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C:\Users\Owner\Desktop\経済効果推計WS2015\"/>
    </mc:Choice>
  </mc:AlternateContent>
  <xr:revisionPtr revIDLastSave="0" documentId="13_ncr:1_{5CBC81C2-DF95-45AF-A763-426B499B06FE}" xr6:coauthVersionLast="47" xr6:coauthVersionMax="47" xr10:uidLastSave="{00000000-0000-0000-0000-000000000000}"/>
  <bookViews>
    <workbookView xWindow="-110" yWindow="-110" windowWidth="19420" windowHeight="10300" tabRatio="852" xr2:uid="{00000000-000D-0000-FFFF-FFFF00000000}"/>
  </bookViews>
  <sheets>
    <sheet name="WS目次" sheetId="5" r:id="rId1"/>
    <sheet name="利用上の注意" sheetId="6" r:id="rId2"/>
    <sheet name="最終需要_まとめ" sheetId="7" r:id="rId3"/>
    <sheet name="部門別まとめ" sheetId="46" r:id="rId4"/>
    <sheet name="1" sheetId="8" r:id="rId5"/>
    <sheet name="2" sheetId="13" r:id="rId6"/>
    <sheet name="3" sheetId="12" r:id="rId7"/>
    <sheet name="4" sheetId="14" r:id="rId8"/>
    <sheet name="5" sheetId="15" r:id="rId9"/>
    <sheet name="6" sheetId="16" r:id="rId10"/>
    <sheet name="7" sheetId="17" r:id="rId11"/>
    <sheet name="8" sheetId="18" r:id="rId12"/>
    <sheet name="9" sheetId="19" r:id="rId13"/>
    <sheet name="10" sheetId="20" r:id="rId14"/>
    <sheet name="11" sheetId="21" r:id="rId15"/>
    <sheet name="12" sheetId="22" r:id="rId16"/>
    <sheet name="13" sheetId="23" r:id="rId17"/>
    <sheet name="14" sheetId="24" r:id="rId18"/>
    <sheet name="15" sheetId="25" r:id="rId19"/>
    <sheet name="16" sheetId="26" r:id="rId20"/>
    <sheet name="17" sheetId="27" r:id="rId21"/>
    <sheet name="18" sheetId="28" r:id="rId22"/>
    <sheet name="19" sheetId="29" r:id="rId23"/>
    <sheet name="20" sheetId="30" r:id="rId24"/>
    <sheet name="21" sheetId="31" r:id="rId25"/>
    <sheet name="22" sheetId="32" r:id="rId26"/>
    <sheet name="23" sheetId="33" r:id="rId27"/>
    <sheet name="24" sheetId="34" r:id="rId28"/>
    <sheet name="25" sheetId="35" r:id="rId29"/>
    <sheet name="26" sheetId="36" r:id="rId30"/>
    <sheet name="27" sheetId="37" r:id="rId31"/>
    <sheet name="28" sheetId="38" r:id="rId32"/>
    <sheet name="29" sheetId="39" r:id="rId33"/>
    <sheet name="30" sheetId="40" r:id="rId34"/>
    <sheet name="31" sheetId="41" r:id="rId35"/>
    <sheet name="32" sheetId="42" r:id="rId36"/>
    <sheet name="33" sheetId="44" r:id="rId37"/>
    <sheet name="34" sheetId="43" r:id="rId38"/>
    <sheet name="35" sheetId="52" r:id="rId39"/>
    <sheet name="36" sheetId="51" r:id="rId40"/>
    <sheet name="37" sheetId="50" r:id="rId41"/>
    <sheet name="38" sheetId="49" r:id="rId42"/>
    <sheet name="39" sheetId="48" r:id="rId43"/>
    <sheet name="分析係数表" sheetId="4" r:id="rId44"/>
    <sheet name="取引基本表" sheetId="1" r:id="rId45"/>
    <sheet name="投入係数表" sheetId="2" r:id="rId46"/>
    <sheet name="逆行列係数" sheetId="3" r:id="rId47"/>
    <sheet name="雇用表" sheetId="53" r:id="rId48"/>
  </sheets>
  <definedNames>
    <definedName name="_Fill" hidden="1">#REF!</definedName>
    <definedName name="_Order1" hidden="1">255</definedName>
    <definedName name="_xlnm.Print_Titles" localSheetId="46">逆行列係数!$A:$B</definedName>
    <definedName name="_xlnm.Print_Titles" localSheetId="44">取引基本表!$A:$B</definedName>
    <definedName name="_xlnm.Print_Titles" localSheetId="45">投入係数表!$A:$B</definedName>
  </definedNames>
  <calcPr calcId="191029"/>
</workbook>
</file>

<file path=xl/calcChain.xml><?xml version="1.0" encoding="utf-8"?>
<calcChain xmlns="http://schemas.openxmlformats.org/spreadsheetml/2006/main">
  <c r="B47" i="5" l="1"/>
  <c r="B46" i="5"/>
  <c r="B45" i="5"/>
  <c r="L33" i="7"/>
  <c r="K33" i="7"/>
  <c r="AB8" i="4" a="1"/>
  <c r="AB8" i="4" s="1"/>
  <c r="K7" i="46"/>
  <c r="U47" i="4"/>
  <c r="V47" i="4"/>
  <c r="U9" i="4"/>
  <c r="V9" i="4"/>
  <c r="U10" i="4"/>
  <c r="V10" i="4"/>
  <c r="U11" i="4"/>
  <c r="V11" i="4"/>
  <c r="U12" i="4"/>
  <c r="V12" i="4"/>
  <c r="U13" i="4"/>
  <c r="V13" i="4"/>
  <c r="U14" i="4"/>
  <c r="V14" i="4"/>
  <c r="U15" i="4"/>
  <c r="V15" i="4"/>
  <c r="U16" i="4"/>
  <c r="V16" i="4"/>
  <c r="U17" i="4"/>
  <c r="V17" i="4"/>
  <c r="U18" i="4"/>
  <c r="V18" i="4"/>
  <c r="U19" i="4"/>
  <c r="V19" i="4"/>
  <c r="U20" i="4"/>
  <c r="V20" i="4"/>
  <c r="U21" i="4"/>
  <c r="V21" i="4"/>
  <c r="U22" i="4"/>
  <c r="V22" i="4"/>
  <c r="U23" i="4"/>
  <c r="V23" i="4"/>
  <c r="U24" i="4"/>
  <c r="V24" i="4"/>
  <c r="U25" i="4"/>
  <c r="V25" i="4"/>
  <c r="U26" i="4"/>
  <c r="V26" i="4"/>
  <c r="U27" i="4"/>
  <c r="V27" i="4"/>
  <c r="U28" i="4"/>
  <c r="V28" i="4"/>
  <c r="U29" i="4"/>
  <c r="V29" i="4"/>
  <c r="U30" i="4"/>
  <c r="V30" i="4"/>
  <c r="U31" i="4"/>
  <c r="V31" i="4"/>
  <c r="U32" i="4"/>
  <c r="V32" i="4"/>
  <c r="U33" i="4"/>
  <c r="V33" i="4"/>
  <c r="U34" i="4"/>
  <c r="V34" i="4"/>
  <c r="U35" i="4"/>
  <c r="V35" i="4"/>
  <c r="U36" i="4"/>
  <c r="V36" i="4"/>
  <c r="U37" i="4"/>
  <c r="V37" i="4"/>
  <c r="U38" i="4"/>
  <c r="V38" i="4"/>
  <c r="U39" i="4"/>
  <c r="V39" i="4"/>
  <c r="U40" i="4"/>
  <c r="V40" i="4"/>
  <c r="U41" i="4"/>
  <c r="V41" i="4"/>
  <c r="U42" i="4"/>
  <c r="V42" i="4"/>
  <c r="U43" i="4"/>
  <c r="V43" i="4"/>
  <c r="U44" i="4"/>
  <c r="V44" i="4"/>
  <c r="U45" i="4"/>
  <c r="V45" i="4"/>
  <c r="U46" i="4"/>
  <c r="V46" i="4"/>
  <c r="V8" i="4"/>
  <c r="U8" i="4"/>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AP44" i="3" s="1"/>
  <c r="D44" i="3"/>
  <c r="C44" i="3"/>
  <c r="AP43" i="3"/>
  <c r="AP42" i="3"/>
  <c r="AP41" i="3"/>
  <c r="AP40" i="3"/>
  <c r="AP39" i="3"/>
  <c r="AP38" i="3"/>
  <c r="AP37" i="3"/>
  <c r="AP36" i="3"/>
  <c r="AP35" i="3"/>
  <c r="AP34" i="3"/>
  <c r="AP33" i="3"/>
  <c r="AP32" i="3"/>
  <c r="AP31" i="3"/>
  <c r="AP30" i="3"/>
  <c r="AP29" i="3"/>
  <c r="AP28" i="3"/>
  <c r="AP27" i="3"/>
  <c r="AP26" i="3"/>
  <c r="AP25" i="3"/>
  <c r="AP24" i="3"/>
  <c r="AP23" i="3"/>
  <c r="AP22" i="3"/>
  <c r="AP21" i="3"/>
  <c r="AP20" i="3"/>
  <c r="AP19" i="3"/>
  <c r="AP18" i="3"/>
  <c r="AP17" i="3"/>
  <c r="AP16" i="3"/>
  <c r="AP15" i="3"/>
  <c r="AP14" i="3"/>
  <c r="AP13" i="3"/>
  <c r="AP12" i="3"/>
  <c r="AP11" i="3"/>
  <c r="AP10" i="3"/>
  <c r="AP9" i="3"/>
  <c r="AP8" i="3"/>
  <c r="AP7" i="3"/>
  <c r="AP6" i="3"/>
  <c r="AP5" i="3"/>
  <c r="BP44" i="1"/>
  <c r="BQ44" i="1"/>
  <c r="BI44" i="1"/>
  <c r="BP43" i="1"/>
  <c r="BR43" i="1" s="1"/>
  <c r="BJ43" i="1"/>
  <c r="BQ43" i="1"/>
  <c r="BI43" i="1"/>
  <c r="BJ42" i="1"/>
  <c r="BK42" i="1" s="1"/>
  <c r="BL42" i="1" s="1"/>
  <c r="BQ42" i="1"/>
  <c r="BP42" i="1"/>
  <c r="BI42" i="1"/>
  <c r="BP41" i="1"/>
  <c r="BI41" i="1"/>
  <c r="BQ41" i="1"/>
  <c r="BR41" i="1" s="1"/>
  <c r="BJ40" i="1"/>
  <c r="BK40" i="1" s="1"/>
  <c r="BL40" i="1" s="1"/>
  <c r="BI40" i="1"/>
  <c r="BQ40" i="1"/>
  <c r="BP40" i="1"/>
  <c r="BI39" i="1"/>
  <c r="BQ39" i="1"/>
  <c r="BP39" i="1"/>
  <c r="BR39" i="1" s="1"/>
  <c r="BJ38" i="1"/>
  <c r="BK38" i="1" s="1"/>
  <c r="BL38" i="1" s="1"/>
  <c r="BP38" i="1"/>
  <c r="BI38" i="1"/>
  <c r="BK37" i="1"/>
  <c r="BL37" i="1" s="1"/>
  <c r="BJ37" i="1"/>
  <c r="BI37" i="1"/>
  <c r="BQ37" i="1"/>
  <c r="BP37" i="1"/>
  <c r="BR37" i="1" s="1"/>
  <c r="BP36" i="1"/>
  <c r="BQ36" i="1"/>
  <c r="BI36" i="1"/>
  <c r="BP35" i="1"/>
  <c r="BJ35" i="1"/>
  <c r="BK35" i="1" s="1"/>
  <c r="BL35" i="1" s="1"/>
  <c r="BQ35" i="1"/>
  <c r="BI35" i="1"/>
  <c r="BJ34" i="1"/>
  <c r="BK34" i="1" s="1"/>
  <c r="BL34" i="1" s="1"/>
  <c r="BQ34" i="1"/>
  <c r="BP34" i="1"/>
  <c r="BI34" i="1"/>
  <c r="BP33" i="1"/>
  <c r="BI33" i="1"/>
  <c r="BQ33" i="1"/>
  <c r="BR33" i="1" s="1"/>
  <c r="BJ32" i="1"/>
  <c r="BK32" i="1" s="1"/>
  <c r="BL32" i="1" s="1"/>
  <c r="BI32" i="1"/>
  <c r="BQ32" i="1"/>
  <c r="BP32" i="1"/>
  <c r="BI31" i="1"/>
  <c r="BQ31" i="1"/>
  <c r="BP31" i="1"/>
  <c r="BJ30" i="1"/>
  <c r="BP30" i="1"/>
  <c r="BI30" i="1"/>
  <c r="BK29" i="1"/>
  <c r="BL29" i="1" s="1"/>
  <c r="BJ29" i="1"/>
  <c r="BI29" i="1"/>
  <c r="BQ29" i="1"/>
  <c r="BP29" i="1"/>
  <c r="BR29" i="1" s="1"/>
  <c r="BP28" i="1"/>
  <c r="BQ28" i="1"/>
  <c r="BI28" i="1"/>
  <c r="BP27" i="1"/>
  <c r="BR27" i="1" s="1"/>
  <c r="BJ27" i="1"/>
  <c r="BQ27" i="1"/>
  <c r="BI27" i="1"/>
  <c r="BJ26" i="1"/>
  <c r="BK26" i="1" s="1"/>
  <c r="BL26" i="1" s="1"/>
  <c r="BQ26" i="1"/>
  <c r="BP26" i="1"/>
  <c r="BR26" i="1" s="1"/>
  <c r="BI26" i="1"/>
  <c r="BP25" i="1"/>
  <c r="BI25" i="1"/>
  <c r="BQ25" i="1"/>
  <c r="BR25" i="1" s="1"/>
  <c r="BJ24" i="1"/>
  <c r="BK24" i="1" s="1"/>
  <c r="BL24" i="1" s="1"/>
  <c r="BI24" i="1"/>
  <c r="BQ24" i="1"/>
  <c r="BP24" i="1"/>
  <c r="BI23" i="1"/>
  <c r="BQ23" i="1"/>
  <c r="BP23" i="1"/>
  <c r="BR23" i="1" s="1"/>
  <c r="BJ22" i="1"/>
  <c r="BK22" i="1" s="1"/>
  <c r="BL22" i="1" s="1"/>
  <c r="BP22" i="1"/>
  <c r="BI22" i="1"/>
  <c r="BK21" i="1"/>
  <c r="BL21" i="1" s="1"/>
  <c r="BJ21" i="1"/>
  <c r="BI21" i="1"/>
  <c r="BQ21" i="1"/>
  <c r="BP21" i="1"/>
  <c r="BR21" i="1" s="1"/>
  <c r="BP20" i="1"/>
  <c r="BQ20" i="1"/>
  <c r="BI20" i="1"/>
  <c r="BP19" i="1"/>
  <c r="BJ19" i="1"/>
  <c r="BK19" i="1" s="1"/>
  <c r="BL19" i="1" s="1"/>
  <c r="BQ19" i="1"/>
  <c r="BI19" i="1"/>
  <c r="BJ18" i="1"/>
  <c r="BK18" i="1" s="1"/>
  <c r="BL18" i="1" s="1"/>
  <c r="BQ18" i="1"/>
  <c r="BP18" i="1"/>
  <c r="BI18" i="1"/>
  <c r="BP17" i="1"/>
  <c r="BI17" i="1"/>
  <c r="BQ17" i="1"/>
  <c r="BR17" i="1" s="1"/>
  <c r="BJ16" i="1"/>
  <c r="BK16" i="1" s="1"/>
  <c r="BL16" i="1" s="1"/>
  <c r="BI16" i="1"/>
  <c r="BQ16" i="1"/>
  <c r="BP16" i="1"/>
  <c r="BI15" i="1"/>
  <c r="BQ15" i="1"/>
  <c r="BP15" i="1"/>
  <c r="BR15" i="1" s="1"/>
  <c r="BJ14" i="1"/>
  <c r="BP14" i="1"/>
  <c r="BI14" i="1"/>
  <c r="BK13" i="1"/>
  <c r="BL13" i="1" s="1"/>
  <c r="BJ13" i="1"/>
  <c r="BI13" i="1"/>
  <c r="BQ13" i="1"/>
  <c r="BP13" i="1"/>
  <c r="BR13" i="1" s="1"/>
  <c r="BP12" i="1"/>
  <c r="BQ12" i="1"/>
  <c r="BI12" i="1"/>
  <c r="BP11" i="1"/>
  <c r="BR11" i="1" s="1"/>
  <c r="BJ11" i="1"/>
  <c r="BQ11" i="1"/>
  <c r="BI11" i="1"/>
  <c r="BJ10" i="1"/>
  <c r="BK10" i="1" s="1"/>
  <c r="BL10" i="1" s="1"/>
  <c r="BQ10" i="1"/>
  <c r="BP10" i="1"/>
  <c r="BR10" i="1" s="1"/>
  <c r="BI10" i="1"/>
  <c r="BP9" i="1"/>
  <c r="BQ9" i="1"/>
  <c r="BR9" i="1" s="1"/>
  <c r="BI9" i="1"/>
  <c r="BJ8" i="1"/>
  <c r="BK8" i="1" s="1"/>
  <c r="BL8" i="1" s="1"/>
  <c r="BI8" i="1"/>
  <c r="BQ8" i="1"/>
  <c r="BP8" i="1"/>
  <c r="BI7" i="1"/>
  <c r="BQ7" i="1"/>
  <c r="BP7" i="1"/>
  <c r="BR7" i="1" s="1"/>
  <c r="BQ6" i="1"/>
  <c r="BI6" i="1"/>
  <c r="BJ6" i="1"/>
  <c r="BK6" i="1" s="1"/>
  <c r="BL6" i="1" s="1"/>
  <c r="BP6" i="1"/>
  <c r="BR6" i="1" s="1"/>
  <c r="BK5" i="1"/>
  <c r="BL5" i="1" s="1"/>
  <c r="BJ5" i="1"/>
  <c r="BI5" i="1"/>
  <c r="BQ5" i="1"/>
  <c r="BP5" i="1"/>
  <c r="BR5" i="1" s="1"/>
  <c r="AE41" i="4" l="1"/>
  <c r="AC35" i="4"/>
  <c r="AD22" i="4"/>
  <c r="AE44" i="4"/>
  <c r="AC38" i="4"/>
  <c r="AD33" i="4"/>
  <c r="AB27" i="4"/>
  <c r="AD25" i="4"/>
  <c r="AC22" i="4"/>
  <c r="AB19" i="4"/>
  <c r="AF15" i="4"/>
  <c r="AD9" i="4"/>
  <c r="AE47" i="4"/>
  <c r="AB46" i="4"/>
  <c r="AD44" i="4"/>
  <c r="AF42" i="4"/>
  <c r="AC41" i="4"/>
  <c r="AE39" i="4"/>
  <c r="AB38" i="4"/>
  <c r="AD36" i="4"/>
  <c r="AF34" i="4"/>
  <c r="AC33" i="4"/>
  <c r="AE31" i="4"/>
  <c r="AB30" i="4"/>
  <c r="AD28" i="4"/>
  <c r="AF26" i="4"/>
  <c r="AC25" i="4"/>
  <c r="AE23" i="4"/>
  <c r="AB22" i="4"/>
  <c r="AD20" i="4"/>
  <c r="AF18" i="4"/>
  <c r="AC17" i="4"/>
  <c r="AE15" i="4"/>
  <c r="AB14" i="4"/>
  <c r="AD12" i="4"/>
  <c r="AF10" i="4"/>
  <c r="AC9" i="4"/>
  <c r="AD47" i="4"/>
  <c r="AF45" i="4"/>
  <c r="AC44" i="4"/>
  <c r="AE42" i="4"/>
  <c r="AB41" i="4"/>
  <c r="AD39" i="4"/>
  <c r="AF37" i="4"/>
  <c r="AC36" i="4"/>
  <c r="AE34" i="4"/>
  <c r="AB33" i="4"/>
  <c r="AD31" i="4"/>
  <c r="AF29" i="4"/>
  <c r="AC28" i="4"/>
  <c r="AE26" i="4"/>
  <c r="AB25" i="4"/>
  <c r="AD23" i="4"/>
  <c r="AF21" i="4"/>
  <c r="AC20" i="4"/>
  <c r="AE18" i="4"/>
  <c r="AB17" i="4"/>
  <c r="AD15" i="4"/>
  <c r="AF13" i="4"/>
  <c r="AC12" i="4"/>
  <c r="AE10" i="4"/>
  <c r="AB9" i="4"/>
  <c r="AD38" i="4"/>
  <c r="AF44" i="4"/>
  <c r="AE25" i="4"/>
  <c r="AC46" i="4"/>
  <c r="AF39" i="4"/>
  <c r="AC30" i="4"/>
  <c r="AC14" i="4"/>
  <c r="AE45" i="4"/>
  <c r="AD42" i="4"/>
  <c r="AE37" i="4"/>
  <c r="AB36" i="4"/>
  <c r="AD34" i="4"/>
  <c r="AF32" i="4"/>
  <c r="AC31" i="4"/>
  <c r="AB28" i="4"/>
  <c r="AD26" i="4"/>
  <c r="AF24" i="4"/>
  <c r="AC23" i="4"/>
  <c r="AE21" i="4"/>
  <c r="AB20" i="4"/>
  <c r="AD18" i="4"/>
  <c r="AF16" i="4"/>
  <c r="AC15" i="4"/>
  <c r="AE13" i="4"/>
  <c r="AB12" i="4"/>
  <c r="AD10" i="4"/>
  <c r="AF8" i="4"/>
  <c r="AB47" i="4"/>
  <c r="AD45" i="4"/>
  <c r="AF43" i="4"/>
  <c r="AC42" i="4"/>
  <c r="AE40" i="4"/>
  <c r="AB39" i="4"/>
  <c r="AD37" i="4"/>
  <c r="AF35" i="4"/>
  <c r="AC34" i="4"/>
  <c r="AE32" i="4"/>
  <c r="AB31" i="4"/>
  <c r="AD29" i="4"/>
  <c r="AF27" i="4"/>
  <c r="AC26" i="4"/>
  <c r="AE24" i="4"/>
  <c r="AB23" i="4"/>
  <c r="AD21" i="4"/>
  <c r="AF19" i="4"/>
  <c r="AC18" i="4"/>
  <c r="AE16" i="4"/>
  <c r="AB15" i="4"/>
  <c r="AD13" i="4"/>
  <c r="AF11" i="4"/>
  <c r="AC10" i="4"/>
  <c r="AE8" i="4"/>
  <c r="AB40" i="4"/>
  <c r="AB24" i="4"/>
  <c r="AB43" i="4"/>
  <c r="AE36" i="4"/>
  <c r="AE28" i="4"/>
  <c r="AE12" i="4"/>
  <c r="AF40" i="4"/>
  <c r="AF46" i="4"/>
  <c r="AE43" i="4"/>
  <c r="AB42" i="4"/>
  <c r="AF38" i="4"/>
  <c r="AC37" i="4"/>
  <c r="AE35" i="4"/>
  <c r="AB34" i="4"/>
  <c r="AD32" i="4"/>
  <c r="AF30" i="4"/>
  <c r="AC29" i="4"/>
  <c r="AE27" i="4"/>
  <c r="AD24" i="4"/>
  <c r="AF22" i="4"/>
  <c r="AC21" i="4"/>
  <c r="AE19" i="4"/>
  <c r="AB18" i="4"/>
  <c r="AD16" i="4"/>
  <c r="AF14" i="4"/>
  <c r="AC13" i="4"/>
  <c r="AE11" i="4"/>
  <c r="AB10" i="4"/>
  <c r="AD8" i="4"/>
  <c r="AC43" i="4"/>
  <c r="AE33" i="4"/>
  <c r="AF20" i="4"/>
  <c r="AF47" i="4"/>
  <c r="AD41" i="4"/>
  <c r="AB35" i="4"/>
  <c r="AF31" i="4"/>
  <c r="AF23" i="4"/>
  <c r="AE20" i="4"/>
  <c r="AD17" i="4"/>
  <c r="AB11" i="4"/>
  <c r="AC47" i="4"/>
  <c r="AB44" i="4"/>
  <c r="AC39" i="4"/>
  <c r="AE29" i="4"/>
  <c r="AC45" i="4"/>
  <c r="AD40" i="4"/>
  <c r="AB26" i="4"/>
  <c r="AE46" i="4"/>
  <c r="AB45" i="4"/>
  <c r="AD43" i="4"/>
  <c r="AF41" i="4"/>
  <c r="AC40" i="4"/>
  <c r="AE38" i="4"/>
  <c r="AB37" i="4"/>
  <c r="AD35" i="4"/>
  <c r="AF33" i="4"/>
  <c r="AC32" i="4"/>
  <c r="AE30" i="4"/>
  <c r="AB29" i="4"/>
  <c r="AD27" i="4"/>
  <c r="AF25" i="4"/>
  <c r="AC24" i="4"/>
  <c r="AE22" i="4"/>
  <c r="AB21" i="4"/>
  <c r="AD19" i="4"/>
  <c r="AF17" i="4"/>
  <c r="AC16" i="4"/>
  <c r="AE14" i="4"/>
  <c r="AB13" i="4"/>
  <c r="AD11" i="4"/>
  <c r="AF9" i="4"/>
  <c r="AC8" i="4"/>
  <c r="AD46" i="4"/>
  <c r="AF36" i="4"/>
  <c r="AB32" i="4"/>
  <c r="AD30" i="4"/>
  <c r="AF28" i="4"/>
  <c r="AC27" i="4"/>
  <c r="AC19" i="4"/>
  <c r="AE17" i="4"/>
  <c r="AB16" i="4"/>
  <c r="AD14" i="4"/>
  <c r="AF12" i="4"/>
  <c r="AC11" i="4"/>
  <c r="AE9" i="4"/>
  <c r="BR14" i="1"/>
  <c r="BR30" i="1"/>
  <c r="BR24" i="1"/>
  <c r="BR40" i="1"/>
  <c r="BR42" i="1"/>
  <c r="BR8" i="1"/>
  <c r="BR20" i="1"/>
  <c r="BR36" i="1"/>
  <c r="BK14" i="1"/>
  <c r="BL14" i="1" s="1"/>
  <c r="BR19" i="1"/>
  <c r="BK30" i="1"/>
  <c r="BL30" i="1" s="1"/>
  <c r="BR35" i="1"/>
  <c r="BR16" i="1"/>
  <c r="BR18" i="1"/>
  <c r="BR32" i="1"/>
  <c r="BR34" i="1"/>
  <c r="BK11" i="1"/>
  <c r="BL11" i="1" s="1"/>
  <c r="BR12" i="1"/>
  <c r="BK27" i="1"/>
  <c r="BL27" i="1" s="1"/>
  <c r="BR28" i="1"/>
  <c r="BR31" i="1"/>
  <c r="BK43" i="1"/>
  <c r="BL43" i="1" s="1"/>
  <c r="BR44" i="1"/>
  <c r="BQ22" i="1"/>
  <c r="BR22" i="1" s="1"/>
  <c r="BQ30" i="1"/>
  <c r="BJ7" i="1"/>
  <c r="BK7" i="1" s="1"/>
  <c r="BL7" i="1" s="1"/>
  <c r="BJ15" i="1"/>
  <c r="BK15" i="1" s="1"/>
  <c r="BL15" i="1" s="1"/>
  <c r="BJ23" i="1"/>
  <c r="BK23" i="1" s="1"/>
  <c r="BL23" i="1" s="1"/>
  <c r="BJ31" i="1"/>
  <c r="BK31" i="1" s="1"/>
  <c r="BL31" i="1" s="1"/>
  <c r="BJ39" i="1"/>
  <c r="BK39" i="1" s="1"/>
  <c r="BL39" i="1" s="1"/>
  <c r="BQ38" i="1"/>
  <c r="BR38" i="1" s="1"/>
  <c r="BJ12" i="1"/>
  <c r="BK12" i="1" s="1"/>
  <c r="BL12" i="1" s="1"/>
  <c r="BJ20" i="1"/>
  <c r="BK20" i="1" s="1"/>
  <c r="BL20" i="1" s="1"/>
  <c r="BJ28" i="1"/>
  <c r="BK28" i="1" s="1"/>
  <c r="BL28" i="1" s="1"/>
  <c r="BJ36" i="1"/>
  <c r="BK36" i="1" s="1"/>
  <c r="BL36" i="1" s="1"/>
  <c r="BJ44" i="1"/>
  <c r="BK44" i="1" s="1"/>
  <c r="BL44" i="1" s="1"/>
  <c r="BQ14" i="1"/>
  <c r="BJ9" i="1"/>
  <c r="BK9" i="1" s="1"/>
  <c r="BL9" i="1" s="1"/>
  <c r="BJ17" i="1"/>
  <c r="BK17" i="1" s="1"/>
  <c r="BL17" i="1" s="1"/>
  <c r="BJ25" i="1"/>
  <c r="BK25" i="1" s="1"/>
  <c r="BL25" i="1" s="1"/>
  <c r="BJ33" i="1"/>
  <c r="BK33" i="1" s="1"/>
  <c r="BL33" i="1" s="1"/>
  <c r="BJ41" i="1"/>
  <c r="BK41" i="1" s="1"/>
  <c r="BL41" i="1" s="1"/>
  <c r="A46" i="7" l="1"/>
  <c r="A46" i="46"/>
  <c r="G1" i="48"/>
  <c r="G1" i="49"/>
  <c r="G1" i="50"/>
  <c r="G1" i="51"/>
  <c r="G1" i="52"/>
  <c r="G1" i="43"/>
  <c r="G1" i="44"/>
  <c r="G1" i="42"/>
  <c r="G1" i="41"/>
  <c r="G1" i="40"/>
  <c r="G1" i="39"/>
  <c r="G1" i="38"/>
  <c r="G1" i="37"/>
  <c r="G1" i="36"/>
  <c r="G1" i="35"/>
  <c r="G1" i="33"/>
  <c r="G1" i="32"/>
  <c r="G1" i="31"/>
  <c r="G1" i="30"/>
  <c r="G1" i="29"/>
  <c r="G1" i="28"/>
  <c r="G1" i="27"/>
  <c r="G1" i="26"/>
  <c r="G1" i="25"/>
  <c r="G1" i="24"/>
  <c r="G1" i="23"/>
  <c r="G1" i="22"/>
  <c r="G1" i="21"/>
  <c r="G1" i="20"/>
  <c r="G1" i="19"/>
  <c r="G1" i="18"/>
  <c r="G1" i="17"/>
  <c r="G1" i="16"/>
  <c r="G1" i="15"/>
  <c r="G1" i="14"/>
  <c r="G1" i="12"/>
  <c r="G1" i="13"/>
  <c r="G1" i="8"/>
  <c r="AR9" i="4"/>
  <c r="AS9" i="4"/>
  <c r="AT9" i="4"/>
  <c r="AR10" i="4"/>
  <c r="AS10" i="4"/>
  <c r="AT10" i="4"/>
  <c r="AR11" i="4"/>
  <c r="AS11" i="4"/>
  <c r="AT11" i="4"/>
  <c r="AR12" i="4"/>
  <c r="AS12" i="4"/>
  <c r="AT12" i="4"/>
  <c r="AR13" i="4"/>
  <c r="AS13" i="4"/>
  <c r="AT13" i="4"/>
  <c r="AR14" i="4"/>
  <c r="AS14" i="4"/>
  <c r="AT14" i="4"/>
  <c r="AR15" i="4"/>
  <c r="AS15" i="4"/>
  <c r="AT15" i="4"/>
  <c r="AR16" i="4"/>
  <c r="AS16" i="4"/>
  <c r="AT16" i="4"/>
  <c r="AR17" i="4"/>
  <c r="AS17" i="4"/>
  <c r="AT17" i="4"/>
  <c r="AR18" i="4"/>
  <c r="AS18" i="4"/>
  <c r="AT18" i="4"/>
  <c r="AR19" i="4"/>
  <c r="AS19" i="4"/>
  <c r="AT19" i="4"/>
  <c r="AR20" i="4"/>
  <c r="AS20" i="4"/>
  <c r="AT20" i="4"/>
  <c r="AR21" i="4"/>
  <c r="AS21" i="4"/>
  <c r="AT21" i="4"/>
  <c r="AR22" i="4"/>
  <c r="AS22" i="4"/>
  <c r="AT22" i="4"/>
  <c r="AR23" i="4"/>
  <c r="AS23" i="4"/>
  <c r="AT23" i="4"/>
  <c r="AR24" i="4"/>
  <c r="AS24" i="4"/>
  <c r="AT24" i="4"/>
  <c r="AR25" i="4"/>
  <c r="AS25" i="4"/>
  <c r="AT25" i="4"/>
  <c r="AR26" i="4"/>
  <c r="AS26" i="4"/>
  <c r="AT26" i="4"/>
  <c r="AR27" i="4"/>
  <c r="AS27" i="4"/>
  <c r="AT27" i="4"/>
  <c r="AR28" i="4"/>
  <c r="AS28" i="4"/>
  <c r="AT28" i="4"/>
  <c r="AR29" i="4"/>
  <c r="AS29" i="4"/>
  <c r="AT29" i="4"/>
  <c r="AR30" i="4"/>
  <c r="AS30" i="4"/>
  <c r="AT30" i="4"/>
  <c r="AR31" i="4"/>
  <c r="AS31" i="4"/>
  <c r="AT31" i="4"/>
  <c r="AR32" i="4"/>
  <c r="AS32" i="4"/>
  <c r="AT32" i="4"/>
  <c r="AR33" i="4"/>
  <c r="AS33" i="4"/>
  <c r="AT33" i="4"/>
  <c r="AR34" i="4"/>
  <c r="AS34" i="4"/>
  <c r="AT34" i="4"/>
  <c r="AR35" i="4"/>
  <c r="AS35" i="4"/>
  <c r="AT35" i="4"/>
  <c r="AR36" i="4"/>
  <c r="AS36" i="4"/>
  <c r="AT36" i="4"/>
  <c r="AR37" i="4"/>
  <c r="AS37" i="4"/>
  <c r="AT37" i="4"/>
  <c r="AR38" i="4"/>
  <c r="AS38" i="4"/>
  <c r="AT38" i="4"/>
  <c r="AR39" i="4"/>
  <c r="AS39" i="4"/>
  <c r="AT39" i="4"/>
  <c r="AR40" i="4"/>
  <c r="AS40" i="4"/>
  <c r="AT40" i="4"/>
  <c r="AR41" i="4"/>
  <c r="AS41" i="4"/>
  <c r="AT41" i="4"/>
  <c r="AR42" i="4"/>
  <c r="AS42" i="4"/>
  <c r="AT42" i="4"/>
  <c r="AR43" i="4"/>
  <c r="AS43" i="4"/>
  <c r="AT43" i="4"/>
  <c r="AR44" i="4"/>
  <c r="AS44" i="4"/>
  <c r="AT44" i="4"/>
  <c r="AR45" i="4"/>
  <c r="AS45" i="4"/>
  <c r="AT45" i="4"/>
  <c r="AR46" i="4"/>
  <c r="AS46" i="4"/>
  <c r="AT46" i="4"/>
  <c r="AR47" i="4"/>
  <c r="AS47" i="4"/>
  <c r="AT47" i="4"/>
  <c r="AT8" i="4"/>
  <c r="AS8" i="4"/>
  <c r="AR8" i="4"/>
  <c r="M9" i="4"/>
  <c r="N9" i="4"/>
  <c r="M10" i="4"/>
  <c r="N10" i="4"/>
  <c r="M11" i="4"/>
  <c r="N11" i="4"/>
  <c r="M12" i="4"/>
  <c r="N12" i="4"/>
  <c r="M13" i="4"/>
  <c r="N13" i="4"/>
  <c r="M14" i="4"/>
  <c r="N14" i="4"/>
  <c r="M15" i="4"/>
  <c r="N15" i="4"/>
  <c r="M16" i="4"/>
  <c r="N16" i="4"/>
  <c r="M17" i="4"/>
  <c r="N17" i="4"/>
  <c r="M18" i="4"/>
  <c r="N18" i="4"/>
  <c r="M19" i="4"/>
  <c r="N19" i="4"/>
  <c r="M20" i="4"/>
  <c r="N20" i="4"/>
  <c r="M21" i="4"/>
  <c r="N21" i="4"/>
  <c r="M22" i="4"/>
  <c r="N22" i="4"/>
  <c r="M23" i="4"/>
  <c r="N23" i="4"/>
  <c r="M24" i="4"/>
  <c r="N24" i="4"/>
  <c r="M25" i="4"/>
  <c r="N25" i="4"/>
  <c r="M26" i="4"/>
  <c r="N26" i="4"/>
  <c r="M27" i="4"/>
  <c r="N27" i="4"/>
  <c r="M28" i="4"/>
  <c r="N28" i="4"/>
  <c r="M29" i="4"/>
  <c r="N29" i="4"/>
  <c r="M30" i="4"/>
  <c r="N30" i="4"/>
  <c r="M31" i="4"/>
  <c r="N31" i="4"/>
  <c r="M32" i="4"/>
  <c r="N32" i="4"/>
  <c r="M33" i="4"/>
  <c r="N33" i="4"/>
  <c r="M34" i="4"/>
  <c r="N34" i="4"/>
  <c r="M35" i="4"/>
  <c r="N35" i="4"/>
  <c r="M36" i="4"/>
  <c r="N36" i="4"/>
  <c r="M37" i="4"/>
  <c r="N37" i="4"/>
  <c r="M38" i="4"/>
  <c r="N38" i="4"/>
  <c r="M39" i="4"/>
  <c r="N39" i="4"/>
  <c r="M40" i="4"/>
  <c r="N40" i="4"/>
  <c r="M41" i="4"/>
  <c r="N41" i="4"/>
  <c r="M42" i="4"/>
  <c r="N42" i="4"/>
  <c r="M43" i="4"/>
  <c r="N43" i="4"/>
  <c r="M44" i="4"/>
  <c r="N44" i="4"/>
  <c r="M45" i="4"/>
  <c r="N45" i="4"/>
  <c r="M46" i="4"/>
  <c r="N46" i="4"/>
  <c r="M47" i="4"/>
  <c r="N47" i="4"/>
  <c r="N8" i="4"/>
  <c r="M8" i="4"/>
  <c r="AG8" i="4" l="1" a="1"/>
  <c r="AG8" i="4" s="1"/>
  <c r="T9" i="4"/>
  <c r="T10" i="4"/>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8" i="4"/>
  <c r="AG39" i="4" l="1"/>
  <c r="AG27" i="4"/>
  <c r="AG23" i="4"/>
  <c r="AG11" i="4"/>
  <c r="AG46" i="4"/>
  <c r="AG42" i="4"/>
  <c r="AG38" i="4"/>
  <c r="AG34" i="4"/>
  <c r="AG30" i="4"/>
  <c r="AG26" i="4"/>
  <c r="AG22" i="4"/>
  <c r="AG18" i="4"/>
  <c r="AG14" i="4"/>
  <c r="AG10" i="4"/>
  <c r="AG47" i="4"/>
  <c r="AG31" i="4"/>
  <c r="AG19" i="4"/>
  <c r="AG45" i="4"/>
  <c r="AG41" i="4"/>
  <c r="AG37" i="4"/>
  <c r="AG33" i="4"/>
  <c r="AG29" i="4"/>
  <c r="AG25" i="4"/>
  <c r="AG21" i="4"/>
  <c r="AG17" i="4"/>
  <c r="AG13" i="4"/>
  <c r="AG9" i="4"/>
  <c r="AG43" i="4"/>
  <c r="AG35" i="4"/>
  <c r="AG15" i="4"/>
  <c r="AG44" i="4"/>
  <c r="AG40" i="4"/>
  <c r="AG36" i="4"/>
  <c r="AG32" i="4"/>
  <c r="AG28" i="4"/>
  <c r="AG24" i="4"/>
  <c r="AG20" i="4"/>
  <c r="AG16" i="4"/>
  <c r="AG12" i="4"/>
  <c r="C90" i="53"/>
  <c r="D89" i="53"/>
  <c r="D87" i="53"/>
  <c r="D86" i="53"/>
  <c r="D85" i="53"/>
  <c r="D84" i="53"/>
  <c r="D83" i="53"/>
  <c r="D82" i="53"/>
  <c r="D81" i="53"/>
  <c r="D80" i="53"/>
  <c r="D79" i="53"/>
  <c r="D78" i="53"/>
  <c r="D77" i="53"/>
  <c r="D76" i="53"/>
  <c r="D75" i="53"/>
  <c r="D74" i="53"/>
  <c r="D73" i="53"/>
  <c r="D72" i="53"/>
  <c r="D71" i="53"/>
  <c r="D70" i="53"/>
  <c r="D69" i="53"/>
  <c r="D68" i="53"/>
  <c r="D67" i="53"/>
  <c r="D66" i="53"/>
  <c r="D65" i="53"/>
  <c r="D64" i="53"/>
  <c r="D63" i="53"/>
  <c r="D62" i="53"/>
  <c r="D61" i="53"/>
  <c r="D60" i="53"/>
  <c r="D59" i="53"/>
  <c r="D58" i="53"/>
  <c r="D57" i="53"/>
  <c r="D56" i="53"/>
  <c r="D55" i="53"/>
  <c r="AO90" i="53"/>
  <c r="AK90" i="53"/>
  <c r="AG90" i="53"/>
  <c r="AC90" i="53"/>
  <c r="Y90" i="53"/>
  <c r="U90" i="53"/>
  <c r="Q90" i="53"/>
  <c r="M90" i="53"/>
  <c r="I90" i="53"/>
  <c r="D54" i="53"/>
  <c r="D53" i="53"/>
  <c r="D52" i="53"/>
  <c r="AR90" i="53"/>
  <c r="AQ90" i="53"/>
  <c r="AP90" i="53"/>
  <c r="AN90" i="53"/>
  <c r="AM90" i="53"/>
  <c r="AL90" i="53"/>
  <c r="AJ90" i="53"/>
  <c r="AI90" i="53"/>
  <c r="AH90" i="53"/>
  <c r="AF90" i="53"/>
  <c r="AE90" i="53"/>
  <c r="AD90" i="53"/>
  <c r="AB90" i="53"/>
  <c r="AA90" i="53"/>
  <c r="Z90" i="53"/>
  <c r="X90" i="53"/>
  <c r="W90" i="53"/>
  <c r="V90" i="53"/>
  <c r="T90" i="53"/>
  <c r="S90" i="53"/>
  <c r="R90" i="53"/>
  <c r="P90" i="53"/>
  <c r="O90" i="53"/>
  <c r="N90" i="53"/>
  <c r="L90" i="53"/>
  <c r="K90" i="53"/>
  <c r="J90" i="53"/>
  <c r="H90" i="53"/>
  <c r="G90" i="53"/>
  <c r="F90" i="53"/>
  <c r="C44" i="53"/>
  <c r="D43" i="53"/>
  <c r="D41" i="53"/>
  <c r="D40" i="53"/>
  <c r="D39" i="53"/>
  <c r="D38" i="53"/>
  <c r="D37" i="53"/>
  <c r="D36" i="53"/>
  <c r="D35" i="53"/>
  <c r="D34" i="53"/>
  <c r="D33" i="53"/>
  <c r="D32" i="53"/>
  <c r="D31" i="53"/>
  <c r="D30" i="53"/>
  <c r="D29" i="53"/>
  <c r="D28" i="53"/>
  <c r="D27" i="53"/>
  <c r="D26" i="53"/>
  <c r="D25" i="53"/>
  <c r="D24" i="53"/>
  <c r="D23" i="53"/>
  <c r="D22" i="53"/>
  <c r="D21" i="53"/>
  <c r="D20" i="53"/>
  <c r="D19" i="53"/>
  <c r="D18" i="53"/>
  <c r="D17" i="53"/>
  <c r="D16" i="53"/>
  <c r="D15" i="53"/>
  <c r="D14" i="53"/>
  <c r="D13" i="53"/>
  <c r="D12" i="53"/>
  <c r="D11" i="53"/>
  <c r="D10" i="53"/>
  <c r="D9" i="53"/>
  <c r="AR44" i="53"/>
  <c r="AN44" i="53"/>
  <c r="AJ44" i="53"/>
  <c r="AF44" i="53"/>
  <c r="AB44" i="53"/>
  <c r="X44" i="53"/>
  <c r="T44" i="53"/>
  <c r="P44" i="53"/>
  <c r="L44" i="53"/>
  <c r="H44" i="53"/>
  <c r="D8" i="53"/>
  <c r="D7" i="53"/>
  <c r="D6" i="53"/>
  <c r="AQ44" i="53"/>
  <c r="AP44" i="53"/>
  <c r="AO44" i="53"/>
  <c r="AM44" i="53"/>
  <c r="AL44" i="53"/>
  <c r="AK44" i="53"/>
  <c r="AI44" i="53"/>
  <c r="AH44" i="53"/>
  <c r="AG44" i="53"/>
  <c r="AE44" i="53"/>
  <c r="AD44" i="53"/>
  <c r="AC44" i="53"/>
  <c r="AA44" i="53"/>
  <c r="Z44" i="53"/>
  <c r="Y44" i="53"/>
  <c r="W44" i="53"/>
  <c r="V44" i="53"/>
  <c r="U44" i="53"/>
  <c r="S44" i="53"/>
  <c r="R44" i="53"/>
  <c r="Q44" i="53"/>
  <c r="O44" i="53"/>
  <c r="N44" i="53"/>
  <c r="M44" i="53"/>
  <c r="K44" i="53"/>
  <c r="J44" i="53"/>
  <c r="I44" i="53"/>
  <c r="G44" i="53"/>
  <c r="F44" i="53"/>
  <c r="E44" i="53"/>
  <c r="D44" i="53" l="1"/>
  <c r="D90" i="53"/>
  <c r="E90" i="53"/>
  <c r="AT50" i="4" l="1"/>
  <c r="AS50" i="4"/>
  <c r="AR50" i="4"/>
  <c r="AT49" i="4"/>
  <c r="AS49" i="4"/>
  <c r="AR49" i="4"/>
  <c r="AU47" i="4"/>
  <c r="AU46" i="4"/>
  <c r="AU45" i="4"/>
  <c r="AU44" i="4"/>
  <c r="AU43" i="4"/>
  <c r="AU42" i="4"/>
  <c r="AU41" i="4"/>
  <c r="AU40" i="4"/>
  <c r="AU39" i="4"/>
  <c r="AU38" i="4"/>
  <c r="AU37" i="4"/>
  <c r="AU36" i="4"/>
  <c r="AU35" i="4"/>
  <c r="AU34" i="4"/>
  <c r="AU33" i="4"/>
  <c r="AU32" i="4"/>
  <c r="AU31" i="4"/>
  <c r="AU30" i="4"/>
  <c r="AU29" i="4"/>
  <c r="AU28" i="4"/>
  <c r="AU27" i="4"/>
  <c r="AU26" i="4"/>
  <c r="AU25" i="4"/>
  <c r="AU24" i="4"/>
  <c r="AU23" i="4"/>
  <c r="AU22" i="4"/>
  <c r="AU21" i="4"/>
  <c r="AU20" i="4"/>
  <c r="AU19" i="4"/>
  <c r="AU18" i="4"/>
  <c r="AU17" i="4"/>
  <c r="AU16" i="4"/>
  <c r="AU15" i="4"/>
  <c r="AU14" i="4"/>
  <c r="AU13" i="4"/>
  <c r="AU12" i="4"/>
  <c r="AU11" i="4"/>
  <c r="AU10" i="4"/>
  <c r="AU9" i="4"/>
  <c r="AU8" i="4"/>
  <c r="AU50" i="4" l="1"/>
  <c r="AU49" i="4"/>
  <c r="AV49" i="4"/>
  <c r="AW49" i="4" s="1"/>
  <c r="AV50" i="4"/>
  <c r="AW50" i="4" s="1"/>
  <c r="W47" i="4" l="1"/>
  <c r="D47" i="4" s="1"/>
  <c r="D6" i="48"/>
  <c r="D7" i="48"/>
  <c r="D8" i="48"/>
  <c r="D9" i="48"/>
  <c r="D10" i="48"/>
  <c r="D11" i="48"/>
  <c r="D12" i="48"/>
  <c r="D13" i="48"/>
  <c r="D14" i="48"/>
  <c r="D15" i="48"/>
  <c r="D16" i="48"/>
  <c r="D17" i="48"/>
  <c r="D18" i="48"/>
  <c r="D19" i="48"/>
  <c r="D20" i="48"/>
  <c r="D21" i="48"/>
  <c r="D22" i="48"/>
  <c r="D23" i="48"/>
  <c r="D24" i="48"/>
  <c r="D25" i="48"/>
  <c r="D26" i="48"/>
  <c r="D27" i="48"/>
  <c r="D28" i="48"/>
  <c r="D29" i="48"/>
  <c r="D30" i="48"/>
  <c r="D31" i="48"/>
  <c r="D32" i="48"/>
  <c r="D33" i="48"/>
  <c r="D34" i="48"/>
  <c r="D35" i="48"/>
  <c r="D36" i="48"/>
  <c r="D37" i="48"/>
  <c r="D38" i="48"/>
  <c r="D39" i="48"/>
  <c r="D40" i="48"/>
  <c r="D41" i="48"/>
  <c r="D42" i="48"/>
  <c r="D43" i="48"/>
  <c r="D44" i="48"/>
  <c r="D5" i="48"/>
  <c r="D6" i="49"/>
  <c r="D7" i="49"/>
  <c r="D8" i="49"/>
  <c r="D9" i="49"/>
  <c r="D10" i="49"/>
  <c r="E10" i="49" s="1"/>
  <c r="G10" i="49" s="1"/>
  <c r="D11" i="49"/>
  <c r="D12" i="49"/>
  <c r="D13" i="49"/>
  <c r="D14" i="49"/>
  <c r="D15" i="49"/>
  <c r="D16" i="49"/>
  <c r="D17" i="49"/>
  <c r="D18" i="49"/>
  <c r="D19" i="49"/>
  <c r="D20" i="49"/>
  <c r="E20" i="49" s="1"/>
  <c r="D21" i="49"/>
  <c r="D22" i="49"/>
  <c r="D23" i="49"/>
  <c r="D24" i="49"/>
  <c r="D25" i="49"/>
  <c r="D26" i="49"/>
  <c r="E26" i="49" s="1"/>
  <c r="D27" i="49"/>
  <c r="D28" i="49"/>
  <c r="D29" i="49"/>
  <c r="D30" i="49"/>
  <c r="D31" i="49"/>
  <c r="D32" i="49"/>
  <c r="D33" i="49"/>
  <c r="D34" i="49"/>
  <c r="E34" i="49" s="1"/>
  <c r="D35" i="49"/>
  <c r="D36" i="49"/>
  <c r="D37" i="49"/>
  <c r="D38" i="49"/>
  <c r="D39" i="49"/>
  <c r="D40" i="49"/>
  <c r="D41" i="49"/>
  <c r="D42" i="49"/>
  <c r="E42" i="49" s="1"/>
  <c r="D43" i="49"/>
  <c r="D44" i="49"/>
  <c r="D5" i="49"/>
  <c r="C42" i="49"/>
  <c r="C44" i="49" s="1"/>
  <c r="C43" i="48"/>
  <c r="C44" i="48" s="1"/>
  <c r="D44" i="30"/>
  <c r="D41" i="30"/>
  <c r="D42" i="30"/>
  <c r="E42" i="30" s="1"/>
  <c r="D43" i="30"/>
  <c r="AH11" i="4"/>
  <c r="F11" i="4" s="1"/>
  <c r="T8" i="40" s="1"/>
  <c r="AI15" i="4"/>
  <c r="G15" i="4" s="1"/>
  <c r="AH19" i="4"/>
  <c r="F19" i="4" s="1"/>
  <c r="T16" i="38" s="1"/>
  <c r="AH23" i="4"/>
  <c r="F23" i="4" s="1"/>
  <c r="T20" i="16" s="1"/>
  <c r="AH27" i="4"/>
  <c r="F27" i="4" s="1"/>
  <c r="T24" i="21" s="1"/>
  <c r="AH31" i="4"/>
  <c r="F31" i="4" s="1"/>
  <c r="T28" i="39" s="1"/>
  <c r="AI35" i="4"/>
  <c r="G35" i="4" s="1"/>
  <c r="AI39" i="4"/>
  <c r="G39" i="4" s="1"/>
  <c r="AI43" i="4"/>
  <c r="G43" i="4" s="1"/>
  <c r="AM9" i="4"/>
  <c r="AM10" i="4"/>
  <c r="AM11" i="4"/>
  <c r="AM12" i="4"/>
  <c r="AM13" i="4"/>
  <c r="AM14" i="4"/>
  <c r="AM15" i="4"/>
  <c r="AM16" i="4"/>
  <c r="AM17" i="4"/>
  <c r="AM18" i="4"/>
  <c r="AM19" i="4"/>
  <c r="AM20" i="4"/>
  <c r="AM21" i="4"/>
  <c r="AM22" i="4"/>
  <c r="AM23" i="4"/>
  <c r="AM24" i="4"/>
  <c r="AM25" i="4"/>
  <c r="AM26" i="4"/>
  <c r="AM27" i="4"/>
  <c r="AM28" i="4"/>
  <c r="AM29" i="4"/>
  <c r="AM30" i="4"/>
  <c r="AM31" i="4"/>
  <c r="AM32" i="4"/>
  <c r="AM33" i="4"/>
  <c r="AN33" i="4" s="1"/>
  <c r="H33" i="4" s="1"/>
  <c r="AM34" i="4"/>
  <c r="AM35" i="4"/>
  <c r="AM36" i="4"/>
  <c r="AM37" i="4"/>
  <c r="AM38" i="4"/>
  <c r="AN38" i="4" s="1"/>
  <c r="H38" i="4" s="1"/>
  <c r="AM39" i="4"/>
  <c r="AM40" i="4"/>
  <c r="AM41" i="4"/>
  <c r="AM42" i="4"/>
  <c r="AM43" i="4"/>
  <c r="AN43" i="4" s="1"/>
  <c r="H43" i="4" s="1"/>
  <c r="AM44" i="4"/>
  <c r="AM45" i="4"/>
  <c r="AM46" i="4"/>
  <c r="AN46" i="4" s="1"/>
  <c r="H46" i="4" s="1"/>
  <c r="AM47" i="4"/>
  <c r="AN19" i="4" s="1"/>
  <c r="H19" i="4" s="1"/>
  <c r="AM8" i="4"/>
  <c r="W9" i="4"/>
  <c r="X9" i="4"/>
  <c r="E9" i="4" s="1"/>
  <c r="E10" i="4"/>
  <c r="W11" i="4"/>
  <c r="D11" i="4" s="1"/>
  <c r="X11" i="4"/>
  <c r="E11" i="4" s="1"/>
  <c r="X8" i="23" s="1"/>
  <c r="W12" i="4"/>
  <c r="X12" i="4"/>
  <c r="E12" i="4" s="1"/>
  <c r="X9" i="37" s="1"/>
  <c r="W13" i="4"/>
  <c r="X13" i="4"/>
  <c r="E13" i="4" s="1"/>
  <c r="W14" i="4"/>
  <c r="X14" i="4"/>
  <c r="E14" i="4" s="1"/>
  <c r="X11" i="32" s="1"/>
  <c r="W15" i="4"/>
  <c r="D15" i="4" s="1"/>
  <c r="V12" i="41" s="1"/>
  <c r="X15" i="4"/>
  <c r="E15" i="4" s="1"/>
  <c r="X12" i="31" s="1"/>
  <c r="W16" i="4"/>
  <c r="D16" i="4" s="1"/>
  <c r="X16" i="4"/>
  <c r="E16" i="4" s="1"/>
  <c r="W17" i="4"/>
  <c r="X17" i="4"/>
  <c r="W18" i="4"/>
  <c r="X18" i="4"/>
  <c r="E18" i="4" s="1"/>
  <c r="W19" i="4"/>
  <c r="D19" i="4" s="1"/>
  <c r="V16" i="30" s="1"/>
  <c r="X19" i="4"/>
  <c r="E19" i="4" s="1"/>
  <c r="W20" i="4"/>
  <c r="D20" i="4" s="1"/>
  <c r="X20" i="4"/>
  <c r="E20" i="4" s="1"/>
  <c r="W21" i="4"/>
  <c r="D21" i="4" s="1"/>
  <c r="X21" i="4"/>
  <c r="E21" i="4" s="1"/>
  <c r="W22" i="4"/>
  <c r="X22" i="4"/>
  <c r="E22" i="4" s="1"/>
  <c r="X19" i="20" s="1"/>
  <c r="W23" i="4"/>
  <c r="D23" i="4" s="1"/>
  <c r="X23" i="4"/>
  <c r="E23" i="4" s="1"/>
  <c r="W24" i="4"/>
  <c r="D24" i="4" s="1"/>
  <c r="X24" i="4"/>
  <c r="E24" i="4" s="1"/>
  <c r="W25" i="4"/>
  <c r="X25" i="4"/>
  <c r="W26" i="4"/>
  <c r="X26" i="4"/>
  <c r="E26" i="4" s="1"/>
  <c r="X23" i="52" s="1"/>
  <c r="W27" i="4"/>
  <c r="D27" i="4" s="1"/>
  <c r="V24" i="14" s="1"/>
  <c r="X27" i="4"/>
  <c r="E27" i="4" s="1"/>
  <c r="W28" i="4"/>
  <c r="D28" i="4" s="1"/>
  <c r="X28" i="4"/>
  <c r="E28" i="4" s="1"/>
  <c r="W29" i="4"/>
  <c r="D29" i="4" s="1"/>
  <c r="X29" i="4"/>
  <c r="E29" i="4" s="1"/>
  <c r="W30" i="4"/>
  <c r="D30" i="4" s="1"/>
  <c r="V27" i="28" s="1"/>
  <c r="X30" i="4"/>
  <c r="E30" i="4" s="1"/>
  <c r="X27" i="22" s="1"/>
  <c r="W31" i="4"/>
  <c r="D31" i="4" s="1"/>
  <c r="V28" i="36" s="1"/>
  <c r="X31" i="4"/>
  <c r="E31" i="4" s="1"/>
  <c r="X28" i="35" s="1"/>
  <c r="W32" i="4"/>
  <c r="X32" i="4"/>
  <c r="E32" i="4" s="1"/>
  <c r="X29" i="50" s="1"/>
  <c r="W33" i="4"/>
  <c r="X33" i="4"/>
  <c r="E33" i="4" s="1"/>
  <c r="W34" i="4"/>
  <c r="D34" i="4" s="1"/>
  <c r="X34" i="4"/>
  <c r="E34" i="4" s="1"/>
  <c r="W35" i="4"/>
  <c r="D35" i="4" s="1"/>
  <c r="V32" i="41" s="1"/>
  <c r="X35" i="4"/>
  <c r="E35" i="4" s="1"/>
  <c r="X32" i="19" s="1"/>
  <c r="W36" i="4"/>
  <c r="X36" i="4"/>
  <c r="E36" i="4" s="1"/>
  <c r="X33" i="29" s="1"/>
  <c r="W37" i="4"/>
  <c r="X37" i="4"/>
  <c r="E37" i="4" s="1"/>
  <c r="W38" i="4"/>
  <c r="X38" i="4"/>
  <c r="E38" i="4" s="1"/>
  <c r="W39" i="4"/>
  <c r="D39" i="4" s="1"/>
  <c r="X39" i="4"/>
  <c r="E39" i="4" s="1"/>
  <c r="X36" i="39" s="1"/>
  <c r="W40" i="4"/>
  <c r="X40" i="4"/>
  <c r="E40" i="4" s="1"/>
  <c r="X37" i="34" s="1"/>
  <c r="W41" i="4"/>
  <c r="D41" i="4" s="1"/>
  <c r="X41" i="4"/>
  <c r="W42" i="4"/>
  <c r="X42" i="4"/>
  <c r="E42" i="4" s="1"/>
  <c r="W43" i="4"/>
  <c r="D43" i="4" s="1"/>
  <c r="V40" i="37" s="1"/>
  <c r="X43" i="4"/>
  <c r="E43" i="4" s="1"/>
  <c r="W44" i="4"/>
  <c r="D44" i="4" s="1"/>
  <c r="V41" i="30" s="1"/>
  <c r="X44" i="4"/>
  <c r="E44" i="4" s="1"/>
  <c r="X41" i="21" s="1"/>
  <c r="W45" i="4"/>
  <c r="D45" i="4" s="1"/>
  <c r="V42" i="30" s="1"/>
  <c r="X45" i="4"/>
  <c r="W46" i="4"/>
  <c r="D46" i="4" s="1"/>
  <c r="V43" i="30" s="1"/>
  <c r="X46" i="4"/>
  <c r="E46" i="4" s="1"/>
  <c r="X47" i="4"/>
  <c r="E47" i="4" s="1"/>
  <c r="X8" i="4"/>
  <c r="E8" i="4" s="1"/>
  <c r="W8" i="4"/>
  <c r="D8" i="4" s="1"/>
  <c r="D6" i="50"/>
  <c r="E6" i="50" s="1"/>
  <c r="D7" i="50"/>
  <c r="D8" i="50"/>
  <c r="D9" i="50"/>
  <c r="D10" i="50"/>
  <c r="D11" i="50"/>
  <c r="D12" i="50"/>
  <c r="D13" i="50"/>
  <c r="D14" i="50"/>
  <c r="E14" i="50" s="1"/>
  <c r="D15" i="50"/>
  <c r="D16" i="50"/>
  <c r="D17" i="50"/>
  <c r="D18" i="50"/>
  <c r="D19" i="50"/>
  <c r="D20" i="50"/>
  <c r="E20" i="50" s="1"/>
  <c r="D21" i="50"/>
  <c r="D22" i="50"/>
  <c r="E22" i="50" s="1"/>
  <c r="D23" i="50"/>
  <c r="D24" i="50"/>
  <c r="D25" i="50"/>
  <c r="D26" i="50"/>
  <c r="D27" i="50"/>
  <c r="D28" i="50"/>
  <c r="D29" i="50"/>
  <c r="D30" i="50"/>
  <c r="E30" i="50" s="1"/>
  <c r="D31" i="50"/>
  <c r="D32" i="50"/>
  <c r="D33" i="50"/>
  <c r="D34" i="50"/>
  <c r="D35" i="50"/>
  <c r="D36" i="50"/>
  <c r="E36" i="50" s="1"/>
  <c r="D37" i="50"/>
  <c r="D38" i="50"/>
  <c r="E38" i="50" s="1"/>
  <c r="D39" i="50"/>
  <c r="D40" i="50"/>
  <c r="D41" i="50"/>
  <c r="D42" i="50"/>
  <c r="D43" i="50"/>
  <c r="D44" i="50"/>
  <c r="D5" i="50"/>
  <c r="C41" i="50"/>
  <c r="C44" i="50" s="1"/>
  <c r="G45" i="4"/>
  <c r="J42" i="19" s="1"/>
  <c r="D41" i="8"/>
  <c r="D42" i="8"/>
  <c r="D43" i="8"/>
  <c r="D44" i="8"/>
  <c r="D33" i="13"/>
  <c r="E33" i="13" s="1"/>
  <c r="D34" i="13"/>
  <c r="D35" i="13"/>
  <c r="E35" i="13" s="1"/>
  <c r="D36" i="13"/>
  <c r="D37" i="13"/>
  <c r="D38" i="13"/>
  <c r="D39" i="13"/>
  <c r="D40" i="13"/>
  <c r="D41" i="13"/>
  <c r="D42" i="13"/>
  <c r="D43" i="13"/>
  <c r="E43" i="13" s="1"/>
  <c r="D44" i="13"/>
  <c r="D41" i="12"/>
  <c r="D42" i="12"/>
  <c r="D43" i="12"/>
  <c r="D44" i="12"/>
  <c r="D41" i="14"/>
  <c r="E41" i="14" s="1"/>
  <c r="D42" i="14"/>
  <c r="D43" i="14"/>
  <c r="E43" i="14" s="1"/>
  <c r="D44" i="14"/>
  <c r="D41" i="15"/>
  <c r="D42" i="15"/>
  <c r="D43" i="15"/>
  <c r="D44" i="15"/>
  <c r="D41" i="16"/>
  <c r="D42" i="16"/>
  <c r="D43" i="16"/>
  <c r="E43" i="16" s="1"/>
  <c r="D44" i="16"/>
  <c r="D41" i="17"/>
  <c r="D42" i="17"/>
  <c r="D43" i="17"/>
  <c r="D44" i="17"/>
  <c r="D41" i="18"/>
  <c r="E41" i="18" s="1"/>
  <c r="D42" i="18"/>
  <c r="D43" i="18"/>
  <c r="E43" i="18" s="1"/>
  <c r="D44" i="18"/>
  <c r="D41" i="19"/>
  <c r="D42" i="19"/>
  <c r="D43" i="19"/>
  <c r="D44" i="19"/>
  <c r="D41" i="20"/>
  <c r="E41" i="20" s="1"/>
  <c r="D42" i="20"/>
  <c r="D43" i="20"/>
  <c r="D44" i="20"/>
  <c r="D41" i="21"/>
  <c r="D42" i="21"/>
  <c r="D43" i="21"/>
  <c r="D44" i="21"/>
  <c r="D41" i="22"/>
  <c r="E41" i="22" s="1"/>
  <c r="D42" i="22"/>
  <c r="D43" i="22"/>
  <c r="E43" i="22" s="1"/>
  <c r="D44" i="22"/>
  <c r="D41" i="23"/>
  <c r="D42" i="23"/>
  <c r="D43" i="23"/>
  <c r="D44" i="23"/>
  <c r="D41" i="24"/>
  <c r="D42" i="24"/>
  <c r="D43" i="24"/>
  <c r="E43" i="24" s="1"/>
  <c r="D44" i="24"/>
  <c r="D41" i="25"/>
  <c r="D42" i="25"/>
  <c r="D43" i="25"/>
  <c r="D44" i="25"/>
  <c r="D41" i="26"/>
  <c r="E41" i="26" s="1"/>
  <c r="D42" i="26"/>
  <c r="D43" i="26"/>
  <c r="D44" i="26"/>
  <c r="D41" i="27"/>
  <c r="D42" i="27"/>
  <c r="D43" i="27"/>
  <c r="D44" i="27"/>
  <c r="D41" i="28"/>
  <c r="E41" i="28" s="1"/>
  <c r="D42" i="28"/>
  <c r="D43" i="28"/>
  <c r="D44" i="28"/>
  <c r="D41" i="29"/>
  <c r="D42" i="29"/>
  <c r="D43" i="29"/>
  <c r="D44" i="29"/>
  <c r="D41" i="31"/>
  <c r="D42" i="31"/>
  <c r="D43" i="31"/>
  <c r="E43" i="31" s="1"/>
  <c r="D44" i="31"/>
  <c r="D41" i="32"/>
  <c r="D42" i="32"/>
  <c r="D43" i="32"/>
  <c r="D44" i="32"/>
  <c r="D41" i="33"/>
  <c r="E41" i="33" s="1"/>
  <c r="D42" i="33"/>
  <c r="D43" i="33"/>
  <c r="E43" i="33" s="1"/>
  <c r="D44" i="33"/>
  <c r="D41" i="34"/>
  <c r="D42" i="34"/>
  <c r="D43" i="34"/>
  <c r="D44" i="34"/>
  <c r="D41" i="35"/>
  <c r="E41" i="35" s="1"/>
  <c r="D42" i="35"/>
  <c r="D43" i="35"/>
  <c r="E43" i="35" s="1"/>
  <c r="D44" i="35"/>
  <c r="D41" i="36"/>
  <c r="D42" i="36"/>
  <c r="D43" i="36"/>
  <c r="D44" i="36"/>
  <c r="D34" i="37"/>
  <c r="D35" i="37"/>
  <c r="D36" i="37"/>
  <c r="D37" i="37"/>
  <c r="D38" i="37"/>
  <c r="D39" i="37"/>
  <c r="D40" i="37"/>
  <c r="D41" i="37"/>
  <c r="D42" i="37"/>
  <c r="D43" i="37"/>
  <c r="D44" i="37"/>
  <c r="D41" i="38"/>
  <c r="D42" i="38"/>
  <c r="D43" i="38"/>
  <c r="D44" i="38"/>
  <c r="D41" i="39"/>
  <c r="D42" i="39"/>
  <c r="D43" i="39"/>
  <c r="D44" i="39"/>
  <c r="D41" i="40"/>
  <c r="D42" i="40"/>
  <c r="D43" i="40"/>
  <c r="D44" i="40"/>
  <c r="D41" i="41"/>
  <c r="D42" i="41"/>
  <c r="D43" i="41"/>
  <c r="D44" i="41"/>
  <c r="D41" i="42"/>
  <c r="D42" i="42"/>
  <c r="D43" i="42"/>
  <c r="D44" i="42"/>
  <c r="D41" i="44"/>
  <c r="D42" i="44"/>
  <c r="D43" i="44"/>
  <c r="D44" i="44"/>
  <c r="D31" i="52"/>
  <c r="D32" i="52"/>
  <c r="D33" i="52"/>
  <c r="D34" i="52"/>
  <c r="D35" i="52"/>
  <c r="D36" i="52"/>
  <c r="D37" i="52"/>
  <c r="D38" i="52"/>
  <c r="E38" i="52" s="1"/>
  <c r="D39" i="52"/>
  <c r="D40" i="52"/>
  <c r="D41" i="52"/>
  <c r="D42" i="52"/>
  <c r="D43" i="52"/>
  <c r="D44" i="52"/>
  <c r="D44" i="51"/>
  <c r="D6" i="51"/>
  <c r="E6" i="51" s="1"/>
  <c r="D7" i="51"/>
  <c r="D8" i="51"/>
  <c r="D9" i="51"/>
  <c r="D10" i="51"/>
  <c r="D11" i="51"/>
  <c r="D12" i="51"/>
  <c r="E12" i="51" s="1"/>
  <c r="D13" i="51"/>
  <c r="D14" i="51"/>
  <c r="D15" i="51"/>
  <c r="D16" i="51"/>
  <c r="D17" i="51"/>
  <c r="D18" i="51"/>
  <c r="D19" i="51"/>
  <c r="D20" i="51"/>
  <c r="E20" i="51" s="1"/>
  <c r="D21" i="51"/>
  <c r="D22" i="51"/>
  <c r="E22" i="51" s="1"/>
  <c r="D23" i="51"/>
  <c r="D24" i="51"/>
  <c r="D25" i="51"/>
  <c r="D26" i="51"/>
  <c r="D27" i="51"/>
  <c r="D28" i="51"/>
  <c r="E28" i="51" s="1"/>
  <c r="D29" i="51"/>
  <c r="D30" i="51"/>
  <c r="E30" i="51" s="1"/>
  <c r="D31" i="51"/>
  <c r="D32" i="51"/>
  <c r="D33" i="51"/>
  <c r="D34" i="51"/>
  <c r="D35" i="51"/>
  <c r="D36" i="51"/>
  <c r="D37" i="51"/>
  <c r="D38" i="51"/>
  <c r="E38" i="51" s="1"/>
  <c r="D39" i="51"/>
  <c r="D40" i="51"/>
  <c r="D41" i="51"/>
  <c r="D42" i="51"/>
  <c r="D43" i="51"/>
  <c r="D5" i="51"/>
  <c r="D6" i="52"/>
  <c r="D7" i="52"/>
  <c r="E7" i="52" s="1"/>
  <c r="D8" i="52"/>
  <c r="D9" i="52"/>
  <c r="D10" i="52"/>
  <c r="D11" i="52"/>
  <c r="D12" i="52"/>
  <c r="D13" i="52"/>
  <c r="E13" i="52" s="1"/>
  <c r="D14" i="52"/>
  <c r="D15" i="52"/>
  <c r="D16" i="52"/>
  <c r="D17" i="52"/>
  <c r="D18" i="52"/>
  <c r="D19" i="52"/>
  <c r="D20" i="52"/>
  <c r="D21" i="52"/>
  <c r="E21" i="52" s="1"/>
  <c r="D22" i="52"/>
  <c r="D23" i="52"/>
  <c r="E23" i="52" s="1"/>
  <c r="D24" i="52"/>
  <c r="D25" i="52"/>
  <c r="D26" i="52"/>
  <c r="D27" i="52"/>
  <c r="D28" i="52"/>
  <c r="D29" i="52"/>
  <c r="D30" i="52"/>
  <c r="D5" i="52"/>
  <c r="E5" i="52" s="1"/>
  <c r="D41" i="43"/>
  <c r="D42" i="43"/>
  <c r="D43" i="43"/>
  <c r="C40" i="51"/>
  <c r="C44" i="51" s="1"/>
  <c r="C39" i="52"/>
  <c r="C44" i="52" s="1"/>
  <c r="D42" i="4"/>
  <c r="V39" i="16" s="1"/>
  <c r="D38" i="4"/>
  <c r="D32" i="4"/>
  <c r="D26" i="4"/>
  <c r="D18" i="4"/>
  <c r="V15" i="22" s="1"/>
  <c r="F45" i="4"/>
  <c r="T42" i="30" s="1"/>
  <c r="C45" i="7"/>
  <c r="L44" i="52"/>
  <c r="C5" i="8"/>
  <c r="C44" i="8" s="1"/>
  <c r="D5" i="8"/>
  <c r="D6" i="8"/>
  <c r="E6" i="8" s="1"/>
  <c r="D7" i="8"/>
  <c r="O10" i="4"/>
  <c r="P10" i="4" s="1"/>
  <c r="C10" i="4" s="1"/>
  <c r="D8" i="8"/>
  <c r="O11" i="4"/>
  <c r="P11" i="4" s="1"/>
  <c r="C11" i="4" s="1"/>
  <c r="F8" i="13" s="1"/>
  <c r="AN11" i="4"/>
  <c r="H11" i="4" s="1"/>
  <c r="D9" i="8"/>
  <c r="D10" i="8"/>
  <c r="O13" i="4"/>
  <c r="P13" i="4" s="1"/>
  <c r="C13" i="4" s="1"/>
  <c r="AN13" i="4"/>
  <c r="H13" i="4" s="1"/>
  <c r="D11" i="8"/>
  <c r="D12" i="8"/>
  <c r="D13" i="8"/>
  <c r="D14" i="8"/>
  <c r="O17" i="4"/>
  <c r="P17" i="4" s="1"/>
  <c r="C17" i="4" s="1"/>
  <c r="P14" i="43" s="1"/>
  <c r="D15" i="8"/>
  <c r="O18" i="4"/>
  <c r="P18" i="4" s="1"/>
  <c r="C18" i="4" s="1"/>
  <c r="D16" i="8"/>
  <c r="D17" i="8"/>
  <c r="D18" i="8"/>
  <c r="E18" i="8" s="1"/>
  <c r="AN21" i="4"/>
  <c r="H21" i="4" s="1"/>
  <c r="D19" i="8"/>
  <c r="E19" i="8" s="1"/>
  <c r="D20" i="8"/>
  <c r="E20" i="8" s="1"/>
  <c r="AN23" i="4"/>
  <c r="H23" i="4" s="1"/>
  <c r="D21" i="8"/>
  <c r="E21" i="8" s="1"/>
  <c r="D22" i="8"/>
  <c r="D23" i="8"/>
  <c r="D24" i="8"/>
  <c r="D25" i="8"/>
  <c r="D26" i="8"/>
  <c r="AN29" i="4"/>
  <c r="H29" i="4" s="1"/>
  <c r="N26" i="15" s="1"/>
  <c r="D27" i="8"/>
  <c r="D28" i="8"/>
  <c r="E28" i="8" s="1"/>
  <c r="O31" i="4"/>
  <c r="P31" i="4" s="1"/>
  <c r="C31" i="4" s="1"/>
  <c r="F28" i="17" s="1"/>
  <c r="AN31" i="4"/>
  <c r="H31" i="4" s="1"/>
  <c r="D29" i="8"/>
  <c r="D30" i="8"/>
  <c r="D31" i="8"/>
  <c r="D32" i="8"/>
  <c r="D33" i="8"/>
  <c r="E33" i="8" s="1"/>
  <c r="O36" i="4"/>
  <c r="P36" i="4" s="1"/>
  <c r="C36" i="4" s="1"/>
  <c r="D34" i="8"/>
  <c r="AN37" i="4"/>
  <c r="H37" i="4" s="1"/>
  <c r="N34" i="12" s="1"/>
  <c r="D35" i="8"/>
  <c r="D36" i="8"/>
  <c r="AN39" i="4"/>
  <c r="H39" i="4" s="1"/>
  <c r="D37" i="8"/>
  <c r="E37" i="8" s="1"/>
  <c r="D38" i="8"/>
  <c r="D39" i="8"/>
  <c r="E39" i="8" s="1"/>
  <c r="D40" i="8"/>
  <c r="O43" i="4"/>
  <c r="P43" i="4" s="1"/>
  <c r="C43" i="4" s="1"/>
  <c r="L44" i="8"/>
  <c r="AN47" i="4"/>
  <c r="H47" i="4" s="1"/>
  <c r="N44" i="15" s="1"/>
  <c r="D5" i="13"/>
  <c r="C6" i="13"/>
  <c r="C44" i="13" s="1"/>
  <c r="D6" i="13"/>
  <c r="D7" i="13"/>
  <c r="D8" i="13"/>
  <c r="D9" i="13"/>
  <c r="D10" i="13"/>
  <c r="D11" i="13"/>
  <c r="D12" i="13"/>
  <c r="D13" i="13"/>
  <c r="D14" i="13"/>
  <c r="D15" i="13"/>
  <c r="D16" i="13"/>
  <c r="D17" i="13"/>
  <c r="D18" i="13"/>
  <c r="D19" i="13"/>
  <c r="D20" i="13"/>
  <c r="D21" i="13"/>
  <c r="E21" i="13" s="1"/>
  <c r="D22" i="13"/>
  <c r="D23" i="13"/>
  <c r="D24" i="13"/>
  <c r="D25" i="13"/>
  <c r="D26" i="13"/>
  <c r="D27" i="13"/>
  <c r="D28" i="13"/>
  <c r="D29" i="13"/>
  <c r="D30" i="13"/>
  <c r="D31" i="13"/>
  <c r="D32" i="13"/>
  <c r="L44" i="13"/>
  <c r="D5" i="12"/>
  <c r="C7" i="12"/>
  <c r="C44" i="12" s="1"/>
  <c r="D6" i="12"/>
  <c r="D7" i="12"/>
  <c r="E7" i="12" s="1"/>
  <c r="D8" i="12"/>
  <c r="D9" i="12"/>
  <c r="D10" i="12"/>
  <c r="D11" i="12"/>
  <c r="D12" i="12"/>
  <c r="D13" i="12"/>
  <c r="D14" i="12"/>
  <c r="D15" i="12"/>
  <c r="D16" i="12"/>
  <c r="D17" i="12"/>
  <c r="D18" i="12"/>
  <c r="D19" i="12"/>
  <c r="D20" i="12"/>
  <c r="D21" i="12"/>
  <c r="E21" i="12" s="1"/>
  <c r="D22" i="12"/>
  <c r="D23" i="12"/>
  <c r="E23" i="12" s="1"/>
  <c r="D24" i="12"/>
  <c r="D25" i="12"/>
  <c r="D26" i="12"/>
  <c r="D27" i="12"/>
  <c r="D28" i="12"/>
  <c r="D29" i="12"/>
  <c r="D30" i="12"/>
  <c r="D31" i="12"/>
  <c r="D32" i="12"/>
  <c r="D33" i="12"/>
  <c r="D34" i="12"/>
  <c r="D35" i="12"/>
  <c r="E35" i="12" s="1"/>
  <c r="D36" i="12"/>
  <c r="D37" i="12"/>
  <c r="D38" i="12"/>
  <c r="D39" i="12"/>
  <c r="E39" i="12" s="1"/>
  <c r="D40" i="12"/>
  <c r="D5" i="14"/>
  <c r="C8" i="14"/>
  <c r="C44" i="14" s="1"/>
  <c r="D6" i="14"/>
  <c r="D7" i="14"/>
  <c r="D8" i="14"/>
  <c r="D9" i="14"/>
  <c r="D10" i="14"/>
  <c r="E10" i="14" s="1"/>
  <c r="D11" i="14"/>
  <c r="D12" i="14"/>
  <c r="D13" i="14"/>
  <c r="D14" i="14"/>
  <c r="D15" i="14"/>
  <c r="E15" i="14" s="1"/>
  <c r="D16" i="14"/>
  <c r="D17" i="14"/>
  <c r="D18" i="14"/>
  <c r="D19" i="14"/>
  <c r="E19" i="14" s="1"/>
  <c r="D20" i="14"/>
  <c r="D21" i="14"/>
  <c r="D22" i="14"/>
  <c r="D23" i="14"/>
  <c r="D24" i="14"/>
  <c r="D25" i="14"/>
  <c r="D26" i="14"/>
  <c r="D27" i="14"/>
  <c r="D28" i="14"/>
  <c r="E28" i="14" s="1"/>
  <c r="D29" i="14"/>
  <c r="D30" i="14"/>
  <c r="D31" i="14"/>
  <c r="E31" i="14" s="1"/>
  <c r="D32" i="14"/>
  <c r="D33" i="14"/>
  <c r="D34" i="14"/>
  <c r="E34" i="14" s="1"/>
  <c r="D35" i="14"/>
  <c r="E35" i="14" s="1"/>
  <c r="D36" i="14"/>
  <c r="E36" i="14" s="1"/>
  <c r="D37" i="14"/>
  <c r="D38" i="14"/>
  <c r="D39" i="14"/>
  <c r="D40" i="14"/>
  <c r="L44" i="14"/>
  <c r="D5" i="15"/>
  <c r="E5" i="15" s="1"/>
  <c r="C9" i="15"/>
  <c r="C44" i="15" s="1"/>
  <c r="D6" i="15"/>
  <c r="E6" i="15" s="1"/>
  <c r="D7" i="15"/>
  <c r="D8" i="15"/>
  <c r="D9" i="15"/>
  <c r="D10" i="15"/>
  <c r="D11" i="15"/>
  <c r="D12" i="15"/>
  <c r="D13" i="15"/>
  <c r="E13" i="15" s="1"/>
  <c r="D14" i="15"/>
  <c r="E14" i="15" s="1"/>
  <c r="D15" i="15"/>
  <c r="D16" i="15"/>
  <c r="D17" i="15"/>
  <c r="D18" i="15"/>
  <c r="D19" i="15"/>
  <c r="D20" i="15"/>
  <c r="D21" i="15"/>
  <c r="D22" i="15"/>
  <c r="E22" i="15" s="1"/>
  <c r="D23" i="15"/>
  <c r="D24" i="15"/>
  <c r="D25" i="15"/>
  <c r="D26" i="15"/>
  <c r="D27" i="15"/>
  <c r="D28" i="15"/>
  <c r="E28" i="15" s="1"/>
  <c r="D29" i="15"/>
  <c r="D30" i="15"/>
  <c r="E30" i="15" s="1"/>
  <c r="D31" i="15"/>
  <c r="D32" i="15"/>
  <c r="D33" i="15"/>
  <c r="D34" i="15"/>
  <c r="D35" i="15"/>
  <c r="D36" i="15"/>
  <c r="D37" i="15"/>
  <c r="D38" i="15"/>
  <c r="E38" i="15" s="1"/>
  <c r="D39" i="15"/>
  <c r="D40" i="15"/>
  <c r="L44" i="15"/>
  <c r="D5" i="16"/>
  <c r="C10" i="16"/>
  <c r="C44" i="16" s="1"/>
  <c r="D6" i="16"/>
  <c r="E6" i="16" s="1"/>
  <c r="D7" i="16"/>
  <c r="D8" i="16"/>
  <c r="E8" i="16" s="1"/>
  <c r="D9" i="16"/>
  <c r="D10" i="16"/>
  <c r="D11" i="16"/>
  <c r="D12" i="16"/>
  <c r="D13" i="16"/>
  <c r="D14" i="16"/>
  <c r="D15" i="16"/>
  <c r="D16" i="16"/>
  <c r="E16" i="16" s="1"/>
  <c r="D17" i="16"/>
  <c r="D18" i="16"/>
  <c r="D19" i="16"/>
  <c r="D20" i="16"/>
  <c r="D21" i="16"/>
  <c r="D22" i="16"/>
  <c r="D23" i="16"/>
  <c r="D24" i="16"/>
  <c r="E24" i="16" s="1"/>
  <c r="D25" i="16"/>
  <c r="D26" i="16"/>
  <c r="D27" i="16"/>
  <c r="D28" i="16"/>
  <c r="D29" i="16"/>
  <c r="D30" i="16"/>
  <c r="D31" i="16"/>
  <c r="D32" i="16"/>
  <c r="E32" i="16" s="1"/>
  <c r="D33" i="16"/>
  <c r="D34" i="16"/>
  <c r="E34" i="16" s="1"/>
  <c r="D35" i="16"/>
  <c r="D36" i="16"/>
  <c r="D37" i="16"/>
  <c r="D38" i="16"/>
  <c r="D39" i="16"/>
  <c r="D40" i="16"/>
  <c r="L44" i="16"/>
  <c r="D5" i="17"/>
  <c r="E5" i="17" s="1"/>
  <c r="C11" i="17"/>
  <c r="C44" i="17" s="1"/>
  <c r="D6" i="17"/>
  <c r="D7" i="17"/>
  <c r="D8" i="17"/>
  <c r="D9" i="17"/>
  <c r="D10" i="17"/>
  <c r="D11" i="17"/>
  <c r="D12" i="17"/>
  <c r="D13" i="17"/>
  <c r="D14" i="17"/>
  <c r="D15" i="17"/>
  <c r="D16" i="17"/>
  <c r="E16" i="17" s="1"/>
  <c r="D17" i="17"/>
  <c r="D18" i="17"/>
  <c r="E18" i="17" s="1"/>
  <c r="D19" i="17"/>
  <c r="D20" i="17"/>
  <c r="E20" i="17" s="1"/>
  <c r="D21" i="17"/>
  <c r="D22" i="17"/>
  <c r="D23" i="17"/>
  <c r="D24" i="17"/>
  <c r="D25" i="17"/>
  <c r="D26" i="17"/>
  <c r="D27" i="17"/>
  <c r="D28" i="17"/>
  <c r="D29" i="17"/>
  <c r="D30" i="17"/>
  <c r="D31" i="17"/>
  <c r="D32" i="17"/>
  <c r="E32" i="17" s="1"/>
  <c r="D33" i="17"/>
  <c r="D34" i="17"/>
  <c r="E34" i="17" s="1"/>
  <c r="D35" i="17"/>
  <c r="D36" i="17"/>
  <c r="E36" i="17" s="1"/>
  <c r="D37" i="17"/>
  <c r="D38" i="17"/>
  <c r="E38" i="17" s="1"/>
  <c r="D39" i="17"/>
  <c r="D40" i="17"/>
  <c r="L44" i="17"/>
  <c r="D5" i="18"/>
  <c r="C12" i="18"/>
  <c r="C44" i="18" s="1"/>
  <c r="D6" i="18"/>
  <c r="D7" i="18"/>
  <c r="D8" i="18"/>
  <c r="D9" i="18"/>
  <c r="D10" i="18"/>
  <c r="E10" i="18" s="1"/>
  <c r="G10" i="18" s="1"/>
  <c r="D11" i="18"/>
  <c r="D12" i="18"/>
  <c r="D13" i="18"/>
  <c r="D14" i="18"/>
  <c r="D15" i="18"/>
  <c r="D16" i="18"/>
  <c r="D17" i="18"/>
  <c r="D18" i="18"/>
  <c r="D19" i="18"/>
  <c r="D20" i="18"/>
  <c r="E20" i="18" s="1"/>
  <c r="D21" i="18"/>
  <c r="D22" i="18"/>
  <c r="D23" i="18"/>
  <c r="D24" i="18"/>
  <c r="D25" i="18"/>
  <c r="D26" i="18"/>
  <c r="E26" i="18" s="1"/>
  <c r="D27" i="18"/>
  <c r="D28" i="18"/>
  <c r="E28" i="18" s="1"/>
  <c r="D29" i="18"/>
  <c r="D30" i="18"/>
  <c r="D31" i="18"/>
  <c r="D32" i="18"/>
  <c r="D33" i="18"/>
  <c r="D34" i="18"/>
  <c r="D35" i="18"/>
  <c r="D36" i="18"/>
  <c r="E36" i="18" s="1"/>
  <c r="D37" i="18"/>
  <c r="E37" i="18" s="1"/>
  <c r="D38" i="18"/>
  <c r="D39" i="18"/>
  <c r="D40" i="18"/>
  <c r="L44" i="18"/>
  <c r="D5" i="19"/>
  <c r="E5" i="19" s="1"/>
  <c r="C13" i="19"/>
  <c r="D6" i="19"/>
  <c r="E6" i="19" s="1"/>
  <c r="D7" i="19"/>
  <c r="D8" i="19"/>
  <c r="D9" i="19"/>
  <c r="D10" i="19"/>
  <c r="D11" i="19"/>
  <c r="D12" i="19"/>
  <c r="E12" i="19" s="1"/>
  <c r="D13" i="19"/>
  <c r="D14" i="19"/>
  <c r="E14" i="19" s="1"/>
  <c r="D15" i="19"/>
  <c r="D16" i="19"/>
  <c r="D17" i="19"/>
  <c r="D18" i="19"/>
  <c r="D19" i="19"/>
  <c r="D20" i="19"/>
  <c r="E20" i="19" s="1"/>
  <c r="D21" i="19"/>
  <c r="D22" i="19"/>
  <c r="E22" i="19" s="1"/>
  <c r="D23" i="19"/>
  <c r="D24" i="19"/>
  <c r="D25" i="19"/>
  <c r="D26" i="19"/>
  <c r="D27" i="19"/>
  <c r="D28" i="19"/>
  <c r="D29" i="19"/>
  <c r="D30" i="19"/>
  <c r="E30" i="19" s="1"/>
  <c r="D31" i="19"/>
  <c r="D32" i="19"/>
  <c r="D33" i="19"/>
  <c r="D34" i="19"/>
  <c r="D35" i="19"/>
  <c r="D36" i="19"/>
  <c r="E36" i="19" s="1"/>
  <c r="D37" i="19"/>
  <c r="D38" i="19"/>
  <c r="E38" i="19" s="1"/>
  <c r="D39" i="19"/>
  <c r="D40" i="19"/>
  <c r="L44" i="19"/>
  <c r="D5" i="20"/>
  <c r="C14" i="20"/>
  <c r="D6" i="20"/>
  <c r="D7" i="20"/>
  <c r="D8" i="20"/>
  <c r="D9" i="20"/>
  <c r="E9" i="20" s="1"/>
  <c r="D10" i="20"/>
  <c r="D11" i="20"/>
  <c r="D12" i="20"/>
  <c r="D13" i="20"/>
  <c r="E13" i="20" s="1"/>
  <c r="D14" i="20"/>
  <c r="E14" i="20" s="1"/>
  <c r="D15" i="20"/>
  <c r="D16" i="20"/>
  <c r="E16" i="20" s="1"/>
  <c r="D17" i="20"/>
  <c r="D18" i="20"/>
  <c r="D19" i="20"/>
  <c r="D20" i="20"/>
  <c r="D21" i="20"/>
  <c r="E21" i="20" s="1"/>
  <c r="D22" i="20"/>
  <c r="D23" i="20"/>
  <c r="D24" i="20"/>
  <c r="D25" i="20"/>
  <c r="E25" i="20" s="1"/>
  <c r="D26" i="20"/>
  <c r="D27" i="20"/>
  <c r="D28" i="20"/>
  <c r="D29" i="20"/>
  <c r="E29" i="20" s="1"/>
  <c r="D30" i="20"/>
  <c r="E30" i="20" s="1"/>
  <c r="D31" i="20"/>
  <c r="D32" i="20"/>
  <c r="D33" i="20"/>
  <c r="D34" i="20"/>
  <c r="D35" i="20"/>
  <c r="D36" i="20"/>
  <c r="D37" i="20"/>
  <c r="E37" i="20" s="1"/>
  <c r="D38" i="20"/>
  <c r="D39" i="20"/>
  <c r="D40" i="20"/>
  <c r="E40" i="20" s="1"/>
  <c r="L44" i="20"/>
  <c r="D5" i="21"/>
  <c r="C15" i="21"/>
  <c r="C44" i="21" s="1"/>
  <c r="D6" i="21"/>
  <c r="D7" i="21"/>
  <c r="D8" i="21"/>
  <c r="E8" i="21" s="1"/>
  <c r="D9" i="21"/>
  <c r="D10" i="21"/>
  <c r="E10" i="21" s="1"/>
  <c r="D11" i="21"/>
  <c r="D12" i="21"/>
  <c r="D13" i="21"/>
  <c r="D14" i="21"/>
  <c r="D15" i="21"/>
  <c r="D16" i="21"/>
  <c r="D17" i="21"/>
  <c r="D18" i="21"/>
  <c r="E18" i="21" s="1"/>
  <c r="D19" i="21"/>
  <c r="D20" i="21"/>
  <c r="D21" i="21"/>
  <c r="D22" i="21"/>
  <c r="D23" i="21"/>
  <c r="D24" i="21"/>
  <c r="D25" i="21"/>
  <c r="D26" i="21"/>
  <c r="D27" i="21"/>
  <c r="D28" i="21"/>
  <c r="D29" i="21"/>
  <c r="D30" i="21"/>
  <c r="D31" i="21"/>
  <c r="D32" i="21"/>
  <c r="E32" i="21" s="1"/>
  <c r="D33" i="21"/>
  <c r="D34" i="21"/>
  <c r="E34" i="21" s="1"/>
  <c r="D35" i="21"/>
  <c r="D36" i="21"/>
  <c r="D37" i="21"/>
  <c r="D38" i="21"/>
  <c r="D39" i="21"/>
  <c r="D40" i="21"/>
  <c r="L44" i="21"/>
  <c r="D5" i="22"/>
  <c r="E5" i="22" s="1"/>
  <c r="C16" i="22"/>
  <c r="D6" i="22"/>
  <c r="D7" i="22"/>
  <c r="D8" i="22"/>
  <c r="D9" i="22"/>
  <c r="D10" i="22"/>
  <c r="E10" i="22" s="1"/>
  <c r="D11" i="22"/>
  <c r="D12" i="22"/>
  <c r="E12" i="22" s="1"/>
  <c r="D13" i="22"/>
  <c r="D14" i="22"/>
  <c r="D15" i="22"/>
  <c r="D16" i="22"/>
  <c r="D17" i="22"/>
  <c r="D18" i="22"/>
  <c r="E18" i="22" s="1"/>
  <c r="D19" i="22"/>
  <c r="D20" i="22"/>
  <c r="E20" i="22" s="1"/>
  <c r="D21" i="22"/>
  <c r="E21" i="22" s="1"/>
  <c r="D22" i="22"/>
  <c r="D23" i="22"/>
  <c r="D24" i="22"/>
  <c r="D25" i="22"/>
  <c r="D26" i="22"/>
  <c r="E26" i="22" s="1"/>
  <c r="D27" i="22"/>
  <c r="D28" i="22"/>
  <c r="E28" i="22" s="1"/>
  <c r="D29" i="22"/>
  <c r="D30" i="22"/>
  <c r="D31" i="22"/>
  <c r="D32" i="22"/>
  <c r="D33" i="22"/>
  <c r="D34" i="22"/>
  <c r="E34" i="22" s="1"/>
  <c r="D35" i="22"/>
  <c r="D36" i="22"/>
  <c r="E36" i="22" s="1"/>
  <c r="D37" i="22"/>
  <c r="E37" i="22" s="1"/>
  <c r="D38" i="22"/>
  <c r="D39" i="22"/>
  <c r="D40" i="22"/>
  <c r="L44" i="22"/>
  <c r="D5" i="23"/>
  <c r="E5" i="23" s="1"/>
  <c r="C17" i="23"/>
  <c r="C44" i="23" s="1"/>
  <c r="D6" i="23"/>
  <c r="E6" i="23" s="1"/>
  <c r="D7" i="23"/>
  <c r="D8" i="23"/>
  <c r="E8" i="23" s="1"/>
  <c r="D9" i="23"/>
  <c r="D10" i="23"/>
  <c r="D11" i="23"/>
  <c r="D12" i="23"/>
  <c r="D13" i="23"/>
  <c r="D14" i="23"/>
  <c r="D15" i="23"/>
  <c r="D16" i="23"/>
  <c r="D17" i="23"/>
  <c r="D18" i="23"/>
  <c r="D19" i="23"/>
  <c r="D20" i="23"/>
  <c r="E20" i="23" s="1"/>
  <c r="D21" i="23"/>
  <c r="D22" i="23"/>
  <c r="E22" i="23" s="1"/>
  <c r="D23" i="23"/>
  <c r="D24" i="23"/>
  <c r="D25" i="23"/>
  <c r="D26" i="23"/>
  <c r="D27" i="23"/>
  <c r="D28" i="23"/>
  <c r="E28" i="23" s="1"/>
  <c r="D29" i="23"/>
  <c r="E29" i="23" s="1"/>
  <c r="D30" i="23"/>
  <c r="E30" i="23" s="1"/>
  <c r="D31" i="23"/>
  <c r="D32" i="23"/>
  <c r="D33" i="23"/>
  <c r="D34" i="23"/>
  <c r="E34" i="23" s="1"/>
  <c r="D35" i="23"/>
  <c r="D36" i="23"/>
  <c r="E36" i="23" s="1"/>
  <c r="D37" i="23"/>
  <c r="D38" i="23"/>
  <c r="E38" i="23" s="1"/>
  <c r="D39" i="23"/>
  <c r="D40" i="23"/>
  <c r="L44" i="23"/>
  <c r="D5" i="24"/>
  <c r="C18" i="24"/>
  <c r="D6" i="24"/>
  <c r="E6" i="24" s="1"/>
  <c r="D7" i="24"/>
  <c r="D8" i="24"/>
  <c r="E8" i="24" s="1"/>
  <c r="D9" i="24"/>
  <c r="D10" i="24"/>
  <c r="D11" i="24"/>
  <c r="D12" i="24"/>
  <c r="D13" i="24"/>
  <c r="D14" i="24"/>
  <c r="D15" i="24"/>
  <c r="D16" i="24"/>
  <c r="E16" i="24" s="1"/>
  <c r="D17" i="24"/>
  <c r="D18" i="24"/>
  <c r="D19" i="24"/>
  <c r="D20" i="24"/>
  <c r="D21" i="24"/>
  <c r="E21" i="24" s="1"/>
  <c r="D22" i="24"/>
  <c r="D23" i="24"/>
  <c r="D24" i="24"/>
  <c r="E24" i="24" s="1"/>
  <c r="D25" i="24"/>
  <c r="D26" i="24"/>
  <c r="D27" i="24"/>
  <c r="D28" i="24"/>
  <c r="D29" i="24"/>
  <c r="D30" i="24"/>
  <c r="D31" i="24"/>
  <c r="D32" i="24"/>
  <c r="E32" i="24" s="1"/>
  <c r="D33" i="24"/>
  <c r="D34" i="24"/>
  <c r="D35" i="24"/>
  <c r="D36" i="24"/>
  <c r="D37" i="24"/>
  <c r="E37" i="24" s="1"/>
  <c r="D38" i="24"/>
  <c r="E38" i="24" s="1"/>
  <c r="D39" i="24"/>
  <c r="D40" i="24"/>
  <c r="L44" i="24"/>
  <c r="D5" i="25"/>
  <c r="C19" i="25"/>
  <c r="C44" i="25" s="1"/>
  <c r="D6" i="25"/>
  <c r="D7" i="25"/>
  <c r="D8" i="25"/>
  <c r="E8" i="25" s="1"/>
  <c r="D9" i="25"/>
  <c r="D10" i="25"/>
  <c r="E10" i="25" s="1"/>
  <c r="G10" i="25" s="1"/>
  <c r="D11" i="25"/>
  <c r="D12" i="25"/>
  <c r="D13" i="25"/>
  <c r="D14" i="25"/>
  <c r="D15" i="25"/>
  <c r="D16" i="25"/>
  <c r="E16" i="25" s="1"/>
  <c r="D17" i="25"/>
  <c r="D18" i="25"/>
  <c r="D19" i="25"/>
  <c r="D20" i="25"/>
  <c r="D21" i="25"/>
  <c r="D22" i="25"/>
  <c r="D23" i="25"/>
  <c r="D24" i="25"/>
  <c r="D25" i="25"/>
  <c r="D26" i="25"/>
  <c r="D27" i="25"/>
  <c r="D28" i="25"/>
  <c r="D29" i="25"/>
  <c r="D30" i="25"/>
  <c r="D31" i="25"/>
  <c r="E31" i="25" s="1"/>
  <c r="D32" i="25"/>
  <c r="E32" i="25" s="1"/>
  <c r="D33" i="25"/>
  <c r="D34" i="25"/>
  <c r="D35" i="25"/>
  <c r="D36" i="25"/>
  <c r="D37" i="25"/>
  <c r="D38" i="25"/>
  <c r="D39" i="25"/>
  <c r="D40" i="25"/>
  <c r="E40" i="25" s="1"/>
  <c r="L44" i="25"/>
  <c r="D5" i="26"/>
  <c r="C20" i="26"/>
  <c r="C44" i="26" s="1"/>
  <c r="D6" i="26"/>
  <c r="D7" i="26"/>
  <c r="D8" i="26"/>
  <c r="D9" i="26"/>
  <c r="E9" i="26" s="1"/>
  <c r="D10" i="26"/>
  <c r="E10" i="26" s="1"/>
  <c r="D11" i="26"/>
  <c r="D12" i="26"/>
  <c r="D13" i="26"/>
  <c r="D14" i="26"/>
  <c r="D15" i="26"/>
  <c r="D16" i="26"/>
  <c r="D17" i="26"/>
  <c r="D18" i="26"/>
  <c r="E18" i="26" s="1"/>
  <c r="D19" i="26"/>
  <c r="D20" i="26"/>
  <c r="D21" i="26"/>
  <c r="D22" i="26"/>
  <c r="D23" i="26"/>
  <c r="D24" i="26"/>
  <c r="D25" i="26"/>
  <c r="E25" i="26" s="1"/>
  <c r="D26" i="26"/>
  <c r="D27" i="26"/>
  <c r="D28" i="26"/>
  <c r="D29" i="26"/>
  <c r="D30" i="26"/>
  <c r="D31" i="26"/>
  <c r="D32" i="26"/>
  <c r="D33" i="26"/>
  <c r="D34" i="26"/>
  <c r="D35" i="26"/>
  <c r="D36" i="26"/>
  <c r="D37" i="26"/>
  <c r="D38" i="26"/>
  <c r="D39" i="26"/>
  <c r="D40" i="26"/>
  <c r="L44" i="26"/>
  <c r="D5" i="27"/>
  <c r="C21" i="27"/>
  <c r="D6" i="27"/>
  <c r="D7" i="27"/>
  <c r="D8" i="27"/>
  <c r="D9" i="27"/>
  <c r="D10" i="27"/>
  <c r="D11" i="27"/>
  <c r="D12" i="27"/>
  <c r="D13" i="27"/>
  <c r="D14" i="27"/>
  <c r="D15" i="27"/>
  <c r="D16" i="27"/>
  <c r="D17" i="27"/>
  <c r="D18" i="27"/>
  <c r="D19" i="27"/>
  <c r="D20" i="27"/>
  <c r="D21" i="27"/>
  <c r="D22" i="27"/>
  <c r="D23" i="27"/>
  <c r="D24" i="27"/>
  <c r="D25" i="27"/>
  <c r="D26" i="27"/>
  <c r="D27" i="27"/>
  <c r="D28" i="27"/>
  <c r="D29" i="27"/>
  <c r="D30" i="27"/>
  <c r="D31" i="27"/>
  <c r="D32" i="27"/>
  <c r="D33" i="27"/>
  <c r="D34" i="27"/>
  <c r="D35" i="27"/>
  <c r="D36" i="27"/>
  <c r="D37" i="27"/>
  <c r="D38" i="27"/>
  <c r="D39" i="27"/>
  <c r="D40" i="27"/>
  <c r="L44" i="27"/>
  <c r="D5" i="28"/>
  <c r="C22" i="28"/>
  <c r="D6" i="28"/>
  <c r="E6" i="28" s="1"/>
  <c r="D7" i="28"/>
  <c r="D8" i="28"/>
  <c r="D9" i="28"/>
  <c r="D10" i="28"/>
  <c r="D11" i="28"/>
  <c r="D12" i="28"/>
  <c r="D13" i="28"/>
  <c r="D14" i="28"/>
  <c r="E14" i="28" s="1"/>
  <c r="D15" i="28"/>
  <c r="D16" i="28"/>
  <c r="D17" i="28"/>
  <c r="D18" i="28"/>
  <c r="D19" i="28"/>
  <c r="D20" i="28"/>
  <c r="D21" i="28"/>
  <c r="D22" i="28"/>
  <c r="E22" i="28" s="1"/>
  <c r="D23" i="28"/>
  <c r="D24" i="28"/>
  <c r="E24" i="28" s="1"/>
  <c r="D25" i="28"/>
  <c r="D26" i="28"/>
  <c r="D27" i="28"/>
  <c r="D28" i="28"/>
  <c r="D29" i="28"/>
  <c r="D30" i="28"/>
  <c r="E30" i="28" s="1"/>
  <c r="D31" i="28"/>
  <c r="D32" i="28"/>
  <c r="D33" i="28"/>
  <c r="D34" i="28"/>
  <c r="D35" i="28"/>
  <c r="D36" i="28"/>
  <c r="D37" i="28"/>
  <c r="D38" i="28"/>
  <c r="D39" i="28"/>
  <c r="D40" i="28"/>
  <c r="E40" i="28" s="1"/>
  <c r="L44" i="28"/>
  <c r="D5" i="29"/>
  <c r="C23" i="29"/>
  <c r="C44" i="29" s="1"/>
  <c r="D6" i="29"/>
  <c r="D7" i="29"/>
  <c r="D8" i="29"/>
  <c r="E8" i="29" s="1"/>
  <c r="D9" i="29"/>
  <c r="D10" i="29"/>
  <c r="D11" i="29"/>
  <c r="D12" i="29"/>
  <c r="D13" i="29"/>
  <c r="D14" i="29"/>
  <c r="D15" i="29"/>
  <c r="D16" i="29"/>
  <c r="D17" i="29"/>
  <c r="D18" i="29"/>
  <c r="D19" i="29"/>
  <c r="D20" i="29"/>
  <c r="D21" i="29"/>
  <c r="D22" i="29"/>
  <c r="D23" i="29"/>
  <c r="D24" i="29"/>
  <c r="E24" i="29" s="1"/>
  <c r="D25" i="29"/>
  <c r="D26" i="29"/>
  <c r="D27" i="29"/>
  <c r="D28" i="29"/>
  <c r="D29" i="29"/>
  <c r="D30" i="29"/>
  <c r="D31" i="29"/>
  <c r="D32" i="29"/>
  <c r="D33" i="29"/>
  <c r="D34" i="29"/>
  <c r="D35" i="29"/>
  <c r="D36" i="29"/>
  <c r="D37" i="29"/>
  <c r="D38" i="29"/>
  <c r="D39" i="29"/>
  <c r="D40" i="29"/>
  <c r="E40" i="29" s="1"/>
  <c r="L44" i="29"/>
  <c r="D5" i="31"/>
  <c r="C25" i="31"/>
  <c r="D6" i="31"/>
  <c r="D7" i="31"/>
  <c r="D8" i="31"/>
  <c r="D9" i="31"/>
  <c r="D10" i="31"/>
  <c r="D11" i="31"/>
  <c r="D12" i="31"/>
  <c r="D13" i="31"/>
  <c r="D14" i="31"/>
  <c r="D15" i="31"/>
  <c r="D16" i="31"/>
  <c r="D17" i="31"/>
  <c r="D18" i="31"/>
  <c r="D19" i="31"/>
  <c r="D20" i="31"/>
  <c r="D21" i="31"/>
  <c r="D22" i="31"/>
  <c r="D23" i="31"/>
  <c r="D24" i="31"/>
  <c r="D25" i="31"/>
  <c r="D26" i="31"/>
  <c r="E26" i="31" s="1"/>
  <c r="D27" i="31"/>
  <c r="D28" i="31"/>
  <c r="D29" i="31"/>
  <c r="D30" i="31"/>
  <c r="D31" i="31"/>
  <c r="D32" i="31"/>
  <c r="D33" i="31"/>
  <c r="D34" i="31"/>
  <c r="E34" i="31" s="1"/>
  <c r="D35" i="31"/>
  <c r="D36" i="31"/>
  <c r="D37" i="31"/>
  <c r="D38" i="31"/>
  <c r="D39" i="31"/>
  <c r="D40" i="31"/>
  <c r="L44" i="31"/>
  <c r="D5" i="30"/>
  <c r="C24" i="30"/>
  <c r="C44" i="30" s="1"/>
  <c r="D6" i="30"/>
  <c r="E6" i="30" s="1"/>
  <c r="D7" i="30"/>
  <c r="D8" i="30"/>
  <c r="D9" i="30"/>
  <c r="D10" i="30"/>
  <c r="D11" i="30"/>
  <c r="D12" i="30"/>
  <c r="E12" i="30" s="1"/>
  <c r="D13" i="30"/>
  <c r="E13" i="30" s="1"/>
  <c r="D14" i="30"/>
  <c r="D15" i="30"/>
  <c r="D16" i="30"/>
  <c r="D17" i="30"/>
  <c r="D18" i="30"/>
  <c r="E18" i="30" s="1"/>
  <c r="D19" i="30"/>
  <c r="D20" i="30"/>
  <c r="E20" i="30" s="1"/>
  <c r="D21" i="30"/>
  <c r="D22" i="30"/>
  <c r="D23" i="30"/>
  <c r="D24" i="30"/>
  <c r="D25" i="30"/>
  <c r="D26" i="30"/>
  <c r="D27" i="30"/>
  <c r="D28" i="30"/>
  <c r="E28" i="30" s="1"/>
  <c r="D29" i="30"/>
  <c r="D30" i="30"/>
  <c r="D31" i="30"/>
  <c r="D32" i="30"/>
  <c r="D33" i="30"/>
  <c r="D34" i="30"/>
  <c r="E34" i="30" s="1"/>
  <c r="D35" i="30"/>
  <c r="D36" i="30"/>
  <c r="D37" i="30"/>
  <c r="D38" i="30"/>
  <c r="D39" i="30"/>
  <c r="E39" i="30" s="1"/>
  <c r="D40" i="30"/>
  <c r="L44" i="30"/>
  <c r="D5" i="32"/>
  <c r="C26" i="32"/>
  <c r="C44" i="32" s="1"/>
  <c r="D6" i="32"/>
  <c r="D7" i="32"/>
  <c r="D8" i="32"/>
  <c r="D9" i="32"/>
  <c r="D10" i="32"/>
  <c r="D11" i="32"/>
  <c r="D12" i="32"/>
  <c r="D13" i="32"/>
  <c r="D14" i="32"/>
  <c r="E14" i="32" s="1"/>
  <c r="D15" i="32"/>
  <c r="D16" i="32"/>
  <c r="D17" i="32"/>
  <c r="D18" i="32"/>
  <c r="D19" i="32"/>
  <c r="D20" i="32"/>
  <c r="D21" i="32"/>
  <c r="D22" i="32"/>
  <c r="D23" i="32"/>
  <c r="D24" i="32"/>
  <c r="D25" i="32"/>
  <c r="D26" i="32"/>
  <c r="D27" i="32"/>
  <c r="D28" i="32"/>
  <c r="D29" i="32"/>
  <c r="D30" i="32"/>
  <c r="D31" i="32"/>
  <c r="D32" i="32"/>
  <c r="E32" i="32" s="1"/>
  <c r="D33" i="32"/>
  <c r="D34" i="32"/>
  <c r="D35" i="32"/>
  <c r="D36" i="32"/>
  <c r="D37" i="32"/>
  <c r="D38" i="32"/>
  <c r="D39" i="32"/>
  <c r="D40" i="32"/>
  <c r="L44" i="32"/>
  <c r="D5" i="33"/>
  <c r="C27" i="33"/>
  <c r="C44" i="33" s="1"/>
  <c r="D6" i="33"/>
  <c r="D7" i="33"/>
  <c r="D8" i="33"/>
  <c r="E8" i="33" s="1"/>
  <c r="D9" i="33"/>
  <c r="D10" i="33"/>
  <c r="D11" i="33"/>
  <c r="D12" i="33"/>
  <c r="D13" i="33"/>
  <c r="D14" i="33"/>
  <c r="D15" i="33"/>
  <c r="D16" i="33"/>
  <c r="E16" i="33" s="1"/>
  <c r="D17" i="33"/>
  <c r="D18" i="33"/>
  <c r="D19" i="33"/>
  <c r="D20" i="33"/>
  <c r="D21" i="33"/>
  <c r="D22" i="33"/>
  <c r="D23" i="33"/>
  <c r="D24" i="33"/>
  <c r="E24" i="33" s="1"/>
  <c r="D25" i="33"/>
  <c r="D26" i="33"/>
  <c r="D27" i="33"/>
  <c r="D28" i="33"/>
  <c r="D29" i="33"/>
  <c r="D30" i="33"/>
  <c r="D31" i="33"/>
  <c r="D32" i="33"/>
  <c r="E32" i="33" s="1"/>
  <c r="D33" i="33"/>
  <c r="D34" i="33"/>
  <c r="D35" i="33"/>
  <c r="D36" i="33"/>
  <c r="D37" i="33"/>
  <c r="D38" i="33"/>
  <c r="D39" i="33"/>
  <c r="D40" i="33"/>
  <c r="L44" i="33"/>
  <c r="D5" i="34"/>
  <c r="C28" i="34"/>
  <c r="D6" i="34"/>
  <c r="D7" i="34"/>
  <c r="D8" i="34"/>
  <c r="D9" i="34"/>
  <c r="D10" i="34"/>
  <c r="D11" i="34"/>
  <c r="D12" i="34"/>
  <c r="D13" i="34"/>
  <c r="D14" i="34"/>
  <c r="D15" i="34"/>
  <c r="D16" i="34"/>
  <c r="D17" i="34"/>
  <c r="D18" i="34"/>
  <c r="D19" i="34"/>
  <c r="D20" i="34"/>
  <c r="D21" i="34"/>
  <c r="D22" i="34"/>
  <c r="D23" i="34"/>
  <c r="D24" i="34"/>
  <c r="D25" i="34"/>
  <c r="D26" i="34"/>
  <c r="E26" i="34" s="1"/>
  <c r="D27" i="34"/>
  <c r="D28" i="34"/>
  <c r="D29" i="34"/>
  <c r="D30" i="34"/>
  <c r="D31" i="34"/>
  <c r="D32" i="34"/>
  <c r="D33" i="34"/>
  <c r="D34" i="34"/>
  <c r="D35" i="34"/>
  <c r="D36" i="34"/>
  <c r="D37" i="34"/>
  <c r="D38" i="34"/>
  <c r="D39" i="34"/>
  <c r="D40" i="34"/>
  <c r="L44" i="34"/>
  <c r="D5" i="35"/>
  <c r="E5" i="35" s="1"/>
  <c r="C29" i="35"/>
  <c r="C44" i="35" s="1"/>
  <c r="D6" i="35"/>
  <c r="D7" i="35"/>
  <c r="D8" i="35"/>
  <c r="D9" i="35"/>
  <c r="D10" i="35"/>
  <c r="D11" i="35"/>
  <c r="D12" i="35"/>
  <c r="E12" i="35" s="1"/>
  <c r="D13" i="35"/>
  <c r="D14" i="35"/>
  <c r="D15" i="35"/>
  <c r="D16" i="35"/>
  <c r="D17" i="35"/>
  <c r="D18" i="35"/>
  <c r="D19" i="35"/>
  <c r="D20" i="35"/>
  <c r="E20" i="35" s="1"/>
  <c r="D21" i="35"/>
  <c r="D22" i="35"/>
  <c r="D23" i="35"/>
  <c r="D24" i="35"/>
  <c r="D25" i="35"/>
  <c r="D26" i="35"/>
  <c r="D27" i="35"/>
  <c r="D28" i="35"/>
  <c r="E28" i="35" s="1"/>
  <c r="D29" i="35"/>
  <c r="D30" i="35"/>
  <c r="D31" i="35"/>
  <c r="D32" i="35"/>
  <c r="D33" i="35"/>
  <c r="D34" i="35"/>
  <c r="D35" i="35"/>
  <c r="D36" i="35"/>
  <c r="D37" i="35"/>
  <c r="D38" i="35"/>
  <c r="D39" i="35"/>
  <c r="D40" i="35"/>
  <c r="L44" i="35"/>
  <c r="D5" i="36"/>
  <c r="E5" i="36" s="1"/>
  <c r="C30" i="36"/>
  <c r="C44" i="36" s="1"/>
  <c r="D6" i="36"/>
  <c r="E6" i="36" s="1"/>
  <c r="D7" i="36"/>
  <c r="D8" i="36"/>
  <c r="D9" i="36"/>
  <c r="D10" i="36"/>
  <c r="D11" i="36"/>
  <c r="D12" i="36"/>
  <c r="D13" i="36"/>
  <c r="E13" i="36" s="1"/>
  <c r="D14" i="36"/>
  <c r="E14" i="36" s="1"/>
  <c r="D15" i="36"/>
  <c r="D16" i="36"/>
  <c r="D17" i="36"/>
  <c r="D18" i="36"/>
  <c r="D19" i="36"/>
  <c r="D20" i="36"/>
  <c r="E20" i="36" s="1"/>
  <c r="D21" i="36"/>
  <c r="D22" i="36"/>
  <c r="D23" i="36"/>
  <c r="D24" i="36"/>
  <c r="D25" i="36"/>
  <c r="D26" i="36"/>
  <c r="D27" i="36"/>
  <c r="D28" i="36"/>
  <c r="D29" i="36"/>
  <c r="D30" i="36"/>
  <c r="E30" i="36" s="1"/>
  <c r="D31" i="36"/>
  <c r="D32" i="36"/>
  <c r="D33" i="36"/>
  <c r="D34" i="36"/>
  <c r="D35" i="36"/>
  <c r="D36" i="36"/>
  <c r="D37" i="36"/>
  <c r="D38" i="36"/>
  <c r="E38" i="36" s="1"/>
  <c r="D39" i="36"/>
  <c r="D40" i="36"/>
  <c r="L44" i="36"/>
  <c r="D5" i="37"/>
  <c r="C31" i="37"/>
  <c r="C44" i="37" s="1"/>
  <c r="D6" i="37"/>
  <c r="D7" i="37"/>
  <c r="D8" i="37"/>
  <c r="E8" i="37" s="1"/>
  <c r="D9" i="37"/>
  <c r="D10" i="37"/>
  <c r="D11" i="37"/>
  <c r="D12" i="37"/>
  <c r="D13" i="37"/>
  <c r="D14" i="37"/>
  <c r="D15" i="37"/>
  <c r="D16" i="37"/>
  <c r="D17" i="37"/>
  <c r="D18" i="37"/>
  <c r="D19" i="37"/>
  <c r="D20" i="37"/>
  <c r="D21" i="37"/>
  <c r="D22" i="37"/>
  <c r="D23" i="37"/>
  <c r="D24" i="37"/>
  <c r="E24" i="37" s="1"/>
  <c r="D25" i="37"/>
  <c r="D26" i="37"/>
  <c r="D27" i="37"/>
  <c r="D28" i="37"/>
  <c r="D29" i="37"/>
  <c r="D30" i="37"/>
  <c r="D31" i="37"/>
  <c r="D32" i="37"/>
  <c r="D33" i="37"/>
  <c r="L44" i="37"/>
  <c r="D5" i="38"/>
  <c r="C32" i="38"/>
  <c r="C44" i="38" s="1"/>
  <c r="D6" i="38"/>
  <c r="D7" i="38"/>
  <c r="D8" i="38"/>
  <c r="D9" i="38"/>
  <c r="E9" i="38" s="1"/>
  <c r="D10" i="38"/>
  <c r="D11" i="38"/>
  <c r="D12" i="38"/>
  <c r="D13" i="38"/>
  <c r="D14" i="38"/>
  <c r="D15" i="38"/>
  <c r="E15" i="38" s="1"/>
  <c r="D16" i="38"/>
  <c r="D17" i="38"/>
  <c r="D18" i="38"/>
  <c r="D19" i="38"/>
  <c r="D20" i="38"/>
  <c r="D21" i="38"/>
  <c r="D22" i="38"/>
  <c r="D23" i="38"/>
  <c r="D24" i="38"/>
  <c r="D25" i="38"/>
  <c r="E25" i="38" s="1"/>
  <c r="D26" i="38"/>
  <c r="D27" i="38"/>
  <c r="D28" i="38"/>
  <c r="D29" i="38"/>
  <c r="D30" i="38"/>
  <c r="D31" i="38"/>
  <c r="E31" i="38" s="1"/>
  <c r="D32" i="38"/>
  <c r="D33" i="38"/>
  <c r="D34" i="38"/>
  <c r="D35" i="38"/>
  <c r="D36" i="38"/>
  <c r="D37" i="38"/>
  <c r="D38" i="38"/>
  <c r="D39" i="38"/>
  <c r="D40" i="38"/>
  <c r="L44" i="38"/>
  <c r="D5" i="39"/>
  <c r="C33" i="39"/>
  <c r="C44" i="39" s="1"/>
  <c r="D6" i="39"/>
  <c r="D7" i="39"/>
  <c r="D8" i="39"/>
  <c r="D9" i="39"/>
  <c r="D10" i="39"/>
  <c r="D11" i="39"/>
  <c r="D12" i="39"/>
  <c r="D13" i="39"/>
  <c r="D14" i="39"/>
  <c r="D15" i="39"/>
  <c r="D16" i="39"/>
  <c r="D17" i="39"/>
  <c r="D18" i="39"/>
  <c r="D19" i="39"/>
  <c r="D20" i="39"/>
  <c r="D21" i="39"/>
  <c r="D22" i="39"/>
  <c r="D23" i="39"/>
  <c r="D24" i="39"/>
  <c r="D25" i="39"/>
  <c r="D26" i="39"/>
  <c r="D27" i="39"/>
  <c r="D28" i="39"/>
  <c r="D29" i="39"/>
  <c r="D30" i="39"/>
  <c r="D31" i="39"/>
  <c r="D32" i="39"/>
  <c r="D33" i="39"/>
  <c r="D34" i="39"/>
  <c r="D35" i="39"/>
  <c r="D36" i="39"/>
  <c r="D37" i="39"/>
  <c r="D38" i="39"/>
  <c r="D39" i="39"/>
  <c r="D40" i="39"/>
  <c r="L44" i="39"/>
  <c r="D5" i="40"/>
  <c r="C34" i="40"/>
  <c r="C44" i="40" s="1"/>
  <c r="D6" i="40"/>
  <c r="D7" i="40"/>
  <c r="E7" i="40" s="1"/>
  <c r="D8" i="40"/>
  <c r="D9" i="40"/>
  <c r="D10" i="40"/>
  <c r="D11" i="40"/>
  <c r="D12" i="40"/>
  <c r="D13" i="40"/>
  <c r="D14" i="40"/>
  <c r="D15" i="40"/>
  <c r="D16" i="40"/>
  <c r="D17" i="40"/>
  <c r="D18" i="40"/>
  <c r="D19" i="40"/>
  <c r="D20" i="40"/>
  <c r="D21" i="40"/>
  <c r="E21" i="40" s="1"/>
  <c r="D22" i="40"/>
  <c r="D23" i="40"/>
  <c r="E23" i="40" s="1"/>
  <c r="D24" i="40"/>
  <c r="D25" i="40"/>
  <c r="D26" i="40"/>
  <c r="E26" i="40" s="1"/>
  <c r="D27" i="40"/>
  <c r="D28" i="40"/>
  <c r="D29" i="40"/>
  <c r="D30" i="40"/>
  <c r="D31" i="40"/>
  <c r="D32" i="40"/>
  <c r="D33" i="40"/>
  <c r="D34" i="40"/>
  <c r="D35" i="40"/>
  <c r="D36" i="40"/>
  <c r="D37" i="40"/>
  <c r="E37" i="40" s="1"/>
  <c r="D38" i="40"/>
  <c r="D39" i="40"/>
  <c r="E39" i="40" s="1"/>
  <c r="D40" i="40"/>
  <c r="L44" i="40"/>
  <c r="D5" i="41"/>
  <c r="C35" i="41"/>
  <c r="C44" i="41" s="1"/>
  <c r="D6" i="41"/>
  <c r="D7" i="41"/>
  <c r="D8" i="41"/>
  <c r="D9" i="41"/>
  <c r="D10" i="41"/>
  <c r="D11" i="41"/>
  <c r="D12" i="41"/>
  <c r="E12" i="41" s="1"/>
  <c r="D13" i="41"/>
  <c r="D14" i="41"/>
  <c r="D15" i="41"/>
  <c r="D16" i="41"/>
  <c r="D17" i="41"/>
  <c r="E17" i="41" s="1"/>
  <c r="D18" i="41"/>
  <c r="D19" i="41"/>
  <c r="D20" i="41"/>
  <c r="D21" i="41"/>
  <c r="D22" i="41"/>
  <c r="D23" i="41"/>
  <c r="D24" i="41"/>
  <c r="D25" i="41"/>
  <c r="D26" i="41"/>
  <c r="D27" i="41"/>
  <c r="D28" i="41"/>
  <c r="D29" i="41"/>
  <c r="D30" i="41"/>
  <c r="D31" i="41"/>
  <c r="D32" i="41"/>
  <c r="D33" i="41"/>
  <c r="E33" i="41" s="1"/>
  <c r="D34" i="41"/>
  <c r="D35" i="41"/>
  <c r="D36" i="41"/>
  <c r="D37" i="41"/>
  <c r="D38" i="41"/>
  <c r="D39" i="41"/>
  <c r="D40" i="41"/>
  <c r="L44" i="41"/>
  <c r="D5" i="42"/>
  <c r="C36" i="42"/>
  <c r="D6" i="42"/>
  <c r="D7" i="42"/>
  <c r="D8" i="42"/>
  <c r="D9" i="42"/>
  <c r="D10" i="42"/>
  <c r="D11" i="42"/>
  <c r="E11" i="42" s="1"/>
  <c r="D12" i="42"/>
  <c r="D13" i="42"/>
  <c r="D14" i="42"/>
  <c r="D15" i="42"/>
  <c r="D16" i="42"/>
  <c r="D17" i="42"/>
  <c r="E17" i="42" s="1"/>
  <c r="D18" i="42"/>
  <c r="D19" i="42"/>
  <c r="E19" i="42" s="1"/>
  <c r="D20" i="42"/>
  <c r="D21" i="42"/>
  <c r="E21" i="42" s="1"/>
  <c r="D22" i="42"/>
  <c r="D23" i="42"/>
  <c r="D24" i="42"/>
  <c r="D25" i="42"/>
  <c r="D26" i="42"/>
  <c r="D27" i="42"/>
  <c r="E27" i="42" s="1"/>
  <c r="D28" i="42"/>
  <c r="D29" i="42"/>
  <c r="D30" i="42"/>
  <c r="D31" i="42"/>
  <c r="D32" i="42"/>
  <c r="D33" i="42"/>
  <c r="D34" i="42"/>
  <c r="D35" i="42"/>
  <c r="D36" i="42"/>
  <c r="D37" i="42"/>
  <c r="E37" i="42" s="1"/>
  <c r="D38" i="42"/>
  <c r="D39" i="42"/>
  <c r="D40" i="42"/>
  <c r="L44" i="42"/>
  <c r="D5" i="44"/>
  <c r="C37" i="44"/>
  <c r="C44" i="44" s="1"/>
  <c r="D6" i="44"/>
  <c r="D7" i="44"/>
  <c r="D8" i="44"/>
  <c r="D9" i="44"/>
  <c r="D10" i="44"/>
  <c r="D11" i="44"/>
  <c r="D12" i="44"/>
  <c r="E12" i="44" s="1"/>
  <c r="D13" i="44"/>
  <c r="E13" i="44" s="1"/>
  <c r="D14" i="44"/>
  <c r="D15" i="44"/>
  <c r="E15" i="44" s="1"/>
  <c r="D16" i="44"/>
  <c r="D17" i="44"/>
  <c r="E17" i="44" s="1"/>
  <c r="D18" i="44"/>
  <c r="D19" i="44"/>
  <c r="D20" i="44"/>
  <c r="D21" i="44"/>
  <c r="E21" i="44" s="1"/>
  <c r="D22" i="44"/>
  <c r="D23" i="44"/>
  <c r="V23" i="44"/>
  <c r="D24" i="44"/>
  <c r="D25" i="44"/>
  <c r="D26" i="44"/>
  <c r="D27" i="44"/>
  <c r="D28" i="44"/>
  <c r="E28" i="44" s="1"/>
  <c r="D29" i="44"/>
  <c r="D30" i="44"/>
  <c r="D31" i="44"/>
  <c r="D32" i="44"/>
  <c r="E32" i="44" s="1"/>
  <c r="D33" i="44"/>
  <c r="D34" i="44"/>
  <c r="D35" i="44"/>
  <c r="D36" i="44"/>
  <c r="E36" i="44" s="1"/>
  <c r="D37" i="44"/>
  <c r="D38" i="44"/>
  <c r="D39" i="44"/>
  <c r="D40" i="44"/>
  <c r="L44" i="44"/>
  <c r="D5" i="43"/>
  <c r="C38" i="43"/>
  <c r="C44" i="43" s="1"/>
  <c r="D6" i="43"/>
  <c r="D7" i="43"/>
  <c r="D8" i="43"/>
  <c r="D9" i="43"/>
  <c r="D10" i="43"/>
  <c r="D11" i="43"/>
  <c r="D12" i="43"/>
  <c r="D13" i="43"/>
  <c r="D14" i="43"/>
  <c r="D15" i="43"/>
  <c r="D16" i="43"/>
  <c r="D17" i="43"/>
  <c r="D18" i="43"/>
  <c r="D19" i="43"/>
  <c r="D20" i="43"/>
  <c r="D21" i="43"/>
  <c r="D22" i="43"/>
  <c r="D23" i="43"/>
  <c r="D24" i="43"/>
  <c r="D25" i="43"/>
  <c r="D26" i="43"/>
  <c r="D27" i="43"/>
  <c r="D28" i="43"/>
  <c r="D29" i="43"/>
  <c r="D30" i="43"/>
  <c r="D31" i="43"/>
  <c r="D32" i="43"/>
  <c r="D33" i="43"/>
  <c r="D34" i="43"/>
  <c r="D35" i="43"/>
  <c r="D36" i="43"/>
  <c r="D37" i="43"/>
  <c r="D38" i="43"/>
  <c r="E38" i="43" s="1"/>
  <c r="D39" i="43"/>
  <c r="D40" i="43"/>
  <c r="D44" i="43"/>
  <c r="L44" i="43"/>
  <c r="O28" i="4"/>
  <c r="P28" i="4" s="1"/>
  <c r="C28" i="4" s="1"/>
  <c r="P25" i="24" s="1"/>
  <c r="O8" i="4"/>
  <c r="P8" i="4" s="1"/>
  <c r="C8" i="4" s="1"/>
  <c r="F5" i="32" s="1"/>
  <c r="O30" i="4"/>
  <c r="P30" i="4" s="1"/>
  <c r="C30" i="4" s="1"/>
  <c r="O14" i="4"/>
  <c r="P14" i="4" s="1"/>
  <c r="C14" i="4" s="1"/>
  <c r="F11" i="33" s="1"/>
  <c r="O15" i="4"/>
  <c r="P15" i="4" s="1"/>
  <c r="C15" i="4" s="1"/>
  <c r="F12" i="14" s="1"/>
  <c r="X34" i="15"/>
  <c r="X34" i="32"/>
  <c r="V29" i="51"/>
  <c r="V29" i="20"/>
  <c r="V29" i="37"/>
  <c r="V29" i="12"/>
  <c r="V29" i="22"/>
  <c r="V29" i="28"/>
  <c r="V29" i="42"/>
  <c r="V26" i="51"/>
  <c r="V26" i="18"/>
  <c r="V26" i="22"/>
  <c r="V26" i="30"/>
  <c r="V26" i="37"/>
  <c r="V26" i="43"/>
  <c r="V26" i="17"/>
  <c r="V26" i="27"/>
  <c r="V26" i="31"/>
  <c r="V26" i="40"/>
  <c r="X34" i="49"/>
  <c r="V24" i="50"/>
  <c r="V23" i="49"/>
  <c r="V23" i="8"/>
  <c r="E6" i="44"/>
  <c r="E31" i="34"/>
  <c r="E18" i="28"/>
  <c r="E6" i="26"/>
  <c r="E33" i="26"/>
  <c r="E37" i="26"/>
  <c r="E34" i="26"/>
  <c r="E17" i="26"/>
  <c r="E22" i="26"/>
  <c r="E19" i="25"/>
  <c r="E6" i="25"/>
  <c r="E35" i="25"/>
  <c r="E39" i="25"/>
  <c r="E36" i="25"/>
  <c r="E14" i="25"/>
  <c r="E38" i="25"/>
  <c r="E17" i="23"/>
  <c r="E16" i="23"/>
  <c r="E13" i="23"/>
  <c r="E33" i="23"/>
  <c r="E9" i="23"/>
  <c r="E17" i="19"/>
  <c r="E40" i="18"/>
  <c r="E29" i="18"/>
  <c r="E13" i="18"/>
  <c r="E27" i="18"/>
  <c r="E31" i="18"/>
  <c r="E27" i="17"/>
  <c r="E39" i="17"/>
  <c r="E7" i="17"/>
  <c r="E13" i="16"/>
  <c r="E21" i="16"/>
  <c r="E39" i="15"/>
  <c r="E10" i="15"/>
  <c r="E35" i="15"/>
  <c r="E5" i="12"/>
  <c r="E12" i="12"/>
  <c r="E16" i="12"/>
  <c r="E8" i="12"/>
  <c r="E29" i="12"/>
  <c r="E40" i="12"/>
  <c r="E14" i="12"/>
  <c r="E37" i="13"/>
  <c r="E14" i="13"/>
  <c r="E24" i="13"/>
  <c r="E18" i="13"/>
  <c r="E9" i="13"/>
  <c r="E28" i="13"/>
  <c r="E17" i="13"/>
  <c r="E6" i="13"/>
  <c r="E29" i="8"/>
  <c r="E16" i="8"/>
  <c r="E31" i="8"/>
  <c r="E40" i="8"/>
  <c r="E32" i="8"/>
  <c r="E30" i="8"/>
  <c r="E15" i="8"/>
  <c r="D36" i="4"/>
  <c r="V33" i="42" s="1"/>
  <c r="E29" i="41"/>
  <c r="F25" i="29"/>
  <c r="F25" i="21"/>
  <c r="P25" i="42"/>
  <c r="F25" i="44"/>
  <c r="F25" i="30"/>
  <c r="P25" i="38"/>
  <c r="F25" i="28"/>
  <c r="P25" i="27"/>
  <c r="F25" i="19"/>
  <c r="P25" i="30"/>
  <c r="F25" i="14"/>
  <c r="P25" i="36"/>
  <c r="E24" i="30"/>
  <c r="E33" i="30"/>
  <c r="E32" i="30"/>
  <c r="X34" i="8"/>
  <c r="X34" i="31"/>
  <c r="X34" i="44"/>
  <c r="X34" i="23"/>
  <c r="X34" i="38"/>
  <c r="F12" i="21"/>
  <c r="F12" i="30"/>
  <c r="F12" i="35"/>
  <c r="F12" i="41"/>
  <c r="F12" i="15"/>
  <c r="F12" i="25"/>
  <c r="F12" i="34"/>
  <c r="F12" i="39"/>
  <c r="P12" i="42"/>
  <c r="F12" i="18"/>
  <c r="P12" i="21"/>
  <c r="P12" i="31"/>
  <c r="P12" i="37"/>
  <c r="F12" i="44"/>
  <c r="E40" i="40"/>
  <c r="E28" i="40"/>
  <c r="E16" i="40"/>
  <c r="E11" i="40"/>
  <c r="E8" i="22"/>
  <c r="E19" i="22"/>
  <c r="E35" i="44"/>
  <c r="E8" i="44"/>
  <c r="E14" i="44"/>
  <c r="E16" i="44"/>
  <c r="E18" i="44"/>
  <c r="E22" i="44"/>
  <c r="E24" i="44"/>
  <c r="E25" i="44"/>
  <c r="E31" i="44"/>
  <c r="E40" i="44"/>
  <c r="E33" i="44"/>
  <c r="E18" i="34"/>
  <c r="E14" i="34"/>
  <c r="E12" i="33"/>
  <c r="E15" i="33"/>
  <c r="E21" i="33"/>
  <c r="E25" i="33"/>
  <c r="E30" i="33"/>
  <c r="E33" i="33"/>
  <c r="E18" i="24"/>
  <c r="E31" i="16"/>
  <c r="E28" i="16"/>
  <c r="E39" i="16"/>
  <c r="E33" i="16"/>
  <c r="E35" i="16"/>
  <c r="E40" i="16"/>
  <c r="E37" i="16"/>
  <c r="E20" i="16"/>
  <c r="E23" i="16"/>
  <c r="E19" i="16"/>
  <c r="E15" i="16"/>
  <c r="E28" i="29"/>
  <c r="N8" i="14"/>
  <c r="N8" i="15"/>
  <c r="N8" i="17"/>
  <c r="N8" i="20"/>
  <c r="N8" i="19"/>
  <c r="N8" i="21"/>
  <c r="N8" i="23"/>
  <c r="N8" i="25"/>
  <c r="N8" i="35"/>
  <c r="N8" i="41"/>
  <c r="N8" i="44"/>
  <c r="N8" i="18"/>
  <c r="N8" i="27"/>
  <c r="N8" i="30"/>
  <c r="N8" i="33"/>
  <c r="N8" i="38"/>
  <c r="N8" i="12"/>
  <c r="N8" i="31"/>
  <c r="N8" i="39"/>
  <c r="N8" i="43"/>
  <c r="E31" i="36"/>
  <c r="N28" i="12"/>
  <c r="N28" i="24"/>
  <c r="N28" i="16"/>
  <c r="V23" i="13"/>
  <c r="V23" i="19"/>
  <c r="V23" i="31"/>
  <c r="V23" i="38"/>
  <c r="E26" i="23"/>
  <c r="E26" i="15"/>
  <c r="E12" i="15"/>
  <c r="G12" i="15" s="1"/>
  <c r="E15" i="15"/>
  <c r="E18" i="15"/>
  <c r="E19" i="15"/>
  <c r="E23" i="15"/>
  <c r="E25" i="15"/>
  <c r="E27" i="15"/>
  <c r="E34" i="15"/>
  <c r="E31" i="15"/>
  <c r="N18" i="16"/>
  <c r="E14" i="17"/>
  <c r="E15" i="17"/>
  <c r="E17" i="17"/>
  <c r="E22" i="17"/>
  <c r="E23" i="17"/>
  <c r="L44" i="50"/>
  <c r="L44" i="12"/>
  <c r="E13" i="12"/>
  <c r="E22" i="12"/>
  <c r="N28" i="31"/>
  <c r="N28" i="37"/>
  <c r="N28" i="44"/>
  <c r="N28" i="13"/>
  <c r="N20" i="29"/>
  <c r="N20" i="16"/>
  <c r="N20" i="22"/>
  <c r="N20" i="25"/>
  <c r="N20" i="31"/>
  <c r="N20" i="14"/>
  <c r="N20" i="20"/>
  <c r="N20" i="26"/>
  <c r="N20" i="27"/>
  <c r="N20" i="33"/>
  <c r="N20" i="37"/>
  <c r="N20" i="44"/>
  <c r="N20" i="43"/>
  <c r="N20" i="15"/>
  <c r="N20" i="18"/>
  <c r="N20" i="34"/>
  <c r="N20" i="40"/>
  <c r="N20" i="42"/>
  <c r="N20" i="21"/>
  <c r="N20" i="23"/>
  <c r="N20" i="24"/>
  <c r="N20" i="32"/>
  <c r="N20" i="38"/>
  <c r="N20" i="39"/>
  <c r="N20" i="8"/>
  <c r="N20" i="28"/>
  <c r="N20" i="30"/>
  <c r="N20" i="36"/>
  <c r="N20" i="12"/>
  <c r="N20" i="50"/>
  <c r="N20" i="52"/>
  <c r="N16" i="12"/>
  <c r="N8" i="24"/>
  <c r="N8" i="28"/>
  <c r="N8" i="29"/>
  <c r="N8" i="32"/>
  <c r="N18" i="24"/>
  <c r="N18" i="32"/>
  <c r="N18" i="30"/>
  <c r="X8" i="44"/>
  <c r="X7" i="37"/>
  <c r="V13" i="16"/>
  <c r="V13" i="20"/>
  <c r="V13" i="26"/>
  <c r="V13" i="35"/>
  <c r="V13" i="37"/>
  <c r="V13" i="42"/>
  <c r="V13" i="17"/>
  <c r="V13" i="24"/>
  <c r="V13" i="30"/>
  <c r="V13" i="27"/>
  <c r="V13" i="38"/>
  <c r="V13" i="43"/>
  <c r="V13" i="49"/>
  <c r="V13" i="33"/>
  <c r="V13" i="48"/>
  <c r="V16" i="21"/>
  <c r="V13" i="50"/>
  <c r="V27" i="31"/>
  <c r="V12" i="28"/>
  <c r="V12" i="35"/>
  <c r="V28" i="28"/>
  <c r="V28" i="29"/>
  <c r="V23" i="29"/>
  <c r="V18" i="24"/>
  <c r="V18" i="29"/>
  <c r="E41" i="4"/>
  <c r="X38" i="14" s="1"/>
  <c r="N16" i="17"/>
  <c r="N28" i="35"/>
  <c r="N20" i="17"/>
  <c r="N20" i="19"/>
  <c r="N20" i="35"/>
  <c r="N18" i="20"/>
  <c r="N18" i="35"/>
  <c r="N18" i="34"/>
  <c r="N8" i="22"/>
  <c r="N8" i="26"/>
  <c r="N8" i="34"/>
  <c r="N8" i="16"/>
  <c r="N8" i="36"/>
  <c r="N8" i="37"/>
  <c r="D10" i="4"/>
  <c r="D12" i="4"/>
  <c r="D13" i="4"/>
  <c r="V10" i="30" s="1"/>
  <c r="D14" i="4"/>
  <c r="V11" i="33" s="1"/>
  <c r="D37" i="4"/>
  <c r="V34" i="27" s="1"/>
  <c r="V33" i="15"/>
  <c r="V32" i="31"/>
  <c r="V32" i="32"/>
  <c r="V32" i="8"/>
  <c r="V32" i="43"/>
  <c r="V32" i="39"/>
  <c r="V32" i="52"/>
  <c r="V24" i="23"/>
  <c r="V24" i="27"/>
  <c r="V24" i="39"/>
  <c r="V24" i="42"/>
  <c r="V24" i="34"/>
  <c r="V24" i="13"/>
  <c r="V24" i="51"/>
  <c r="V24" i="17"/>
  <c r="E21" i="18"/>
  <c r="E24" i="18"/>
  <c r="E9" i="18"/>
  <c r="E39" i="18"/>
  <c r="E17" i="18"/>
  <c r="E19" i="18"/>
  <c r="E38" i="18"/>
  <c r="E16" i="18"/>
  <c r="E35" i="18"/>
  <c r="E30" i="14"/>
  <c r="E17" i="14"/>
  <c r="V39" i="42"/>
  <c r="V38" i="8"/>
  <c r="V38" i="49"/>
  <c r="V38" i="12"/>
  <c r="V38" i="21"/>
  <c r="V38" i="31"/>
  <c r="V38" i="38"/>
  <c r="V38" i="43"/>
  <c r="V38" i="19"/>
  <c r="V38" i="25"/>
  <c r="V38" i="33"/>
  <c r="V38" i="40"/>
  <c r="V38" i="50"/>
  <c r="V38" i="16"/>
  <c r="V38" i="28"/>
  <c r="V38" i="41"/>
  <c r="V38" i="14"/>
  <c r="V38" i="23"/>
  <c r="V38" i="36"/>
  <c r="V38" i="52"/>
  <c r="V38" i="24"/>
  <c r="V38" i="34"/>
  <c r="V38" i="44"/>
  <c r="V38" i="20"/>
  <c r="V38" i="29"/>
  <c r="V38" i="39"/>
  <c r="D40" i="4"/>
  <c r="P10" i="8"/>
  <c r="P10" i="20"/>
  <c r="P10" i="38"/>
  <c r="F10" i="42"/>
  <c r="F10" i="52"/>
  <c r="F10" i="49"/>
  <c r="P10" i="24"/>
  <c r="F10" i="16"/>
  <c r="N8" i="8"/>
  <c r="N8" i="42"/>
  <c r="N8" i="40"/>
  <c r="F25" i="38"/>
  <c r="V9" i="26"/>
  <c r="V9" i="39"/>
  <c r="P27" i="8"/>
  <c r="F27" i="8"/>
  <c r="P5" i="42"/>
  <c r="F5" i="40"/>
  <c r="E9" i="33"/>
  <c r="E25" i="4"/>
  <c r="X22" i="13" s="1"/>
  <c r="D25" i="4"/>
  <c r="V22" i="34" s="1"/>
  <c r="E38" i="34"/>
  <c r="E19" i="29"/>
  <c r="E39" i="28"/>
  <c r="O35" i="4"/>
  <c r="P35" i="4" s="1"/>
  <c r="C35" i="4" s="1"/>
  <c r="F32" i="42" s="1"/>
  <c r="V28" i="35"/>
  <c r="V28" i="20"/>
  <c r="V28" i="43"/>
  <c r="V28" i="13"/>
  <c r="V23" i="18"/>
  <c r="V23" i="27"/>
  <c r="V23" i="17"/>
  <c r="V23" i="24"/>
  <c r="V23" i="30"/>
  <c r="V23" i="35"/>
  <c r="V18" i="21"/>
  <c r="V18" i="25"/>
  <c r="V18" i="32"/>
  <c r="V18" i="37"/>
  <c r="V18" i="31"/>
  <c r="V18" i="35"/>
  <c r="V18" i="15"/>
  <c r="V18" i="30"/>
  <c r="V18" i="33"/>
  <c r="V13" i="51"/>
  <c r="E40" i="38"/>
  <c r="E26" i="26"/>
  <c r="E9" i="17"/>
  <c r="E12" i="16"/>
  <c r="E29" i="36"/>
  <c r="E20" i="25"/>
  <c r="E11" i="25"/>
  <c r="E8" i="15"/>
  <c r="E45" i="4"/>
  <c r="X42" i="30" s="1"/>
  <c r="E24" i="35"/>
  <c r="E27" i="16"/>
  <c r="L44" i="49"/>
  <c r="V37" i="21"/>
  <c r="V37" i="36"/>
  <c r="V37" i="42"/>
  <c r="V37" i="37"/>
  <c r="V37" i="43"/>
  <c r="V37" i="30"/>
  <c r="V37" i="8"/>
  <c r="V37" i="52"/>
  <c r="V37" i="14"/>
  <c r="V37" i="22"/>
  <c r="V17" i="27"/>
  <c r="V17" i="37"/>
  <c r="V17" i="26"/>
  <c r="V17" i="22"/>
  <c r="V22" i="22"/>
  <c r="V22" i="24"/>
  <c r="X37" i="41"/>
  <c r="E22" i="42"/>
  <c r="E23" i="42"/>
  <c r="E38" i="42"/>
  <c r="E7" i="42"/>
  <c r="E8" i="42"/>
  <c r="E42" i="42"/>
  <c r="E6" i="42"/>
  <c r="E10" i="42"/>
  <c r="G10" i="42" s="1"/>
  <c r="E24" i="42"/>
  <c r="E12" i="42"/>
  <c r="E43" i="42"/>
  <c r="E5" i="42"/>
  <c r="E14" i="42"/>
  <c r="E15" i="42"/>
  <c r="E18" i="42"/>
  <c r="E20" i="42"/>
  <c r="E28" i="42"/>
  <c r="E13" i="42"/>
  <c r="E30" i="41"/>
  <c r="E31" i="41"/>
  <c r="E21" i="41"/>
  <c r="E13" i="41"/>
  <c r="E43" i="41"/>
  <c r="E40" i="41"/>
  <c r="E22" i="41"/>
  <c r="E28" i="41"/>
  <c r="E6" i="41"/>
  <c r="E16" i="41"/>
  <c r="E10" i="41"/>
  <c r="E37" i="41"/>
  <c r="E20" i="41"/>
  <c r="E22" i="40"/>
  <c r="E27" i="40"/>
  <c r="E24" i="40"/>
  <c r="E36" i="40"/>
  <c r="E32" i="39"/>
  <c r="E43" i="38"/>
  <c r="E20" i="38"/>
  <c r="E42" i="38"/>
  <c r="E21" i="38"/>
  <c r="E35" i="38"/>
  <c r="E24" i="38"/>
  <c r="E9" i="37"/>
  <c r="E31" i="37"/>
  <c r="E13" i="37"/>
  <c r="E43" i="37"/>
  <c r="E5" i="37"/>
  <c r="E32" i="37"/>
  <c r="E12" i="37"/>
  <c r="E39" i="37"/>
  <c r="E15" i="36"/>
  <c r="E35" i="36"/>
  <c r="E27" i="36"/>
  <c r="E23" i="36"/>
  <c r="E25" i="36"/>
  <c r="E17" i="36"/>
  <c r="E17" i="35"/>
  <c r="E16" i="35"/>
  <c r="E39" i="35"/>
  <c r="E33" i="35"/>
  <c r="E23" i="35"/>
  <c r="E31" i="35"/>
  <c r="E36" i="35"/>
  <c r="E19" i="35"/>
  <c r="E21" i="35"/>
  <c r="E34" i="35"/>
  <c r="E37" i="35"/>
  <c r="E13" i="35"/>
  <c r="E8" i="35"/>
  <c r="E42" i="35"/>
  <c r="E9" i="35"/>
  <c r="E15" i="35"/>
  <c r="E29" i="35"/>
  <c r="E32" i="35"/>
  <c r="E35" i="35"/>
  <c r="E40" i="35"/>
  <c r="E25" i="35"/>
  <c r="E42" i="34"/>
  <c r="E25" i="34"/>
  <c r="E39" i="34"/>
  <c r="E19" i="34"/>
  <c r="E23" i="34"/>
  <c r="E39" i="33"/>
  <c r="E29" i="33"/>
  <c r="E7" i="33"/>
  <c r="E31" i="33"/>
  <c r="E23" i="33"/>
  <c r="E20" i="33"/>
  <c r="E17" i="33"/>
  <c r="E13" i="33"/>
  <c r="E11" i="33"/>
  <c r="E27" i="33"/>
  <c r="E43" i="32"/>
  <c r="E23" i="32"/>
  <c r="E31" i="32"/>
  <c r="E37" i="32"/>
  <c r="E29" i="32"/>
  <c r="E21" i="32"/>
  <c r="E27" i="32"/>
  <c r="E9" i="32"/>
  <c r="E17" i="32"/>
  <c r="E11" i="32"/>
  <c r="E41" i="32"/>
  <c r="E28" i="32"/>
  <c r="E35" i="32"/>
  <c r="E39" i="32"/>
  <c r="E25" i="32"/>
  <c r="E7" i="32"/>
  <c r="E19" i="32"/>
  <c r="E33" i="32"/>
  <c r="E13" i="32"/>
  <c r="E34" i="32"/>
  <c r="E15" i="32"/>
  <c r="E42" i="32"/>
  <c r="E38" i="31"/>
  <c r="E30" i="31"/>
  <c r="E11" i="31"/>
  <c r="E9" i="31"/>
  <c r="E33" i="31"/>
  <c r="E14" i="31"/>
  <c r="E27" i="31"/>
  <c r="E35" i="31"/>
  <c r="E17" i="31"/>
  <c r="E6" i="31"/>
  <c r="E41" i="31"/>
  <c r="E13" i="31"/>
  <c r="E7" i="31"/>
  <c r="E23" i="31"/>
  <c r="E42" i="31"/>
  <c r="E15" i="31"/>
  <c r="E39" i="31"/>
  <c r="E31" i="31"/>
  <c r="E37" i="31"/>
  <c r="E29" i="31"/>
  <c r="E22" i="31"/>
  <c r="E19" i="31"/>
  <c r="E10" i="31"/>
  <c r="E41" i="30"/>
  <c r="E5" i="30"/>
  <c r="E40" i="30"/>
  <c r="E31" i="30"/>
  <c r="E23" i="30"/>
  <c r="E16" i="30"/>
  <c r="E27" i="30"/>
  <c r="E8" i="30"/>
  <c r="E36" i="30"/>
  <c r="E19" i="30"/>
  <c r="E11" i="30"/>
  <c r="E35" i="30"/>
  <c r="E37" i="30"/>
  <c r="E7" i="30"/>
  <c r="E25" i="30"/>
  <c r="E21" i="30"/>
  <c r="E15" i="30"/>
  <c r="E29" i="30"/>
  <c r="E43" i="29"/>
  <c r="E11" i="29"/>
  <c r="E35" i="29"/>
  <c r="E43" i="28"/>
  <c r="E9" i="28"/>
  <c r="E19" i="28"/>
  <c r="E23" i="28"/>
  <c r="E10" i="28"/>
  <c r="E29" i="28"/>
  <c r="E13" i="28"/>
  <c r="E27" i="28"/>
  <c r="E7" i="28"/>
  <c r="E37" i="28"/>
  <c r="E11" i="28"/>
  <c r="E15" i="28"/>
  <c r="E34" i="28"/>
  <c r="E35" i="28"/>
  <c r="E21" i="28"/>
  <c r="E25" i="28"/>
  <c r="E42" i="28"/>
  <c r="E27" i="27"/>
  <c r="E27" i="25"/>
  <c r="E5" i="25"/>
  <c r="E43" i="25"/>
  <c r="E31" i="24"/>
  <c r="E15" i="24"/>
  <c r="E23" i="24"/>
  <c r="E14" i="24"/>
  <c r="E35" i="24"/>
  <c r="E28" i="24"/>
  <c r="E27" i="24"/>
  <c r="E26" i="24"/>
  <c r="E10" i="24"/>
  <c r="E41" i="24"/>
  <c r="E7" i="24"/>
  <c r="E40" i="24"/>
  <c r="E39" i="24"/>
  <c r="E12" i="24"/>
  <c r="E5" i="24"/>
  <c r="E34" i="24"/>
  <c r="E22" i="24"/>
  <c r="E30" i="24"/>
  <c r="E11" i="24"/>
  <c r="E20" i="24"/>
  <c r="E42" i="24"/>
  <c r="E42" i="23"/>
  <c r="E32" i="23"/>
  <c r="E24" i="23"/>
  <c r="E37" i="23"/>
  <c r="E18" i="23"/>
  <c r="E41" i="23"/>
  <c r="E12" i="23"/>
  <c r="E25" i="23"/>
  <c r="E10" i="23"/>
  <c r="E21" i="23"/>
  <c r="E14" i="22"/>
  <c r="E22" i="22"/>
  <c r="E32" i="22"/>
  <c r="E16" i="22"/>
  <c r="E35" i="22"/>
  <c r="E11" i="22"/>
  <c r="E42" i="22"/>
  <c r="E27" i="22"/>
  <c r="E38" i="22"/>
  <c r="E7" i="22"/>
  <c r="E23" i="22"/>
  <c r="E6" i="22"/>
  <c r="E39" i="22"/>
  <c r="E24" i="22"/>
  <c r="E40" i="22"/>
  <c r="E31" i="22"/>
  <c r="E30" i="22"/>
  <c r="E42" i="21"/>
  <c r="E20" i="21"/>
  <c r="E17" i="21"/>
  <c r="E16" i="21"/>
  <c r="E43" i="21"/>
  <c r="E12" i="21"/>
  <c r="E36" i="21"/>
  <c r="E13" i="21"/>
  <c r="E38" i="21"/>
  <c r="E9" i="21"/>
  <c r="E21" i="21"/>
  <c r="E41" i="21"/>
  <c r="E22" i="21"/>
  <c r="E30" i="21"/>
  <c r="E14" i="21"/>
  <c r="E28" i="21"/>
  <c r="E33" i="21"/>
  <c r="E29" i="21"/>
  <c r="E6" i="21"/>
  <c r="E43" i="20"/>
  <c r="E39" i="20"/>
  <c r="E27" i="20"/>
  <c r="E15" i="20"/>
  <c r="E18" i="20"/>
  <c r="E6" i="20"/>
  <c r="E20" i="20"/>
  <c r="E32" i="20"/>
  <c r="E35" i="20"/>
  <c r="E5" i="20"/>
  <c r="E11" i="20"/>
  <c r="E8" i="20"/>
  <c r="E31" i="20"/>
  <c r="E23" i="20"/>
  <c r="E7" i="20"/>
  <c r="E26" i="20"/>
  <c r="E10" i="20"/>
  <c r="E12" i="20"/>
  <c r="E42" i="20"/>
  <c r="E25" i="19"/>
  <c r="E29" i="19"/>
  <c r="E37" i="19"/>
  <c r="E11" i="19"/>
  <c r="E21" i="19"/>
  <c r="E41" i="19"/>
  <c r="E32" i="19"/>
  <c r="E40" i="19"/>
  <c r="E16" i="19"/>
  <c r="E9" i="19"/>
  <c r="E34" i="19"/>
  <c r="E24" i="19"/>
  <c r="E42" i="19"/>
  <c r="E13" i="19"/>
  <c r="E43" i="19"/>
  <c r="E42" i="18"/>
  <c r="E11" i="18"/>
  <c r="E15" i="18"/>
  <c r="E23" i="18"/>
  <c r="E25" i="17"/>
  <c r="E11" i="17"/>
  <c r="E31" i="17"/>
  <c r="E29" i="17"/>
  <c r="E30" i="17"/>
  <c r="E43" i="17"/>
  <c r="E21" i="17"/>
  <c r="E19" i="17"/>
  <c r="E13" i="17"/>
  <c r="E35" i="17"/>
  <c r="E33" i="17"/>
  <c r="E6" i="17"/>
  <c r="E37" i="17"/>
  <c r="E40" i="15"/>
  <c r="E11" i="15"/>
  <c r="E37" i="15"/>
  <c r="E41" i="15"/>
  <c r="E18" i="14"/>
  <c r="E6" i="14"/>
  <c r="E27" i="14"/>
  <c r="E22" i="14"/>
  <c r="E13" i="14"/>
  <c r="E16" i="14"/>
  <c r="E23" i="14"/>
  <c r="E26" i="14"/>
  <c r="E7" i="14"/>
  <c r="E38" i="14"/>
  <c r="E25" i="14"/>
  <c r="G25" i="14" s="1"/>
  <c r="E29" i="14"/>
  <c r="E9" i="14"/>
  <c r="E14" i="14"/>
  <c r="E21" i="14"/>
  <c r="E37" i="14"/>
  <c r="E41" i="12"/>
  <c r="E18" i="12"/>
  <c r="E32" i="12"/>
  <c r="E20" i="12"/>
  <c r="E30" i="12"/>
  <c r="E19" i="12"/>
  <c r="E6" i="12"/>
  <c r="E22" i="13"/>
  <c r="E30" i="13"/>
  <c r="E10" i="13"/>
  <c r="E39" i="13"/>
  <c r="E42" i="8"/>
  <c r="E22" i="8"/>
  <c r="E36" i="8"/>
  <c r="E14" i="8"/>
  <c r="E24" i="8"/>
  <c r="E8" i="8"/>
  <c r="E41" i="8"/>
  <c r="E10" i="8"/>
  <c r="E7" i="8"/>
  <c r="E17" i="8"/>
  <c r="E25" i="8"/>
  <c r="L44" i="51"/>
  <c r="E9" i="8"/>
  <c r="L44" i="48"/>
  <c r="E18" i="36"/>
  <c r="E9" i="16"/>
  <c r="E9" i="36"/>
  <c r="E43" i="36"/>
  <c r="E43" i="40"/>
  <c r="E28" i="17"/>
  <c r="E10" i="12"/>
  <c r="E28" i="12"/>
  <c r="E6" i="52"/>
  <c r="E11" i="52"/>
  <c r="E14" i="52"/>
  <c r="E17" i="52"/>
  <c r="E18" i="52"/>
  <c r="E27" i="52"/>
  <c r="E29" i="52"/>
  <c r="E30" i="52"/>
  <c r="E32" i="52"/>
  <c r="E41" i="52"/>
  <c r="E9" i="52"/>
  <c r="E10" i="52"/>
  <c r="G10" i="52" s="1"/>
  <c r="E15" i="52"/>
  <c r="E19" i="52"/>
  <c r="E22" i="52"/>
  <c r="E25" i="52"/>
  <c r="E26" i="52"/>
  <c r="E33" i="52"/>
  <c r="E34" i="52"/>
  <c r="E36" i="52"/>
  <c r="E37" i="52"/>
  <c r="E40" i="52"/>
  <c r="E42" i="52"/>
  <c r="E8" i="51"/>
  <c r="E14" i="51"/>
  <c r="E24" i="51"/>
  <c r="E25" i="51"/>
  <c r="E26" i="51"/>
  <c r="E29" i="51"/>
  <c r="E33" i="51"/>
  <c r="E36" i="51"/>
  <c r="E37" i="51"/>
  <c r="E40" i="51"/>
  <c r="E41" i="51"/>
  <c r="E42" i="51"/>
  <c r="E5" i="51"/>
  <c r="E9" i="51"/>
  <c r="E17" i="51"/>
  <c r="E32" i="51"/>
  <c r="E7" i="51"/>
  <c r="E10" i="51"/>
  <c r="E13" i="51"/>
  <c r="E16" i="51"/>
  <c r="E18" i="51"/>
  <c r="E21" i="51"/>
  <c r="E34" i="51"/>
  <c r="E38" i="13"/>
  <c r="E42" i="13"/>
  <c r="E43" i="26"/>
  <c r="E43" i="34"/>
  <c r="E42" i="36"/>
  <c r="E42" i="40"/>
  <c r="E42" i="33"/>
  <c r="E42" i="29"/>
  <c r="E30" i="26"/>
  <c r="E9" i="25"/>
  <c r="E42" i="25"/>
  <c r="E43" i="12"/>
  <c r="E42" i="12"/>
  <c r="E43" i="15"/>
  <c r="E42" i="16"/>
  <c r="E41" i="16"/>
  <c r="E41" i="17"/>
  <c r="E41" i="25"/>
  <c r="E42" i="26"/>
  <c r="E41" i="29"/>
  <c r="E43" i="44"/>
  <c r="X42" i="48"/>
  <c r="X42" i="50"/>
  <c r="X42" i="43"/>
  <c r="X42" i="42"/>
  <c r="X42" i="49"/>
  <c r="X42" i="51"/>
  <c r="X42" i="52"/>
  <c r="X42" i="44"/>
  <c r="X42" i="41"/>
  <c r="X42" i="39"/>
  <c r="X42" i="37"/>
  <c r="X42" i="33"/>
  <c r="X42" i="31"/>
  <c r="X42" i="29"/>
  <c r="X42" i="27"/>
  <c r="X42" i="25"/>
  <c r="X42" i="40"/>
  <c r="X42" i="38"/>
  <c r="X42" i="36"/>
  <c r="X42" i="35"/>
  <c r="X42" i="34"/>
  <c r="X42" i="32"/>
  <c r="X42" i="28"/>
  <c r="X42" i="26"/>
  <c r="V42" i="49"/>
  <c r="V42" i="51"/>
  <c r="V42" i="44"/>
  <c r="V42" i="48"/>
  <c r="V42" i="50"/>
  <c r="V42" i="52"/>
  <c r="V42" i="43"/>
  <c r="V42" i="42"/>
  <c r="V42" i="40"/>
  <c r="V42" i="38"/>
  <c r="V42" i="36"/>
  <c r="V42" i="34"/>
  <c r="V42" i="32"/>
  <c r="V42" i="28"/>
  <c r="V42" i="26"/>
  <c r="V42" i="41"/>
  <c r="V42" i="39"/>
  <c r="V42" i="37"/>
  <c r="V42" i="35"/>
  <c r="V42" i="33"/>
  <c r="V42" i="31"/>
  <c r="V42" i="29"/>
  <c r="V42" i="27"/>
  <c r="V42" i="25"/>
  <c r="V43" i="48"/>
  <c r="V43" i="50"/>
  <c r="V43" i="52"/>
  <c r="V43" i="43"/>
  <c r="V43" i="42"/>
  <c r="V43" i="49"/>
  <c r="V43" i="51"/>
  <c r="V43" i="44"/>
  <c r="V43" i="41"/>
  <c r="V43" i="39"/>
  <c r="V43" i="37"/>
  <c r="V43" i="35"/>
  <c r="V43" i="33"/>
  <c r="V43" i="31"/>
  <c r="V43" i="29"/>
  <c r="V43" i="27"/>
  <c r="V43" i="25"/>
  <c r="V43" i="40"/>
  <c r="V43" i="38"/>
  <c r="V43" i="36"/>
  <c r="V43" i="34"/>
  <c r="V43" i="32"/>
  <c r="V43" i="28"/>
  <c r="V43" i="26"/>
  <c r="V42" i="8"/>
  <c r="X42" i="8"/>
  <c r="V42" i="13"/>
  <c r="V43" i="12"/>
  <c r="X42" i="12"/>
  <c r="V42" i="14"/>
  <c r="V42" i="15"/>
  <c r="V43" i="16"/>
  <c r="X42" i="16"/>
  <c r="V43" i="17"/>
  <c r="V43" i="18"/>
  <c r="X42" i="18"/>
  <c r="V42" i="19"/>
  <c r="V43" i="20"/>
  <c r="X42" i="20"/>
  <c r="V42" i="21"/>
  <c r="V43" i="22"/>
  <c r="X42" i="22"/>
  <c r="V42" i="23"/>
  <c r="V42" i="24"/>
  <c r="X42" i="24"/>
  <c r="V43" i="8"/>
  <c r="V43" i="13"/>
  <c r="X42" i="13"/>
  <c r="V42" i="12"/>
  <c r="V43" i="14"/>
  <c r="X42" i="14"/>
  <c r="V43" i="15"/>
  <c r="X42" i="15"/>
  <c r="V42" i="16"/>
  <c r="V42" i="17"/>
  <c r="X42" i="17"/>
  <c r="V42" i="18"/>
  <c r="V43" i="19"/>
  <c r="X42" i="19"/>
  <c r="V42" i="20"/>
  <c r="V43" i="21"/>
  <c r="X42" i="21"/>
  <c r="V42" i="22"/>
  <c r="V43" i="23"/>
  <c r="X42" i="23"/>
  <c r="V43" i="24"/>
  <c r="X18" i="26"/>
  <c r="X18" i="35"/>
  <c r="X18" i="14"/>
  <c r="X18" i="27"/>
  <c r="V10" i="28"/>
  <c r="V10" i="51"/>
  <c r="V10" i="18"/>
  <c r="V10" i="22"/>
  <c r="V10" i="37"/>
  <c r="V10" i="43"/>
  <c r="V10" i="40"/>
  <c r="V10" i="29"/>
  <c r="V10" i="32"/>
  <c r="V10" i="23"/>
  <c r="V10" i="24"/>
  <c r="V10" i="38"/>
  <c r="V10" i="16"/>
  <c r="V10" i="33"/>
  <c r="V10" i="44"/>
  <c r="V10" i="50"/>
  <c r="V10" i="39"/>
  <c r="X38" i="20"/>
  <c r="X38" i="36"/>
  <c r="X38" i="31"/>
  <c r="X38" i="44"/>
  <c r="V9" i="31"/>
  <c r="V11" i="38"/>
  <c r="X18" i="43"/>
  <c r="X18" i="52"/>
  <c r="X18" i="21"/>
  <c r="X18" i="41"/>
  <c r="X18" i="25"/>
  <c r="X18" i="44"/>
  <c r="X18" i="28"/>
  <c r="X38" i="12"/>
  <c r="V7" i="24"/>
  <c r="V7" i="25"/>
  <c r="V7" i="38"/>
  <c r="X38" i="34"/>
  <c r="X38" i="24"/>
  <c r="X38" i="48"/>
  <c r="X38" i="16"/>
  <c r="X38" i="40"/>
  <c r="X38" i="51"/>
  <c r="V9" i="51"/>
  <c r="V9" i="50"/>
  <c r="V9" i="44"/>
  <c r="V9" i="21"/>
  <c r="V7" i="16"/>
  <c r="V7" i="12"/>
  <c r="X33" i="43"/>
  <c r="V9" i="27"/>
  <c r="V10" i="36"/>
  <c r="X18" i="50"/>
  <c r="X18" i="30"/>
  <c r="X18" i="48"/>
  <c r="X18" i="37"/>
  <c r="X18" i="22"/>
  <c r="X18" i="32"/>
  <c r="X18" i="18"/>
  <c r="X18" i="12"/>
  <c r="X18" i="38"/>
  <c r="X18" i="36"/>
  <c r="X18" i="20"/>
  <c r="X38" i="22"/>
  <c r="V10" i="48"/>
  <c r="V7" i="43"/>
  <c r="V7" i="44"/>
  <c r="V7" i="34"/>
  <c r="V7" i="32"/>
  <c r="V7" i="37"/>
  <c r="V7" i="27"/>
  <c r="X38" i="28"/>
  <c r="X38" i="17"/>
  <c r="X38" i="52"/>
  <c r="X38" i="41"/>
  <c r="X38" i="25"/>
  <c r="X38" i="21"/>
  <c r="X38" i="35"/>
  <c r="X13" i="14"/>
  <c r="V12" i="34"/>
  <c r="V24" i="20"/>
  <c r="V18" i="22"/>
  <c r="V18" i="23"/>
  <c r="V18" i="34"/>
  <c r="V18" i="38"/>
  <c r="V18" i="40"/>
  <c r="V18" i="17"/>
  <c r="V18" i="27"/>
  <c r="V18" i="36"/>
  <c r="V18" i="39"/>
  <c r="V18" i="41"/>
  <c r="V23" i="23"/>
  <c r="V23" i="39"/>
  <c r="V27" i="21"/>
  <c r="V28" i="14"/>
  <c r="V28" i="19"/>
  <c r="V28" i="37"/>
  <c r="D9" i="4"/>
  <c r="V6" i="24" s="1"/>
  <c r="D17" i="4"/>
  <c r="V14" i="15" s="1"/>
  <c r="D33" i="4"/>
  <c r="V30" i="52" s="1"/>
  <c r="E17" i="4"/>
  <c r="D22" i="4"/>
  <c r="V30" i="29"/>
  <c r="V30" i="8"/>
  <c r="V30" i="49"/>
  <c r="V30" i="24"/>
  <c r="V30" i="39"/>
  <c r="V30" i="30"/>
  <c r="V30" i="41"/>
  <c r="V6" i="15"/>
  <c r="V6" i="22"/>
  <c r="V6" i="29"/>
  <c r="X21" i="23"/>
  <c r="X21" i="13"/>
  <c r="X21" i="31"/>
  <c r="X29" i="28"/>
  <c r="X29" i="24"/>
  <c r="X29" i="23"/>
  <c r="V14" i="14"/>
  <c r="V14" i="12"/>
  <c r="V14" i="36"/>
  <c r="V14" i="29"/>
  <c r="V14" i="43"/>
  <c r="V14" i="32"/>
  <c r="V14" i="44"/>
  <c r="X41" i="40"/>
  <c r="X41" i="27"/>
  <c r="X19" i="52"/>
  <c r="X19" i="43"/>
  <c r="X13" i="18"/>
  <c r="V7" i="28"/>
  <c r="V7" i="48"/>
  <c r="X18" i="42"/>
  <c r="X18" i="24"/>
  <c r="V13" i="13"/>
  <c r="V13" i="52"/>
  <c r="V13" i="14"/>
  <c r="V27" i="8"/>
  <c r="V27" i="17"/>
  <c r="V35" i="36"/>
  <c r="V12" i="43"/>
  <c r="V12" i="44"/>
  <c r="V12" i="48"/>
  <c r="V16" i="17"/>
  <c r="V16" i="22"/>
  <c r="V16" i="26"/>
  <c r="V16" i="13"/>
  <c r="V16" i="27"/>
  <c r="V16" i="49"/>
  <c r="V16" i="34"/>
  <c r="V16" i="38"/>
  <c r="V16" i="18"/>
  <c r="V16" i="48"/>
  <c r="V25" i="50"/>
  <c r="V25" i="48"/>
  <c r="V25" i="24"/>
  <c r="V25" i="27"/>
  <c r="V25" i="15"/>
  <c r="V25" i="18"/>
  <c r="V25" i="29"/>
  <c r="V25" i="26"/>
  <c r="V25" i="34"/>
  <c r="V25" i="40"/>
  <c r="V25" i="44"/>
  <c r="V25" i="30"/>
  <c r="V25" i="12"/>
  <c r="V25" i="17"/>
  <c r="V25" i="8"/>
  <c r="V25" i="20"/>
  <c r="V25" i="25"/>
  <c r="V25" i="14"/>
  <c r="V25" i="16"/>
  <c r="V25" i="19"/>
  <c r="V25" i="36"/>
  <c r="V25" i="32"/>
  <c r="V25" i="37"/>
  <c r="V25" i="41"/>
  <c r="V25" i="21"/>
  <c r="V25" i="43"/>
  <c r="V38" i="51"/>
  <c r="V38" i="17"/>
  <c r="V38" i="32"/>
  <c r="V38" i="42"/>
  <c r="V38" i="18"/>
  <c r="V38" i="27"/>
  <c r="V38" i="37"/>
  <c r="V38" i="48"/>
  <c r="V38" i="15"/>
  <c r="V38" i="26"/>
  <c r="V38" i="35"/>
  <c r="V38" i="13"/>
  <c r="V38" i="22"/>
  <c r="V38" i="30"/>
  <c r="E10" i="40"/>
  <c r="E31" i="28"/>
  <c r="E43" i="23"/>
  <c r="E34" i="20"/>
  <c r="E28" i="20"/>
  <c r="E42" i="17"/>
  <c r="E42" i="15"/>
  <c r="E42" i="14"/>
  <c r="E11" i="12"/>
  <c r="J7" i="46"/>
  <c r="E11" i="27"/>
  <c r="E16" i="13"/>
  <c r="E8" i="38"/>
  <c r="E20" i="13"/>
  <c r="V31" i="21"/>
  <c r="V31" i="28"/>
  <c r="V31" i="39"/>
  <c r="V31" i="14"/>
  <c r="V31" i="38"/>
  <c r="V31" i="36"/>
  <c r="V31" i="35"/>
  <c r="V31" i="26"/>
  <c r="V31" i="32"/>
  <c r="V31" i="43"/>
  <c r="V21" i="16"/>
  <c r="V21" i="20"/>
  <c r="V21" i="12"/>
  <c r="V21" i="17"/>
  <c r="V21" i="24"/>
  <c r="V21" i="26"/>
  <c r="V21" i="30"/>
  <c r="V21" i="38"/>
  <c r="V21" i="21"/>
  <c r="V21" i="31"/>
  <c r="V21" i="39"/>
  <c r="V21" i="42"/>
  <c r="V21" i="27"/>
  <c r="V21" i="35"/>
  <c r="V21" i="44"/>
  <c r="V21" i="34"/>
  <c r="V21" i="48"/>
  <c r="V21" i="49"/>
  <c r="V21" i="51"/>
  <c r="V21" i="50"/>
  <c r="V21" i="13"/>
  <c r="V21" i="19"/>
  <c r="V21" i="18"/>
  <c r="V21" i="14"/>
  <c r="V21" i="22"/>
  <c r="V21" i="25"/>
  <c r="V21" i="28"/>
  <c r="V21" i="33"/>
  <c r="V21" i="15"/>
  <c r="V21" i="29"/>
  <c r="V21" i="36"/>
  <c r="V21" i="41"/>
  <c r="V21" i="43"/>
  <c r="V21" i="32"/>
  <c r="V21" i="40"/>
  <c r="V21" i="23"/>
  <c r="V21" i="37"/>
  <c r="V21" i="52"/>
  <c r="V21" i="8"/>
  <c r="N44" i="39"/>
  <c r="N28" i="43"/>
  <c r="F5" i="28"/>
  <c r="P5" i="31"/>
  <c r="F5" i="33"/>
  <c r="F5" i="36"/>
  <c r="P5" i="39"/>
  <c r="P5" i="41"/>
  <c r="P5" i="43"/>
  <c r="P5" i="29"/>
  <c r="F5" i="30"/>
  <c r="P5" i="33"/>
  <c r="P5" i="36"/>
  <c r="F5" i="39"/>
  <c r="F5" i="42"/>
  <c r="G5" i="42" s="1"/>
  <c r="P5" i="26"/>
  <c r="F5" i="29"/>
  <c r="P5" i="30"/>
  <c r="P5" i="34"/>
  <c r="F5" i="37"/>
  <c r="P5" i="40"/>
  <c r="P5" i="44"/>
  <c r="P5" i="27"/>
  <c r="F5" i="31"/>
  <c r="P5" i="32"/>
  <c r="F5" i="34"/>
  <c r="P5" i="37"/>
  <c r="F5" i="41"/>
  <c r="F5" i="43"/>
  <c r="N18" i="41"/>
  <c r="X6" i="19"/>
  <c r="X6" i="48"/>
  <c r="X6" i="33"/>
  <c r="X6" i="38"/>
  <c r="X6" i="28"/>
  <c r="X6" i="51"/>
  <c r="X6" i="23"/>
  <c r="X6" i="49"/>
  <c r="X6" i="31"/>
  <c r="X6" i="50"/>
  <c r="X6" i="20"/>
  <c r="X6" i="15"/>
  <c r="X6" i="27"/>
  <c r="X6" i="16"/>
  <c r="X6" i="37"/>
  <c r="X6" i="26"/>
  <c r="X6" i="42"/>
  <c r="X6" i="14"/>
  <c r="X6" i="22"/>
  <c r="X6" i="18"/>
  <c r="X6" i="39"/>
  <c r="X6" i="17"/>
  <c r="X6" i="34"/>
  <c r="X6" i="21"/>
  <c r="X6" i="36"/>
  <c r="X6" i="12"/>
  <c r="X6" i="44"/>
  <c r="X6" i="29"/>
  <c r="X6" i="8"/>
  <c r="X6" i="25"/>
  <c r="X6" i="52"/>
  <c r="X6" i="24"/>
  <c r="X6" i="41"/>
  <c r="X6" i="30"/>
  <c r="X6" i="13"/>
  <c r="X6" i="32"/>
  <c r="X6" i="35"/>
  <c r="X6" i="40"/>
  <c r="X6" i="43"/>
  <c r="T42" i="8"/>
  <c r="T42" i="12"/>
  <c r="T42" i="15"/>
  <c r="T42" i="17"/>
  <c r="T42" i="19"/>
  <c r="T42" i="21"/>
  <c r="T42" i="23"/>
  <c r="T42" i="25"/>
  <c r="T42" i="27"/>
  <c r="T42" i="29"/>
  <c r="T42" i="31"/>
  <c r="T42" i="33"/>
  <c r="T42" i="35"/>
  <c r="T42" i="37"/>
  <c r="T42" i="39"/>
  <c r="T42" i="41"/>
  <c r="T42" i="44"/>
  <c r="T42" i="51"/>
  <c r="T42" i="49"/>
  <c r="J42" i="13"/>
  <c r="J42" i="14"/>
  <c r="J42" i="16"/>
  <c r="J42" i="18"/>
  <c r="J42" i="21"/>
  <c r="J42" i="23"/>
  <c r="J42" i="25"/>
  <c r="J42" i="27"/>
  <c r="J42" i="29"/>
  <c r="J42" i="31"/>
  <c r="J42" i="33"/>
  <c r="J42" i="35"/>
  <c r="J42" i="37"/>
  <c r="J42" i="39"/>
  <c r="J42" i="41"/>
  <c r="J42" i="44"/>
  <c r="J42" i="52"/>
  <c r="J42" i="50"/>
  <c r="J42" i="48"/>
  <c r="AN9" i="4"/>
  <c r="H9" i="4" s="1"/>
  <c r="T42" i="13"/>
  <c r="T42" i="14"/>
  <c r="T42" i="16"/>
  <c r="T42" i="18"/>
  <c r="T42" i="20"/>
  <c r="T42" i="22"/>
  <c r="T42" i="24"/>
  <c r="T42" i="26"/>
  <c r="T42" i="28"/>
  <c r="T42" i="32"/>
  <c r="T42" i="34"/>
  <c r="T42" i="36"/>
  <c r="T42" i="38"/>
  <c r="T42" i="40"/>
  <c r="T42" i="42"/>
  <c r="T42" i="43"/>
  <c r="T42" i="50"/>
  <c r="J42" i="12"/>
  <c r="J42" i="15"/>
  <c r="J42" i="17"/>
  <c r="J42" i="20"/>
  <c r="J42" i="22"/>
  <c r="J42" i="24"/>
  <c r="J42" i="26"/>
  <c r="J42" i="28"/>
  <c r="J42" i="32"/>
  <c r="J42" i="34"/>
  <c r="J42" i="36"/>
  <c r="J42" i="38"/>
  <c r="J42" i="40"/>
  <c r="J42" i="42"/>
  <c r="J42" i="43"/>
  <c r="J42" i="51"/>
  <c r="J42" i="49"/>
  <c r="V41" i="50"/>
  <c r="V41" i="43"/>
  <c r="V41" i="49"/>
  <c r="V41" i="44"/>
  <c r="V41" i="39"/>
  <c r="V41" i="35"/>
  <c r="V41" i="31"/>
  <c r="V41" i="27"/>
  <c r="V41" i="40"/>
  <c r="V41" i="36"/>
  <c r="V41" i="32"/>
  <c r="V41" i="28"/>
  <c r="V41" i="12"/>
  <c r="V41" i="16"/>
  <c r="V41" i="17"/>
  <c r="V41" i="18"/>
  <c r="V41" i="22"/>
  <c r="V41" i="8"/>
  <c r="V41" i="13"/>
  <c r="V41" i="19"/>
  <c r="V41" i="23"/>
  <c r="V41" i="24"/>
  <c r="V41" i="48"/>
  <c r="V41" i="52"/>
  <c r="V41" i="42"/>
  <c r="V41" i="51"/>
  <c r="V41" i="41"/>
  <c r="V41" i="37"/>
  <c r="V41" i="33"/>
  <c r="V41" i="29"/>
  <c r="V41" i="25"/>
  <c r="V41" i="38"/>
  <c r="V41" i="34"/>
  <c r="V41" i="26"/>
  <c r="V41" i="20"/>
  <c r="V41" i="14"/>
  <c r="V41" i="15"/>
  <c r="V41" i="21"/>
  <c r="X31" i="29"/>
  <c r="X31" i="15"/>
  <c r="X31" i="23"/>
  <c r="X31" i="36"/>
  <c r="X31" i="25"/>
  <c r="N18" i="51"/>
  <c r="F27" i="31"/>
  <c r="G27" i="31" s="1"/>
  <c r="F27" i="30"/>
  <c r="F27" i="32"/>
  <c r="F27" i="33"/>
  <c r="G27" i="33" s="1"/>
  <c r="F27" i="34"/>
  <c r="F27" i="35"/>
  <c r="F27" i="36"/>
  <c r="F27" i="37"/>
  <c r="F27" i="38"/>
  <c r="F27" i="39"/>
  <c r="F27" i="40"/>
  <c r="G27" i="40" s="1"/>
  <c r="F27" i="41"/>
  <c r="F27" i="42"/>
  <c r="F27" i="44"/>
  <c r="F27" i="43"/>
  <c r="P27" i="31"/>
  <c r="P27" i="30"/>
  <c r="P27" i="32"/>
  <c r="P27" i="33"/>
  <c r="P27" i="34"/>
  <c r="P27" i="35"/>
  <c r="P27" i="36"/>
  <c r="P27" i="37"/>
  <c r="P27" i="38"/>
  <c r="P27" i="39"/>
  <c r="P27" i="40"/>
  <c r="P27" i="41"/>
  <c r="P27" i="42"/>
  <c r="P27" i="44"/>
  <c r="P27" i="43"/>
  <c r="F27" i="48"/>
  <c r="F27" i="49"/>
  <c r="P27" i="49"/>
  <c r="P27" i="51"/>
  <c r="F27" i="51"/>
  <c r="F27" i="13"/>
  <c r="N28" i="52"/>
  <c r="O42" i="4"/>
  <c r="P42" i="4" s="1"/>
  <c r="C42" i="4" s="1"/>
  <c r="F39" i="39" s="1"/>
  <c r="O37" i="4"/>
  <c r="P37" i="4" s="1"/>
  <c r="C37" i="4" s="1"/>
  <c r="F34" i="13" s="1"/>
  <c r="O22" i="4"/>
  <c r="P22" i="4" s="1"/>
  <c r="C22" i="4" s="1"/>
  <c r="P19" i="41" s="1"/>
  <c r="O16" i="4"/>
  <c r="P16" i="4" s="1"/>
  <c r="C16" i="4" s="1"/>
  <c r="F13" i="36" s="1"/>
  <c r="F10" i="15"/>
  <c r="G10" i="15" s="1"/>
  <c r="P10" i="15"/>
  <c r="P10" i="18"/>
  <c r="F10" i="20"/>
  <c r="G10" i="20" s="1"/>
  <c r="P10" i="29"/>
  <c r="P10" i="28"/>
  <c r="F10" i="35"/>
  <c r="F10" i="34"/>
  <c r="F10" i="40"/>
  <c r="F10" i="43"/>
  <c r="F10" i="12"/>
  <c r="P10" i="16"/>
  <c r="F10" i="18"/>
  <c r="F10" i="23"/>
  <c r="F10" i="26"/>
  <c r="F10" i="31"/>
  <c r="F10" i="30"/>
  <c r="F10" i="41"/>
  <c r="G10" i="41" s="1"/>
  <c r="P10" i="39"/>
  <c r="P10" i="44"/>
  <c r="F28" i="28"/>
  <c r="P28" i="21"/>
  <c r="O39" i="4"/>
  <c r="P39" i="4" s="1"/>
  <c r="C39" i="4" s="1"/>
  <c r="F36" i="19" s="1"/>
  <c r="O32" i="4"/>
  <c r="P32" i="4" s="1"/>
  <c r="C32" i="4" s="1"/>
  <c r="P29" i="14" s="1"/>
  <c r="AN45" i="4"/>
  <c r="H45" i="4" s="1"/>
  <c r="N42" i="31" s="1"/>
  <c r="F27" i="12"/>
  <c r="P27" i="12"/>
  <c r="P27" i="14"/>
  <c r="P27" i="15"/>
  <c r="P27" i="16"/>
  <c r="F27" i="21"/>
  <c r="F27" i="22"/>
  <c r="F27" i="17"/>
  <c r="G27" i="17" s="1"/>
  <c r="P27" i="18"/>
  <c r="P27" i="19"/>
  <c r="P27" i="20"/>
  <c r="P27" i="23"/>
  <c r="P27" i="24"/>
  <c r="P27" i="25"/>
  <c r="P27" i="26"/>
  <c r="P27" i="27"/>
  <c r="P27" i="28"/>
  <c r="P27" i="29"/>
  <c r="F27" i="14"/>
  <c r="F27" i="15"/>
  <c r="G27" i="15" s="1"/>
  <c r="F27" i="16"/>
  <c r="P27" i="17"/>
  <c r="P27" i="21"/>
  <c r="P27" i="22"/>
  <c r="F27" i="18"/>
  <c r="G27" i="18" s="1"/>
  <c r="F27" i="19"/>
  <c r="F27" i="20"/>
  <c r="F27" i="23"/>
  <c r="F27" i="24"/>
  <c r="G27" i="24" s="1"/>
  <c r="F27" i="25"/>
  <c r="F27" i="26"/>
  <c r="F27" i="27"/>
  <c r="G27" i="27" s="1"/>
  <c r="F27" i="28"/>
  <c r="G27" i="28" s="1"/>
  <c r="F27" i="29"/>
  <c r="F11" i="43"/>
  <c r="F15" i="41"/>
  <c r="F34" i="17"/>
  <c r="P36" i="44"/>
  <c r="P36" i="28"/>
  <c r="F36" i="35"/>
  <c r="F36" i="41"/>
  <c r="O38" i="4"/>
  <c r="P38" i="4" s="1"/>
  <c r="C38" i="4" s="1"/>
  <c r="O26" i="4"/>
  <c r="P26" i="4" s="1"/>
  <c r="C26" i="4" s="1"/>
  <c r="F33" i="28"/>
  <c r="F33" i="19"/>
  <c r="F33" i="26"/>
  <c r="P33" i="16"/>
  <c r="F33" i="33"/>
  <c r="F33" i="20"/>
  <c r="F33" i="34"/>
  <c r="F33" i="27"/>
  <c r="P33" i="32"/>
  <c r="F33" i="36"/>
  <c r="P33" i="49"/>
  <c r="F10" i="48"/>
  <c r="P10" i="50"/>
  <c r="F10" i="51"/>
  <c r="P10" i="51"/>
  <c r="P10" i="48"/>
  <c r="P10" i="49"/>
  <c r="P10" i="52"/>
  <c r="N40" i="50"/>
  <c r="N40" i="17"/>
  <c r="N40" i="29"/>
  <c r="N40" i="32"/>
  <c r="N40" i="36"/>
  <c r="N40" i="34"/>
  <c r="N40" i="42"/>
  <c r="N40" i="49"/>
  <c r="N40" i="18"/>
  <c r="N40" i="23"/>
  <c r="N40" i="27"/>
  <c r="N40" i="31"/>
  <c r="N40" i="21"/>
  <c r="N40" i="28"/>
  <c r="N40" i="37"/>
  <c r="O41" i="4"/>
  <c r="P41" i="4" s="1"/>
  <c r="C41" i="4" s="1"/>
  <c r="O46" i="4"/>
  <c r="P46" i="4" s="1"/>
  <c r="C46" i="4" s="1"/>
  <c r="P43" i="17" s="1"/>
  <c r="P19" i="15"/>
  <c r="P32" i="52"/>
  <c r="P32" i="48"/>
  <c r="P32" i="32"/>
  <c r="F32" i="41"/>
  <c r="P12" i="13"/>
  <c r="F12" i="17"/>
  <c r="P12" i="16"/>
  <c r="F12" i="19"/>
  <c r="F12" i="12"/>
  <c r="P12" i="15"/>
  <c r="P12" i="18"/>
  <c r="AI28" i="4"/>
  <c r="G28" i="4" s="1"/>
  <c r="AI26" i="4"/>
  <c r="G26" i="4" s="1"/>
  <c r="J23" i="25" s="1"/>
  <c r="AI24" i="4"/>
  <c r="G24" i="4" s="1"/>
  <c r="J21" i="13" s="1"/>
  <c r="AI20" i="4"/>
  <c r="G20" i="4" s="1"/>
  <c r="AI18" i="4"/>
  <c r="G18" i="4" s="1"/>
  <c r="AI16" i="4"/>
  <c r="G16" i="4" s="1"/>
  <c r="AI12" i="4"/>
  <c r="G12" i="4" s="1"/>
  <c r="J9" i="28" s="1"/>
  <c r="G10" i="4"/>
  <c r="J7" i="50" s="1"/>
  <c r="P29" i="34"/>
  <c r="P32" i="15"/>
  <c r="F32" i="27"/>
  <c r="F32" i="13"/>
  <c r="P32" i="39"/>
  <c r="F32" i="8"/>
  <c r="F40" i="13"/>
  <c r="F40" i="14"/>
  <c r="P40" i="15"/>
  <c r="P40" i="16"/>
  <c r="P40" i="17"/>
  <c r="F40" i="19"/>
  <c r="F40" i="20"/>
  <c r="P40" i="20"/>
  <c r="F40" i="22"/>
  <c r="P40" i="23"/>
  <c r="P40" i="31"/>
  <c r="P40" i="25"/>
  <c r="F40" i="27"/>
  <c r="P40" i="29"/>
  <c r="F40" i="32"/>
  <c r="P40" i="33"/>
  <c r="F40" i="36"/>
  <c r="P40" i="37"/>
  <c r="F40" i="39"/>
  <c r="P40" i="41"/>
  <c r="P40" i="34"/>
  <c r="P40" i="38"/>
  <c r="F40" i="44"/>
  <c r="G40" i="44" s="1"/>
  <c r="F40" i="43"/>
  <c r="P40" i="49"/>
  <c r="F40" i="50"/>
  <c r="F40" i="51"/>
  <c r="P40" i="13"/>
  <c r="F40" i="15"/>
  <c r="G40" i="15" s="1"/>
  <c r="P40" i="14"/>
  <c r="P40" i="18"/>
  <c r="F40" i="18"/>
  <c r="P40" i="19"/>
  <c r="P40" i="21"/>
  <c r="F40" i="21"/>
  <c r="F40" i="23"/>
  <c r="F40" i="24"/>
  <c r="F40" i="25"/>
  <c r="F40" i="26"/>
  <c r="P40" i="27"/>
  <c r="F40" i="31"/>
  <c r="P40" i="30"/>
  <c r="F40" i="33"/>
  <c r="P40" i="35"/>
  <c r="F40" i="37"/>
  <c r="F40" i="38"/>
  <c r="F40" i="41"/>
  <c r="P40" i="32"/>
  <c r="P40" i="36"/>
  <c r="F40" i="42"/>
  <c r="P40" i="44"/>
  <c r="P40" i="43"/>
  <c r="P40" i="48"/>
  <c r="P40" i="50"/>
  <c r="P40" i="51"/>
  <c r="F25" i="13"/>
  <c r="F25" i="52"/>
  <c r="P25" i="51"/>
  <c r="P25" i="50"/>
  <c r="F40" i="52"/>
  <c r="F12" i="22"/>
  <c r="F12" i="26"/>
  <c r="F12" i="28"/>
  <c r="P12" i="30"/>
  <c r="P12" i="34"/>
  <c r="F12" i="24"/>
  <c r="F12" i="38"/>
  <c r="F12" i="40"/>
  <c r="F12" i="42"/>
  <c r="G12" i="42" s="1"/>
  <c r="P12" i="20"/>
  <c r="P12" i="22"/>
  <c r="P12" i="27"/>
  <c r="F12" i="31"/>
  <c r="F12" i="33"/>
  <c r="P12" i="23"/>
  <c r="P12" i="36"/>
  <c r="P12" i="38"/>
  <c r="P12" i="41"/>
  <c r="F12" i="43"/>
  <c r="AI32" i="4"/>
  <c r="G32" i="4" s="1"/>
  <c r="J29" i="48" s="1"/>
  <c r="AI38" i="4"/>
  <c r="G38" i="4" s="1"/>
  <c r="J35" i="17" s="1"/>
  <c r="AI30" i="4"/>
  <c r="G30" i="4" s="1"/>
  <c r="AI22" i="4"/>
  <c r="G22" i="4" s="1"/>
  <c r="AI14" i="4"/>
  <c r="G14" i="4" s="1"/>
  <c r="J11" i="35" s="1"/>
  <c r="AI9" i="4"/>
  <c r="G9" i="4" s="1"/>
  <c r="J35" i="19"/>
  <c r="J35" i="27"/>
  <c r="J35" i="29"/>
  <c r="J35" i="41"/>
  <c r="J35" i="12"/>
  <c r="J35" i="15"/>
  <c r="J35" i="28"/>
  <c r="J35" i="36"/>
  <c r="J35" i="52"/>
  <c r="J35" i="31"/>
  <c r="J35" i="42"/>
  <c r="J35" i="40"/>
  <c r="J35" i="37"/>
  <c r="J35" i="38"/>
  <c r="AI34" i="4"/>
  <c r="G34" i="4" s="1"/>
  <c r="J31" i="16" s="1"/>
  <c r="J21" i="48"/>
  <c r="F43" i="30"/>
  <c r="P43" i="37"/>
  <c r="F43" i="39"/>
  <c r="F43" i="23"/>
  <c r="P43" i="40"/>
  <c r="F43" i="16"/>
  <c r="P43" i="15"/>
  <c r="J15" i="49"/>
  <c r="J15" i="34"/>
  <c r="J15" i="17"/>
  <c r="J15" i="29"/>
  <c r="J15" i="24"/>
  <c r="J15" i="23"/>
  <c r="J15" i="39"/>
  <c r="J15" i="15"/>
  <c r="J15" i="22"/>
  <c r="J15" i="37"/>
  <c r="J15" i="33"/>
  <c r="J15" i="44"/>
  <c r="J15" i="19"/>
  <c r="J15" i="52"/>
  <c r="J15" i="8"/>
  <c r="J15" i="28"/>
  <c r="J15" i="18"/>
  <c r="J15" i="40"/>
  <c r="J15" i="48"/>
  <c r="J15" i="32"/>
  <c r="J15" i="35"/>
  <c r="J15" i="14"/>
  <c r="J15" i="21"/>
  <c r="J15" i="36"/>
  <c r="J15" i="42"/>
  <c r="J15" i="27"/>
  <c r="J15" i="38"/>
  <c r="J15" i="30"/>
  <c r="J15" i="43"/>
  <c r="AI40" i="4"/>
  <c r="G40" i="4" s="1"/>
  <c r="X14" i="37"/>
  <c r="X14" i="38"/>
  <c r="X14" i="49"/>
  <c r="X14" i="30"/>
  <c r="X14" i="18"/>
  <c r="X14" i="40"/>
  <c r="X14" i="43"/>
  <c r="X14" i="23"/>
  <c r="X14" i="12"/>
  <c r="X14" i="20"/>
  <c r="X14" i="19"/>
  <c r="X14" i="29"/>
  <c r="P23" i="8"/>
  <c r="F23" i="16"/>
  <c r="G23" i="16" s="1"/>
  <c r="P33" i="43"/>
  <c r="P33" i="42"/>
  <c r="F33" i="8"/>
  <c r="P33" i="24"/>
  <c r="F33" i="41"/>
  <c r="P33" i="31"/>
  <c r="F39" i="17"/>
  <c r="F39" i="48"/>
  <c r="P39" i="33"/>
  <c r="X22" i="22"/>
  <c r="X22" i="38"/>
  <c r="X22" i="40"/>
  <c r="X22" i="48"/>
  <c r="X22" i="21"/>
  <c r="X22" i="52"/>
  <c r="X22" i="31"/>
  <c r="X22" i="39"/>
  <c r="X22" i="34"/>
  <c r="X22" i="23"/>
  <c r="X22" i="44"/>
  <c r="X22" i="37"/>
  <c r="X22" i="29"/>
  <c r="X22" i="26"/>
  <c r="X22" i="36"/>
  <c r="X22" i="35"/>
  <c r="X22" i="19"/>
  <c r="X22" i="32"/>
  <c r="X22" i="30"/>
  <c r="X22" i="43"/>
  <c r="X22" i="27"/>
  <c r="X22" i="49"/>
  <c r="X22" i="12"/>
  <c r="X22" i="50"/>
  <c r="X22" i="14"/>
  <c r="X22" i="25"/>
  <c r="X22" i="51"/>
  <c r="X22" i="33"/>
  <c r="X22" i="20"/>
  <c r="X22" i="42"/>
  <c r="X22" i="41"/>
  <c r="X22" i="16"/>
  <c r="X22" i="15"/>
  <c r="X22" i="18"/>
  <c r="X22" i="8"/>
  <c r="X22" i="28"/>
  <c r="V40" i="19"/>
  <c r="V40" i="14"/>
  <c r="V40" i="21"/>
  <c r="V40" i="36"/>
  <c r="V40" i="49"/>
  <c r="V40" i="31"/>
  <c r="V40" i="48"/>
  <c r="V40" i="22"/>
  <c r="V40" i="44"/>
  <c r="V40" i="51"/>
  <c r="F23" i="28"/>
  <c r="G23" i="28" s="1"/>
  <c r="F39" i="31"/>
  <c r="P39" i="41"/>
  <c r="P39" i="26"/>
  <c r="P39" i="31"/>
  <c r="P39" i="14"/>
  <c r="P39" i="16"/>
  <c r="F39" i="51"/>
  <c r="F39" i="29"/>
  <c r="P39" i="8"/>
  <c r="P39" i="18"/>
  <c r="P39" i="20"/>
  <c r="P39" i="30"/>
  <c r="P33" i="33"/>
  <c r="P33" i="36"/>
  <c r="P33" i="15"/>
  <c r="F33" i="16"/>
  <c r="G33" i="16" s="1"/>
  <c r="P33" i="17"/>
  <c r="F33" i="51"/>
  <c r="G33" i="51" s="1"/>
  <c r="F33" i="50"/>
  <c r="F33" i="17"/>
  <c r="P33" i="22"/>
  <c r="F33" i="44"/>
  <c r="G33" i="44"/>
  <c r="F33" i="40"/>
  <c r="P33" i="52"/>
  <c r="F33" i="42"/>
  <c r="P33" i="14"/>
  <c r="P33" i="20"/>
  <c r="F33" i="30"/>
  <c r="G33" i="30" s="1"/>
  <c r="P33" i="8"/>
  <c r="F33" i="24"/>
  <c r="P33" i="51"/>
  <c r="P33" i="12"/>
  <c r="P33" i="28"/>
  <c r="P33" i="50"/>
  <c r="F33" i="18"/>
  <c r="F33" i="31"/>
  <c r="G33" i="31" s="1"/>
  <c r="F33" i="43"/>
  <c r="P33" i="40"/>
  <c r="P33" i="13"/>
  <c r="F33" i="22"/>
  <c r="P33" i="26"/>
  <c r="F33" i="49"/>
  <c r="F33" i="14"/>
  <c r="P33" i="38"/>
  <c r="F33" i="25"/>
  <c r="P33" i="37"/>
  <c r="F33" i="48"/>
  <c r="F33" i="29"/>
  <c r="P33" i="41"/>
  <c r="F33" i="39"/>
  <c r="P33" i="35"/>
  <c r="P33" i="27"/>
  <c r="F33" i="23"/>
  <c r="G33" i="23" s="1"/>
  <c r="F33" i="15"/>
  <c r="P33" i="34"/>
  <c r="P33" i="19"/>
  <c r="P33" i="48"/>
  <c r="F33" i="37"/>
  <c r="P33" i="23"/>
  <c r="F33" i="38"/>
  <c r="P33" i="18"/>
  <c r="F15" i="33"/>
  <c r="G15" i="33" s="1"/>
  <c r="F13" i="13"/>
  <c r="F36" i="15"/>
  <c r="P36" i="52"/>
  <c r="P36" i="49"/>
  <c r="P36" i="23"/>
  <c r="F36" i="18"/>
  <c r="P36" i="25"/>
  <c r="F36" i="44"/>
  <c r="F36" i="42"/>
  <c r="P36" i="40"/>
  <c r="P36" i="20"/>
  <c r="F36" i="31"/>
  <c r="F36" i="28"/>
  <c r="P36" i="37"/>
  <c r="V17" i="50"/>
  <c r="V17" i="20"/>
  <c r="V17" i="40"/>
  <c r="V17" i="31"/>
  <c r="V17" i="24"/>
  <c r="V17" i="18"/>
  <c r="V17" i="41"/>
  <c r="V17" i="36"/>
  <c r="V17" i="52"/>
  <c r="V17" i="12"/>
  <c r="V17" i="42"/>
  <c r="V17" i="13"/>
  <c r="V17" i="44"/>
  <c r="V17" i="48"/>
  <c r="V17" i="25"/>
  <c r="V17" i="49"/>
  <c r="V17" i="28"/>
  <c r="V17" i="33"/>
  <c r="V17" i="51"/>
  <c r="V17" i="23"/>
  <c r="V17" i="19"/>
  <c r="V17" i="30"/>
  <c r="V17" i="32"/>
  <c r="V17" i="39"/>
  <c r="V17" i="29"/>
  <c r="V17" i="15"/>
  <c r="V17" i="21"/>
  <c r="V17" i="16"/>
  <c r="V17" i="35"/>
  <c r="V17" i="14"/>
  <c r="V17" i="43"/>
  <c r="V17" i="17"/>
  <c r="V17" i="8"/>
  <c r="V17" i="38"/>
  <c r="V17" i="34"/>
  <c r="P29" i="8"/>
  <c r="P29" i="20"/>
  <c r="P13" i="44"/>
  <c r="P13" i="29"/>
  <c r="F13" i="30"/>
  <c r="F13" i="25"/>
  <c r="P13" i="39"/>
  <c r="F13" i="22"/>
  <c r="P13" i="17"/>
  <c r="F15" i="40"/>
  <c r="F15" i="22"/>
  <c r="P15" i="37"/>
  <c r="F15" i="38"/>
  <c r="G15" i="38" s="1"/>
  <c r="F15" i="25"/>
  <c r="P15" i="18"/>
  <c r="F15" i="13"/>
  <c r="P15" i="39"/>
  <c r="F34" i="30"/>
  <c r="P34" i="27"/>
  <c r="V9" i="25"/>
  <c r="V9" i="16"/>
  <c r="V9" i="34"/>
  <c r="V9" i="12"/>
  <c r="V9" i="40"/>
  <c r="V9" i="33"/>
  <c r="V9" i="42"/>
  <c r="V9" i="49"/>
  <c r="V9" i="52"/>
  <c r="V9" i="35"/>
  <c r="V9" i="41"/>
  <c r="V9" i="28"/>
  <c r="V9" i="30"/>
  <c r="V9" i="18"/>
  <c r="V9" i="23"/>
  <c r="V9" i="38"/>
  <c r="V9" i="43"/>
  <c r="V9" i="14"/>
  <c r="V9" i="15"/>
  <c r="V9" i="36"/>
  <c r="V9" i="24"/>
  <c r="V9" i="8"/>
  <c r="V9" i="19"/>
  <c r="V9" i="17"/>
  <c r="V9" i="13"/>
  <c r="V9" i="37"/>
  <c r="V9" i="48"/>
  <c r="V9" i="20"/>
  <c r="V33" i="21"/>
  <c r="V33" i="51"/>
  <c r="V33" i="49"/>
  <c r="V33" i="30"/>
  <c r="X32" i="20"/>
  <c r="X7" i="39"/>
  <c r="X7" i="13"/>
  <c r="X7" i="14"/>
  <c r="X7" i="40"/>
  <c r="X7" i="41"/>
  <c r="X7" i="49"/>
  <c r="X7" i="21"/>
  <c r="N34" i="49"/>
  <c r="N34" i="19"/>
  <c r="N34" i="36"/>
  <c r="N34" i="17"/>
  <c r="N34" i="34"/>
  <c r="N34" i="8"/>
  <c r="N34" i="27"/>
  <c r="N34" i="16"/>
  <c r="N34" i="42"/>
  <c r="N34" i="18"/>
  <c r="N34" i="39"/>
  <c r="N34" i="26"/>
  <c r="N34" i="52"/>
  <c r="N34" i="24"/>
  <c r="N34" i="25"/>
  <c r="N34" i="32"/>
  <c r="N34" i="33"/>
  <c r="N34" i="15"/>
  <c r="N34" i="13"/>
  <c r="N34" i="50"/>
  <c r="N34" i="37"/>
  <c r="N34" i="35"/>
  <c r="N34" i="44"/>
  <c r="N34" i="30"/>
  <c r="N34" i="31"/>
  <c r="N34" i="20"/>
  <c r="N34" i="21"/>
  <c r="N34" i="48"/>
  <c r="N34" i="23"/>
  <c r="N34" i="14"/>
  <c r="N34" i="43"/>
  <c r="N34" i="40"/>
  <c r="N34" i="38"/>
  <c r="N34" i="29"/>
  <c r="N28" i="50"/>
  <c r="N28" i="19"/>
  <c r="N28" i="23"/>
  <c r="N28" i="36"/>
  <c r="N28" i="14"/>
  <c r="N28" i="39"/>
  <c r="N28" i="38"/>
  <c r="N28" i="48"/>
  <c r="N28" i="33"/>
  <c r="N28" i="15"/>
  <c r="N28" i="22"/>
  <c r="N28" i="20"/>
  <c r="N28" i="28"/>
  <c r="N28" i="30"/>
  <c r="N28" i="17"/>
  <c r="N28" i="25"/>
  <c r="N28" i="27"/>
  <c r="N28" i="18"/>
  <c r="N28" i="34"/>
  <c r="N28" i="26"/>
  <c r="N28" i="40"/>
  <c r="N28" i="8"/>
  <c r="N28" i="21"/>
  <c r="N28" i="42"/>
  <c r="N28" i="29"/>
  <c r="N28" i="32"/>
  <c r="N28" i="51"/>
  <c r="N28" i="41"/>
  <c r="N28" i="49"/>
  <c r="N26" i="12"/>
  <c r="N26" i="35"/>
  <c r="N26" i="19"/>
  <c r="N26" i="27"/>
  <c r="N26" i="26"/>
  <c r="V19" i="24"/>
  <c r="V19" i="13"/>
  <c r="V19" i="35"/>
  <c r="V19" i="39"/>
  <c r="V19" i="38"/>
  <c r="V19" i="40"/>
  <c r="V19" i="23"/>
  <c r="V19" i="21"/>
  <c r="V19" i="22"/>
  <c r="V19" i="30"/>
  <c r="V19" i="50"/>
  <c r="V19" i="29"/>
  <c r="V19" i="43"/>
  <c r="V19" i="14"/>
  <c r="V19" i="34"/>
  <c r="V19" i="52"/>
  <c r="V19" i="28"/>
  <c r="V19" i="25"/>
  <c r="V19" i="19"/>
  <c r="V19" i="36"/>
  <c r="V19" i="32"/>
  <c r="V19" i="8"/>
  <c r="V19" i="31"/>
  <c r="V19" i="42"/>
  <c r="V19" i="48"/>
  <c r="V9" i="29"/>
  <c r="V30" i="26"/>
  <c r="V30" i="32"/>
  <c r="X18" i="33"/>
  <c r="X18" i="19"/>
  <c r="X18" i="29"/>
  <c r="X18" i="40"/>
  <c r="X18" i="8"/>
  <c r="X18" i="16"/>
  <c r="X18" i="17"/>
  <c r="X18" i="34"/>
  <c r="X18" i="13"/>
  <c r="X18" i="15"/>
  <c r="X18" i="49"/>
  <c r="X18" i="51"/>
  <c r="X18" i="39"/>
  <c r="X18" i="23"/>
  <c r="X18" i="31"/>
  <c r="V7" i="18"/>
  <c r="V7" i="19"/>
  <c r="V7" i="30"/>
  <c r="V7" i="31"/>
  <c r="V7" i="51"/>
  <c r="V7" i="17"/>
  <c r="V7" i="29"/>
  <c r="V7" i="20"/>
  <c r="V7" i="8"/>
  <c r="V7" i="40"/>
  <c r="V7" i="35"/>
  <c r="V7" i="42"/>
  <c r="V7" i="26"/>
  <c r="V7" i="50"/>
  <c r="X38" i="8"/>
  <c r="X38" i="49"/>
  <c r="X38" i="39"/>
  <c r="X38" i="50"/>
  <c r="X38" i="15"/>
  <c r="X38" i="23"/>
  <c r="X38" i="26"/>
  <c r="X38" i="32"/>
  <c r="X38" i="37"/>
  <c r="X38" i="43"/>
  <c r="X38" i="13"/>
  <c r="X38" i="18"/>
  <c r="X38" i="30"/>
  <c r="X38" i="19"/>
  <c r="X38" i="27"/>
  <c r="X38" i="29"/>
  <c r="X38" i="38"/>
  <c r="P28" i="49"/>
  <c r="P28" i="48"/>
  <c r="F28" i="13"/>
  <c r="G28" i="13" s="1"/>
  <c r="P28" i="22"/>
  <c r="F28" i="25"/>
  <c r="F28" i="37"/>
  <c r="F28" i="38"/>
  <c r="P28" i="18"/>
  <c r="P8" i="37"/>
  <c r="F8" i="20"/>
  <c r="F8" i="8"/>
  <c r="G8" i="8" s="1"/>
  <c r="X43" i="43"/>
  <c r="X43" i="27"/>
  <c r="X43" i="12"/>
  <c r="X43" i="34"/>
  <c r="X43" i="21"/>
  <c r="X39" i="42"/>
  <c r="X39" i="28"/>
  <c r="X39" i="31"/>
  <c r="X37" i="32"/>
  <c r="X37" i="38"/>
  <c r="X37" i="31"/>
  <c r="X37" i="43"/>
  <c r="X37" i="18"/>
  <c r="X33" i="23"/>
  <c r="X33" i="48"/>
  <c r="X33" i="44"/>
  <c r="X27" i="14"/>
  <c r="X27" i="29"/>
  <c r="X27" i="17"/>
  <c r="X27" i="37"/>
  <c r="X27" i="20"/>
  <c r="X27" i="52"/>
  <c r="X25" i="15"/>
  <c r="X25" i="22"/>
  <c r="X25" i="30"/>
  <c r="X25" i="8"/>
  <c r="X25" i="12"/>
  <c r="X23" i="49"/>
  <c r="X23" i="39"/>
  <c r="X23" i="48"/>
  <c r="X23" i="29"/>
  <c r="X23" i="13"/>
  <c r="X13" i="38"/>
  <c r="X13" i="13"/>
  <c r="X11" i="19"/>
  <c r="X11" i="18"/>
  <c r="X11" i="23"/>
  <c r="X11" i="25"/>
  <c r="X11" i="42"/>
  <c r="X11" i="34"/>
  <c r="X9" i="44"/>
  <c r="X9" i="36"/>
  <c r="X9" i="27"/>
  <c r="X9" i="40"/>
  <c r="X9" i="16"/>
  <c r="X9" i="22"/>
  <c r="N42" i="22"/>
  <c r="N42" i="21"/>
  <c r="N42" i="24"/>
  <c r="N42" i="17"/>
  <c r="N42" i="48"/>
  <c r="N42" i="49"/>
  <c r="N42" i="38"/>
  <c r="N42" i="37"/>
  <c r="V6" i="37"/>
  <c r="V6" i="19"/>
  <c r="V30" i="51"/>
  <c r="V30" i="42"/>
  <c r="V30" i="37"/>
  <c r="V30" i="38"/>
  <c r="V30" i="22"/>
  <c r="V30" i="50"/>
  <c r="V30" i="28"/>
  <c r="V30" i="12"/>
  <c r="V30" i="25"/>
  <c r="V37" i="27"/>
  <c r="V37" i="18"/>
  <c r="V37" i="13"/>
  <c r="V37" i="39"/>
  <c r="V37" i="23"/>
  <c r="V37" i="33"/>
  <c r="V37" i="35"/>
  <c r="V37" i="50"/>
  <c r="V37" i="16"/>
  <c r="V37" i="29"/>
  <c r="V37" i="31"/>
  <c r="V37" i="19"/>
  <c r="V37" i="26"/>
  <c r="V37" i="41"/>
  <c r="V37" i="44"/>
  <c r="V37" i="38"/>
  <c r="V37" i="49"/>
  <c r="V37" i="20"/>
  <c r="V37" i="15"/>
  <c r="V10" i="49"/>
  <c r="V10" i="14"/>
  <c r="V10" i="41"/>
  <c r="V10" i="35"/>
  <c r="V10" i="15"/>
  <c r="V10" i="17"/>
  <c r="V10" i="42"/>
  <c r="V10" i="34"/>
  <c r="V10" i="19"/>
  <c r="V10" i="52"/>
  <c r="V10" i="8"/>
  <c r="V10" i="25"/>
  <c r="V10" i="20"/>
  <c r="V10" i="21"/>
  <c r="V10" i="12"/>
  <c r="V10" i="26"/>
  <c r="V10" i="27"/>
  <c r="V10" i="31"/>
  <c r="V10" i="13"/>
  <c r="F28" i="43"/>
  <c r="P10" i="19"/>
  <c r="P10" i="27"/>
  <c r="P10" i="36"/>
  <c r="F10" i="38"/>
  <c r="P10" i="17"/>
  <c r="P10" i="25"/>
  <c r="F10" i="27"/>
  <c r="P10" i="40"/>
  <c r="P10" i="41"/>
  <c r="F10" i="8"/>
  <c r="F10" i="25"/>
  <c r="P10" i="37"/>
  <c r="F10" i="50"/>
  <c r="P10" i="34"/>
  <c r="P10" i="12"/>
  <c r="P10" i="23"/>
  <c r="F10" i="29"/>
  <c r="P10" i="42"/>
  <c r="F10" i="13"/>
  <c r="F10" i="22"/>
  <c r="F10" i="28"/>
  <c r="G10" i="28" s="1"/>
  <c r="F10" i="33"/>
  <c r="F10" i="36"/>
  <c r="P10" i="13"/>
  <c r="F10" i="32"/>
  <c r="F10" i="21"/>
  <c r="E7" i="36"/>
  <c r="F27" i="50"/>
  <c r="P27" i="52"/>
  <c r="P27" i="50"/>
  <c r="F27" i="52"/>
  <c r="G27" i="52" s="1"/>
  <c r="AI42" i="4"/>
  <c r="G42" i="4" s="1"/>
  <c r="J39" i="31" s="1"/>
  <c r="AH42" i="4"/>
  <c r="F42" i="4" s="1"/>
  <c r="T39" i="35" s="1"/>
  <c r="AH14" i="4"/>
  <c r="F14" i="4" s="1"/>
  <c r="T11" i="19" s="1"/>
  <c r="AH40" i="4"/>
  <c r="F40" i="4" s="1"/>
  <c r="T37" i="40" s="1"/>
  <c r="AH9" i="4"/>
  <c r="F9" i="4" s="1"/>
  <c r="E26" i="36"/>
  <c r="E41" i="36"/>
  <c r="E19" i="36"/>
  <c r="E34" i="36"/>
  <c r="E39" i="36"/>
  <c r="E33" i="36"/>
  <c r="G33" i="36" s="1"/>
  <c r="E11" i="36"/>
  <c r="E21" i="36"/>
  <c r="E21" i="31"/>
  <c r="E38" i="28"/>
  <c r="E26" i="28"/>
  <c r="E33" i="14"/>
  <c r="G33" i="14" s="1"/>
  <c r="N36" i="52"/>
  <c r="N36" i="48"/>
  <c r="N36" i="50"/>
  <c r="E5" i="50"/>
  <c r="E7" i="50"/>
  <c r="E11" i="50"/>
  <c r="E13" i="50"/>
  <c r="E15" i="50"/>
  <c r="E19" i="50"/>
  <c r="E21" i="50"/>
  <c r="E23" i="50"/>
  <c r="E27" i="50"/>
  <c r="E29" i="50"/>
  <c r="E31" i="50"/>
  <c r="E35" i="50"/>
  <c r="E37" i="50"/>
  <c r="E39" i="50"/>
  <c r="E43" i="50"/>
  <c r="E8" i="50"/>
  <c r="E10" i="50"/>
  <c r="G10" i="50" s="1"/>
  <c r="E12" i="50"/>
  <c r="E16" i="50"/>
  <c r="E18" i="50"/>
  <c r="E24" i="50"/>
  <c r="E26" i="50"/>
  <c r="E28" i="50"/>
  <c r="E32" i="50"/>
  <c r="E34" i="50"/>
  <c r="E40" i="50"/>
  <c r="G40" i="50" s="1"/>
  <c r="E42" i="50"/>
  <c r="F5" i="8"/>
  <c r="F5" i="12"/>
  <c r="F5" i="14"/>
  <c r="F5" i="16"/>
  <c r="P5" i="15"/>
  <c r="P12" i="50"/>
  <c r="P12" i="52"/>
  <c r="F12" i="48"/>
  <c r="F12" i="50"/>
  <c r="F12" i="49"/>
  <c r="P12" i="51"/>
  <c r="P25" i="49"/>
  <c r="P25" i="48"/>
  <c r="P25" i="14"/>
  <c r="E19" i="43"/>
  <c r="E15" i="43"/>
  <c r="E24" i="43"/>
  <c r="E27" i="43"/>
  <c r="E33" i="43"/>
  <c r="G33" i="43" s="1"/>
  <c r="E34" i="43"/>
  <c r="E37" i="43"/>
  <c r="E39" i="43"/>
  <c r="E23" i="43"/>
  <c r="E26" i="43"/>
  <c r="E10" i="43"/>
  <c r="E35" i="43"/>
  <c r="E17" i="43"/>
  <c r="E13" i="38"/>
  <c r="E16" i="38"/>
  <c r="E34" i="38"/>
  <c r="E37" i="38"/>
  <c r="E18" i="38"/>
  <c r="E11" i="34"/>
  <c r="E20" i="29"/>
  <c r="E33" i="18"/>
  <c r="G33" i="18" s="1"/>
  <c r="E25" i="18"/>
  <c r="E7" i="18"/>
  <c r="E24" i="12"/>
  <c r="E27" i="12"/>
  <c r="G27" i="12" s="1"/>
  <c r="E34" i="12"/>
  <c r="E37" i="12"/>
  <c r="E26" i="12"/>
  <c r="N20" i="41"/>
  <c r="N20" i="13"/>
  <c r="N18" i="50"/>
  <c r="N18" i="48"/>
  <c r="N16" i="50"/>
  <c r="N16" i="8"/>
  <c r="N16" i="51"/>
  <c r="J12" i="46"/>
  <c r="V18" i="13"/>
  <c r="V18" i="43"/>
  <c r="V18" i="51"/>
  <c r="V26" i="48"/>
  <c r="V26" i="52"/>
  <c r="V26" i="19"/>
  <c r="V26" i="26"/>
  <c r="V26" i="34"/>
  <c r="V26" i="42"/>
  <c r="V26" i="15"/>
  <c r="V26" i="25"/>
  <c r="V26" i="32"/>
  <c r="V26" i="41"/>
  <c r="V26" i="50"/>
  <c r="V26" i="16"/>
  <c r="V26" i="24"/>
  <c r="V26" i="36"/>
  <c r="V26" i="8"/>
  <c r="V26" i="23"/>
  <c r="V26" i="35"/>
  <c r="V26" i="13"/>
  <c r="X34" i="18"/>
  <c r="X34" i="26"/>
  <c r="X34" i="35"/>
  <c r="X34" i="40"/>
  <c r="X34" i="51"/>
  <c r="X34" i="17"/>
  <c r="X34" i="27"/>
  <c r="X34" i="34"/>
  <c r="X34" i="12"/>
  <c r="X34" i="24"/>
  <c r="X34" i="37"/>
  <c r="X34" i="50"/>
  <c r="F40" i="30"/>
  <c r="G40" i="30" s="1"/>
  <c r="P40" i="52"/>
  <c r="P11" i="49"/>
  <c r="P5" i="48"/>
  <c r="P5" i="50"/>
  <c r="P5" i="51"/>
  <c r="P5" i="17"/>
  <c r="F5" i="26"/>
  <c r="F5" i="18"/>
  <c r="P5" i="8"/>
  <c r="P5" i="18"/>
  <c r="F5" i="27"/>
  <c r="F5" i="19"/>
  <c r="P5" i="25"/>
  <c r="P5" i="49"/>
  <c r="F5" i="50"/>
  <c r="P5" i="19"/>
  <c r="P5" i="14"/>
  <c r="F5" i="24"/>
  <c r="P5" i="20"/>
  <c r="F5" i="15"/>
  <c r="P5" i="23"/>
  <c r="E27" i="35"/>
  <c r="G27" i="35" s="1"/>
  <c r="E12" i="25"/>
  <c r="G12" i="25" s="1"/>
  <c r="E33" i="25"/>
  <c r="G33" i="25" s="1"/>
  <c r="E25" i="25"/>
  <c r="E13" i="25"/>
  <c r="E37" i="25"/>
  <c r="E23" i="25"/>
  <c r="E7" i="25"/>
  <c r="E24" i="20"/>
  <c r="E29" i="16"/>
  <c r="E17" i="16"/>
  <c r="E18" i="16"/>
  <c r="E25" i="16"/>
  <c r="E14" i="16"/>
  <c r="N8" i="51"/>
  <c r="N8" i="13"/>
  <c r="N8" i="50"/>
  <c r="E9" i="40"/>
  <c r="J42" i="30"/>
  <c r="J42" i="8"/>
  <c r="V29" i="49"/>
  <c r="V29" i="14"/>
  <c r="V29" i="31"/>
  <c r="V29" i="34"/>
  <c r="V29" i="40"/>
  <c r="V29" i="17"/>
  <c r="V29" i="23"/>
  <c r="V29" i="27"/>
  <c r="V29" i="36"/>
  <c r="V29" i="43"/>
  <c r="E18" i="49"/>
  <c r="E8" i="49"/>
  <c r="E30" i="49"/>
  <c r="E40" i="49"/>
  <c r="E31" i="49"/>
  <c r="E32" i="49"/>
  <c r="E16" i="49"/>
  <c r="E39" i="48"/>
  <c r="E23" i="48"/>
  <c r="AI25" i="4"/>
  <c r="G25" i="4" s="1"/>
  <c r="AI17" i="4"/>
  <c r="G17" i="4" s="1"/>
  <c r="AI37" i="4"/>
  <c r="G37" i="4" s="1"/>
  <c r="J31" i="20"/>
  <c r="AI29" i="4"/>
  <c r="G29" i="4" s="1"/>
  <c r="J26" i="33" s="1"/>
  <c r="AH16" i="4"/>
  <c r="F16" i="4" s="1"/>
  <c r="AI21" i="4"/>
  <c r="G21" i="4" s="1"/>
  <c r="AI44" i="4"/>
  <c r="G44" i="4" s="1"/>
  <c r="J41" i="34" s="1"/>
  <c r="AI27" i="4"/>
  <c r="G27" i="4" s="1"/>
  <c r="J24" i="36" s="1"/>
  <c r="AI13" i="4"/>
  <c r="G13" i="4" s="1"/>
  <c r="J10" i="21" s="1"/>
  <c r="AH38" i="4"/>
  <c r="F38" i="4" s="1"/>
  <c r="T37" i="12"/>
  <c r="T37" i="50"/>
  <c r="AI46" i="4"/>
  <c r="G46" i="4" s="1"/>
  <c r="J43" i="19" s="1"/>
  <c r="AH46" i="4"/>
  <c r="F46" i="4" s="1"/>
  <c r="J37" i="26"/>
  <c r="J37" i="34"/>
  <c r="J37" i="41"/>
  <c r="J37" i="13"/>
  <c r="J37" i="40"/>
  <c r="J37" i="36"/>
  <c r="J37" i="23"/>
  <c r="J37" i="39"/>
  <c r="J37" i="27"/>
  <c r="J37" i="21"/>
  <c r="J37" i="33"/>
  <c r="J37" i="19"/>
  <c r="J37" i="37"/>
  <c r="J37" i="16"/>
  <c r="J37" i="35"/>
  <c r="J37" i="25"/>
  <c r="J37" i="44"/>
  <c r="J37" i="50"/>
  <c r="J37" i="24"/>
  <c r="T11" i="14"/>
  <c r="T39" i="39"/>
  <c r="J39" i="12"/>
  <c r="J39" i="36"/>
  <c r="J39" i="22"/>
  <c r="J39" i="30"/>
  <c r="J39" i="33"/>
  <c r="T28" i="40"/>
  <c r="T28" i="38"/>
  <c r="T28" i="23"/>
  <c r="T28" i="34"/>
  <c r="T28" i="19"/>
  <c r="T8" i="17"/>
  <c r="T43" i="30"/>
  <c r="T43" i="17"/>
  <c r="T43" i="13"/>
  <c r="T43" i="38"/>
  <c r="T43" i="31"/>
  <c r="T43" i="34"/>
  <c r="T43" i="21"/>
  <c r="T43" i="16"/>
  <c r="T43" i="43"/>
  <c r="T43" i="27"/>
  <c r="T43" i="24"/>
  <c r="T43" i="36"/>
  <c r="T43" i="33"/>
  <c r="T43" i="40"/>
  <c r="T43" i="15"/>
  <c r="T43" i="50"/>
  <c r="T43" i="42"/>
  <c r="T43" i="37"/>
  <c r="T43" i="48"/>
  <c r="T43" i="19"/>
  <c r="T43" i="35"/>
  <c r="T43" i="14"/>
  <c r="T43" i="22"/>
  <c r="T43" i="20"/>
  <c r="T43" i="39"/>
  <c r="T43" i="25"/>
  <c r="T43" i="52"/>
  <c r="T43" i="12"/>
  <c r="T43" i="32"/>
  <c r="T43" i="41"/>
  <c r="T43" i="29"/>
  <c r="T43" i="26"/>
  <c r="T43" i="28"/>
  <c r="T43" i="23"/>
  <c r="T43" i="8"/>
  <c r="T43" i="49"/>
  <c r="T43" i="18"/>
  <c r="J43" i="30"/>
  <c r="J43" i="15"/>
  <c r="J43" i="29"/>
  <c r="J43" i="36"/>
  <c r="J43" i="12"/>
  <c r="J43" i="16"/>
  <c r="T16" i="39"/>
  <c r="T16" i="16"/>
  <c r="T16" i="19"/>
  <c r="T16" i="21"/>
  <c r="T16" i="36"/>
  <c r="T16" i="42"/>
  <c r="T16" i="26"/>
  <c r="T16" i="8"/>
  <c r="T16" i="29"/>
  <c r="T16" i="33"/>
  <c r="T24" i="8"/>
  <c r="T24" i="14"/>
  <c r="T24" i="44"/>
  <c r="T24" i="35"/>
  <c r="T24" i="41"/>
  <c r="T24" i="16"/>
  <c r="T24" i="38"/>
  <c r="T24" i="17"/>
  <c r="T24" i="15"/>
  <c r="T24" i="27"/>
  <c r="J26" i="31"/>
  <c r="J26" i="43"/>
  <c r="J26" i="14"/>
  <c r="J26" i="18"/>
  <c r="J26" i="29"/>
  <c r="J26" i="51"/>
  <c r="J26" i="19"/>
  <c r="J26" i="8"/>
  <c r="J26" i="48"/>
  <c r="J26" i="40"/>
  <c r="J26" i="24"/>
  <c r="J26" i="27"/>
  <c r="J26" i="36"/>
  <c r="J26" i="16"/>
  <c r="J26" i="39"/>
  <c r="J26" i="12"/>
  <c r="J26" i="32"/>
  <c r="T20" i="43"/>
  <c r="T6" i="44"/>
  <c r="T6" i="50"/>
  <c r="T6" i="25"/>
  <c r="T6" i="52"/>
  <c r="T6" i="36"/>
  <c r="T6" i="51"/>
  <c r="T6" i="32"/>
  <c r="T6" i="40"/>
  <c r="T6" i="27"/>
  <c r="T6" i="43"/>
  <c r="T6" i="24"/>
  <c r="T6" i="38"/>
  <c r="T6" i="23"/>
  <c r="T6" i="16"/>
  <c r="T6" i="12"/>
  <c r="T6" i="31"/>
  <c r="T6" i="22"/>
  <c r="T6" i="29"/>
  <c r="T6" i="20"/>
  <c r="T6" i="19"/>
  <c r="T6" i="39"/>
  <c r="T6" i="33"/>
  <c r="T6" i="42"/>
  <c r="T6" i="18"/>
  <c r="T6" i="34"/>
  <c r="T6" i="37"/>
  <c r="T6" i="28"/>
  <c r="T6" i="49"/>
  <c r="T6" i="13"/>
  <c r="T6" i="17"/>
  <c r="T6" i="8"/>
  <c r="T6" i="26"/>
  <c r="T6" i="41"/>
  <c r="T6" i="30"/>
  <c r="T6" i="48"/>
  <c r="T6" i="21"/>
  <c r="T6" i="35"/>
  <c r="J14" i="51"/>
  <c r="J14" i="38"/>
  <c r="J14" i="24"/>
  <c r="J14" i="12"/>
  <c r="J14" i="35"/>
  <c r="J14" i="16"/>
  <c r="J14" i="22"/>
  <c r="J14" i="32"/>
  <c r="J14" i="33"/>
  <c r="T8" i="51" l="1"/>
  <c r="J24" i="28"/>
  <c r="J24" i="51"/>
  <c r="J24" i="20"/>
  <c r="J24" i="17"/>
  <c r="J24" i="22"/>
  <c r="J24" i="25"/>
  <c r="T8" i="19"/>
  <c r="J24" i="49"/>
  <c r="T8" i="16"/>
  <c r="J24" i="34"/>
  <c r="J23" i="23"/>
  <c r="T8" i="44"/>
  <c r="J7" i="42"/>
  <c r="J7" i="13"/>
  <c r="J7" i="12"/>
  <c r="J7" i="15"/>
  <c r="V36" i="23"/>
  <c r="V36" i="43"/>
  <c r="V36" i="42"/>
  <c r="V36" i="52"/>
  <c r="V36" i="50"/>
  <c r="V36" i="12"/>
  <c r="V36" i="41"/>
  <c r="V36" i="31"/>
  <c r="V36" i="49"/>
  <c r="V36" i="8"/>
  <c r="V36" i="16"/>
  <c r="V36" i="44"/>
  <c r="V36" i="36"/>
  <c r="V36" i="13"/>
  <c r="V36" i="22"/>
  <c r="V36" i="25"/>
  <c r="V36" i="37"/>
  <c r="V36" i="51"/>
  <c r="V36" i="39"/>
  <c r="V36" i="38"/>
  <c r="V36" i="17"/>
  <c r="V36" i="48"/>
  <c r="V36" i="15"/>
  <c r="V36" i="29"/>
  <c r="V36" i="28"/>
  <c r="V20" i="21"/>
  <c r="V20" i="27"/>
  <c r="V20" i="44"/>
  <c r="V20" i="41"/>
  <c r="V20" i="49"/>
  <c r="V20" i="15"/>
  <c r="V8" i="50"/>
  <c r="V8" i="13"/>
  <c r="V8" i="18"/>
  <c r="V39" i="50"/>
  <c r="V6" i="35"/>
  <c r="X32" i="37"/>
  <c r="V6" i="34"/>
  <c r="V40" i="20"/>
  <c r="V40" i="25"/>
  <c r="V40" i="12"/>
  <c r="V40" i="23"/>
  <c r="V16" i="44"/>
  <c r="V16" i="19"/>
  <c r="V16" i="41"/>
  <c r="V16" i="29"/>
  <c r="V12" i="51"/>
  <c r="V12" i="50"/>
  <c r="V6" i="20"/>
  <c r="V6" i="31"/>
  <c r="V28" i="38"/>
  <c r="V40" i="24"/>
  <c r="V12" i="31"/>
  <c r="V28" i="34"/>
  <c r="V24" i="18"/>
  <c r="V24" i="28"/>
  <c r="V24" i="25"/>
  <c r="V24" i="37"/>
  <c r="V32" i="37"/>
  <c r="V32" i="51"/>
  <c r="V32" i="29"/>
  <c r="X36" i="38"/>
  <c r="V12" i="37"/>
  <c r="X12" i="14"/>
  <c r="X28" i="22"/>
  <c r="X32" i="50"/>
  <c r="V6" i="21"/>
  <c r="V6" i="39"/>
  <c r="V40" i="26"/>
  <c r="V40" i="39"/>
  <c r="V40" i="41"/>
  <c r="V40" i="28"/>
  <c r="V40" i="33"/>
  <c r="V16" i="40"/>
  <c r="V16" i="14"/>
  <c r="V16" i="25"/>
  <c r="V16" i="42"/>
  <c r="V12" i="49"/>
  <c r="V12" i="12"/>
  <c r="V6" i="23"/>
  <c r="V6" i="33"/>
  <c r="V6" i="16"/>
  <c r="V28" i="32"/>
  <c r="V24" i="32"/>
  <c r="V40" i="13"/>
  <c r="V12" i="23"/>
  <c r="V28" i="21"/>
  <c r="V24" i="22"/>
  <c r="V24" i="31"/>
  <c r="V24" i="16"/>
  <c r="V24" i="29"/>
  <c r="V32" i="25"/>
  <c r="V32" i="48"/>
  <c r="V32" i="21"/>
  <c r="V12" i="36"/>
  <c r="X28" i="26"/>
  <c r="X36" i="29"/>
  <c r="V6" i="13"/>
  <c r="X32" i="26"/>
  <c r="V40" i="42"/>
  <c r="V40" i="17"/>
  <c r="V40" i="43"/>
  <c r="V40" i="38"/>
  <c r="V40" i="30"/>
  <c r="V16" i="50"/>
  <c r="V16" i="32"/>
  <c r="V16" i="24"/>
  <c r="V16" i="39"/>
  <c r="V12" i="24"/>
  <c r="V12" i="22"/>
  <c r="V39" i="33"/>
  <c r="V6" i="42"/>
  <c r="V6" i="14"/>
  <c r="V6" i="41"/>
  <c r="V28" i="26"/>
  <c r="V12" i="40"/>
  <c r="V28" i="42"/>
  <c r="V28" i="31"/>
  <c r="V24" i="48"/>
  <c r="V24" i="44"/>
  <c r="V24" i="38"/>
  <c r="V24" i="36"/>
  <c r="V32" i="28"/>
  <c r="V32" i="42"/>
  <c r="V32" i="23"/>
  <c r="V28" i="27"/>
  <c r="V12" i="26"/>
  <c r="X28" i="21"/>
  <c r="V24" i="24"/>
  <c r="X12" i="34"/>
  <c r="V6" i="28"/>
  <c r="V40" i="27"/>
  <c r="V40" i="50"/>
  <c r="V40" i="29"/>
  <c r="V40" i="16"/>
  <c r="V16" i="31"/>
  <c r="V16" i="23"/>
  <c r="V16" i="12"/>
  <c r="V16" i="35"/>
  <c r="V12" i="21"/>
  <c r="V12" i="19"/>
  <c r="V39" i="44"/>
  <c r="V6" i="38"/>
  <c r="V6" i="51"/>
  <c r="V6" i="27"/>
  <c r="V28" i="22"/>
  <c r="V12" i="39"/>
  <c r="V11" i="36"/>
  <c r="V28" i="33"/>
  <c r="V28" i="24"/>
  <c r="V24" i="52"/>
  <c r="V24" i="41"/>
  <c r="V24" i="33"/>
  <c r="V24" i="26"/>
  <c r="V32" i="17"/>
  <c r="V32" i="13"/>
  <c r="V28" i="25"/>
  <c r="V12" i="20"/>
  <c r="X36" i="21"/>
  <c r="V24" i="21"/>
  <c r="V6" i="44"/>
  <c r="V40" i="35"/>
  <c r="V40" i="52"/>
  <c r="V40" i="40"/>
  <c r="V40" i="15"/>
  <c r="V16" i="37"/>
  <c r="V16" i="28"/>
  <c r="V16" i="8"/>
  <c r="V16" i="33"/>
  <c r="V12" i="18"/>
  <c r="V12" i="17"/>
  <c r="V39" i="25"/>
  <c r="V6" i="43"/>
  <c r="V6" i="8"/>
  <c r="V28" i="40"/>
  <c r="V12" i="32"/>
  <c r="V34" i="14"/>
  <c r="V12" i="13"/>
  <c r="V28" i="30"/>
  <c r="V28" i="18"/>
  <c r="V24" i="19"/>
  <c r="V24" i="49"/>
  <c r="V24" i="40"/>
  <c r="V24" i="8"/>
  <c r="V32" i="26"/>
  <c r="V32" i="50"/>
  <c r="V32" i="44"/>
  <c r="X8" i="15"/>
  <c r="V12" i="42"/>
  <c r="X28" i="52"/>
  <c r="V24" i="15"/>
  <c r="V6" i="48"/>
  <c r="V6" i="12"/>
  <c r="X12" i="48"/>
  <c r="V6" i="25"/>
  <c r="V40" i="32"/>
  <c r="V40" i="8"/>
  <c r="V40" i="34"/>
  <c r="V40" i="18"/>
  <c r="V16" i="16"/>
  <c r="V16" i="20"/>
  <c r="V16" i="51"/>
  <c r="V12" i="15"/>
  <c r="V12" i="52"/>
  <c r="V6" i="40"/>
  <c r="V6" i="49"/>
  <c r="V28" i="39"/>
  <c r="V12" i="38"/>
  <c r="V24" i="12"/>
  <c r="V24" i="35"/>
  <c r="V24" i="30"/>
  <c r="V24" i="43"/>
  <c r="V32" i="12"/>
  <c r="V32" i="49"/>
  <c r="X36" i="23"/>
  <c r="X12" i="23"/>
  <c r="X28" i="24"/>
  <c r="G39" i="31"/>
  <c r="G40" i="18"/>
  <c r="G32" i="8"/>
  <c r="G33" i="33"/>
  <c r="G36" i="44"/>
  <c r="G40" i="25"/>
  <c r="G33" i="26"/>
  <c r="G27" i="25"/>
  <c r="G36" i="19"/>
  <c r="G10" i="26"/>
  <c r="G12" i="22"/>
  <c r="G40" i="24"/>
  <c r="G27" i="36"/>
  <c r="G5" i="15"/>
  <c r="G5" i="19"/>
  <c r="G10" i="22"/>
  <c r="G36" i="18"/>
  <c r="G39" i="17"/>
  <c r="G33" i="17"/>
  <c r="G27" i="42"/>
  <c r="E26" i="42"/>
  <c r="G40" i="20"/>
  <c r="G5" i="12"/>
  <c r="G10" i="21"/>
  <c r="G33" i="41"/>
  <c r="E27" i="34"/>
  <c r="G27" i="34" s="1"/>
  <c r="X24" i="37"/>
  <c r="X24" i="36"/>
  <c r="X24" i="30"/>
  <c r="X24" i="23"/>
  <c r="X24" i="19"/>
  <c r="X24" i="35"/>
  <c r="X24" i="44"/>
  <c r="X24" i="34"/>
  <c r="X24" i="48"/>
  <c r="X24" i="41"/>
  <c r="X24" i="52"/>
  <c r="X24" i="20"/>
  <c r="X24" i="38"/>
  <c r="N43" i="38"/>
  <c r="N43" i="16"/>
  <c r="N43" i="50"/>
  <c r="N43" i="22"/>
  <c r="N43" i="8"/>
  <c r="X40" i="30"/>
  <c r="X40" i="24"/>
  <c r="X40" i="52"/>
  <c r="X40" i="12"/>
  <c r="X40" i="20"/>
  <c r="X40" i="28"/>
  <c r="X40" i="18"/>
  <c r="X40" i="17"/>
  <c r="X40" i="19"/>
  <c r="X40" i="48"/>
  <c r="X40" i="29"/>
  <c r="X40" i="51"/>
  <c r="X40" i="16"/>
  <c r="X20" i="14"/>
  <c r="X20" i="28"/>
  <c r="X20" i="36"/>
  <c r="X20" i="52"/>
  <c r="X20" i="35"/>
  <c r="X20" i="26"/>
  <c r="X20" i="25"/>
  <c r="X20" i="29"/>
  <c r="X20" i="19"/>
  <c r="X20" i="30"/>
  <c r="X20" i="38"/>
  <c r="X20" i="22"/>
  <c r="X20" i="50"/>
  <c r="X20" i="21"/>
  <c r="X20" i="49"/>
  <c r="X20" i="20"/>
  <c r="X20" i="15"/>
  <c r="X20" i="12"/>
  <c r="X20" i="43"/>
  <c r="X20" i="34"/>
  <c r="X20" i="16"/>
  <c r="X20" i="33"/>
  <c r="X20" i="23"/>
  <c r="X20" i="40"/>
  <c r="X20" i="51"/>
  <c r="X20" i="31"/>
  <c r="X20" i="48"/>
  <c r="X20" i="39"/>
  <c r="X20" i="41"/>
  <c r="X20" i="37"/>
  <c r="X20" i="42"/>
  <c r="X20" i="32"/>
  <c r="X20" i="17"/>
  <c r="X5" i="28"/>
  <c r="X5" i="16"/>
  <c r="X5" i="29"/>
  <c r="X5" i="31"/>
  <c r="X5" i="35"/>
  <c r="X5" i="43"/>
  <c r="X5" i="32"/>
  <c r="X5" i="24"/>
  <c r="X5" i="34"/>
  <c r="X5" i="51"/>
  <c r="X5" i="14"/>
  <c r="X5" i="26"/>
  <c r="X5" i="52"/>
  <c r="X5" i="40"/>
  <c r="X5" i="50"/>
  <c r="X5" i="27"/>
  <c r="X5" i="33"/>
  <c r="X5" i="13"/>
  <c r="X5" i="18"/>
  <c r="X5" i="37"/>
  <c r="X5" i="15"/>
  <c r="X5" i="30"/>
  <c r="N35" i="33"/>
  <c r="N35" i="16"/>
  <c r="N35" i="43"/>
  <c r="N35" i="34"/>
  <c r="N35" i="22"/>
  <c r="N35" i="44"/>
  <c r="N35" i="20"/>
  <c r="N35" i="17"/>
  <c r="N35" i="35"/>
  <c r="N35" i="15"/>
  <c r="N35" i="23"/>
  <c r="N35" i="39"/>
  <c r="N35" i="30"/>
  <c r="N35" i="29"/>
  <c r="N35" i="48"/>
  <c r="N35" i="18"/>
  <c r="N35" i="8"/>
  <c r="N35" i="24"/>
  <c r="N35" i="49"/>
  <c r="N35" i="28"/>
  <c r="N35" i="25"/>
  <c r="N35" i="14"/>
  <c r="N35" i="51"/>
  <c r="N35" i="38"/>
  <c r="N35" i="36"/>
  <c r="N35" i="41"/>
  <c r="N35" i="50"/>
  <c r="N35" i="27"/>
  <c r="X16" i="44"/>
  <c r="X16" i="50"/>
  <c r="X16" i="26"/>
  <c r="X16" i="21"/>
  <c r="X16" i="27"/>
  <c r="X16" i="16"/>
  <c r="X16" i="20"/>
  <c r="X16" i="51"/>
  <c r="X16" i="39"/>
  <c r="X16" i="52"/>
  <c r="X16" i="24"/>
  <c r="X16" i="32"/>
  <c r="X16" i="40"/>
  <c r="X16" i="36"/>
  <c r="X16" i="25"/>
  <c r="X16" i="37"/>
  <c r="X16" i="12"/>
  <c r="X16" i="29"/>
  <c r="X16" i="42"/>
  <c r="X16" i="15"/>
  <c r="X16" i="22"/>
  <c r="X16" i="17"/>
  <c r="X16" i="18"/>
  <c r="X16" i="34"/>
  <c r="X16" i="41"/>
  <c r="X16" i="19"/>
  <c r="X16" i="43"/>
  <c r="X16" i="49"/>
  <c r="X16" i="13"/>
  <c r="X16" i="48"/>
  <c r="X16" i="31"/>
  <c r="X16" i="33"/>
  <c r="X16" i="30"/>
  <c r="X16" i="28"/>
  <c r="X16" i="38"/>
  <c r="X16" i="35"/>
  <c r="X16" i="14"/>
  <c r="X16" i="8"/>
  <c r="X16" i="23"/>
  <c r="N30" i="20"/>
  <c r="N30" i="17"/>
  <c r="N30" i="29"/>
  <c r="N30" i="31"/>
  <c r="N30" i="44"/>
  <c r="N30" i="38"/>
  <c r="N30" i="42"/>
  <c r="N30" i="16"/>
  <c r="N30" i="25"/>
  <c r="N30" i="36"/>
  <c r="N30" i="34"/>
  <c r="N30" i="48"/>
  <c r="N30" i="19"/>
  <c r="N30" i="37"/>
  <c r="N30" i="26"/>
  <c r="N30" i="32"/>
  <c r="N30" i="13"/>
  <c r="N30" i="33"/>
  <c r="N30" i="18"/>
  <c r="N30" i="40"/>
  <c r="N30" i="27"/>
  <c r="N30" i="51"/>
  <c r="N30" i="35"/>
  <c r="N30" i="22"/>
  <c r="N30" i="8"/>
  <c r="N30" i="21"/>
  <c r="N30" i="23"/>
  <c r="N30" i="12"/>
  <c r="N30" i="52"/>
  <c r="N30" i="43"/>
  <c r="N30" i="28"/>
  <c r="N30" i="24"/>
  <c r="N30" i="30"/>
  <c r="N30" i="15"/>
  <c r="N30" i="14"/>
  <c r="N30" i="49"/>
  <c r="N30" i="50"/>
  <c r="N30" i="41"/>
  <c r="N30" i="39"/>
  <c r="X12" i="27"/>
  <c r="N26" i="37"/>
  <c r="N26" i="39"/>
  <c r="N26" i="24"/>
  <c r="N26" i="28"/>
  <c r="X32" i="31"/>
  <c r="X32" i="44"/>
  <c r="X32" i="18"/>
  <c r="V33" i="26"/>
  <c r="V33" i="19"/>
  <c r="V33" i="32"/>
  <c r="P13" i="18"/>
  <c r="P13" i="41"/>
  <c r="F13" i="37"/>
  <c r="G13" i="37" s="1"/>
  <c r="F13" i="15"/>
  <c r="G13" i="15" s="1"/>
  <c r="F13" i="39"/>
  <c r="F13" i="8"/>
  <c r="P29" i="39"/>
  <c r="F29" i="8"/>
  <c r="G29" i="8" s="1"/>
  <c r="F29" i="23"/>
  <c r="G29" i="23" s="1"/>
  <c r="F29" i="25"/>
  <c r="V39" i="52"/>
  <c r="V39" i="19"/>
  <c r="V39" i="49"/>
  <c r="V39" i="37"/>
  <c r="G10" i="8"/>
  <c r="X28" i="36"/>
  <c r="X36" i="31"/>
  <c r="X36" i="32"/>
  <c r="X12" i="29"/>
  <c r="X12" i="21"/>
  <c r="X28" i="49"/>
  <c r="X36" i="40"/>
  <c r="X8" i="36"/>
  <c r="X36" i="20"/>
  <c r="X36" i="12"/>
  <c r="X28" i="50"/>
  <c r="X28" i="32"/>
  <c r="X28" i="34"/>
  <c r="X8" i="33"/>
  <c r="X8" i="21"/>
  <c r="G12" i="33"/>
  <c r="X12" i="52"/>
  <c r="X12" i="20"/>
  <c r="N26" i="18"/>
  <c r="N26" i="30"/>
  <c r="N26" i="16"/>
  <c r="N26" i="21"/>
  <c r="X32" i="49"/>
  <c r="X32" i="36"/>
  <c r="X32" i="40"/>
  <c r="V33" i="16"/>
  <c r="V33" i="48"/>
  <c r="V33" i="28"/>
  <c r="V33" i="29"/>
  <c r="F13" i="40"/>
  <c r="F13" i="38"/>
  <c r="G13" i="38" s="1"/>
  <c r="F13" i="43"/>
  <c r="P13" i="50"/>
  <c r="F13" i="23"/>
  <c r="G13" i="23" s="1"/>
  <c r="P13" i="51"/>
  <c r="F29" i="15"/>
  <c r="P29" i="33"/>
  <c r="F29" i="17"/>
  <c r="G29" i="17" s="1"/>
  <c r="V39" i="51"/>
  <c r="V39" i="39"/>
  <c r="V39" i="12"/>
  <c r="V39" i="30"/>
  <c r="V11" i="40"/>
  <c r="V39" i="35"/>
  <c r="X28" i="20"/>
  <c r="X36" i="15"/>
  <c r="X36" i="28"/>
  <c r="X12" i="36"/>
  <c r="X12" i="24"/>
  <c r="X36" i="37"/>
  <c r="X28" i="16"/>
  <c r="X36" i="36"/>
  <c r="X36" i="48"/>
  <c r="X28" i="42"/>
  <c r="X28" i="28"/>
  <c r="X28" i="31"/>
  <c r="X8" i="16"/>
  <c r="X8" i="13"/>
  <c r="X12" i="33"/>
  <c r="AN15" i="4"/>
  <c r="H15" i="4" s="1"/>
  <c r="J41" i="49"/>
  <c r="X12" i="37"/>
  <c r="N26" i="40"/>
  <c r="N26" i="8"/>
  <c r="N26" i="41"/>
  <c r="N26" i="25"/>
  <c r="N26" i="38"/>
  <c r="X32" i="39"/>
  <c r="X32" i="34"/>
  <c r="X32" i="29"/>
  <c r="X32" i="35"/>
  <c r="V33" i="33"/>
  <c r="V33" i="25"/>
  <c r="V33" i="18"/>
  <c r="V33" i="43"/>
  <c r="P13" i="28"/>
  <c r="P13" i="27"/>
  <c r="P13" i="20"/>
  <c r="P13" i="43"/>
  <c r="P13" i="8"/>
  <c r="P13" i="23"/>
  <c r="F13" i="28"/>
  <c r="G13" i="28" s="1"/>
  <c r="F29" i="43"/>
  <c r="P14" i="39"/>
  <c r="F13" i="41"/>
  <c r="G13" i="41" s="1"/>
  <c r="P29" i="52"/>
  <c r="V39" i="36"/>
  <c r="V39" i="20"/>
  <c r="V39" i="27"/>
  <c r="V39" i="22"/>
  <c r="V11" i="16"/>
  <c r="V39" i="34"/>
  <c r="X36" i="52"/>
  <c r="X8" i="30"/>
  <c r="X36" i="24"/>
  <c r="X36" i="44"/>
  <c r="X12" i="16"/>
  <c r="X28" i="27"/>
  <c r="V33" i="37"/>
  <c r="X36" i="27"/>
  <c r="X8" i="24"/>
  <c r="X36" i="41"/>
  <c r="X28" i="48"/>
  <c r="X28" i="29"/>
  <c r="X28" i="17"/>
  <c r="X28" i="19"/>
  <c r="X8" i="25"/>
  <c r="X32" i="43"/>
  <c r="X12" i="19"/>
  <c r="J41" i="44"/>
  <c r="X12" i="22"/>
  <c r="N26" i="42"/>
  <c r="N26" i="33"/>
  <c r="N26" i="31"/>
  <c r="N26" i="14"/>
  <c r="N26" i="29"/>
  <c r="X32" i="28"/>
  <c r="X32" i="24"/>
  <c r="X32" i="15"/>
  <c r="X32" i="12"/>
  <c r="V33" i="38"/>
  <c r="V33" i="20"/>
  <c r="V33" i="23"/>
  <c r="V33" i="52"/>
  <c r="P13" i="14"/>
  <c r="F13" i="52"/>
  <c r="F13" i="42"/>
  <c r="P13" i="35"/>
  <c r="F13" i="29"/>
  <c r="F13" i="44"/>
  <c r="G13" i="44" s="1"/>
  <c r="F13" i="27"/>
  <c r="P29" i="17"/>
  <c r="F14" i="19"/>
  <c r="G14" i="19" s="1"/>
  <c r="P13" i="19"/>
  <c r="F29" i="41"/>
  <c r="F29" i="26"/>
  <c r="V39" i="28"/>
  <c r="V39" i="24"/>
  <c r="V39" i="43"/>
  <c r="V39" i="15"/>
  <c r="V11" i="8"/>
  <c r="V39" i="38"/>
  <c r="X8" i="35"/>
  <c r="X36" i="42"/>
  <c r="X36" i="8"/>
  <c r="X12" i="18"/>
  <c r="X28" i="40"/>
  <c r="X36" i="30"/>
  <c r="X28" i="13"/>
  <c r="X8" i="40"/>
  <c r="X36" i="26"/>
  <c r="X28" i="38"/>
  <c r="X28" i="18"/>
  <c r="X28" i="12"/>
  <c r="X28" i="15"/>
  <c r="X8" i="17"/>
  <c r="X32" i="8"/>
  <c r="X12" i="15"/>
  <c r="J41" i="41"/>
  <c r="X12" i="38"/>
  <c r="N26" i="32"/>
  <c r="N26" i="44"/>
  <c r="N26" i="17"/>
  <c r="N26" i="49"/>
  <c r="N26" i="20"/>
  <c r="X32" i="41"/>
  <c r="X32" i="48"/>
  <c r="X32" i="38"/>
  <c r="X32" i="51"/>
  <c r="V33" i="39"/>
  <c r="V33" i="27"/>
  <c r="V33" i="13"/>
  <c r="V33" i="34"/>
  <c r="F13" i="20"/>
  <c r="F13" i="26"/>
  <c r="P13" i="21"/>
  <c r="P13" i="36"/>
  <c r="F13" i="35"/>
  <c r="F13" i="32"/>
  <c r="P13" i="33"/>
  <c r="P29" i="44"/>
  <c r="F13" i="33"/>
  <c r="G13" i="33" s="1"/>
  <c r="F29" i="37"/>
  <c r="F29" i="39"/>
  <c r="V39" i="13"/>
  <c r="V39" i="17"/>
  <c r="V39" i="32"/>
  <c r="V39" i="23"/>
  <c r="X36" i="33"/>
  <c r="X36" i="18"/>
  <c r="X36" i="14"/>
  <c r="X12" i="35"/>
  <c r="X8" i="12"/>
  <c r="X36" i="13"/>
  <c r="X28" i="30"/>
  <c r="X32" i="30"/>
  <c r="X36" i="17"/>
  <c r="X28" i="33"/>
  <c r="X28" i="41"/>
  <c r="X28" i="44"/>
  <c r="X28" i="8"/>
  <c r="X8" i="42"/>
  <c r="X36" i="51"/>
  <c r="X12" i="8"/>
  <c r="AN27" i="4"/>
  <c r="H27" i="4" s="1"/>
  <c r="J41" i="31"/>
  <c r="X12" i="28"/>
  <c r="V33" i="40"/>
  <c r="N26" i="22"/>
  <c r="N26" i="23"/>
  <c r="N26" i="13"/>
  <c r="N26" i="43"/>
  <c r="N26" i="52"/>
  <c r="X32" i="17"/>
  <c r="X32" i="33"/>
  <c r="X32" i="23"/>
  <c r="X32" i="32"/>
  <c r="V33" i="24"/>
  <c r="V33" i="17"/>
  <c r="V33" i="50"/>
  <c r="V33" i="22"/>
  <c r="F13" i="24"/>
  <c r="P13" i="13"/>
  <c r="P13" i="26"/>
  <c r="P13" i="12"/>
  <c r="P13" i="42"/>
  <c r="F13" i="34"/>
  <c r="P13" i="34"/>
  <c r="P29" i="50"/>
  <c r="F13" i="14"/>
  <c r="G13" i="14" s="1"/>
  <c r="F29" i="30"/>
  <c r="G29" i="30" s="1"/>
  <c r="P29" i="29"/>
  <c r="V39" i="40"/>
  <c r="V39" i="8"/>
  <c r="V39" i="29"/>
  <c r="X36" i="34"/>
  <c r="X36" i="16"/>
  <c r="X12" i="40"/>
  <c r="X8" i="41"/>
  <c r="X36" i="25"/>
  <c r="X28" i="43"/>
  <c r="X8" i="50"/>
  <c r="X36" i="50"/>
  <c r="X28" i="25"/>
  <c r="X28" i="37"/>
  <c r="X28" i="39"/>
  <c r="X8" i="49"/>
  <c r="X8" i="37"/>
  <c r="X36" i="49"/>
  <c r="X12" i="30"/>
  <c r="N26" i="51"/>
  <c r="N26" i="48"/>
  <c r="N26" i="34"/>
  <c r="N26" i="36"/>
  <c r="N26" i="50"/>
  <c r="X32" i="25"/>
  <c r="X32" i="16"/>
  <c r="X32" i="13"/>
  <c r="X32" i="22"/>
  <c r="V33" i="44"/>
  <c r="V33" i="8"/>
  <c r="V33" i="12"/>
  <c r="V33" i="14"/>
  <c r="P13" i="30"/>
  <c r="P13" i="49"/>
  <c r="F13" i="18"/>
  <c r="G13" i="18" s="1"/>
  <c r="P13" i="48"/>
  <c r="P13" i="15"/>
  <c r="F13" i="17"/>
  <c r="G13" i="17" s="1"/>
  <c r="F29" i="51"/>
  <c r="G29" i="51" s="1"/>
  <c r="P29" i="23"/>
  <c r="P13" i="37"/>
  <c r="F29" i="27"/>
  <c r="P29" i="49"/>
  <c r="V39" i="31"/>
  <c r="V39" i="48"/>
  <c r="X28" i="51"/>
  <c r="X36" i="35"/>
  <c r="X36" i="19"/>
  <c r="X12" i="39"/>
  <c r="X36" i="43"/>
  <c r="X8" i="18"/>
  <c r="V33" i="31"/>
  <c r="X36" i="22"/>
  <c r="X28" i="14"/>
  <c r="X28" i="23"/>
  <c r="X8" i="39"/>
  <c r="G12" i="44"/>
  <c r="E20" i="40"/>
  <c r="E27" i="8"/>
  <c r="E5" i="8"/>
  <c r="G12" i="50"/>
  <c r="E19" i="40"/>
  <c r="E26" i="35"/>
  <c r="E10" i="35"/>
  <c r="E32" i="40"/>
  <c r="E18" i="40"/>
  <c r="E33" i="15"/>
  <c r="E17" i="15"/>
  <c r="E26" i="8"/>
  <c r="E33" i="40"/>
  <c r="E17" i="40"/>
  <c r="E32" i="15"/>
  <c r="E35" i="8"/>
  <c r="E15" i="37"/>
  <c r="E7" i="35"/>
  <c r="E12" i="8"/>
  <c r="E34" i="8"/>
  <c r="E23" i="8"/>
  <c r="E30" i="40"/>
  <c r="E14" i="40"/>
  <c r="E29" i="40"/>
  <c r="E13" i="40"/>
  <c r="E38" i="12"/>
  <c r="E16" i="29"/>
  <c r="E13" i="29"/>
  <c r="E15" i="40"/>
  <c r="G15" i="40" s="1"/>
  <c r="E39" i="38"/>
  <c r="G43" i="16"/>
  <c r="E31" i="40"/>
  <c r="E35" i="40"/>
  <c r="G40" i="52"/>
  <c r="G5" i="37"/>
  <c r="E29" i="29"/>
  <c r="E7" i="37"/>
  <c r="E12" i="40"/>
  <c r="G12" i="40" s="1"/>
  <c r="E5" i="40"/>
  <c r="E8" i="40"/>
  <c r="E38" i="40"/>
  <c r="E6" i="40"/>
  <c r="E38" i="8"/>
  <c r="G34" i="17"/>
  <c r="G29" i="41"/>
  <c r="G27" i="16"/>
  <c r="E40" i="21"/>
  <c r="G40" i="21" s="1"/>
  <c r="E23" i="29"/>
  <c r="E35" i="37"/>
  <c r="E16" i="37"/>
  <c r="E25" i="41"/>
  <c r="E26" i="41"/>
  <c r="E28" i="25"/>
  <c r="G28" i="25" s="1"/>
  <c r="E37" i="33"/>
  <c r="E32" i="38"/>
  <c r="E17" i="38"/>
  <c r="E31" i="12"/>
  <c r="E15" i="12"/>
  <c r="E25" i="21"/>
  <c r="E12" i="13"/>
  <c r="E24" i="21"/>
  <c r="E30" i="37"/>
  <c r="E14" i="37"/>
  <c r="E38" i="33"/>
  <c r="E22" i="33"/>
  <c r="E6" i="33"/>
  <c r="E12" i="32"/>
  <c r="E24" i="31"/>
  <c r="E30" i="29"/>
  <c r="E14" i="29"/>
  <c r="E32" i="18"/>
  <c r="E8" i="14"/>
  <c r="E27" i="13"/>
  <c r="G27" i="13" s="1"/>
  <c r="E11" i="13"/>
  <c r="E37" i="21"/>
  <c r="E33" i="29"/>
  <c r="G33" i="29" s="1"/>
  <c r="E23" i="37"/>
  <c r="E36" i="37"/>
  <c r="E34" i="41"/>
  <c r="E9" i="29"/>
  <c r="E5" i="21"/>
  <c r="E28" i="37"/>
  <c r="G28" i="37" s="1"/>
  <c r="E27" i="41"/>
  <c r="E11" i="41"/>
  <c r="E30" i="38"/>
  <c r="E14" i="38"/>
  <c r="E39" i="14"/>
  <c r="E26" i="21"/>
  <c r="E14" i="18"/>
  <c r="E26" i="16"/>
  <c r="E10" i="16"/>
  <c r="E16" i="15"/>
  <c r="E13" i="8"/>
  <c r="E29" i="37"/>
  <c r="E40" i="37"/>
  <c r="G40" i="37" s="1"/>
  <c r="E36" i="29"/>
  <c r="E28" i="38"/>
  <c r="G28" i="38" s="1"/>
  <c r="E12" i="38"/>
  <c r="G12" i="38" s="1"/>
  <c r="E27" i="37"/>
  <c r="E29" i="34"/>
  <c r="E35" i="33"/>
  <c r="E19" i="33"/>
  <c r="E27" i="29"/>
  <c r="E29" i="26"/>
  <c r="G29" i="26" s="1"/>
  <c r="E13" i="26"/>
  <c r="E25" i="24"/>
  <c r="E9" i="24"/>
  <c r="E33" i="20"/>
  <c r="E17" i="20"/>
  <c r="E8" i="13"/>
  <c r="E39" i="49"/>
  <c r="E23" i="49"/>
  <c r="G5" i="24"/>
  <c r="E19" i="37"/>
  <c r="E42" i="37"/>
  <c r="E21" i="29"/>
  <c r="E34" i="42"/>
  <c r="E24" i="41"/>
  <c r="E8" i="41"/>
  <c r="E36" i="39"/>
  <c r="E26" i="37"/>
  <c r="E10" i="37"/>
  <c r="E26" i="29"/>
  <c r="E10" i="29"/>
  <c r="E12" i="18"/>
  <c r="G12" i="18" s="1"/>
  <c r="E5" i="14"/>
  <c r="E25" i="12"/>
  <c r="E9" i="12"/>
  <c r="E23" i="13"/>
  <c r="E7" i="13"/>
  <c r="E11" i="8"/>
  <c r="E26" i="44"/>
  <c r="E11" i="44"/>
  <c r="E26" i="38"/>
  <c r="E10" i="38"/>
  <c r="G10" i="38" s="1"/>
  <c r="E25" i="29"/>
  <c r="G25" i="29" s="1"/>
  <c r="E17" i="25"/>
  <c r="E20" i="37"/>
  <c r="E32" i="41"/>
  <c r="G32" i="41" s="1"/>
  <c r="E36" i="41"/>
  <c r="G36" i="41" s="1"/>
  <c r="E17" i="29"/>
  <c r="E38" i="16"/>
  <c r="E22" i="16"/>
  <c r="G12" i="24"/>
  <c r="E17" i="37"/>
  <c r="E15" i="29"/>
  <c r="E37" i="29"/>
  <c r="E39" i="29"/>
  <c r="G39" i="29" s="1"/>
  <c r="E7" i="29"/>
  <c r="E34" i="13"/>
  <c r="G34" i="13" s="1"/>
  <c r="E43" i="48"/>
  <c r="E27" i="48"/>
  <c r="E11" i="48"/>
  <c r="G5" i="14"/>
  <c r="E11" i="37"/>
  <c r="E38" i="41"/>
  <c r="E42" i="41"/>
  <c r="E12" i="29"/>
  <c r="E31" i="29"/>
  <c r="E5" i="41"/>
  <c r="G5" i="41" s="1"/>
  <c r="E22" i="37"/>
  <c r="E6" i="37"/>
  <c r="E38" i="29"/>
  <c r="E22" i="29"/>
  <c r="E6" i="29"/>
  <c r="E19" i="13"/>
  <c r="G10" i="51"/>
  <c r="G8" i="20"/>
  <c r="G40" i="41"/>
  <c r="E34" i="37"/>
  <c r="E5" i="29"/>
  <c r="G5" i="29" s="1"/>
  <c r="E18" i="41"/>
  <c r="G40" i="38"/>
  <c r="E32" i="29"/>
  <c r="E14" i="41"/>
  <c r="E24" i="25"/>
  <c r="E33" i="24"/>
  <c r="E17" i="24"/>
  <c r="E32" i="13"/>
  <c r="G32" i="13" s="1"/>
  <c r="E15" i="49"/>
  <c r="E18" i="37"/>
  <c r="E34" i="29"/>
  <c r="E18" i="29"/>
  <c r="E5" i="18"/>
  <c r="G5" i="18" s="1"/>
  <c r="E33" i="12"/>
  <c r="E17" i="12"/>
  <c r="E31" i="13"/>
  <c r="E15" i="13"/>
  <c r="G15" i="13" s="1"/>
  <c r="G27" i="37"/>
  <c r="E21" i="37"/>
  <c r="E25" i="37"/>
  <c r="E9" i="41"/>
  <c r="E33" i="37"/>
  <c r="G33" i="37" s="1"/>
  <c r="E11" i="14"/>
  <c r="J23" i="26"/>
  <c r="X14" i="52"/>
  <c r="X14" i="27"/>
  <c r="X14" i="14"/>
  <c r="X14" i="39"/>
  <c r="X14" i="32"/>
  <c r="X14" i="21"/>
  <c r="X14" i="25"/>
  <c r="X14" i="48"/>
  <c r="X14" i="24"/>
  <c r="X14" i="44"/>
  <c r="X14" i="26"/>
  <c r="X14" i="8"/>
  <c r="X14" i="36"/>
  <c r="X14" i="35"/>
  <c r="X14" i="13"/>
  <c r="X14" i="22"/>
  <c r="X14" i="42"/>
  <c r="X14" i="51"/>
  <c r="X14" i="33"/>
  <c r="X14" i="15"/>
  <c r="J10" i="20"/>
  <c r="T39" i="27"/>
  <c r="T39" i="18"/>
  <c r="J41" i="39"/>
  <c r="J41" i="18"/>
  <c r="J10" i="25"/>
  <c r="J39" i="23"/>
  <c r="T39" i="48"/>
  <c r="T39" i="38"/>
  <c r="J41" i="37"/>
  <c r="J41" i="24"/>
  <c r="P19" i="27"/>
  <c r="V20" i="38"/>
  <c r="V20" i="17"/>
  <c r="V20" i="30"/>
  <c r="V20" i="40"/>
  <c r="V20" i="19"/>
  <c r="V20" i="33"/>
  <c r="V20" i="8"/>
  <c r="V20" i="22"/>
  <c r="V20" i="36"/>
  <c r="V20" i="50"/>
  <c r="V20" i="20"/>
  <c r="V20" i="42"/>
  <c r="V20" i="51"/>
  <c r="V20" i="26"/>
  <c r="V20" i="43"/>
  <c r="V20" i="25"/>
  <c r="V20" i="48"/>
  <c r="V20" i="23"/>
  <c r="V20" i="52"/>
  <c r="V20" i="31"/>
  <c r="V20" i="14"/>
  <c r="V20" i="32"/>
  <c r="V20" i="18"/>
  <c r="V20" i="39"/>
  <c r="V20" i="16"/>
  <c r="V20" i="24"/>
  <c r="V20" i="34"/>
  <c r="V20" i="37"/>
  <c r="V20" i="12"/>
  <c r="V20" i="28"/>
  <c r="J26" i="35"/>
  <c r="J26" i="52"/>
  <c r="J26" i="15"/>
  <c r="J43" i="43"/>
  <c r="J39" i="13"/>
  <c r="T39" i="12"/>
  <c r="J41" i="20"/>
  <c r="J41" i="27"/>
  <c r="J41" i="36"/>
  <c r="J24" i="12"/>
  <c r="J24" i="35"/>
  <c r="F36" i="16"/>
  <c r="X14" i="17"/>
  <c r="P36" i="27"/>
  <c r="V20" i="13"/>
  <c r="P19" i="49"/>
  <c r="F19" i="19"/>
  <c r="P19" i="44"/>
  <c r="P19" i="52"/>
  <c r="P19" i="20"/>
  <c r="P19" i="36"/>
  <c r="F19" i="29"/>
  <c r="G19" i="29" s="1"/>
  <c r="P19" i="31"/>
  <c r="P19" i="38"/>
  <c r="F19" i="15"/>
  <c r="G19" i="15" s="1"/>
  <c r="F19" i="17"/>
  <c r="F19" i="24"/>
  <c r="F19" i="27"/>
  <c r="F19" i="32"/>
  <c r="G19" i="32" s="1"/>
  <c r="P19" i="14"/>
  <c r="P19" i="30"/>
  <c r="F19" i="23"/>
  <c r="P34" i="29"/>
  <c r="F34" i="51"/>
  <c r="G34" i="51" s="1"/>
  <c r="F34" i="15"/>
  <c r="G34" i="15" s="1"/>
  <c r="F34" i="25"/>
  <c r="P34" i="44"/>
  <c r="F34" i="44"/>
  <c r="P34" i="22"/>
  <c r="P34" i="38"/>
  <c r="V31" i="15"/>
  <c r="V31" i="16"/>
  <c r="V31" i="50"/>
  <c r="V31" i="19"/>
  <c r="V31" i="31"/>
  <c r="V31" i="49"/>
  <c r="V31" i="24"/>
  <c r="V31" i="29"/>
  <c r="V31" i="33"/>
  <c r="V31" i="13"/>
  <c r="V31" i="40"/>
  <c r="V31" i="17"/>
  <c r="V31" i="30"/>
  <c r="V31" i="42"/>
  <c r="V31" i="34"/>
  <c r="V31" i="52"/>
  <c r="V31" i="25"/>
  <c r="V31" i="48"/>
  <c r="V31" i="18"/>
  <c r="V31" i="27"/>
  <c r="V31" i="23"/>
  <c r="V31" i="22"/>
  <c r="V31" i="20"/>
  <c r="V31" i="12"/>
  <c r="V31" i="8"/>
  <c r="V31" i="44"/>
  <c r="V31" i="37"/>
  <c r="V31" i="51"/>
  <c r="V31" i="41"/>
  <c r="T39" i="16"/>
  <c r="J23" i="16"/>
  <c r="J23" i="31"/>
  <c r="J23" i="27"/>
  <c r="J41" i="52"/>
  <c r="J26" i="42"/>
  <c r="J26" i="49"/>
  <c r="J39" i="24"/>
  <c r="J39" i="43"/>
  <c r="T39" i="52"/>
  <c r="J41" i="33"/>
  <c r="J41" i="21"/>
  <c r="F36" i="43"/>
  <c r="F36" i="21"/>
  <c r="G36" i="21" s="1"/>
  <c r="X14" i="31"/>
  <c r="P19" i="8"/>
  <c r="N43" i="30"/>
  <c r="N43" i="33"/>
  <c r="N43" i="23"/>
  <c r="N43" i="35"/>
  <c r="N43" i="25"/>
  <c r="V11" i="35"/>
  <c r="V11" i="28"/>
  <c r="V11" i="32"/>
  <c r="V11" i="31"/>
  <c r="V11" i="30"/>
  <c r="V11" i="34"/>
  <c r="V11" i="49"/>
  <c r="V11" i="12"/>
  <c r="V11" i="51"/>
  <c r="V11" i="26"/>
  <c r="J41" i="16"/>
  <c r="J41" i="50"/>
  <c r="J39" i="16"/>
  <c r="F36" i="51"/>
  <c r="G36" i="51" s="1"/>
  <c r="P36" i="18"/>
  <c r="J6" i="51"/>
  <c r="J6" i="48"/>
  <c r="J6" i="23"/>
  <c r="J6" i="38"/>
  <c r="F19" i="37"/>
  <c r="F35" i="33"/>
  <c r="P35" i="49"/>
  <c r="P19" i="33"/>
  <c r="J41" i="15"/>
  <c r="J26" i="21"/>
  <c r="F19" i="12"/>
  <c r="G19" i="12" s="1"/>
  <c r="P36" i="51"/>
  <c r="J41" i="38"/>
  <c r="J26" i="23"/>
  <c r="J41" i="32"/>
  <c r="J26" i="28"/>
  <c r="J26" i="13"/>
  <c r="J39" i="26"/>
  <c r="T39" i="29"/>
  <c r="J41" i="43"/>
  <c r="J41" i="14"/>
  <c r="F36" i="34"/>
  <c r="P36" i="19"/>
  <c r="X14" i="16"/>
  <c r="J19" i="12"/>
  <c r="J19" i="8"/>
  <c r="P19" i="37"/>
  <c r="P36" i="33"/>
  <c r="N16" i="23"/>
  <c r="N16" i="38"/>
  <c r="N16" i="24"/>
  <c r="N16" i="39"/>
  <c r="N16" i="25"/>
  <c r="N16" i="40"/>
  <c r="N16" i="29"/>
  <c r="N16" i="42"/>
  <c r="N16" i="16"/>
  <c r="N16" i="31"/>
  <c r="N16" i="44"/>
  <c r="N16" i="32"/>
  <c r="N16" i="43"/>
  <c r="N16" i="14"/>
  <c r="N16" i="18"/>
  <c r="N16" i="21"/>
  <c r="N16" i="20"/>
  <c r="N16" i="22"/>
  <c r="N16" i="27"/>
  <c r="N16" i="30"/>
  <c r="N16" i="34"/>
  <c r="N16" i="15"/>
  <c r="N16" i="37"/>
  <c r="N16" i="26"/>
  <c r="N16" i="41"/>
  <c r="N16" i="28"/>
  <c r="N16" i="33"/>
  <c r="N16" i="35"/>
  <c r="N16" i="19"/>
  <c r="N16" i="36"/>
  <c r="N12" i="35"/>
  <c r="N12" i="39"/>
  <c r="N12" i="17"/>
  <c r="N12" i="27"/>
  <c r="J41" i="19"/>
  <c r="J41" i="26"/>
  <c r="J41" i="35"/>
  <c r="T39" i="23"/>
  <c r="J26" i="50"/>
  <c r="J26" i="41"/>
  <c r="J39" i="48"/>
  <c r="T39" i="43"/>
  <c r="J41" i="51"/>
  <c r="J41" i="17"/>
  <c r="P34" i="31"/>
  <c r="F19" i="36"/>
  <c r="G19" i="36" s="1"/>
  <c r="F36" i="17"/>
  <c r="J41" i="42"/>
  <c r="J14" i="13"/>
  <c r="J14" i="15"/>
  <c r="P34" i="21"/>
  <c r="P36" i="12"/>
  <c r="F36" i="30"/>
  <c r="G36" i="30" s="1"/>
  <c r="X14" i="41"/>
  <c r="F19" i="28"/>
  <c r="G19" i="28" s="1"/>
  <c r="T39" i="33"/>
  <c r="J41" i="22"/>
  <c r="J41" i="48"/>
  <c r="T39" i="40"/>
  <c r="J41" i="30"/>
  <c r="J39" i="34"/>
  <c r="J41" i="25"/>
  <c r="J26" i="44"/>
  <c r="J26" i="26"/>
  <c r="J39" i="27"/>
  <c r="T39" i="42"/>
  <c r="J41" i="13"/>
  <c r="J26" i="17"/>
  <c r="J39" i="14"/>
  <c r="T39" i="28"/>
  <c r="J41" i="23"/>
  <c r="J41" i="8"/>
  <c r="T43" i="44"/>
  <c r="T43" i="51"/>
  <c r="T6" i="15"/>
  <c r="T6" i="14"/>
  <c r="F34" i="29"/>
  <c r="P19" i="12"/>
  <c r="P36" i="14"/>
  <c r="P36" i="29"/>
  <c r="P36" i="42"/>
  <c r="P36" i="48"/>
  <c r="F36" i="8"/>
  <c r="P36" i="21"/>
  <c r="P36" i="41"/>
  <c r="F36" i="52"/>
  <c r="G36" i="52" s="1"/>
  <c r="F36" i="22"/>
  <c r="G36" i="22" s="1"/>
  <c r="F36" i="32"/>
  <c r="P36" i="31"/>
  <c r="F36" i="20"/>
  <c r="P36" i="26"/>
  <c r="F36" i="49"/>
  <c r="P36" i="38"/>
  <c r="F36" i="37"/>
  <c r="G36" i="37" s="1"/>
  <c r="F36" i="24"/>
  <c r="P36" i="39"/>
  <c r="F36" i="29"/>
  <c r="G36" i="29" s="1"/>
  <c r="F36" i="13"/>
  <c r="P36" i="32"/>
  <c r="F36" i="50"/>
  <c r="G36" i="50" s="1"/>
  <c r="F36" i="39"/>
  <c r="G36" i="39" s="1"/>
  <c r="P36" i="17"/>
  <c r="F36" i="36"/>
  <c r="P36" i="22"/>
  <c r="P36" i="35"/>
  <c r="F36" i="14"/>
  <c r="G36" i="14" s="1"/>
  <c r="P36" i="8"/>
  <c r="P36" i="30"/>
  <c r="P36" i="24"/>
  <c r="F36" i="26"/>
  <c r="F36" i="48"/>
  <c r="P36" i="36"/>
  <c r="P36" i="34"/>
  <c r="P36" i="50"/>
  <c r="P36" i="13"/>
  <c r="F36" i="23"/>
  <c r="G36" i="23" s="1"/>
  <c r="P36" i="15"/>
  <c r="F36" i="27"/>
  <c r="F36" i="38"/>
  <c r="P36" i="43"/>
  <c r="T39" i="31"/>
  <c r="J39" i="35"/>
  <c r="J39" i="18"/>
  <c r="T39" i="49"/>
  <c r="J26" i="34"/>
  <c r="J26" i="38"/>
  <c r="J26" i="37"/>
  <c r="J26" i="25"/>
  <c r="J26" i="20"/>
  <c r="J39" i="37"/>
  <c r="T39" i="30"/>
  <c r="J41" i="28"/>
  <c r="J41" i="12"/>
  <c r="J43" i="35"/>
  <c r="J43" i="31"/>
  <c r="F34" i="21"/>
  <c r="G34" i="21" s="1"/>
  <c r="F36" i="25"/>
  <c r="G36" i="25" s="1"/>
  <c r="V27" i="50"/>
  <c r="V27" i="52"/>
  <c r="V27" i="20"/>
  <c r="V27" i="12"/>
  <c r="V27" i="26"/>
  <c r="V27" i="16"/>
  <c r="V27" i="18"/>
  <c r="V27" i="30"/>
  <c r="V27" i="23"/>
  <c r="V27" i="36"/>
  <c r="V27" i="39"/>
  <c r="V27" i="34"/>
  <c r="V27" i="33"/>
  <c r="V27" i="41"/>
  <c r="V27" i="43"/>
  <c r="V27" i="49"/>
  <c r="V27" i="51"/>
  <c r="V27" i="35"/>
  <c r="V27" i="15"/>
  <c r="V27" i="27"/>
  <c r="V27" i="42"/>
  <c r="V27" i="48"/>
  <c r="N40" i="30"/>
  <c r="N40" i="14"/>
  <c r="N40" i="40"/>
  <c r="N40" i="19"/>
  <c r="N40" i="44"/>
  <c r="N40" i="22"/>
  <c r="N40" i="15"/>
  <c r="N40" i="26"/>
  <c r="N40" i="16"/>
  <c r="N40" i="48"/>
  <c r="N40" i="38"/>
  <c r="N40" i="24"/>
  <c r="N40" i="51"/>
  <c r="N40" i="12"/>
  <c r="N40" i="33"/>
  <c r="N40" i="20"/>
  <c r="N40" i="8"/>
  <c r="N40" i="39"/>
  <c r="N40" i="25"/>
  <c r="N40" i="52"/>
  <c r="N40" i="43"/>
  <c r="N40" i="13"/>
  <c r="N40" i="35"/>
  <c r="N24" i="41"/>
  <c r="N24" i="24"/>
  <c r="N24" i="40"/>
  <c r="N24" i="19"/>
  <c r="N24" i="21"/>
  <c r="N24" i="44"/>
  <c r="N24" i="12"/>
  <c r="N24" i="48"/>
  <c r="N24" i="28"/>
  <c r="N24" i="18"/>
  <c r="N24" i="33"/>
  <c r="N24" i="22"/>
  <c r="N24" i="27"/>
  <c r="N24" i="32"/>
  <c r="N24" i="17"/>
  <c r="J26" i="22"/>
  <c r="J26" i="30"/>
  <c r="J43" i="13"/>
  <c r="J39" i="20"/>
  <c r="T39" i="51"/>
  <c r="J41" i="29"/>
  <c r="J41" i="40"/>
  <c r="T37" i="42"/>
  <c r="F34" i="50"/>
  <c r="G34" i="50" s="1"/>
  <c r="F36" i="33"/>
  <c r="X14" i="34"/>
  <c r="N40" i="41"/>
  <c r="F36" i="12"/>
  <c r="V20" i="35"/>
  <c r="P36" i="16"/>
  <c r="P35" i="16"/>
  <c r="X14" i="50"/>
  <c r="F36" i="40"/>
  <c r="G36" i="40" s="1"/>
  <c r="V20" i="29"/>
  <c r="V27" i="37"/>
  <c r="P39" i="51"/>
  <c r="F39" i="50"/>
  <c r="G39" i="50" s="1"/>
  <c r="F39" i="28"/>
  <c r="G39" i="28" s="1"/>
  <c r="J35" i="51"/>
  <c r="F29" i="42"/>
  <c r="G13" i="36"/>
  <c r="V6" i="18"/>
  <c r="V36" i="30"/>
  <c r="E21" i="39"/>
  <c r="X40" i="50"/>
  <c r="X40" i="31"/>
  <c r="X40" i="22"/>
  <c r="X24" i="15"/>
  <c r="E40" i="39"/>
  <c r="E6" i="34"/>
  <c r="E25" i="39"/>
  <c r="X24" i="43"/>
  <c r="E38" i="39"/>
  <c r="E9" i="43"/>
  <c r="E6" i="18"/>
  <c r="E12" i="17"/>
  <c r="G12" i="17" s="1"/>
  <c r="E24" i="15"/>
  <c r="AN35" i="4"/>
  <c r="H35" i="4" s="1"/>
  <c r="AN25" i="4"/>
  <c r="H25" i="4" s="1"/>
  <c r="E35" i="48"/>
  <c r="E19" i="48"/>
  <c r="X24" i="12"/>
  <c r="E29" i="39"/>
  <c r="G29" i="39" s="1"/>
  <c r="E21" i="43"/>
  <c r="E28" i="43"/>
  <c r="G28" i="43" s="1"/>
  <c r="E12" i="43"/>
  <c r="E34" i="44"/>
  <c r="E19" i="44"/>
  <c r="E25" i="42"/>
  <c r="E9" i="42"/>
  <c r="E15" i="41"/>
  <c r="E27" i="39"/>
  <c r="E11" i="39"/>
  <c r="E19" i="38"/>
  <c r="E24" i="36"/>
  <c r="E8" i="36"/>
  <c r="E30" i="35"/>
  <c r="E14" i="35"/>
  <c r="E5" i="34"/>
  <c r="G5" i="34" s="1"/>
  <c r="E26" i="33"/>
  <c r="E10" i="33"/>
  <c r="G10" i="33" s="1"/>
  <c r="E16" i="32"/>
  <c r="E38" i="30"/>
  <c r="E22" i="30"/>
  <c r="E12" i="31"/>
  <c r="E30" i="27"/>
  <c r="E36" i="26"/>
  <c r="E26" i="25"/>
  <c r="E39" i="23"/>
  <c r="E23" i="23"/>
  <c r="E29" i="22"/>
  <c r="E13" i="22"/>
  <c r="E19" i="21"/>
  <c r="E31" i="19"/>
  <c r="E15" i="19"/>
  <c r="T42" i="48"/>
  <c r="E28" i="52"/>
  <c r="E12" i="52"/>
  <c r="E35" i="51"/>
  <c r="E19" i="51"/>
  <c r="E43" i="52"/>
  <c r="E41" i="44"/>
  <c r="E41" i="39"/>
  <c r="E40" i="13"/>
  <c r="V14" i="40"/>
  <c r="V6" i="30"/>
  <c r="V6" i="17"/>
  <c r="V36" i="27"/>
  <c r="E37" i="39"/>
  <c r="E16" i="42"/>
  <c r="E30" i="42"/>
  <c r="X40" i="36"/>
  <c r="X40" i="8"/>
  <c r="X24" i="28"/>
  <c r="E28" i="39"/>
  <c r="E22" i="34"/>
  <c r="E30" i="43"/>
  <c r="E26" i="39"/>
  <c r="E10" i="39"/>
  <c r="E33" i="38"/>
  <c r="G33" i="38" s="1"/>
  <c r="E35" i="26"/>
  <c r="E19" i="26"/>
  <c r="E26" i="17"/>
  <c r="E10" i="17"/>
  <c r="E24" i="39"/>
  <c r="E14" i="43"/>
  <c r="G13" i="35"/>
  <c r="F39" i="38"/>
  <c r="P39" i="21"/>
  <c r="G27" i="29"/>
  <c r="G10" i="12"/>
  <c r="V36" i="26"/>
  <c r="X40" i="43"/>
  <c r="X40" i="38"/>
  <c r="X24" i="51"/>
  <c r="E20" i="39"/>
  <c r="E31" i="43"/>
  <c r="E34" i="18"/>
  <c r="E18" i="18"/>
  <c r="E40" i="17"/>
  <c r="E24" i="17"/>
  <c r="E8" i="17"/>
  <c r="E30" i="16"/>
  <c r="E36" i="15"/>
  <c r="G36" i="15" s="1"/>
  <c r="E20" i="15"/>
  <c r="E41" i="50"/>
  <c r="E25" i="50"/>
  <c r="E9" i="50"/>
  <c r="E31" i="48"/>
  <c r="E15" i="48"/>
  <c r="P39" i="32"/>
  <c r="J35" i="21"/>
  <c r="G27" i="32"/>
  <c r="V36" i="40"/>
  <c r="V36" i="32"/>
  <c r="X40" i="37"/>
  <c r="X40" i="39"/>
  <c r="X24" i="13"/>
  <c r="X24" i="26"/>
  <c r="E17" i="39"/>
  <c r="E11" i="43"/>
  <c r="G11" i="43" s="1"/>
  <c r="E40" i="43"/>
  <c r="E39" i="39"/>
  <c r="G39" i="39" s="1"/>
  <c r="E23" i="39"/>
  <c r="E7" i="39"/>
  <c r="E32" i="34"/>
  <c r="E36" i="28"/>
  <c r="E5" i="28"/>
  <c r="E32" i="26"/>
  <c r="E16" i="26"/>
  <c r="E22" i="25"/>
  <c r="E29" i="24"/>
  <c r="E13" i="24"/>
  <c r="G13" i="24" s="1"/>
  <c r="E35" i="23"/>
  <c r="E19" i="23"/>
  <c r="E25" i="22"/>
  <c r="E9" i="22"/>
  <c r="E31" i="21"/>
  <c r="E15" i="21"/>
  <c r="E27" i="19"/>
  <c r="E13" i="13"/>
  <c r="AN41" i="4"/>
  <c r="H41" i="4" s="1"/>
  <c r="E24" i="52"/>
  <c r="E8" i="52"/>
  <c r="E31" i="51"/>
  <c r="E15" i="51"/>
  <c r="E39" i="52"/>
  <c r="E41" i="42"/>
  <c r="E41" i="38"/>
  <c r="E36" i="13"/>
  <c r="G36" i="13" s="1"/>
  <c r="E13" i="39"/>
  <c r="G13" i="39" s="1"/>
  <c r="E10" i="36"/>
  <c r="G10" i="36" s="1"/>
  <c r="E7" i="43"/>
  <c r="E22" i="39"/>
  <c r="E6" i="39"/>
  <c r="E31" i="26"/>
  <c r="E15" i="26"/>
  <c r="E21" i="25"/>
  <c r="AN17" i="4"/>
  <c r="H17" i="4" s="1"/>
  <c r="N14" i="31" s="1"/>
  <c r="J35" i="23"/>
  <c r="V6" i="32"/>
  <c r="V6" i="26"/>
  <c r="X38" i="42"/>
  <c r="V36" i="21"/>
  <c r="V36" i="19"/>
  <c r="E43" i="43"/>
  <c r="E31" i="42"/>
  <c r="E35" i="42"/>
  <c r="X40" i="13"/>
  <c r="X40" i="23"/>
  <c r="V22" i="51"/>
  <c r="X24" i="39"/>
  <c r="E12" i="39"/>
  <c r="G12" i="39" s="1"/>
  <c r="E42" i="39"/>
  <c r="E36" i="33"/>
  <c r="E14" i="26"/>
  <c r="E43" i="30"/>
  <c r="P39" i="23"/>
  <c r="G5" i="30"/>
  <c r="X40" i="42"/>
  <c r="X40" i="15"/>
  <c r="V22" i="16"/>
  <c r="X24" i="18"/>
  <c r="E20" i="43"/>
  <c r="E5" i="43"/>
  <c r="E33" i="42"/>
  <c r="E39" i="41"/>
  <c r="E23" i="41"/>
  <c r="E7" i="41"/>
  <c r="E35" i="39"/>
  <c r="E19" i="39"/>
  <c r="E5" i="39"/>
  <c r="E27" i="38"/>
  <c r="E11" i="38"/>
  <c r="E32" i="36"/>
  <c r="E38" i="35"/>
  <c r="E22" i="35"/>
  <c r="E6" i="35"/>
  <c r="E28" i="34"/>
  <c r="E12" i="34"/>
  <c r="G12" i="34" s="1"/>
  <c r="E34" i="33"/>
  <c r="E18" i="33"/>
  <c r="E40" i="32"/>
  <c r="G40" i="32" s="1"/>
  <c r="E24" i="32"/>
  <c r="E8" i="32"/>
  <c r="E30" i="30"/>
  <c r="E14" i="30"/>
  <c r="E20" i="31"/>
  <c r="E32" i="28"/>
  <c r="E16" i="28"/>
  <c r="E28" i="26"/>
  <c r="E12" i="26"/>
  <c r="E34" i="25"/>
  <c r="G34" i="25" s="1"/>
  <c r="E18" i="25"/>
  <c r="E31" i="23"/>
  <c r="E15" i="23"/>
  <c r="G15" i="23" s="1"/>
  <c r="E27" i="21"/>
  <c r="E11" i="21"/>
  <c r="E23" i="19"/>
  <c r="G23" i="19" s="1"/>
  <c r="E20" i="52"/>
  <c r="E43" i="51"/>
  <c r="E27" i="51"/>
  <c r="E11" i="51"/>
  <c r="E35" i="52"/>
  <c r="E41" i="41"/>
  <c r="E41" i="37"/>
  <c r="V36" i="34"/>
  <c r="X40" i="21"/>
  <c r="X40" i="40"/>
  <c r="V22" i="20"/>
  <c r="V36" i="20"/>
  <c r="X24" i="31"/>
  <c r="E34" i="39"/>
  <c r="E18" i="39"/>
  <c r="E27" i="26"/>
  <c r="G27" i="26" s="1"/>
  <c r="E11" i="26"/>
  <c r="G13" i="52"/>
  <c r="F29" i="33"/>
  <c r="G29" i="33" s="1"/>
  <c r="P29" i="30"/>
  <c r="P39" i="43"/>
  <c r="J35" i="18"/>
  <c r="J35" i="35"/>
  <c r="P29" i="28"/>
  <c r="V6" i="36"/>
  <c r="V6" i="52"/>
  <c r="V6" i="50"/>
  <c r="E43" i="39"/>
  <c r="G43" i="39" s="1"/>
  <c r="X40" i="49"/>
  <c r="X40" i="32"/>
  <c r="V36" i="33"/>
  <c r="X24" i="14"/>
  <c r="E33" i="39"/>
  <c r="G33" i="39" s="1"/>
  <c r="AN44" i="4"/>
  <c r="H44" i="4" s="1"/>
  <c r="G13" i="26"/>
  <c r="G13" i="32"/>
  <c r="P29" i="36"/>
  <c r="P39" i="52"/>
  <c r="J35" i="43"/>
  <c r="J35" i="24"/>
  <c r="J7" i="48"/>
  <c r="F29" i="18"/>
  <c r="G29" i="18" s="1"/>
  <c r="E42" i="43"/>
  <c r="X40" i="44"/>
  <c r="X40" i="35"/>
  <c r="E8" i="39"/>
  <c r="E33" i="50"/>
  <c r="G33" i="50" s="1"/>
  <c r="E17" i="50"/>
  <c r="E7" i="48"/>
  <c r="F39" i="44"/>
  <c r="G29" i="37"/>
  <c r="X40" i="41"/>
  <c r="X40" i="34"/>
  <c r="X40" i="27"/>
  <c r="E21" i="26"/>
  <c r="E34" i="40"/>
  <c r="E25" i="40"/>
  <c r="E16" i="43"/>
  <c r="E38" i="44"/>
  <c r="E23" i="44"/>
  <c r="E7" i="44"/>
  <c r="E29" i="42"/>
  <c r="E35" i="41"/>
  <c r="E19" i="41"/>
  <c r="E31" i="39"/>
  <c r="E15" i="39"/>
  <c r="E38" i="38"/>
  <c r="E7" i="38"/>
  <c r="E28" i="36"/>
  <c r="E12" i="36"/>
  <c r="E40" i="34"/>
  <c r="E24" i="34"/>
  <c r="E14" i="33"/>
  <c r="E36" i="32"/>
  <c r="E20" i="32"/>
  <c r="E5" i="32"/>
  <c r="G5" i="32" s="1"/>
  <c r="E26" i="30"/>
  <c r="E10" i="30"/>
  <c r="E28" i="28"/>
  <c r="G28" i="28" s="1"/>
  <c r="E12" i="28"/>
  <c r="E40" i="26"/>
  <c r="E30" i="25"/>
  <c r="E15" i="25"/>
  <c r="E27" i="23"/>
  <c r="G27" i="23" s="1"/>
  <c r="E11" i="23"/>
  <c r="E33" i="22"/>
  <c r="G33" i="22" s="1"/>
  <c r="E17" i="22"/>
  <c r="E39" i="21"/>
  <c r="E23" i="21"/>
  <c r="E7" i="21"/>
  <c r="E35" i="19"/>
  <c r="E19" i="19"/>
  <c r="G19" i="19" s="1"/>
  <c r="E41" i="43"/>
  <c r="E16" i="52"/>
  <c r="E39" i="51"/>
  <c r="G39" i="51" s="1"/>
  <c r="E23" i="51"/>
  <c r="E31" i="52"/>
  <c r="E37" i="37"/>
  <c r="F39" i="40"/>
  <c r="G39" i="40" s="1"/>
  <c r="P39" i="25"/>
  <c r="V36" i="24"/>
  <c r="X38" i="33"/>
  <c r="E16" i="39"/>
  <c r="X40" i="25"/>
  <c r="X40" i="33"/>
  <c r="X40" i="26"/>
  <c r="E9" i="39"/>
  <c r="E38" i="26"/>
  <c r="E5" i="44"/>
  <c r="E37" i="44"/>
  <c r="E30" i="39"/>
  <c r="E14" i="39"/>
  <c r="E22" i="38"/>
  <c r="E6" i="38"/>
  <c r="E39" i="26"/>
  <c r="E23" i="26"/>
  <c r="E7" i="26"/>
  <c r="E29" i="25"/>
  <c r="E8" i="18"/>
  <c r="E36" i="16"/>
  <c r="E5" i="16"/>
  <c r="G5" i="16" s="1"/>
  <c r="P23" i="17"/>
  <c r="P23" i="16"/>
  <c r="P23" i="26"/>
  <c r="F23" i="26"/>
  <c r="P23" i="36"/>
  <c r="F23" i="20"/>
  <c r="G23" i="20" s="1"/>
  <c r="P23" i="51"/>
  <c r="P23" i="25"/>
  <c r="F23" i="31"/>
  <c r="G23" i="31" s="1"/>
  <c r="P23" i="33"/>
  <c r="F23" i="49"/>
  <c r="P23" i="37"/>
  <c r="P23" i="13"/>
  <c r="P15" i="50"/>
  <c r="F15" i="34"/>
  <c r="P15" i="15"/>
  <c r="P15" i="41"/>
  <c r="P15" i="51"/>
  <c r="P15" i="36"/>
  <c r="F15" i="16"/>
  <c r="G15" i="16" s="1"/>
  <c r="F15" i="51"/>
  <c r="P15" i="42"/>
  <c r="P15" i="12"/>
  <c r="F15" i="15"/>
  <c r="G15" i="15" s="1"/>
  <c r="F15" i="44"/>
  <c r="G15" i="44" s="1"/>
  <c r="F15" i="36"/>
  <c r="F15" i="48"/>
  <c r="P15" i="27"/>
  <c r="F15" i="26"/>
  <c r="F15" i="37"/>
  <c r="G15" i="37" s="1"/>
  <c r="F15" i="28"/>
  <c r="G15" i="28" s="1"/>
  <c r="P11" i="12"/>
  <c r="G10" i="43"/>
  <c r="G27" i="43"/>
  <c r="F28" i="29"/>
  <c r="G28" i="29" s="1"/>
  <c r="P28" i="23"/>
  <c r="F28" i="34"/>
  <c r="F28" i="27"/>
  <c r="F28" i="42"/>
  <c r="G28" i="42" s="1"/>
  <c r="P28" i="15"/>
  <c r="F28" i="49"/>
  <c r="P28" i="50"/>
  <c r="F28" i="48"/>
  <c r="P34" i="8"/>
  <c r="F34" i="31"/>
  <c r="G34" i="31" s="1"/>
  <c r="F34" i="20"/>
  <c r="G34" i="20" s="1"/>
  <c r="F34" i="38"/>
  <c r="F34" i="16"/>
  <c r="G34" i="16" s="1"/>
  <c r="P34" i="48"/>
  <c r="P34" i="37"/>
  <c r="F34" i="8"/>
  <c r="G34" i="8" s="1"/>
  <c r="P34" i="51"/>
  <c r="P34" i="13"/>
  <c r="F34" i="26"/>
  <c r="G34" i="26" s="1"/>
  <c r="P34" i="42"/>
  <c r="F15" i="49"/>
  <c r="G15" i="49" s="1"/>
  <c r="P15" i="23"/>
  <c r="P15" i="26"/>
  <c r="P15" i="13"/>
  <c r="F15" i="39"/>
  <c r="F15" i="50"/>
  <c r="G15" i="50" s="1"/>
  <c r="P15" i="32"/>
  <c r="F15" i="30"/>
  <c r="G15" i="30" s="1"/>
  <c r="F15" i="27"/>
  <c r="P15" i="22"/>
  <c r="F34" i="49"/>
  <c r="G34" i="49" s="1"/>
  <c r="P23" i="40"/>
  <c r="P23" i="42"/>
  <c r="P23" i="31"/>
  <c r="F23" i="19"/>
  <c r="P43" i="52"/>
  <c r="F43" i="21"/>
  <c r="G43" i="21" s="1"/>
  <c r="P43" i="14"/>
  <c r="P43" i="50"/>
  <c r="F43" i="34"/>
  <c r="G43" i="34" s="1"/>
  <c r="F43" i="22"/>
  <c r="G43" i="22" s="1"/>
  <c r="F43" i="28"/>
  <c r="G43" i="28" s="1"/>
  <c r="F32" i="17"/>
  <c r="F32" i="33"/>
  <c r="F32" i="50"/>
  <c r="G32" i="50" s="1"/>
  <c r="P32" i="24"/>
  <c r="P32" i="42"/>
  <c r="P32" i="49"/>
  <c r="F32" i="32"/>
  <c r="P15" i="38"/>
  <c r="P35" i="31"/>
  <c r="F35" i="21"/>
  <c r="P34" i="19"/>
  <c r="P15" i="49"/>
  <c r="P28" i="27"/>
  <c r="P43" i="49"/>
  <c r="P43" i="34"/>
  <c r="F43" i="43"/>
  <c r="F43" i="48"/>
  <c r="F43" i="31"/>
  <c r="F43" i="18"/>
  <c r="G43" i="18" s="1"/>
  <c r="F43" i="15"/>
  <c r="G43" i="15" s="1"/>
  <c r="P43" i="20"/>
  <c r="P43" i="29"/>
  <c r="F43" i="50"/>
  <c r="G43" i="50" s="1"/>
  <c r="P43" i="21"/>
  <c r="F43" i="51"/>
  <c r="P43" i="18"/>
  <c r="F43" i="38"/>
  <c r="F43" i="20"/>
  <c r="G43" i="20" s="1"/>
  <c r="P43" i="22"/>
  <c r="P43" i="51"/>
  <c r="P43" i="16"/>
  <c r="F43" i="49"/>
  <c r="F43" i="44"/>
  <c r="G43" i="44" s="1"/>
  <c r="F43" i="27"/>
  <c r="F43" i="14"/>
  <c r="G43" i="14" s="1"/>
  <c r="F43" i="8"/>
  <c r="F43" i="52"/>
  <c r="G43" i="52" s="1"/>
  <c r="P43" i="44"/>
  <c r="F43" i="29"/>
  <c r="G43" i="29" s="1"/>
  <c r="P43" i="39"/>
  <c r="P43" i="41"/>
  <c r="F43" i="37"/>
  <c r="G43" i="37" s="1"/>
  <c r="P43" i="26"/>
  <c r="P43" i="24"/>
  <c r="F34" i="14"/>
  <c r="G34" i="14" s="1"/>
  <c r="P34" i="16"/>
  <c r="P34" i="14"/>
  <c r="P34" i="30"/>
  <c r="P34" i="23"/>
  <c r="F34" i="39"/>
  <c r="P34" i="12"/>
  <c r="P34" i="36"/>
  <c r="P34" i="49"/>
  <c r="P32" i="8"/>
  <c r="F32" i="52"/>
  <c r="P32" i="22"/>
  <c r="P32" i="35"/>
  <c r="F32" i="43"/>
  <c r="P32" i="16"/>
  <c r="P32" i="38"/>
  <c r="F32" i="40"/>
  <c r="G32" i="40" s="1"/>
  <c r="P32" i="19"/>
  <c r="P32" i="50"/>
  <c r="F32" i="37"/>
  <c r="G32" i="37" s="1"/>
  <c r="F32" i="16"/>
  <c r="G32" i="16" s="1"/>
  <c r="P32" i="12"/>
  <c r="P32" i="17"/>
  <c r="F32" i="22"/>
  <c r="G32" i="22" s="1"/>
  <c r="F32" i="49"/>
  <c r="G32" i="49" s="1"/>
  <c r="F32" i="51"/>
  <c r="G32" i="51" s="1"/>
  <c r="F32" i="24"/>
  <c r="G32" i="24" s="1"/>
  <c r="F32" i="31"/>
  <c r="P32" i="18"/>
  <c r="P32" i="23"/>
  <c r="P32" i="44"/>
  <c r="P32" i="26"/>
  <c r="F32" i="29"/>
  <c r="G32" i="29" s="1"/>
  <c r="P32" i="51"/>
  <c r="F32" i="18"/>
  <c r="G32" i="18" s="1"/>
  <c r="F32" i="34"/>
  <c r="F32" i="12"/>
  <c r="P32" i="37"/>
  <c r="P32" i="20"/>
  <c r="P32" i="29"/>
  <c r="P32" i="30"/>
  <c r="F32" i="35"/>
  <c r="G32" i="35" s="1"/>
  <c r="P32" i="41"/>
  <c r="P32" i="40"/>
  <c r="P11" i="34"/>
  <c r="P11" i="36"/>
  <c r="P11" i="22"/>
  <c r="P11" i="18"/>
  <c r="F11" i="22"/>
  <c r="G11" i="22" s="1"/>
  <c r="F11" i="31"/>
  <c r="G11" i="31" s="1"/>
  <c r="F11" i="37"/>
  <c r="F11" i="51"/>
  <c r="P28" i="28"/>
  <c r="P28" i="16"/>
  <c r="F28" i="30"/>
  <c r="G28" i="30" s="1"/>
  <c r="P28" i="37"/>
  <c r="F28" i="15"/>
  <c r="G28" i="15" s="1"/>
  <c r="P28" i="29"/>
  <c r="F28" i="36"/>
  <c r="P28" i="44"/>
  <c r="P28" i="19"/>
  <c r="F28" i="33"/>
  <c r="P28" i="39"/>
  <c r="F28" i="18"/>
  <c r="G28" i="18" s="1"/>
  <c r="P28" i="30"/>
  <c r="F28" i="39"/>
  <c r="F28" i="40"/>
  <c r="P28" i="8"/>
  <c r="P28" i="25"/>
  <c r="F28" i="35"/>
  <c r="G28" i="35" s="1"/>
  <c r="P28" i="42"/>
  <c r="F28" i="22"/>
  <c r="G28" i="22" s="1"/>
  <c r="P28" i="34"/>
  <c r="F28" i="41"/>
  <c r="G28" i="41" s="1"/>
  <c r="P11" i="52"/>
  <c r="F28" i="26"/>
  <c r="P28" i="38"/>
  <c r="P28" i="26"/>
  <c r="F28" i="19"/>
  <c r="P28" i="41"/>
  <c r="P28" i="24"/>
  <c r="P28" i="13"/>
  <c r="F28" i="12"/>
  <c r="G28" i="12" s="1"/>
  <c r="F28" i="14"/>
  <c r="F34" i="22"/>
  <c r="G34" i="22" s="1"/>
  <c r="F34" i="35"/>
  <c r="G34" i="35" s="1"/>
  <c r="F34" i="48"/>
  <c r="P34" i="35"/>
  <c r="F34" i="24"/>
  <c r="G34" i="24" s="1"/>
  <c r="F34" i="42"/>
  <c r="G34" i="42" s="1"/>
  <c r="F34" i="52"/>
  <c r="G34" i="52" s="1"/>
  <c r="P34" i="33"/>
  <c r="P34" i="50"/>
  <c r="P34" i="20"/>
  <c r="P34" i="40"/>
  <c r="F34" i="33"/>
  <c r="P15" i="52"/>
  <c r="F15" i="42"/>
  <c r="G15" i="42" s="1"/>
  <c r="P15" i="16"/>
  <c r="P15" i="35"/>
  <c r="P15" i="34"/>
  <c r="F15" i="8"/>
  <c r="G15" i="8" s="1"/>
  <c r="P15" i="8"/>
  <c r="P15" i="17"/>
  <c r="P15" i="43"/>
  <c r="P15" i="33"/>
  <c r="P23" i="28"/>
  <c r="F23" i="38"/>
  <c r="F23" i="37"/>
  <c r="G23" i="37" s="1"/>
  <c r="F23" i="39"/>
  <c r="P43" i="27"/>
  <c r="F43" i="24"/>
  <c r="G43" i="24" s="1"/>
  <c r="P43" i="8"/>
  <c r="P43" i="36"/>
  <c r="F43" i="42"/>
  <c r="G43" i="42" s="1"/>
  <c r="F43" i="25"/>
  <c r="G43" i="25" s="1"/>
  <c r="F43" i="36"/>
  <c r="G43" i="36" s="1"/>
  <c r="P43" i="31"/>
  <c r="F32" i="14"/>
  <c r="P32" i="27"/>
  <c r="F32" i="30"/>
  <c r="F32" i="38"/>
  <c r="G32" i="38" s="1"/>
  <c r="P32" i="25"/>
  <c r="P32" i="36"/>
  <c r="P32" i="33"/>
  <c r="P32" i="43"/>
  <c r="F15" i="19"/>
  <c r="P34" i="52"/>
  <c r="P15" i="21"/>
  <c r="P28" i="43"/>
  <c r="P11" i="38"/>
  <c r="F11" i="12"/>
  <c r="G11" i="12" s="1"/>
  <c r="P11" i="48"/>
  <c r="G34" i="36"/>
  <c r="P28" i="36"/>
  <c r="P28" i="31"/>
  <c r="F28" i="16"/>
  <c r="G28" i="16" s="1"/>
  <c r="P28" i="52"/>
  <c r="P28" i="33"/>
  <c r="F28" i="31"/>
  <c r="F28" i="50"/>
  <c r="G28" i="50" s="1"/>
  <c r="P28" i="51"/>
  <c r="F28" i="51"/>
  <c r="G28" i="51" s="1"/>
  <c r="P34" i="39"/>
  <c r="F34" i="36"/>
  <c r="F34" i="18"/>
  <c r="G34" i="18" s="1"/>
  <c r="P34" i="25"/>
  <c r="F34" i="43"/>
  <c r="G34" i="43" s="1"/>
  <c r="P34" i="34"/>
  <c r="P34" i="15"/>
  <c r="F34" i="37"/>
  <c r="F34" i="27"/>
  <c r="P34" i="17"/>
  <c r="F34" i="32"/>
  <c r="G34" i="32" s="1"/>
  <c r="F34" i="34"/>
  <c r="F34" i="12"/>
  <c r="G34" i="12" s="1"/>
  <c r="P15" i="25"/>
  <c r="F15" i="20"/>
  <c r="G15" i="20" s="1"/>
  <c r="P15" i="40"/>
  <c r="F15" i="14"/>
  <c r="G15" i="14" s="1"/>
  <c r="P15" i="14"/>
  <c r="P15" i="44"/>
  <c r="F15" i="23"/>
  <c r="F15" i="43"/>
  <c r="P15" i="28"/>
  <c r="P34" i="43"/>
  <c r="F23" i="35"/>
  <c r="G23" i="35" s="1"/>
  <c r="F23" i="12"/>
  <c r="G23" i="12" s="1"/>
  <c r="F23" i="14"/>
  <c r="G23" i="14" s="1"/>
  <c r="P43" i="32"/>
  <c r="F43" i="32"/>
  <c r="F43" i="12"/>
  <c r="G43" i="12" s="1"/>
  <c r="P43" i="28"/>
  <c r="F43" i="19"/>
  <c r="G43" i="19" s="1"/>
  <c r="F43" i="35"/>
  <c r="G43" i="35" s="1"/>
  <c r="P43" i="43"/>
  <c r="P43" i="30"/>
  <c r="F32" i="21"/>
  <c r="G32" i="21" s="1"/>
  <c r="P32" i="31"/>
  <c r="P32" i="13"/>
  <c r="F32" i="15"/>
  <c r="P32" i="28"/>
  <c r="P32" i="21"/>
  <c r="F32" i="25"/>
  <c r="G32" i="25" s="1"/>
  <c r="P32" i="34"/>
  <c r="F34" i="41"/>
  <c r="F15" i="12"/>
  <c r="G15" i="12" s="1"/>
  <c r="P11" i="40"/>
  <c r="F28" i="44"/>
  <c r="G28" i="44" s="1"/>
  <c r="P28" i="35"/>
  <c r="F28" i="24"/>
  <c r="G28" i="24" s="1"/>
  <c r="G12" i="30"/>
  <c r="G27" i="48"/>
  <c r="G15" i="48"/>
  <c r="P39" i="12"/>
  <c r="F39" i="19"/>
  <c r="F39" i="27"/>
  <c r="P39" i="28"/>
  <c r="P39" i="15"/>
  <c r="F39" i="34"/>
  <c r="G39" i="34" s="1"/>
  <c r="P39" i="22"/>
  <c r="P39" i="49"/>
  <c r="F39" i="37"/>
  <c r="G39" i="37" s="1"/>
  <c r="F39" i="25"/>
  <c r="G39" i="25" s="1"/>
  <c r="F39" i="18"/>
  <c r="G39" i="18" s="1"/>
  <c r="F39" i="30"/>
  <c r="G39" i="30" s="1"/>
  <c r="P39" i="29"/>
  <c r="P39" i="24"/>
  <c r="G12" i="43"/>
  <c r="G10" i="29"/>
  <c r="F39" i="20"/>
  <c r="G39" i="20" s="1"/>
  <c r="F39" i="36"/>
  <c r="G39" i="36" s="1"/>
  <c r="P39" i="44"/>
  <c r="F39" i="23"/>
  <c r="G39" i="23" s="1"/>
  <c r="P39" i="27"/>
  <c r="F39" i="42"/>
  <c r="P39" i="34"/>
  <c r="F39" i="12"/>
  <c r="G39" i="12" s="1"/>
  <c r="P39" i="50"/>
  <c r="P39" i="35"/>
  <c r="F39" i="8"/>
  <c r="G39" i="8" s="1"/>
  <c r="P39" i="48"/>
  <c r="F39" i="24"/>
  <c r="G39" i="24" s="1"/>
  <c r="G28" i="40"/>
  <c r="F5" i="38"/>
  <c r="P5" i="38"/>
  <c r="F5" i="35"/>
  <c r="P5" i="35"/>
  <c r="F5" i="44"/>
  <c r="G5" i="44" s="1"/>
  <c r="P5" i="28"/>
  <c r="G5" i="50"/>
  <c r="X15" i="43"/>
  <c r="X15" i="41"/>
  <c r="X15" i="29"/>
  <c r="X15" i="14"/>
  <c r="X15" i="37"/>
  <c r="X15" i="52"/>
  <c r="X15" i="30"/>
  <c r="X15" i="48"/>
  <c r="X15" i="33"/>
  <c r="X15" i="26"/>
  <c r="X15" i="17"/>
  <c r="X15" i="22"/>
  <c r="X15" i="15"/>
  <c r="X15" i="12"/>
  <c r="X15" i="42"/>
  <c r="X15" i="8"/>
  <c r="X15" i="31"/>
  <c r="X15" i="35"/>
  <c r="X15" i="38"/>
  <c r="X15" i="32"/>
  <c r="X15" i="49"/>
  <c r="X15" i="51"/>
  <c r="X15" i="24"/>
  <c r="X15" i="36"/>
  <c r="X15" i="23"/>
  <c r="X15" i="50"/>
  <c r="X15" i="34"/>
  <c r="X15" i="21"/>
  <c r="X15" i="13"/>
  <c r="X15" i="44"/>
  <c r="X15" i="27"/>
  <c r="X15" i="20"/>
  <c r="X15" i="28"/>
  <c r="X15" i="40"/>
  <c r="X15" i="19"/>
  <c r="X15" i="18"/>
  <c r="X15" i="16"/>
  <c r="X15" i="39"/>
  <c r="X15" i="25"/>
  <c r="V35" i="34"/>
  <c r="V35" i="23"/>
  <c r="V35" i="50"/>
  <c r="V35" i="49"/>
  <c r="V35" i="15"/>
  <c r="V35" i="13"/>
  <c r="V35" i="24"/>
  <c r="V35" i="12"/>
  <c r="V35" i="39"/>
  <c r="V35" i="22"/>
  <c r="V35" i="29"/>
  <c r="V35" i="20"/>
  <c r="V35" i="32"/>
  <c r="V35" i="38"/>
  <c r="V35" i="31"/>
  <c r="V35" i="48"/>
  <c r="V35" i="51"/>
  <c r="V35" i="21"/>
  <c r="V35" i="18"/>
  <c r="V35" i="43"/>
  <c r="V35" i="41"/>
  <c r="V35" i="30"/>
  <c r="X43" i="51"/>
  <c r="X43" i="38"/>
  <c r="X43" i="39"/>
  <c r="X43" i="16"/>
  <c r="X43" i="18"/>
  <c r="X43" i="20"/>
  <c r="X43" i="22"/>
  <c r="X43" i="24"/>
  <c r="X43" i="44"/>
  <c r="X43" i="35"/>
  <c r="X43" i="33"/>
  <c r="X43" i="50"/>
  <c r="X43" i="32"/>
  <c r="X43" i="29"/>
  <c r="X43" i="26"/>
  <c r="X43" i="25"/>
  <c r="X43" i="13"/>
  <c r="X43" i="14"/>
  <c r="X39" i="43"/>
  <c r="X39" i="44"/>
  <c r="X39" i="18"/>
  <c r="X39" i="19"/>
  <c r="X39" i="51"/>
  <c r="X39" i="30"/>
  <c r="X39" i="16"/>
  <c r="X39" i="33"/>
  <c r="X39" i="13"/>
  <c r="X39" i="34"/>
  <c r="X39" i="8"/>
  <c r="X39" i="20"/>
  <c r="X39" i="48"/>
  <c r="X39" i="50"/>
  <c r="X39" i="22"/>
  <c r="X39" i="36"/>
  <c r="X39" i="38"/>
  <c r="X39" i="39"/>
  <c r="X39" i="35"/>
  <c r="X39" i="37"/>
  <c r="X39" i="15"/>
  <c r="X39" i="49"/>
  <c r="X39" i="32"/>
  <c r="X39" i="21"/>
  <c r="X31" i="18"/>
  <c r="X31" i="24"/>
  <c r="X31" i="16"/>
  <c r="X31" i="49"/>
  <c r="X31" i="26"/>
  <c r="X31" i="21"/>
  <c r="X31" i="37"/>
  <c r="X31" i="17"/>
  <c r="X31" i="14"/>
  <c r="X31" i="13"/>
  <c r="X31" i="50"/>
  <c r="X31" i="39"/>
  <c r="X31" i="33"/>
  <c r="X31" i="12"/>
  <c r="X31" i="42"/>
  <c r="X31" i="48"/>
  <c r="X31" i="34"/>
  <c r="X25" i="17"/>
  <c r="X25" i="44"/>
  <c r="X25" i="27"/>
  <c r="X25" i="33"/>
  <c r="X25" i="28"/>
  <c r="X25" i="16"/>
  <c r="X25" i="20"/>
  <c r="X25" i="40"/>
  <c r="X25" i="34"/>
  <c r="X25" i="13"/>
  <c r="X25" i="49"/>
  <c r="X25" i="14"/>
  <c r="X25" i="52"/>
  <c r="X25" i="42"/>
  <c r="X25" i="51"/>
  <c r="X25" i="19"/>
  <c r="X25" i="37"/>
  <c r="X21" i="41"/>
  <c r="X21" i="19"/>
  <c r="X21" i="16"/>
  <c r="X21" i="24"/>
  <c r="X21" i="21"/>
  <c r="X21" i="22"/>
  <c r="X21" i="17"/>
  <c r="X21" i="43"/>
  <c r="X21" i="8"/>
  <c r="X21" i="18"/>
  <c r="X21" i="12"/>
  <c r="X21" i="25"/>
  <c r="X21" i="20"/>
  <c r="X21" i="44"/>
  <c r="X21" i="28"/>
  <c r="X21" i="30"/>
  <c r="X21" i="29"/>
  <c r="X21" i="15"/>
  <c r="X21" i="36"/>
  <c r="X21" i="33"/>
  <c r="X21" i="27"/>
  <c r="X21" i="32"/>
  <c r="X21" i="35"/>
  <c r="X21" i="50"/>
  <c r="X21" i="34"/>
  <c r="X21" i="40"/>
  <c r="X21" i="37"/>
  <c r="X21" i="51"/>
  <c r="X21" i="26"/>
  <c r="X13" i="19"/>
  <c r="X13" i="34"/>
  <c r="X13" i="49"/>
  <c r="X13" i="35"/>
  <c r="X13" i="25"/>
  <c r="X13" i="8"/>
  <c r="X13" i="51"/>
  <c r="X13" i="42"/>
  <c r="X13" i="36"/>
  <c r="X13" i="17"/>
  <c r="X13" i="24"/>
  <c r="X13" i="22"/>
  <c r="X13" i="48"/>
  <c r="X13" i="33"/>
  <c r="X13" i="26"/>
  <c r="X13" i="28"/>
  <c r="X13" i="52"/>
  <c r="X13" i="29"/>
  <c r="X13" i="50"/>
  <c r="X13" i="12"/>
  <c r="X13" i="21"/>
  <c r="X13" i="20"/>
  <c r="X13" i="44"/>
  <c r="X13" i="23"/>
  <c r="X13" i="37"/>
  <c r="X7" i="19"/>
  <c r="X7" i="15"/>
  <c r="X7" i="16"/>
  <c r="X9" i="25"/>
  <c r="X9" i="34"/>
  <c r="X9" i="38"/>
  <c r="X9" i="15"/>
  <c r="X9" i="28"/>
  <c r="X9" i="20"/>
  <c r="X11" i="37"/>
  <c r="X11" i="27"/>
  <c r="X11" i="35"/>
  <c r="X11" i="33"/>
  <c r="X11" i="52"/>
  <c r="X13" i="32"/>
  <c r="X13" i="31"/>
  <c r="X13" i="30"/>
  <c r="X23" i="31"/>
  <c r="X23" i="20"/>
  <c r="X23" i="27"/>
  <c r="X23" i="16"/>
  <c r="X23" i="30"/>
  <c r="X25" i="24"/>
  <c r="X25" i="36"/>
  <c r="X25" i="35"/>
  <c r="X25" i="48"/>
  <c r="X25" i="43"/>
  <c r="X27" i="24"/>
  <c r="X27" i="42"/>
  <c r="X27" i="50"/>
  <c r="X27" i="34"/>
  <c r="X27" i="35"/>
  <c r="X27" i="19"/>
  <c r="X33" i="34"/>
  <c r="X33" i="26"/>
  <c r="X33" i="22"/>
  <c r="X37" i="15"/>
  <c r="X37" i="21"/>
  <c r="X37" i="52"/>
  <c r="X37" i="12"/>
  <c r="X37" i="17"/>
  <c r="X39" i="27"/>
  <c r="X39" i="24"/>
  <c r="X39" i="40"/>
  <c r="X43" i="17"/>
  <c r="X43" i="40"/>
  <c r="X43" i="23"/>
  <c r="X43" i="37"/>
  <c r="X43" i="52"/>
  <c r="X7" i="44"/>
  <c r="X7" i="28"/>
  <c r="X7" i="52"/>
  <c r="X7" i="20"/>
  <c r="X7" i="48"/>
  <c r="X7" i="29"/>
  <c r="X7" i="22"/>
  <c r="X31" i="51"/>
  <c r="X31" i="40"/>
  <c r="X31" i="30"/>
  <c r="X31" i="28"/>
  <c r="X31" i="27"/>
  <c r="X31" i="22"/>
  <c r="X13" i="43"/>
  <c r="X19" i="14"/>
  <c r="X19" i="41"/>
  <c r="X19" i="27"/>
  <c r="X41" i="28"/>
  <c r="X41" i="48"/>
  <c r="X29" i="27"/>
  <c r="X29" i="12"/>
  <c r="X29" i="17"/>
  <c r="X21" i="48"/>
  <c r="X21" i="14"/>
  <c r="X39" i="12"/>
  <c r="X33" i="27"/>
  <c r="X33" i="21"/>
  <c r="V35" i="17"/>
  <c r="V34" i="8"/>
  <c r="V34" i="16"/>
  <c r="V34" i="32"/>
  <c r="V34" i="15"/>
  <c r="V34" i="30"/>
  <c r="V34" i="13"/>
  <c r="V34" i="17"/>
  <c r="V34" i="34"/>
  <c r="V34" i="18"/>
  <c r="V34" i="33"/>
  <c r="V34" i="49"/>
  <c r="V34" i="21"/>
  <c r="V34" i="35"/>
  <c r="V34" i="19"/>
  <c r="V34" i="36"/>
  <c r="V34" i="48"/>
  <c r="V34" i="22"/>
  <c r="V34" i="41"/>
  <c r="V34" i="20"/>
  <c r="V34" i="37"/>
  <c r="V34" i="50"/>
  <c r="V34" i="24"/>
  <c r="V34" i="42"/>
  <c r="V34" i="23"/>
  <c r="V34" i="38"/>
  <c r="V34" i="51"/>
  <c r="V34" i="26"/>
  <c r="V34" i="44"/>
  <c r="V34" i="25"/>
  <c r="V34" i="39"/>
  <c r="V34" i="52"/>
  <c r="V34" i="40"/>
  <c r="V34" i="29"/>
  <c r="V34" i="28"/>
  <c r="V34" i="12"/>
  <c r="V34" i="43"/>
  <c r="V34" i="31"/>
  <c r="V8" i="49"/>
  <c r="V8" i="23"/>
  <c r="V8" i="33"/>
  <c r="V8" i="34"/>
  <c r="V8" i="37"/>
  <c r="V8" i="28"/>
  <c r="V8" i="35"/>
  <c r="V8" i="38"/>
  <c r="V8" i="43"/>
  <c r="V8" i="48"/>
  <c r="V8" i="29"/>
  <c r="V8" i="40"/>
  <c r="V8" i="42"/>
  <c r="V8" i="15"/>
  <c r="V8" i="22"/>
  <c r="V8" i="41"/>
  <c r="V8" i="44"/>
  <c r="V8" i="32"/>
  <c r="V8" i="51"/>
  <c r="V8" i="8"/>
  <c r="V8" i="24"/>
  <c r="V8" i="19"/>
  <c r="V8" i="16"/>
  <c r="V8" i="14"/>
  <c r="V8" i="25"/>
  <c r="V8" i="20"/>
  <c r="V8" i="21"/>
  <c r="V8" i="36"/>
  <c r="V8" i="52"/>
  <c r="V8" i="26"/>
  <c r="V8" i="30"/>
  <c r="V8" i="39"/>
  <c r="V8" i="12"/>
  <c r="V8" i="27"/>
  <c r="V8" i="31"/>
  <c r="V8" i="17"/>
  <c r="X9" i="48"/>
  <c r="X9" i="24"/>
  <c r="X9" i="23"/>
  <c r="X9" i="14"/>
  <c r="X9" i="29"/>
  <c r="X11" i="40"/>
  <c r="X11" i="8"/>
  <c r="X11" i="48"/>
  <c r="X11" i="15"/>
  <c r="X13" i="16"/>
  <c r="X13" i="27"/>
  <c r="X23" i="21"/>
  <c r="X23" i="14"/>
  <c r="X23" i="37"/>
  <c r="X23" i="33"/>
  <c r="X25" i="41"/>
  <c r="X25" i="50"/>
  <c r="X25" i="18"/>
  <c r="X25" i="39"/>
  <c r="X25" i="29"/>
  <c r="X25" i="26"/>
  <c r="X27" i="43"/>
  <c r="X27" i="28"/>
  <c r="X27" i="18"/>
  <c r="X27" i="21"/>
  <c r="X33" i="19"/>
  <c r="X33" i="20"/>
  <c r="X33" i="30"/>
  <c r="X37" i="49"/>
  <c r="X37" i="39"/>
  <c r="X37" i="33"/>
  <c r="X39" i="26"/>
  <c r="X39" i="23"/>
  <c r="X39" i="14"/>
  <c r="X39" i="29"/>
  <c r="X43" i="31"/>
  <c r="X43" i="48"/>
  <c r="X43" i="19"/>
  <c r="X43" i="28"/>
  <c r="X43" i="30"/>
  <c r="X7" i="36"/>
  <c r="X7" i="32"/>
  <c r="X7" i="23"/>
  <c r="X7" i="8"/>
  <c r="X7" i="17"/>
  <c r="X7" i="35"/>
  <c r="X7" i="50"/>
  <c r="X31" i="38"/>
  <c r="X31" i="43"/>
  <c r="X31" i="8"/>
  <c r="X31" i="41"/>
  <c r="X31" i="20"/>
  <c r="X31" i="31"/>
  <c r="V35" i="27"/>
  <c r="X13" i="15"/>
  <c r="X19" i="48"/>
  <c r="X19" i="33"/>
  <c r="X41" i="29"/>
  <c r="X29" i="49"/>
  <c r="X21" i="52"/>
  <c r="X21" i="38"/>
  <c r="X39" i="17"/>
  <c r="X43" i="42"/>
  <c r="V15" i="18"/>
  <c r="V15" i="33"/>
  <c r="V15" i="39"/>
  <c r="V15" i="51"/>
  <c r="V15" i="13"/>
  <c r="V15" i="32"/>
  <c r="V15" i="36"/>
  <c r="V15" i="43"/>
  <c r="V15" i="16"/>
  <c r="V15" i="38"/>
  <c r="V15" i="24"/>
  <c r="V15" i="37"/>
  <c r="V15" i="17"/>
  <c r="V15" i="19"/>
  <c r="V15" i="29"/>
  <c r="V15" i="28"/>
  <c r="X41" i="30"/>
  <c r="X41" i="15"/>
  <c r="X41" i="51"/>
  <c r="X41" i="50"/>
  <c r="X41" i="38"/>
  <c r="X41" i="26"/>
  <c r="X41" i="25"/>
  <c r="X41" i="41"/>
  <c r="X41" i="8"/>
  <c r="X41" i="20"/>
  <c r="X41" i="23"/>
  <c r="X41" i="17"/>
  <c r="X41" i="52"/>
  <c r="X41" i="43"/>
  <c r="X41" i="36"/>
  <c r="X41" i="39"/>
  <c r="X41" i="49"/>
  <c r="X41" i="37"/>
  <c r="X41" i="12"/>
  <c r="X41" i="22"/>
  <c r="X41" i="13"/>
  <c r="X41" i="19"/>
  <c r="X41" i="44"/>
  <c r="X41" i="42"/>
  <c r="X41" i="35"/>
  <c r="X41" i="33"/>
  <c r="X41" i="32"/>
  <c r="X41" i="31"/>
  <c r="X41" i="16"/>
  <c r="X41" i="24"/>
  <c r="X37" i="13"/>
  <c r="X37" i="44"/>
  <c r="X37" i="51"/>
  <c r="X37" i="14"/>
  <c r="X37" i="37"/>
  <c r="X37" i="23"/>
  <c r="X37" i="16"/>
  <c r="X37" i="20"/>
  <c r="X37" i="36"/>
  <c r="X37" i="19"/>
  <c r="X37" i="30"/>
  <c r="X37" i="29"/>
  <c r="X37" i="28"/>
  <c r="X37" i="27"/>
  <c r="X37" i="26"/>
  <c r="X37" i="48"/>
  <c r="X37" i="40"/>
  <c r="X37" i="50"/>
  <c r="X37" i="35"/>
  <c r="X33" i="51"/>
  <c r="X33" i="41"/>
  <c r="X33" i="35"/>
  <c r="X33" i="38"/>
  <c r="X33" i="28"/>
  <c r="X33" i="24"/>
  <c r="X33" i="16"/>
  <c r="X33" i="17"/>
  <c r="X33" i="25"/>
  <c r="X33" i="15"/>
  <c r="X33" i="39"/>
  <c r="X33" i="33"/>
  <c r="X33" i="49"/>
  <c r="X33" i="14"/>
  <c r="X33" i="32"/>
  <c r="X33" i="8"/>
  <c r="X33" i="37"/>
  <c r="X33" i="52"/>
  <c r="X33" i="12"/>
  <c r="X33" i="18"/>
  <c r="X33" i="50"/>
  <c r="X33" i="40"/>
  <c r="X29" i="18"/>
  <c r="X29" i="31"/>
  <c r="X29" i="41"/>
  <c r="X29" i="52"/>
  <c r="X29" i="16"/>
  <c r="X29" i="26"/>
  <c r="X29" i="37"/>
  <c r="X29" i="51"/>
  <c r="X29" i="22"/>
  <c r="X29" i="15"/>
  <c r="X29" i="20"/>
  <c r="X29" i="33"/>
  <c r="X29" i="43"/>
  <c r="X29" i="13"/>
  <c r="X29" i="21"/>
  <c r="X29" i="29"/>
  <c r="X29" i="40"/>
  <c r="X29" i="44"/>
  <c r="X29" i="39"/>
  <c r="X29" i="14"/>
  <c r="X29" i="25"/>
  <c r="X29" i="36"/>
  <c r="X29" i="48"/>
  <c r="X29" i="8"/>
  <c r="X29" i="19"/>
  <c r="X29" i="32"/>
  <c r="X29" i="42"/>
  <c r="X29" i="35"/>
  <c r="X29" i="30"/>
  <c r="X27" i="32"/>
  <c r="X27" i="31"/>
  <c r="X27" i="41"/>
  <c r="X27" i="38"/>
  <c r="X27" i="36"/>
  <c r="X27" i="15"/>
  <c r="X27" i="16"/>
  <c r="X27" i="12"/>
  <c r="X27" i="8"/>
  <c r="X27" i="30"/>
  <c r="X27" i="49"/>
  <c r="X27" i="23"/>
  <c r="X27" i="27"/>
  <c r="X27" i="48"/>
  <c r="X27" i="26"/>
  <c r="X23" i="24"/>
  <c r="X23" i="40"/>
  <c r="X23" i="44"/>
  <c r="X23" i="28"/>
  <c r="X23" i="19"/>
  <c r="X23" i="15"/>
  <c r="X23" i="38"/>
  <c r="X23" i="32"/>
  <c r="X23" i="12"/>
  <c r="X23" i="23"/>
  <c r="X23" i="51"/>
  <c r="X23" i="26"/>
  <c r="X23" i="50"/>
  <c r="X23" i="42"/>
  <c r="X23" i="22"/>
  <c r="X23" i="8"/>
  <c r="X23" i="34"/>
  <c r="X23" i="43"/>
  <c r="X19" i="8"/>
  <c r="X19" i="31"/>
  <c r="X19" i="34"/>
  <c r="X19" i="44"/>
  <c r="X19" i="26"/>
  <c r="X19" i="39"/>
  <c r="X19" i="22"/>
  <c r="X19" i="50"/>
  <c r="X19" i="16"/>
  <c r="X19" i="49"/>
  <c r="X19" i="25"/>
  <c r="X19" i="38"/>
  <c r="X19" i="13"/>
  <c r="X19" i="42"/>
  <c r="X19" i="37"/>
  <c r="X19" i="23"/>
  <c r="X19" i="36"/>
  <c r="X19" i="30"/>
  <c r="X19" i="32"/>
  <c r="X19" i="17"/>
  <c r="X19" i="19"/>
  <c r="X19" i="35"/>
  <c r="X19" i="21"/>
  <c r="X19" i="40"/>
  <c r="X19" i="12"/>
  <c r="X19" i="51"/>
  <c r="X19" i="18"/>
  <c r="X19" i="24"/>
  <c r="X19" i="15"/>
  <c r="X11" i="44"/>
  <c r="X11" i="16"/>
  <c r="X11" i="14"/>
  <c r="X11" i="12"/>
  <c r="X11" i="41"/>
  <c r="X11" i="21"/>
  <c r="X11" i="24"/>
  <c r="X11" i="22"/>
  <c r="X11" i="31"/>
  <c r="X11" i="51"/>
  <c r="X11" i="30"/>
  <c r="X11" i="29"/>
  <c r="X11" i="49"/>
  <c r="X11" i="38"/>
  <c r="X11" i="36"/>
  <c r="X11" i="20"/>
  <c r="X9" i="26"/>
  <c r="X9" i="21"/>
  <c r="X9" i="52"/>
  <c r="X9" i="51"/>
  <c r="X9" i="35"/>
  <c r="X9" i="31"/>
  <c r="X9" i="33"/>
  <c r="X9" i="32"/>
  <c r="X9" i="42"/>
  <c r="X9" i="39"/>
  <c r="X9" i="18"/>
  <c r="X9" i="12"/>
  <c r="X9" i="17"/>
  <c r="X9" i="13"/>
  <c r="X9" i="30"/>
  <c r="X9" i="41"/>
  <c r="X9" i="50"/>
  <c r="X9" i="49"/>
  <c r="X9" i="8"/>
  <c r="X9" i="19"/>
  <c r="X11" i="26"/>
  <c r="X11" i="28"/>
  <c r="X11" i="17"/>
  <c r="X11" i="43"/>
  <c r="X11" i="13"/>
  <c r="X13" i="40"/>
  <c r="X13" i="41"/>
  <c r="X23" i="36"/>
  <c r="X23" i="17"/>
  <c r="X23" i="18"/>
  <c r="X23" i="35"/>
  <c r="X23" i="25"/>
  <c r="X25" i="21"/>
  <c r="X25" i="32"/>
  <c r="X25" i="23"/>
  <c r="X25" i="38"/>
  <c r="X25" i="31"/>
  <c r="X27" i="39"/>
  <c r="X27" i="40"/>
  <c r="X27" i="13"/>
  <c r="X27" i="44"/>
  <c r="X27" i="33"/>
  <c r="X27" i="51"/>
  <c r="X33" i="42"/>
  <c r="X33" i="13"/>
  <c r="X33" i="31"/>
  <c r="X37" i="42"/>
  <c r="X37" i="25"/>
  <c r="X37" i="24"/>
  <c r="X37" i="22"/>
  <c r="X37" i="8"/>
  <c r="X39" i="41"/>
  <c r="X39" i="52"/>
  <c r="X39" i="25"/>
  <c r="X43" i="8"/>
  <c r="X43" i="41"/>
  <c r="X43" i="49"/>
  <c r="X43" i="15"/>
  <c r="X43" i="36"/>
  <c r="X7" i="24"/>
  <c r="X7" i="38"/>
  <c r="X7" i="12"/>
  <c r="X7" i="43"/>
  <c r="X7" i="25"/>
  <c r="X7" i="42"/>
  <c r="X7" i="18"/>
  <c r="X7" i="33"/>
  <c r="X31" i="32"/>
  <c r="X31" i="44"/>
  <c r="X31" i="52"/>
  <c r="X31" i="19"/>
  <c r="X31" i="35"/>
  <c r="V35" i="52"/>
  <c r="X13" i="39"/>
  <c r="X19" i="29"/>
  <c r="X19" i="28"/>
  <c r="X41" i="18"/>
  <c r="X41" i="34"/>
  <c r="X41" i="14"/>
  <c r="X29" i="34"/>
  <c r="X29" i="38"/>
  <c r="X21" i="39"/>
  <c r="X21" i="42"/>
  <c r="X21" i="49"/>
  <c r="X33" i="36"/>
  <c r="X23" i="41"/>
  <c r="X27" i="25"/>
  <c r="X25" i="25"/>
  <c r="X9" i="43"/>
  <c r="X20" i="27"/>
  <c r="X20" i="24"/>
  <c r="X20" i="44"/>
  <c r="X20" i="8"/>
  <c r="V30" i="15"/>
  <c r="V30" i="35"/>
  <c r="V30" i="34"/>
  <c r="V22" i="42"/>
  <c r="V22" i="17"/>
  <c r="V22" i="21"/>
  <c r="V22" i="12"/>
  <c r="V22" i="31"/>
  <c r="V22" i="41"/>
  <c r="V22" i="43"/>
  <c r="V22" i="30"/>
  <c r="V22" i="48"/>
  <c r="V22" i="15"/>
  <c r="V22" i="26"/>
  <c r="V22" i="35"/>
  <c r="V22" i="23"/>
  <c r="V22" i="29"/>
  <c r="V22" i="32"/>
  <c r="V22" i="13"/>
  <c r="V22" i="37"/>
  <c r="V22" i="50"/>
  <c r="V22" i="49"/>
  <c r="V22" i="28"/>
  <c r="V22" i="19"/>
  <c r="V22" i="36"/>
  <c r="V22" i="27"/>
  <c r="V22" i="8"/>
  <c r="V22" i="38"/>
  <c r="V22" i="18"/>
  <c r="V22" i="44"/>
  <c r="V22" i="40"/>
  <c r="V22" i="52"/>
  <c r="V22" i="25"/>
  <c r="X20" i="18"/>
  <c r="X20" i="13"/>
  <c r="V30" i="13"/>
  <c r="V30" i="31"/>
  <c r="V30" i="36"/>
  <c r="V30" i="18"/>
  <c r="V22" i="33"/>
  <c r="V22" i="39"/>
  <c r="V22" i="14"/>
  <c r="V5" i="39"/>
  <c r="V5" i="17"/>
  <c r="V5" i="38"/>
  <c r="V5" i="20"/>
  <c r="V5" i="26"/>
  <c r="V5" i="15"/>
  <c r="V5" i="25"/>
  <c r="V5" i="29"/>
  <c r="V5" i="27"/>
  <c r="V5" i="13"/>
  <c r="V5" i="21"/>
  <c r="V5" i="23"/>
  <c r="V5" i="40"/>
  <c r="V5" i="37"/>
  <c r="V5" i="16"/>
  <c r="V5" i="49"/>
  <c r="V5" i="34"/>
  <c r="V5" i="48"/>
  <c r="V5" i="32"/>
  <c r="V5" i="36"/>
  <c r="V5" i="18"/>
  <c r="V5" i="31"/>
  <c r="V5" i="8"/>
  <c r="V5" i="19"/>
  <c r="V5" i="51"/>
  <c r="V5" i="43"/>
  <c r="V5" i="52"/>
  <c r="V5" i="42"/>
  <c r="V5" i="12"/>
  <c r="V5" i="50"/>
  <c r="V5" i="35"/>
  <c r="V5" i="28"/>
  <c r="V5" i="33"/>
  <c r="V5" i="22"/>
  <c r="V5" i="30"/>
  <c r="V5" i="14"/>
  <c r="V5" i="24"/>
  <c r="V5" i="44"/>
  <c r="V5" i="41"/>
  <c r="V44" i="51"/>
  <c r="V44" i="52"/>
  <c r="V44" i="38"/>
  <c r="V44" i="30"/>
  <c r="V44" i="39"/>
  <c r="V44" i="31"/>
  <c r="V44" i="16"/>
  <c r="V44" i="44"/>
  <c r="V44" i="43"/>
  <c r="V44" i="36"/>
  <c r="V44" i="28"/>
  <c r="V44" i="37"/>
  <c r="V44" i="29"/>
  <c r="V44" i="18"/>
  <c r="V44" i="24"/>
  <c r="V44" i="48"/>
  <c r="V44" i="42"/>
  <c r="V44" i="34"/>
  <c r="V44" i="26"/>
  <c r="V44" i="35"/>
  <c r="V44" i="27"/>
  <c r="V44" i="13"/>
  <c r="V44" i="15"/>
  <c r="V44" i="19"/>
  <c r="V44" i="21"/>
  <c r="V44" i="23"/>
  <c r="V44" i="12"/>
  <c r="V44" i="20"/>
  <c r="V44" i="49"/>
  <c r="V44" i="50"/>
  <c r="V44" i="40"/>
  <c r="V44" i="32"/>
  <c r="V44" i="41"/>
  <c r="V44" i="33"/>
  <c r="V44" i="25"/>
  <c r="V44" i="14"/>
  <c r="V44" i="17"/>
  <c r="V44" i="8"/>
  <c r="V44" i="22"/>
  <c r="J14" i="17"/>
  <c r="J14" i="29"/>
  <c r="J14" i="48"/>
  <c r="J14" i="26"/>
  <c r="J14" i="39"/>
  <c r="J14" i="21"/>
  <c r="J14" i="36"/>
  <c r="J14" i="43"/>
  <c r="J14" i="40"/>
  <c r="J43" i="8"/>
  <c r="J43" i="39"/>
  <c r="J43" i="24"/>
  <c r="J43" i="44"/>
  <c r="J43" i="21"/>
  <c r="J43" i="40"/>
  <c r="J43" i="42"/>
  <c r="J43" i="14"/>
  <c r="J43" i="52"/>
  <c r="T37" i="35"/>
  <c r="T37" i="36"/>
  <c r="T37" i="32"/>
  <c r="J31" i="40"/>
  <c r="J11" i="38"/>
  <c r="J14" i="23"/>
  <c r="J14" i="37"/>
  <c r="J14" i="42"/>
  <c r="J14" i="19"/>
  <c r="J14" i="14"/>
  <c r="J14" i="30"/>
  <c r="J14" i="31"/>
  <c r="J14" i="52"/>
  <c r="J14" i="25"/>
  <c r="J14" i="50"/>
  <c r="J43" i="26"/>
  <c r="J43" i="33"/>
  <c r="J43" i="38"/>
  <c r="J43" i="28"/>
  <c r="J43" i="18"/>
  <c r="J43" i="51"/>
  <c r="J43" i="17"/>
  <c r="J43" i="49"/>
  <c r="J43" i="20"/>
  <c r="J43" i="23"/>
  <c r="T37" i="22"/>
  <c r="T37" i="15"/>
  <c r="T37" i="31"/>
  <c r="J31" i="24"/>
  <c r="J14" i="8"/>
  <c r="J14" i="44"/>
  <c r="J14" i="27"/>
  <c r="J14" i="49"/>
  <c r="J14" i="18"/>
  <c r="J14" i="34"/>
  <c r="J14" i="41"/>
  <c r="J14" i="28"/>
  <c r="J14" i="20"/>
  <c r="J43" i="41"/>
  <c r="J43" i="32"/>
  <c r="J43" i="37"/>
  <c r="J43" i="34"/>
  <c r="J43" i="22"/>
  <c r="J43" i="25"/>
  <c r="J43" i="50"/>
  <c r="J43" i="48"/>
  <c r="J43" i="27"/>
  <c r="T37" i="14"/>
  <c r="T37" i="34"/>
  <c r="T37" i="52"/>
  <c r="J21" i="15"/>
  <c r="J10" i="39"/>
  <c r="J10" i="33"/>
  <c r="T11" i="29"/>
  <c r="J9" i="49"/>
  <c r="J31" i="25"/>
  <c r="J31" i="8"/>
  <c r="J31" i="36"/>
  <c r="J21" i="34"/>
  <c r="J11" i="50"/>
  <c r="J11" i="20"/>
  <c r="J21" i="28"/>
  <c r="J10" i="34"/>
  <c r="J10" i="40"/>
  <c r="J10" i="12"/>
  <c r="T11" i="16"/>
  <c r="T11" i="28"/>
  <c r="J31" i="22"/>
  <c r="J31" i="39"/>
  <c r="J21" i="39"/>
  <c r="J21" i="42"/>
  <c r="J11" i="48"/>
  <c r="J21" i="14"/>
  <c r="J11" i="32"/>
  <c r="T20" i="38"/>
  <c r="J10" i="42"/>
  <c r="J10" i="38"/>
  <c r="T11" i="38"/>
  <c r="J31" i="31"/>
  <c r="J31" i="15"/>
  <c r="J21" i="27"/>
  <c r="J21" i="31"/>
  <c r="J11" i="13"/>
  <c r="J11" i="18"/>
  <c r="T20" i="15"/>
  <c r="T20" i="42"/>
  <c r="J10" i="26"/>
  <c r="J10" i="51"/>
  <c r="J10" i="43"/>
  <c r="J10" i="31"/>
  <c r="J10" i="50"/>
  <c r="J10" i="17"/>
  <c r="J10" i="13"/>
  <c r="J10" i="37"/>
  <c r="J10" i="14"/>
  <c r="J10" i="44"/>
  <c r="T11" i="24"/>
  <c r="T11" i="44"/>
  <c r="T11" i="41"/>
  <c r="T11" i="48"/>
  <c r="T11" i="42"/>
  <c r="J9" i="29"/>
  <c r="J31" i="27"/>
  <c r="J31" i="21"/>
  <c r="J31" i="52"/>
  <c r="J31" i="29"/>
  <c r="J31" i="37"/>
  <c r="J31" i="34"/>
  <c r="J31" i="32"/>
  <c r="J31" i="38"/>
  <c r="J31" i="51"/>
  <c r="J31" i="14"/>
  <c r="J21" i="26"/>
  <c r="J21" i="49"/>
  <c r="J21" i="23"/>
  <c r="J21" i="30"/>
  <c r="J21" i="21"/>
  <c r="J21" i="41"/>
  <c r="J19" i="33"/>
  <c r="J21" i="12"/>
  <c r="J21" i="35"/>
  <c r="T20" i="44"/>
  <c r="T20" i="26"/>
  <c r="J10" i="41"/>
  <c r="J10" i="30"/>
  <c r="J10" i="16"/>
  <c r="J10" i="18"/>
  <c r="J10" i="27"/>
  <c r="J10" i="29"/>
  <c r="J10" i="32"/>
  <c r="J10" i="35"/>
  <c r="J10" i="8"/>
  <c r="J10" i="15"/>
  <c r="T11" i="40"/>
  <c r="T11" i="39"/>
  <c r="T11" i="25"/>
  <c r="T11" i="34"/>
  <c r="T11" i="51"/>
  <c r="J9" i="22"/>
  <c r="J31" i="13"/>
  <c r="J31" i="17"/>
  <c r="J31" i="41"/>
  <c r="J31" i="19"/>
  <c r="J31" i="33"/>
  <c r="J31" i="12"/>
  <c r="J31" i="50"/>
  <c r="J31" i="18"/>
  <c r="J31" i="28"/>
  <c r="J21" i="32"/>
  <c r="J21" i="29"/>
  <c r="J21" i="16"/>
  <c r="J21" i="8"/>
  <c r="J21" i="51"/>
  <c r="J21" i="43"/>
  <c r="J21" i="19"/>
  <c r="J19" i="17"/>
  <c r="J21" i="17"/>
  <c r="T20" i="17"/>
  <c r="T20" i="40"/>
  <c r="T20" i="13"/>
  <c r="J10" i="48"/>
  <c r="J10" i="19"/>
  <c r="J10" i="24"/>
  <c r="J10" i="52"/>
  <c r="J10" i="23"/>
  <c r="J10" i="49"/>
  <c r="J10" i="28"/>
  <c r="J10" i="36"/>
  <c r="J10" i="22"/>
  <c r="T11" i="23"/>
  <c r="T11" i="50"/>
  <c r="T11" i="17"/>
  <c r="T11" i="32"/>
  <c r="J31" i="43"/>
  <c r="J31" i="26"/>
  <c r="J31" i="35"/>
  <c r="J31" i="23"/>
  <c r="J31" i="44"/>
  <c r="J31" i="42"/>
  <c r="J31" i="30"/>
  <c r="J31" i="48"/>
  <c r="J31" i="49"/>
  <c r="J21" i="24"/>
  <c r="J21" i="36"/>
  <c r="J21" i="25"/>
  <c r="J21" i="18"/>
  <c r="J21" i="52"/>
  <c r="J21" i="37"/>
  <c r="J21" i="40"/>
  <c r="J21" i="44"/>
  <c r="J21" i="22"/>
  <c r="J21" i="20"/>
  <c r="G15" i="36"/>
  <c r="G13" i="42"/>
  <c r="G36" i="28"/>
  <c r="G36" i="8"/>
  <c r="G33" i="42"/>
  <c r="G43" i="38"/>
  <c r="G43" i="51"/>
  <c r="G43" i="31"/>
  <c r="G12" i="31"/>
  <c r="G25" i="52"/>
  <c r="G8" i="13"/>
  <c r="G33" i="24"/>
  <c r="G5" i="8"/>
  <c r="G28" i="26"/>
  <c r="G28" i="34"/>
  <c r="G34" i="29"/>
  <c r="G34" i="44"/>
  <c r="G34" i="30"/>
  <c r="G13" i="20"/>
  <c r="G13" i="40"/>
  <c r="G43" i="32"/>
  <c r="G40" i="43"/>
  <c r="G32" i="30"/>
  <c r="G10" i="30"/>
  <c r="G27" i="39"/>
  <c r="G5" i="43"/>
  <c r="G12" i="26"/>
  <c r="G10" i="13"/>
  <c r="G15" i="25"/>
  <c r="G13" i="22"/>
  <c r="G33" i="40"/>
  <c r="G43" i="23"/>
  <c r="G43" i="30"/>
  <c r="G12" i="28"/>
  <c r="G40" i="26"/>
  <c r="G40" i="39"/>
  <c r="G32" i="12"/>
  <c r="G32" i="34"/>
  <c r="G12" i="12"/>
  <c r="G19" i="17"/>
  <c r="G15" i="51"/>
  <c r="G27" i="14"/>
  <c r="G27" i="22"/>
  <c r="G10" i="31"/>
  <c r="G27" i="38"/>
  <c r="G5" i="35"/>
  <c r="G10" i="16"/>
  <c r="G25" i="44"/>
  <c r="G40" i="19"/>
  <c r="G12" i="19"/>
  <c r="G33" i="20"/>
  <c r="G36" i="35"/>
  <c r="G27" i="19"/>
  <c r="G27" i="21"/>
  <c r="G10" i="35"/>
  <c r="G27" i="41"/>
  <c r="G5" i="28"/>
  <c r="G40" i="22"/>
  <c r="G40" i="13"/>
  <c r="G32" i="17"/>
  <c r="G32" i="15"/>
  <c r="G32" i="32"/>
  <c r="G36" i="17"/>
  <c r="G15" i="41"/>
  <c r="G28" i="17"/>
  <c r="G10" i="23"/>
  <c r="G27" i="51"/>
  <c r="G5" i="39"/>
  <c r="G5" i="36"/>
  <c r="E34" i="34"/>
  <c r="G34" i="34" s="1"/>
  <c r="T20" i="35"/>
  <c r="T20" i="20"/>
  <c r="T20" i="8"/>
  <c r="T20" i="29"/>
  <c r="T20" i="33"/>
  <c r="T20" i="41"/>
  <c r="T20" i="18"/>
  <c r="T20" i="31"/>
  <c r="T20" i="30"/>
  <c r="T20" i="37"/>
  <c r="T24" i="12"/>
  <c r="T24" i="49"/>
  <c r="T24" i="39"/>
  <c r="T24" i="23"/>
  <c r="T24" i="13"/>
  <c r="T24" i="50"/>
  <c r="T24" i="20"/>
  <c r="T24" i="26"/>
  <c r="T24" i="33"/>
  <c r="T24" i="51"/>
  <c r="T16" i="12"/>
  <c r="T16" i="48"/>
  <c r="T16" i="18"/>
  <c r="T16" i="22"/>
  <c r="T16" i="28"/>
  <c r="T16" i="43"/>
  <c r="T16" i="14"/>
  <c r="T16" i="25"/>
  <c r="T16" i="24"/>
  <c r="T16" i="50"/>
  <c r="T8" i="39"/>
  <c r="T8" i="15"/>
  <c r="T8" i="41"/>
  <c r="T8" i="22"/>
  <c r="T8" i="42"/>
  <c r="T28" i="25"/>
  <c r="T28" i="41"/>
  <c r="T28" i="29"/>
  <c r="T28" i="35"/>
  <c r="T28" i="18"/>
  <c r="J24" i="16"/>
  <c r="J24" i="29"/>
  <c r="J24" i="43"/>
  <c r="J24" i="37"/>
  <c r="J24" i="14"/>
  <c r="J24" i="18"/>
  <c r="J24" i="8"/>
  <c r="J24" i="21"/>
  <c r="J24" i="39"/>
  <c r="F8" i="35"/>
  <c r="G8" i="35" s="1"/>
  <c r="P8" i="31"/>
  <c r="F14" i="14"/>
  <c r="G14" i="14" s="1"/>
  <c r="P14" i="15"/>
  <c r="J29" i="23"/>
  <c r="P14" i="30"/>
  <c r="F35" i="30"/>
  <c r="G35" i="30" s="1"/>
  <c r="F35" i="37"/>
  <c r="G35" i="37" s="1"/>
  <c r="F35" i="36"/>
  <c r="G35" i="36" s="1"/>
  <c r="P35" i="23"/>
  <c r="P35" i="19"/>
  <c r="P35" i="29"/>
  <c r="F35" i="24"/>
  <c r="G35" i="24" s="1"/>
  <c r="P35" i="35"/>
  <c r="F35" i="12"/>
  <c r="G35" i="12" s="1"/>
  <c r="F35" i="40"/>
  <c r="G35" i="40" s="1"/>
  <c r="P35" i="18"/>
  <c r="P35" i="33"/>
  <c r="F35" i="29"/>
  <c r="G35" i="29" s="1"/>
  <c r="F35" i="22"/>
  <c r="G35" i="22" s="1"/>
  <c r="F35" i="15"/>
  <c r="G35" i="15" s="1"/>
  <c r="P35" i="38"/>
  <c r="P14" i="51"/>
  <c r="J27" i="33"/>
  <c r="J27" i="40"/>
  <c r="J27" i="51"/>
  <c r="J27" i="28"/>
  <c r="J27" i="19"/>
  <c r="N10" i="16"/>
  <c r="N10" i="17"/>
  <c r="N10" i="24"/>
  <c r="N10" i="31"/>
  <c r="N10" i="40"/>
  <c r="N10" i="30"/>
  <c r="N10" i="42"/>
  <c r="N10" i="41"/>
  <c r="N10" i="14"/>
  <c r="N10" i="19"/>
  <c r="N10" i="25"/>
  <c r="N10" i="32"/>
  <c r="N10" i="12"/>
  <c r="N10" i="20"/>
  <c r="N10" i="33"/>
  <c r="N10" i="36"/>
  <c r="N10" i="44"/>
  <c r="N10" i="18"/>
  <c r="N10" i="22"/>
  <c r="N10" i="27"/>
  <c r="N10" i="34"/>
  <c r="N10" i="28"/>
  <c r="N10" i="37"/>
  <c r="N10" i="21"/>
  <c r="N10" i="23"/>
  <c r="N10" i="35"/>
  <c r="N10" i="29"/>
  <c r="N10" i="43"/>
  <c r="N10" i="39"/>
  <c r="N10" i="13"/>
  <c r="N10" i="38"/>
  <c r="N10" i="26"/>
  <c r="N10" i="49"/>
  <c r="N10" i="15"/>
  <c r="N10" i="52"/>
  <c r="N41" i="42"/>
  <c r="N41" i="27"/>
  <c r="N41" i="40"/>
  <c r="N41" i="44"/>
  <c r="N41" i="21"/>
  <c r="N41" i="18"/>
  <c r="N41" i="28"/>
  <c r="AH8" i="4"/>
  <c r="F8" i="4" s="1"/>
  <c r="AI8" i="4"/>
  <c r="G8" i="4" s="1"/>
  <c r="T20" i="25"/>
  <c r="T20" i="14"/>
  <c r="T20" i="24"/>
  <c r="T20" i="21"/>
  <c r="T20" i="36"/>
  <c r="T20" i="22"/>
  <c r="T20" i="34"/>
  <c r="T20" i="23"/>
  <c r="T20" i="39"/>
  <c r="T20" i="51"/>
  <c r="T24" i="28"/>
  <c r="T24" i="52"/>
  <c r="T24" i="19"/>
  <c r="T24" i="43"/>
  <c r="T24" i="32"/>
  <c r="T24" i="48"/>
  <c r="T24" i="25"/>
  <c r="T24" i="34"/>
  <c r="T24" i="24"/>
  <c r="T16" i="27"/>
  <c r="T16" i="13"/>
  <c r="T16" i="40"/>
  <c r="T16" i="31"/>
  <c r="T16" i="20"/>
  <c r="T16" i="32"/>
  <c r="T16" i="35"/>
  <c r="T16" i="52"/>
  <c r="T16" i="23"/>
  <c r="T16" i="17"/>
  <c r="T8" i="37"/>
  <c r="T8" i="49"/>
  <c r="T8" i="33"/>
  <c r="T8" i="43"/>
  <c r="T8" i="34"/>
  <c r="T28" i="42"/>
  <c r="T28" i="27"/>
  <c r="T28" i="26"/>
  <c r="T28" i="12"/>
  <c r="T28" i="52"/>
  <c r="J24" i="15"/>
  <c r="J24" i="40"/>
  <c r="J24" i="44"/>
  <c r="J24" i="41"/>
  <c r="J24" i="48"/>
  <c r="J24" i="52"/>
  <c r="J24" i="32"/>
  <c r="J24" i="13"/>
  <c r="J24" i="38"/>
  <c r="J24" i="19"/>
  <c r="T37" i="37"/>
  <c r="T37" i="23"/>
  <c r="T37" i="29"/>
  <c r="T37" i="28"/>
  <c r="T37" i="19"/>
  <c r="T37" i="38"/>
  <c r="T37" i="18"/>
  <c r="T37" i="27"/>
  <c r="T37" i="25"/>
  <c r="T37" i="41"/>
  <c r="T37" i="8"/>
  <c r="T37" i="33"/>
  <c r="T37" i="48"/>
  <c r="T37" i="49"/>
  <c r="T37" i="21"/>
  <c r="T37" i="43"/>
  <c r="T37" i="17"/>
  <c r="T37" i="13"/>
  <c r="T37" i="24"/>
  <c r="T37" i="30"/>
  <c r="T37" i="51"/>
  <c r="T37" i="44"/>
  <c r="T37" i="26"/>
  <c r="T37" i="20"/>
  <c r="T37" i="39"/>
  <c r="T37" i="16"/>
  <c r="AI11" i="4"/>
  <c r="G11" i="4" s="1"/>
  <c r="AI31" i="4"/>
  <c r="G31" i="4" s="1"/>
  <c r="J28" i="44" s="1"/>
  <c r="P8" i="28"/>
  <c r="F14" i="15"/>
  <c r="G14" i="15" s="1"/>
  <c r="F14" i="28"/>
  <c r="G14" i="28" s="1"/>
  <c r="J37" i="49"/>
  <c r="J37" i="20"/>
  <c r="J37" i="8"/>
  <c r="J37" i="30"/>
  <c r="J37" i="18"/>
  <c r="J37" i="29"/>
  <c r="J37" i="15"/>
  <c r="J37" i="12"/>
  <c r="J37" i="52"/>
  <c r="J37" i="51"/>
  <c r="J37" i="22"/>
  <c r="J37" i="38"/>
  <c r="J37" i="42"/>
  <c r="J37" i="31"/>
  <c r="J37" i="48"/>
  <c r="J37" i="14"/>
  <c r="J37" i="28"/>
  <c r="J37" i="17"/>
  <c r="J37" i="43"/>
  <c r="J37" i="32"/>
  <c r="P14" i="48"/>
  <c r="F14" i="37"/>
  <c r="G14" i="37" s="1"/>
  <c r="P14" i="20"/>
  <c r="P14" i="35"/>
  <c r="P14" i="42"/>
  <c r="F14" i="44"/>
  <c r="G14" i="44" s="1"/>
  <c r="F14" i="52"/>
  <c r="G14" i="52" s="1"/>
  <c r="F14" i="36"/>
  <c r="G14" i="36" s="1"/>
  <c r="F14" i="33"/>
  <c r="P14" i="41"/>
  <c r="F14" i="13"/>
  <c r="G14" i="13" s="1"/>
  <c r="P14" i="19"/>
  <c r="F14" i="34"/>
  <c r="G14" i="34" s="1"/>
  <c r="P14" i="23"/>
  <c r="P14" i="38"/>
  <c r="P14" i="21"/>
  <c r="F14" i="22"/>
  <c r="G14" i="22" s="1"/>
  <c r="P14" i="14"/>
  <c r="F14" i="43"/>
  <c r="G14" i="43" s="1"/>
  <c r="P14" i="52"/>
  <c r="F14" i="51"/>
  <c r="G14" i="51" s="1"/>
  <c r="F14" i="48"/>
  <c r="P14" i="12"/>
  <c r="F14" i="49"/>
  <c r="P14" i="34"/>
  <c r="F14" i="26"/>
  <c r="F14" i="17"/>
  <c r="G14" i="17" s="1"/>
  <c r="F14" i="27"/>
  <c r="P14" i="50"/>
  <c r="P14" i="32"/>
  <c r="F14" i="16"/>
  <c r="G14" i="16" s="1"/>
  <c r="P14" i="44"/>
  <c r="F14" i="25"/>
  <c r="G14" i="25" s="1"/>
  <c r="F14" i="20"/>
  <c r="G14" i="20" s="1"/>
  <c r="P14" i="18"/>
  <c r="F14" i="24"/>
  <c r="G14" i="24" s="1"/>
  <c r="F14" i="29"/>
  <c r="G14" i="29" s="1"/>
  <c r="P14" i="25"/>
  <c r="P14" i="40"/>
  <c r="F14" i="21"/>
  <c r="G14" i="21" s="1"/>
  <c r="F14" i="35"/>
  <c r="P14" i="16"/>
  <c r="F14" i="18"/>
  <c r="G14" i="18" s="1"/>
  <c r="P14" i="31"/>
  <c r="F14" i="39"/>
  <c r="G14" i="39" s="1"/>
  <c r="F14" i="31"/>
  <c r="G14" i="31" s="1"/>
  <c r="P14" i="28"/>
  <c r="F14" i="32"/>
  <c r="G14" i="32" s="1"/>
  <c r="F14" i="41"/>
  <c r="G14" i="41" s="1"/>
  <c r="P14" i="49"/>
  <c r="P14" i="24"/>
  <c r="F14" i="50"/>
  <c r="G14" i="50" s="1"/>
  <c r="F14" i="40"/>
  <c r="G14" i="40" s="1"/>
  <c r="F14" i="42"/>
  <c r="G14" i="42" s="1"/>
  <c r="P14" i="29"/>
  <c r="P14" i="33"/>
  <c r="P8" i="33"/>
  <c r="P8" i="18"/>
  <c r="P8" i="38"/>
  <c r="F8" i="41"/>
  <c r="G8" i="41" s="1"/>
  <c r="F8" i="28"/>
  <c r="F8" i="21"/>
  <c r="G8" i="21" s="1"/>
  <c r="F8" i="27"/>
  <c r="F8" i="24"/>
  <c r="G8" i="24" s="1"/>
  <c r="P8" i="39"/>
  <c r="P8" i="26"/>
  <c r="P8" i="24"/>
  <c r="P8" i="15"/>
  <c r="P8" i="8"/>
  <c r="F8" i="40"/>
  <c r="G8" i="40" s="1"/>
  <c r="P8" i="49"/>
  <c r="F8" i="51"/>
  <c r="G8" i="51" s="1"/>
  <c r="P8" i="41"/>
  <c r="P8" i="40"/>
  <c r="P8" i="16"/>
  <c r="F8" i="29"/>
  <c r="G8" i="29" s="1"/>
  <c r="P8" i="36"/>
  <c r="F8" i="26"/>
  <c r="F8" i="14"/>
  <c r="G8" i="14" s="1"/>
  <c r="P8" i="12"/>
  <c r="F8" i="18"/>
  <c r="G8" i="18" s="1"/>
  <c r="F8" i="43"/>
  <c r="P8" i="19"/>
  <c r="P8" i="30"/>
  <c r="F8" i="38"/>
  <c r="G8" i="38" s="1"/>
  <c r="F8" i="22"/>
  <c r="G8" i="22" s="1"/>
  <c r="P8" i="21"/>
  <c r="F8" i="17"/>
  <c r="G8" i="17" s="1"/>
  <c r="P8" i="35"/>
  <c r="P8" i="32"/>
  <c r="P8" i="50"/>
  <c r="F8" i="52"/>
  <c r="G8" i="52" s="1"/>
  <c r="F8" i="34"/>
  <c r="F8" i="50"/>
  <c r="G8" i="50" s="1"/>
  <c r="P8" i="23"/>
  <c r="P8" i="17"/>
  <c r="F8" i="49"/>
  <c r="P8" i="27"/>
  <c r="F8" i="23"/>
  <c r="G8" i="23" s="1"/>
  <c r="F8" i="32"/>
  <c r="G8" i="32" s="1"/>
  <c r="F8" i="30"/>
  <c r="G8" i="30" s="1"/>
  <c r="F8" i="48"/>
  <c r="F8" i="19"/>
  <c r="F8" i="36"/>
  <c r="G8" i="36" s="1"/>
  <c r="P8" i="25"/>
  <c r="P8" i="42"/>
  <c r="P8" i="48"/>
  <c r="F8" i="25"/>
  <c r="G8" i="25" s="1"/>
  <c r="P8" i="13"/>
  <c r="P8" i="29"/>
  <c r="P8" i="20"/>
  <c r="F8" i="44"/>
  <c r="G8" i="44" s="1"/>
  <c r="F8" i="37"/>
  <c r="G8" i="37" s="1"/>
  <c r="F8" i="39"/>
  <c r="G8" i="39" s="1"/>
  <c r="P8" i="51"/>
  <c r="P8" i="43"/>
  <c r="F8" i="16"/>
  <c r="G8" i="16" s="1"/>
  <c r="F8" i="33"/>
  <c r="G8" i="33" s="1"/>
  <c r="P8" i="22"/>
  <c r="F8" i="15"/>
  <c r="G8" i="15" s="1"/>
  <c r="P8" i="34"/>
  <c r="P8" i="52"/>
  <c r="P8" i="14"/>
  <c r="F8" i="31"/>
  <c r="T20" i="48"/>
  <c r="T20" i="50"/>
  <c r="T20" i="49"/>
  <c r="T20" i="19"/>
  <c r="T20" i="52"/>
  <c r="T20" i="28"/>
  <c r="T20" i="12"/>
  <c r="T20" i="27"/>
  <c r="T20" i="32"/>
  <c r="T24" i="37"/>
  <c r="T24" i="29"/>
  <c r="T24" i="42"/>
  <c r="T24" i="18"/>
  <c r="T24" i="31"/>
  <c r="T24" i="36"/>
  <c r="T24" i="30"/>
  <c r="T24" i="22"/>
  <c r="T24" i="40"/>
  <c r="T16" i="41"/>
  <c r="T16" i="51"/>
  <c r="T16" i="34"/>
  <c r="T16" i="30"/>
  <c r="T16" i="15"/>
  <c r="T16" i="49"/>
  <c r="T16" i="44"/>
  <c r="T16" i="37"/>
  <c r="T8" i="26"/>
  <c r="T8" i="23"/>
  <c r="T8" i="32"/>
  <c r="T8" i="8"/>
  <c r="T28" i="14"/>
  <c r="T28" i="24"/>
  <c r="T28" i="30"/>
  <c r="J24" i="27"/>
  <c r="J24" i="33"/>
  <c r="J24" i="42"/>
  <c r="J24" i="23"/>
  <c r="J24" i="31"/>
  <c r="J24" i="50"/>
  <c r="J24" i="30"/>
  <c r="J24" i="24"/>
  <c r="J24" i="26"/>
  <c r="P8" i="44"/>
  <c r="F8" i="42"/>
  <c r="G8" i="42" s="1"/>
  <c r="F8" i="12"/>
  <c r="G8" i="12" s="1"/>
  <c r="P14" i="13"/>
  <c r="F14" i="8"/>
  <c r="G14" i="8" s="1"/>
  <c r="F14" i="38"/>
  <c r="G14" i="38" s="1"/>
  <c r="J29" i="22"/>
  <c r="J29" i="24"/>
  <c r="J29" i="29"/>
  <c r="J29" i="41"/>
  <c r="J29" i="35"/>
  <c r="J29" i="27"/>
  <c r="J29" i="52"/>
  <c r="J29" i="21"/>
  <c r="J29" i="43"/>
  <c r="J29" i="17"/>
  <c r="J29" i="37"/>
  <c r="J29" i="50"/>
  <c r="J29" i="32"/>
  <c r="J9" i="43"/>
  <c r="J9" i="35"/>
  <c r="J9" i="13"/>
  <c r="J9" i="26"/>
  <c r="J9" i="31"/>
  <c r="J9" i="30"/>
  <c r="J9" i="50"/>
  <c r="J9" i="33"/>
  <c r="J9" i="40"/>
  <c r="J9" i="8"/>
  <c r="J9" i="18"/>
  <c r="J9" i="48"/>
  <c r="J9" i="17"/>
  <c r="J9" i="41"/>
  <c r="J9" i="39"/>
  <c r="AI36" i="4"/>
  <c r="G36" i="4" s="1"/>
  <c r="J33" i="8" s="1"/>
  <c r="AH36" i="4"/>
  <c r="F36" i="4" s="1"/>
  <c r="T33" i="28" s="1"/>
  <c r="G13" i="25"/>
  <c r="G34" i="38"/>
  <c r="AH17" i="4"/>
  <c r="F17" i="4" s="1"/>
  <c r="AH32" i="4"/>
  <c r="F32" i="4" s="1"/>
  <c r="T29" i="14" s="1"/>
  <c r="AH24" i="4"/>
  <c r="F24" i="4" s="1"/>
  <c r="T21" i="14" s="1"/>
  <c r="AI23" i="4"/>
  <c r="G23" i="4" s="1"/>
  <c r="J20" i="50" s="1"/>
  <c r="J19" i="38"/>
  <c r="J35" i="13"/>
  <c r="J35" i="26"/>
  <c r="J35" i="32"/>
  <c r="J35" i="16"/>
  <c r="J35" i="44"/>
  <c r="J35" i="22"/>
  <c r="J35" i="14"/>
  <c r="G39" i="48"/>
  <c r="G15" i="43"/>
  <c r="J19" i="14"/>
  <c r="J11" i="41"/>
  <c r="J11" i="8"/>
  <c r="J11" i="24"/>
  <c r="G8" i="49"/>
  <c r="AH12" i="4"/>
  <c r="F12" i="4" s="1"/>
  <c r="T9" i="31" s="1"/>
  <c r="AH13" i="4"/>
  <c r="F13" i="4" s="1"/>
  <c r="T10" i="14" s="1"/>
  <c r="AI19" i="4"/>
  <c r="G19" i="4" s="1"/>
  <c r="J16" i="30" s="1"/>
  <c r="J19" i="27"/>
  <c r="J19" i="26"/>
  <c r="J19" i="36"/>
  <c r="J15" i="26"/>
  <c r="J15" i="13"/>
  <c r="J15" i="31"/>
  <c r="J15" i="16"/>
  <c r="J15" i="41"/>
  <c r="J15" i="12"/>
  <c r="J15" i="50"/>
  <c r="J15" i="25"/>
  <c r="J15" i="20"/>
  <c r="J15" i="51"/>
  <c r="J21" i="50"/>
  <c r="J21" i="33"/>
  <c r="J21" i="38"/>
  <c r="J23" i="20"/>
  <c r="J7" i="38"/>
  <c r="F25" i="35"/>
  <c r="P25" i="28"/>
  <c r="P25" i="29"/>
  <c r="F25" i="17"/>
  <c r="G25" i="17" s="1"/>
  <c r="F25" i="31"/>
  <c r="P25" i="43"/>
  <c r="P25" i="32"/>
  <c r="F25" i="42"/>
  <c r="G25" i="42" s="1"/>
  <c r="F25" i="8"/>
  <c r="G25" i="8" s="1"/>
  <c r="F25" i="40"/>
  <c r="P25" i="31"/>
  <c r="F25" i="49"/>
  <c r="P25" i="34"/>
  <c r="F25" i="48"/>
  <c r="P25" i="8"/>
  <c r="F25" i="41"/>
  <c r="G25" i="41" s="1"/>
  <c r="P25" i="37"/>
  <c r="F25" i="39"/>
  <c r="G25" i="39" s="1"/>
  <c r="P25" i="12"/>
  <c r="F25" i="34"/>
  <c r="G25" i="34" s="1"/>
  <c r="P25" i="17"/>
  <c r="P25" i="19"/>
  <c r="P25" i="16"/>
  <c r="F25" i="12"/>
  <c r="G25" i="12" s="1"/>
  <c r="F25" i="18"/>
  <c r="G25" i="18" s="1"/>
  <c r="P25" i="41"/>
  <c r="F25" i="50"/>
  <c r="F25" i="43"/>
  <c r="P25" i="13"/>
  <c r="P25" i="25"/>
  <c r="P25" i="22"/>
  <c r="F25" i="16"/>
  <c r="G25" i="16" s="1"/>
  <c r="P25" i="23"/>
  <c r="P25" i="40"/>
  <c r="P25" i="15"/>
  <c r="P25" i="35"/>
  <c r="F25" i="25"/>
  <c r="G25" i="25" s="1"/>
  <c r="F25" i="33"/>
  <c r="G25" i="33" s="1"/>
  <c r="P25" i="20"/>
  <c r="F25" i="23"/>
  <c r="G25" i="23" s="1"/>
  <c r="F25" i="36"/>
  <c r="G25" i="36" s="1"/>
  <c r="F25" i="20"/>
  <c r="G25" i="20" s="1"/>
  <c r="F25" i="51"/>
  <c r="P25" i="21"/>
  <c r="F25" i="26"/>
  <c r="G25" i="26" s="1"/>
  <c r="N44" i="38"/>
  <c r="N44" i="28"/>
  <c r="N44" i="49"/>
  <c r="N44" i="31"/>
  <c r="N44" i="22"/>
  <c r="N44" i="43"/>
  <c r="N44" i="21"/>
  <c r="N44" i="13"/>
  <c r="P40" i="8"/>
  <c r="F40" i="8"/>
  <c r="G40" i="8" s="1"/>
  <c r="N18" i="25"/>
  <c r="N18" i="18"/>
  <c r="N18" i="14"/>
  <c r="N18" i="21"/>
  <c r="N18" i="37"/>
  <c r="N18" i="36"/>
  <c r="N18" i="42"/>
  <c r="N18" i="43"/>
  <c r="N18" i="19"/>
  <c r="N18" i="27"/>
  <c r="N18" i="22"/>
  <c r="N18" i="15"/>
  <c r="N18" i="28"/>
  <c r="N18" i="39"/>
  <c r="N18" i="38"/>
  <c r="N18" i="44"/>
  <c r="N18" i="49"/>
  <c r="N18" i="12"/>
  <c r="N18" i="23"/>
  <c r="N18" i="31"/>
  <c r="N18" i="29"/>
  <c r="N18" i="17"/>
  <c r="N18" i="33"/>
  <c r="N18" i="26"/>
  <c r="N18" i="40"/>
  <c r="N18" i="8"/>
  <c r="G11" i="37"/>
  <c r="F11" i="40"/>
  <c r="G11" i="40" s="1"/>
  <c r="F11" i="24"/>
  <c r="G11" i="24" s="1"/>
  <c r="F11" i="42"/>
  <c r="P11" i="50"/>
  <c r="P11" i="24"/>
  <c r="P11" i="20"/>
  <c r="F11" i="14"/>
  <c r="G11" i="14" s="1"/>
  <c r="P11" i="44"/>
  <c r="P11" i="27"/>
  <c r="F11" i="19"/>
  <c r="G11" i="19" s="1"/>
  <c r="F11" i="48"/>
  <c r="G11" i="48" s="1"/>
  <c r="P11" i="15"/>
  <c r="F11" i="26"/>
  <c r="G11" i="26" s="1"/>
  <c r="F11" i="17"/>
  <c r="G11" i="17" s="1"/>
  <c r="P11" i="30"/>
  <c r="F11" i="28"/>
  <c r="G11" i="28" s="1"/>
  <c r="F11" i="13"/>
  <c r="G11" i="13" s="1"/>
  <c r="F25" i="27"/>
  <c r="N14" i="33"/>
  <c r="N14" i="41"/>
  <c r="N14" i="17"/>
  <c r="N14" i="35"/>
  <c r="N14" i="24"/>
  <c r="N14" i="37"/>
  <c r="G25" i="28"/>
  <c r="G11" i="42"/>
  <c r="G12" i="35"/>
  <c r="G25" i="38"/>
  <c r="G11" i="51"/>
  <c r="G25" i="51"/>
  <c r="G25" i="19"/>
  <c r="G25" i="30"/>
  <c r="G25" i="35"/>
  <c r="G5" i="40"/>
  <c r="O34" i="4"/>
  <c r="P34" i="4" s="1"/>
  <c r="C34" i="4" s="1"/>
  <c r="O25" i="4"/>
  <c r="P25" i="4" s="1"/>
  <c r="C25" i="4" s="1"/>
  <c r="AH35" i="4"/>
  <c r="F35" i="4" s="1"/>
  <c r="J6" i="42"/>
  <c r="J6" i="34"/>
  <c r="J6" i="49"/>
  <c r="J6" i="22"/>
  <c r="J27" i="22"/>
  <c r="J27" i="21"/>
  <c r="J27" i="39"/>
  <c r="J27" i="38"/>
  <c r="J7" i="22"/>
  <c r="J7" i="30"/>
  <c r="J7" i="25"/>
  <c r="J7" i="28"/>
  <c r="J7" i="16"/>
  <c r="J23" i="39"/>
  <c r="J23" i="22"/>
  <c r="J23" i="35"/>
  <c r="J23" i="49"/>
  <c r="J23" i="51"/>
  <c r="N41" i="24"/>
  <c r="N41" i="39"/>
  <c r="N41" i="38"/>
  <c r="N41" i="20"/>
  <c r="N41" i="8"/>
  <c r="N41" i="35"/>
  <c r="N41" i="25"/>
  <c r="N41" i="31"/>
  <c r="N41" i="14"/>
  <c r="N41" i="51"/>
  <c r="N41" i="13"/>
  <c r="N41" i="43"/>
  <c r="N41" i="26"/>
  <c r="N41" i="17"/>
  <c r="F19" i="52"/>
  <c r="G19" i="52" s="1"/>
  <c r="F19" i="49"/>
  <c r="F19" i="14"/>
  <c r="G19" i="14" s="1"/>
  <c r="P19" i="51"/>
  <c r="F19" i="18"/>
  <c r="G19" i="18" s="1"/>
  <c r="P19" i="29"/>
  <c r="F19" i="44"/>
  <c r="G19" i="44" s="1"/>
  <c r="F19" i="21"/>
  <c r="G19" i="21" s="1"/>
  <c r="F19" i="25"/>
  <c r="G19" i="25" s="1"/>
  <c r="F19" i="33"/>
  <c r="G19" i="33" s="1"/>
  <c r="F19" i="41"/>
  <c r="G19" i="41" s="1"/>
  <c r="F19" i="16"/>
  <c r="G19" i="16" s="1"/>
  <c r="P19" i="25"/>
  <c r="F19" i="39"/>
  <c r="G19" i="39" s="1"/>
  <c r="P19" i="17"/>
  <c r="P19" i="35"/>
  <c r="F19" i="26"/>
  <c r="G19" i="26" s="1"/>
  <c r="F19" i="22"/>
  <c r="G19" i="22" s="1"/>
  <c r="F19" i="31"/>
  <c r="G19" i="31" s="1"/>
  <c r="F19" i="8"/>
  <c r="G19" i="8" s="1"/>
  <c r="P19" i="19"/>
  <c r="F19" i="35"/>
  <c r="G19" i="35" s="1"/>
  <c r="F19" i="43"/>
  <c r="G19" i="43" s="1"/>
  <c r="P19" i="22"/>
  <c r="P19" i="26"/>
  <c r="P19" i="34"/>
  <c r="P19" i="42"/>
  <c r="P19" i="21"/>
  <c r="F19" i="30"/>
  <c r="G19" i="30" s="1"/>
  <c r="F19" i="40"/>
  <c r="G19" i="40" s="1"/>
  <c r="P19" i="23"/>
  <c r="P19" i="39"/>
  <c r="J27" i="32"/>
  <c r="J27" i="48"/>
  <c r="J19" i="41"/>
  <c r="J19" i="24"/>
  <c r="J19" i="44"/>
  <c r="J6" i="35"/>
  <c r="J6" i="25"/>
  <c r="J27" i="34"/>
  <c r="J27" i="52"/>
  <c r="J19" i="30"/>
  <c r="J6" i="8"/>
  <c r="J23" i="17"/>
  <c r="J23" i="34"/>
  <c r="J23" i="29"/>
  <c r="J23" i="15"/>
  <c r="J7" i="26"/>
  <c r="J7" i="40"/>
  <c r="J7" i="29"/>
  <c r="J11" i="28"/>
  <c r="J11" i="43"/>
  <c r="J11" i="27"/>
  <c r="J11" i="29"/>
  <c r="J11" i="30"/>
  <c r="J35" i="48"/>
  <c r="J35" i="30"/>
  <c r="J35" i="34"/>
  <c r="J35" i="49"/>
  <c r="J35" i="33"/>
  <c r="J35" i="50"/>
  <c r="J35" i="8"/>
  <c r="J35" i="39"/>
  <c r="J35" i="20"/>
  <c r="J35" i="25"/>
  <c r="J29" i="31"/>
  <c r="J29" i="34"/>
  <c r="J29" i="28"/>
  <c r="J29" i="8"/>
  <c r="J33" i="29"/>
  <c r="N41" i="52"/>
  <c r="N41" i="36"/>
  <c r="N41" i="37"/>
  <c r="N41" i="15"/>
  <c r="P19" i="18"/>
  <c r="P19" i="48"/>
  <c r="P29" i="22"/>
  <c r="F29" i="49"/>
  <c r="P29" i="15"/>
  <c r="F29" i="22"/>
  <c r="G29" i="22" s="1"/>
  <c r="F29" i="19"/>
  <c r="G29" i="19" s="1"/>
  <c r="P29" i="43"/>
  <c r="P29" i="42"/>
  <c r="F29" i="50"/>
  <c r="V19" i="20"/>
  <c r="V19" i="33"/>
  <c r="X5" i="12"/>
  <c r="X5" i="21"/>
  <c r="X5" i="44"/>
  <c r="X5" i="39"/>
  <c r="X5" i="17"/>
  <c r="X5" i="48"/>
  <c r="X5" i="25"/>
  <c r="X5" i="38"/>
  <c r="X5" i="23"/>
  <c r="X5" i="8"/>
  <c r="X5" i="36"/>
  <c r="X5" i="19"/>
  <c r="X5" i="20"/>
  <c r="X5" i="49"/>
  <c r="X5" i="22"/>
  <c r="J27" i="15"/>
  <c r="J27" i="17"/>
  <c r="J19" i="31"/>
  <c r="J19" i="43"/>
  <c r="J6" i="18"/>
  <c r="J6" i="36"/>
  <c r="J6" i="17"/>
  <c r="J27" i="14"/>
  <c r="J27" i="8"/>
  <c r="J23" i="52"/>
  <c r="J23" i="37"/>
  <c r="J23" i="43"/>
  <c r="J7" i="8"/>
  <c r="J7" i="18"/>
  <c r="J7" i="27"/>
  <c r="J7" i="23"/>
  <c r="N41" i="33"/>
  <c r="N41" i="19"/>
  <c r="N41" i="50"/>
  <c r="N41" i="41"/>
  <c r="F19" i="51"/>
  <c r="X5" i="42"/>
  <c r="G29" i="50"/>
  <c r="J27" i="43"/>
  <c r="J27" i="25"/>
  <c r="J6" i="12"/>
  <c r="J6" i="50"/>
  <c r="J6" i="27"/>
  <c r="J27" i="35"/>
  <c r="J19" i="42"/>
  <c r="J19" i="21"/>
  <c r="J19" i="23"/>
  <c r="J19" i="39"/>
  <c r="F15" i="24"/>
  <c r="G15" i="24" s="1"/>
  <c r="F15" i="52"/>
  <c r="G15" i="52" s="1"/>
  <c r="F15" i="18"/>
  <c r="G15" i="18" s="1"/>
  <c r="P15" i="20"/>
  <c r="F15" i="17"/>
  <c r="G15" i="17" s="1"/>
  <c r="F15" i="32"/>
  <c r="G15" i="32" s="1"/>
  <c r="P15" i="29"/>
  <c r="F15" i="31"/>
  <c r="G15" i="31" s="1"/>
  <c r="F15" i="29"/>
  <c r="G15" i="29" s="1"/>
  <c r="P15" i="48"/>
  <c r="P15" i="30"/>
  <c r="F15" i="35"/>
  <c r="G15" i="35" s="1"/>
  <c r="F33" i="35"/>
  <c r="G33" i="35" s="1"/>
  <c r="P33" i="39"/>
  <c r="P33" i="30"/>
  <c r="F33" i="52"/>
  <c r="G33" i="52" s="1"/>
  <c r="F33" i="32"/>
  <c r="G33" i="32" s="1"/>
  <c r="F33" i="13"/>
  <c r="G33" i="13" s="1"/>
  <c r="P33" i="29"/>
  <c r="F33" i="12"/>
  <c r="G33" i="12" s="1"/>
  <c r="P33" i="44"/>
  <c r="P33" i="25"/>
  <c r="F33" i="21"/>
  <c r="G33" i="21" s="1"/>
  <c r="P33" i="21"/>
  <c r="X5" i="41"/>
  <c r="C44" i="27"/>
  <c r="E13" i="27"/>
  <c r="G13" i="27" s="1"/>
  <c r="E35" i="27"/>
  <c r="E12" i="27"/>
  <c r="E33" i="27"/>
  <c r="G33" i="27" s="1"/>
  <c r="E25" i="27"/>
  <c r="E14" i="27"/>
  <c r="G14" i="27" s="1"/>
  <c r="E34" i="27"/>
  <c r="E17" i="27"/>
  <c r="E18" i="27"/>
  <c r="E37" i="27"/>
  <c r="E29" i="27"/>
  <c r="G29" i="27" s="1"/>
  <c r="E5" i="27"/>
  <c r="G5" i="27" s="1"/>
  <c r="E22" i="27"/>
  <c r="E9" i="27"/>
  <c r="E38" i="27"/>
  <c r="E8" i="27"/>
  <c r="G8" i="27" s="1"/>
  <c r="E40" i="27"/>
  <c r="G40" i="27" s="1"/>
  <c r="E43" i="27"/>
  <c r="G43" i="27" s="1"/>
  <c r="E24" i="27"/>
  <c r="E21" i="27"/>
  <c r="E42" i="27"/>
  <c r="E36" i="27"/>
  <c r="E10" i="27"/>
  <c r="G10" i="27" s="1"/>
  <c r="E31" i="27"/>
  <c r="N44" i="52"/>
  <c r="N44" i="44"/>
  <c r="N44" i="42"/>
  <c r="N44" i="35"/>
  <c r="N44" i="36"/>
  <c r="N44" i="27"/>
  <c r="N44" i="19"/>
  <c r="N44" i="8"/>
  <c r="N44" i="26"/>
  <c r="N44" i="18"/>
  <c r="N44" i="48"/>
  <c r="N44" i="41"/>
  <c r="N44" i="33"/>
  <c r="N44" i="34"/>
  <c r="N44" i="25"/>
  <c r="N44" i="17"/>
  <c r="N44" i="32"/>
  <c r="N44" i="24"/>
  <c r="N44" i="16"/>
  <c r="N35" i="12"/>
  <c r="N35" i="19"/>
  <c r="N35" i="31"/>
  <c r="N35" i="21"/>
  <c r="N35" i="37"/>
  <c r="N35" i="32"/>
  <c r="N35" i="42"/>
  <c r="N35" i="40"/>
  <c r="N35" i="13"/>
  <c r="N34" i="51"/>
  <c r="N34" i="28"/>
  <c r="N34" i="22"/>
  <c r="N34" i="41"/>
  <c r="V14" i="50"/>
  <c r="V14" i="19"/>
  <c r="V14" i="30"/>
  <c r="V14" i="8"/>
  <c r="V14" i="52"/>
  <c r="V14" i="16"/>
  <c r="V14" i="26"/>
  <c r="V14" i="37"/>
  <c r="V14" i="48"/>
  <c r="V14" i="13"/>
  <c r="V14" i="17"/>
  <c r="V14" i="35"/>
  <c r="V14" i="38"/>
  <c r="V14" i="28"/>
  <c r="V14" i="49"/>
  <c r="V14" i="27"/>
  <c r="V14" i="33"/>
  <c r="V14" i="21"/>
  <c r="V14" i="41"/>
  <c r="V14" i="42"/>
  <c r="E15" i="27"/>
  <c r="G15" i="27" s="1"/>
  <c r="N35" i="26"/>
  <c r="E19" i="27"/>
  <c r="G19" i="27" s="1"/>
  <c r="F40" i="48"/>
  <c r="P40" i="40"/>
  <c r="P40" i="39"/>
  <c r="F40" i="34"/>
  <c r="G40" i="34" s="1"/>
  <c r="F40" i="29"/>
  <c r="G40" i="29" s="1"/>
  <c r="P40" i="28"/>
  <c r="P40" i="24"/>
  <c r="F40" i="17"/>
  <c r="G40" i="17" s="1"/>
  <c r="P40" i="12"/>
  <c r="F40" i="49"/>
  <c r="G40" i="49" s="1"/>
  <c r="P40" i="42"/>
  <c r="F40" i="40"/>
  <c r="G40" i="40" s="1"/>
  <c r="F40" i="35"/>
  <c r="G40" i="35" s="1"/>
  <c r="F40" i="28"/>
  <c r="G40" i="28" s="1"/>
  <c r="P40" i="26"/>
  <c r="P40" i="22"/>
  <c r="F40" i="16"/>
  <c r="G40" i="16" s="1"/>
  <c r="F40" i="12"/>
  <c r="G40" i="12" s="1"/>
  <c r="P32" i="14"/>
  <c r="F32" i="36"/>
  <c r="G32" i="36" s="1"/>
  <c r="F32" i="23"/>
  <c r="G32" i="23" s="1"/>
  <c r="F32" i="44"/>
  <c r="G32" i="44" s="1"/>
  <c r="F32" i="20"/>
  <c r="G32" i="20" s="1"/>
  <c r="F32" i="26"/>
  <c r="F32" i="28"/>
  <c r="G32" i="28" s="1"/>
  <c r="F32" i="39"/>
  <c r="G32" i="39" s="1"/>
  <c r="F32" i="19"/>
  <c r="G32" i="19" s="1"/>
  <c r="F32" i="48"/>
  <c r="F14" i="12"/>
  <c r="G14" i="12" s="1"/>
  <c r="P14" i="17"/>
  <c r="F14" i="30"/>
  <c r="G14" i="30" s="1"/>
  <c r="P14" i="27"/>
  <c r="N35" i="52"/>
  <c r="P14" i="26"/>
  <c r="P14" i="37"/>
  <c r="P14" i="36"/>
  <c r="N44" i="14"/>
  <c r="N44" i="30"/>
  <c r="N44" i="23"/>
  <c r="N44" i="40"/>
  <c r="N44" i="50"/>
  <c r="V14" i="51"/>
  <c r="V14" i="39"/>
  <c r="V14" i="22"/>
  <c r="V14" i="24"/>
  <c r="V14" i="25"/>
  <c r="E41" i="27"/>
  <c r="V11" i="37"/>
  <c r="V11" i="43"/>
  <c r="V11" i="24"/>
  <c r="V11" i="19"/>
  <c r="V11" i="41"/>
  <c r="V11" i="50"/>
  <c r="V11" i="14"/>
  <c r="V11" i="27"/>
  <c r="V11" i="25"/>
  <c r="V11" i="23"/>
  <c r="V11" i="39"/>
  <c r="V11" i="17"/>
  <c r="V11" i="15"/>
  <c r="V11" i="48"/>
  <c r="V11" i="52"/>
  <c r="V11" i="44"/>
  <c r="V11" i="22"/>
  <c r="V11" i="20"/>
  <c r="V7" i="41"/>
  <c r="V7" i="15"/>
  <c r="V7" i="21"/>
  <c r="V7" i="23"/>
  <c r="V7" i="22"/>
  <c r="V7" i="33"/>
  <c r="V7" i="52"/>
  <c r="V7" i="49"/>
  <c r="V7" i="36"/>
  <c r="V7" i="39"/>
  <c r="V7" i="14"/>
  <c r="V7" i="13"/>
  <c r="E28" i="27"/>
  <c r="G28" i="27" s="1"/>
  <c r="N44" i="20"/>
  <c r="N44" i="12"/>
  <c r="N44" i="29"/>
  <c r="N44" i="37"/>
  <c r="N44" i="51"/>
  <c r="X14" i="28"/>
  <c r="V14" i="31"/>
  <c r="V14" i="18"/>
  <c r="V14" i="34"/>
  <c r="V14" i="20"/>
  <c r="V14" i="23"/>
  <c r="G12" i="21"/>
  <c r="E6" i="27"/>
  <c r="G27" i="8"/>
  <c r="E13" i="34"/>
  <c r="E10" i="34"/>
  <c r="G10" i="34" s="1"/>
  <c r="E35" i="34"/>
  <c r="F12" i="23"/>
  <c r="G12" i="23" s="1"/>
  <c r="F12" i="13"/>
  <c r="G12" i="13" s="1"/>
  <c r="P12" i="28"/>
  <c r="F12" i="37"/>
  <c r="G12" i="37" s="1"/>
  <c r="C44" i="19"/>
  <c r="E8" i="19"/>
  <c r="E33" i="19"/>
  <c r="G33" i="19" s="1"/>
  <c r="E39" i="19"/>
  <c r="G39" i="19" s="1"/>
  <c r="E7" i="19"/>
  <c r="E28" i="19"/>
  <c r="G28" i="19" s="1"/>
  <c r="C44" i="34"/>
  <c r="E9" i="34"/>
  <c r="E15" i="34"/>
  <c r="G15" i="34" s="1"/>
  <c r="E8" i="34"/>
  <c r="G8" i="34" s="1"/>
  <c r="E20" i="34"/>
  <c r="E16" i="34"/>
  <c r="E30" i="34"/>
  <c r="E36" i="34"/>
  <c r="G36" i="34" s="1"/>
  <c r="C44" i="31"/>
  <c r="E25" i="31"/>
  <c r="E5" i="31"/>
  <c r="G5" i="31" s="1"/>
  <c r="C44" i="28"/>
  <c r="E33" i="28"/>
  <c r="G33" i="28" s="1"/>
  <c r="E17" i="28"/>
  <c r="E23" i="27"/>
  <c r="X34" i="22"/>
  <c r="X34" i="42"/>
  <c r="X34" i="52"/>
  <c r="X34" i="14"/>
  <c r="X34" i="30"/>
  <c r="X34" i="13"/>
  <c r="X34" i="25"/>
  <c r="X34" i="43"/>
  <c r="X34" i="28"/>
  <c r="X34" i="19"/>
  <c r="X34" i="39"/>
  <c r="X34" i="16"/>
  <c r="X34" i="33"/>
  <c r="X34" i="29"/>
  <c r="X34" i="48"/>
  <c r="X34" i="20"/>
  <c r="X34" i="36"/>
  <c r="X34" i="21"/>
  <c r="X34" i="41"/>
  <c r="X12" i="12"/>
  <c r="X12" i="32"/>
  <c r="X12" i="49"/>
  <c r="X12" i="44"/>
  <c r="X12" i="51"/>
  <c r="P12" i="12"/>
  <c r="P12" i="25"/>
  <c r="P12" i="33"/>
  <c r="P12" i="39"/>
  <c r="P12" i="17"/>
  <c r="F12" i="32"/>
  <c r="G12" i="32" s="1"/>
  <c r="P12" i="40"/>
  <c r="P12" i="14"/>
  <c r="F12" i="29"/>
  <c r="G12" i="29" s="1"/>
  <c r="F12" i="36"/>
  <c r="G12" i="36" s="1"/>
  <c r="F12" i="8"/>
  <c r="G12" i="8" s="1"/>
  <c r="F12" i="16"/>
  <c r="G12" i="16" s="1"/>
  <c r="F12" i="27"/>
  <c r="P12" i="8"/>
  <c r="P12" i="19"/>
  <c r="P12" i="29"/>
  <c r="P12" i="24"/>
  <c r="P12" i="44"/>
  <c r="P12" i="26"/>
  <c r="P12" i="35"/>
  <c r="P12" i="43"/>
  <c r="F12" i="20"/>
  <c r="G12" i="20" s="1"/>
  <c r="P12" i="32"/>
  <c r="C44" i="42"/>
  <c r="E39" i="42"/>
  <c r="G39" i="42" s="1"/>
  <c r="C44" i="24"/>
  <c r="E19" i="24"/>
  <c r="G19" i="24" s="1"/>
  <c r="C44" i="22"/>
  <c r="E15" i="22"/>
  <c r="C44" i="20"/>
  <c r="E19" i="20"/>
  <c r="E36" i="20"/>
  <c r="G36" i="20" s="1"/>
  <c r="E38" i="20"/>
  <c r="E22" i="20"/>
  <c r="F28" i="52"/>
  <c r="G28" i="52" s="1"/>
  <c r="P28" i="32"/>
  <c r="F28" i="20"/>
  <c r="G28" i="20" s="1"/>
  <c r="F28" i="8"/>
  <c r="G28" i="8" s="1"/>
  <c r="P28" i="12"/>
  <c r="F28" i="23"/>
  <c r="G28" i="23" s="1"/>
  <c r="F28" i="32"/>
  <c r="G28" i="32" s="1"/>
  <c r="P28" i="14"/>
  <c r="P28" i="17"/>
  <c r="P28" i="40"/>
  <c r="F28" i="21"/>
  <c r="G28" i="21" s="1"/>
  <c r="P28" i="20"/>
  <c r="F22" i="41"/>
  <c r="P22" i="20"/>
  <c r="P22" i="42"/>
  <c r="F22" i="24"/>
  <c r="G22" i="24" s="1"/>
  <c r="G25" i="21"/>
  <c r="E40" i="42"/>
  <c r="G40" i="42" s="1"/>
  <c r="E36" i="42"/>
  <c r="G36" i="42" s="1"/>
  <c r="E32" i="42"/>
  <c r="G32" i="42" s="1"/>
  <c r="E40" i="31"/>
  <c r="G40" i="31" s="1"/>
  <c r="E36" i="31"/>
  <c r="G36" i="31" s="1"/>
  <c r="E32" i="31"/>
  <c r="G32" i="31" s="1"/>
  <c r="E28" i="31"/>
  <c r="G28" i="31" s="1"/>
  <c r="E16" i="31"/>
  <c r="E8" i="31"/>
  <c r="G8" i="31" s="1"/>
  <c r="E20" i="28"/>
  <c r="E26" i="27"/>
  <c r="E36" i="24"/>
  <c r="E26" i="19"/>
  <c r="E18" i="19"/>
  <c r="E10" i="19"/>
  <c r="O33" i="4"/>
  <c r="P33" i="4" s="1"/>
  <c r="C33" i="4" s="1"/>
  <c r="P30" i="37" s="1"/>
  <c r="O19" i="4"/>
  <c r="P19" i="4" s="1"/>
  <c r="C19" i="4" s="1"/>
  <c r="P16" i="33" s="1"/>
  <c r="E43" i="8"/>
  <c r="E21" i="49"/>
  <c r="E20" i="44"/>
  <c r="E37" i="34"/>
  <c r="E17" i="34"/>
  <c r="E38" i="32"/>
  <c r="E30" i="32"/>
  <c r="E18" i="32"/>
  <c r="E10" i="32"/>
  <c r="G10" i="32" s="1"/>
  <c r="E18" i="31"/>
  <c r="E20" i="27"/>
  <c r="AN10" i="4"/>
  <c r="H10" i="4" s="1"/>
  <c r="E33" i="49"/>
  <c r="G33" i="49" s="1"/>
  <c r="J13" i="19"/>
  <c r="J13" i="48"/>
  <c r="J13" i="24"/>
  <c r="J13" i="38"/>
  <c r="J13" i="17"/>
  <c r="J13" i="41"/>
  <c r="J13" i="39"/>
  <c r="J13" i="52"/>
  <c r="J13" i="50"/>
  <c r="J13" i="49"/>
  <c r="J13" i="25"/>
  <c r="J13" i="34"/>
  <c r="J13" i="18"/>
  <c r="J13" i="14"/>
  <c r="J13" i="20"/>
  <c r="J13" i="13"/>
  <c r="J13" i="44"/>
  <c r="J13" i="43"/>
  <c r="J13" i="32"/>
  <c r="J17" i="36"/>
  <c r="J17" i="39"/>
  <c r="J17" i="27"/>
  <c r="J17" i="14"/>
  <c r="J17" i="23"/>
  <c r="J17" i="42"/>
  <c r="J17" i="51"/>
  <c r="J17" i="40"/>
  <c r="J17" i="38"/>
  <c r="J17" i="52"/>
  <c r="J17" i="35"/>
  <c r="J17" i="17"/>
  <c r="J17" i="8"/>
  <c r="J17" i="26"/>
  <c r="J17" i="25"/>
  <c r="AH37" i="4"/>
  <c r="F37" i="4" s="1"/>
  <c r="AH25" i="4"/>
  <c r="F25" i="4" s="1"/>
  <c r="T22" i="42" s="1"/>
  <c r="AH39" i="4"/>
  <c r="F39" i="4" s="1"/>
  <c r="T36" i="20" s="1"/>
  <c r="AH29" i="4"/>
  <c r="F29" i="4" s="1"/>
  <c r="T26" i="40" s="1"/>
  <c r="AH26" i="4"/>
  <c r="F26" i="4" s="1"/>
  <c r="T23" i="23" s="1"/>
  <c r="AI41" i="4"/>
  <c r="G41" i="4" s="1"/>
  <c r="J7" i="21"/>
  <c r="G13" i="30"/>
  <c r="T28" i="44"/>
  <c r="T28" i="51"/>
  <c r="T28" i="21"/>
  <c r="T28" i="48"/>
  <c r="T28" i="20"/>
  <c r="T28" i="17"/>
  <c r="T28" i="13"/>
  <c r="T28" i="22"/>
  <c r="T28" i="33"/>
  <c r="T28" i="50"/>
  <c r="T28" i="31"/>
  <c r="T28" i="8"/>
  <c r="T28" i="43"/>
  <c r="T28" i="49"/>
  <c r="T28" i="36"/>
  <c r="T28" i="28"/>
  <c r="T28" i="16"/>
  <c r="T28" i="32"/>
  <c r="T28" i="37"/>
  <c r="T28" i="15"/>
  <c r="T8" i="36"/>
  <c r="T8" i="31"/>
  <c r="T8" i="20"/>
  <c r="T8" i="28"/>
  <c r="T8" i="30"/>
  <c r="T8" i="35"/>
  <c r="T8" i="48"/>
  <c r="T8" i="18"/>
  <c r="T8" i="27"/>
  <c r="T8" i="12"/>
  <c r="T8" i="50"/>
  <c r="T8" i="21"/>
  <c r="T8" i="25"/>
  <c r="T8" i="24"/>
  <c r="T8" i="52"/>
  <c r="T8" i="14"/>
  <c r="T8" i="29"/>
  <c r="T8" i="13"/>
  <c r="T8" i="38"/>
  <c r="T39" i="26"/>
  <c r="T39" i="15"/>
  <c r="T39" i="41"/>
  <c r="T39" i="8"/>
  <c r="T39" i="34"/>
  <c r="T39" i="36"/>
  <c r="T39" i="50"/>
  <c r="T39" i="20"/>
  <c r="T39" i="21"/>
  <c r="T39" i="25"/>
  <c r="T39" i="19"/>
  <c r="T39" i="32"/>
  <c r="T39" i="22"/>
  <c r="T39" i="13"/>
  <c r="T39" i="17"/>
  <c r="T39" i="44"/>
  <c r="T39" i="37"/>
  <c r="T39" i="14"/>
  <c r="T39" i="24"/>
  <c r="T11" i="35"/>
  <c r="T11" i="20"/>
  <c r="T11" i="15"/>
  <c r="T11" i="13"/>
  <c r="T11" i="31"/>
  <c r="T11" i="36"/>
  <c r="T11" i="18"/>
  <c r="T11" i="52"/>
  <c r="T11" i="12"/>
  <c r="T11" i="33"/>
  <c r="T11" i="27"/>
  <c r="T11" i="26"/>
  <c r="T11" i="22"/>
  <c r="T11" i="8"/>
  <c r="T11" i="30"/>
  <c r="T11" i="49"/>
  <c r="T11" i="37"/>
  <c r="T11" i="43"/>
  <c r="T11" i="21"/>
  <c r="T29" i="41"/>
  <c r="T29" i="52"/>
  <c r="T29" i="34"/>
  <c r="T22" i="23"/>
  <c r="T22" i="39"/>
  <c r="T22" i="22"/>
  <c r="T22" i="52"/>
  <c r="T22" i="14"/>
  <c r="J39" i="17"/>
  <c r="J39" i="21"/>
  <c r="J39" i="39"/>
  <c r="J39" i="50"/>
  <c r="J39" i="42"/>
  <c r="J39" i="25"/>
  <c r="J39" i="44"/>
  <c r="J39" i="51"/>
  <c r="J39" i="40"/>
  <c r="J39" i="52"/>
  <c r="J39" i="29"/>
  <c r="J39" i="41"/>
  <c r="J39" i="32"/>
  <c r="J39" i="38"/>
  <c r="J39" i="49"/>
  <c r="J39" i="28"/>
  <c r="J39" i="15"/>
  <c r="J39" i="19"/>
  <c r="J39" i="8"/>
  <c r="G27" i="50"/>
  <c r="F10" i="4"/>
  <c r="T7" i="29" s="1"/>
  <c r="AH22" i="4"/>
  <c r="F22" i="4" s="1"/>
  <c r="J6" i="37"/>
  <c r="J6" i="21"/>
  <c r="J6" i="28"/>
  <c r="J6" i="32"/>
  <c r="J6" i="44"/>
  <c r="J6" i="14"/>
  <c r="J6" i="41"/>
  <c r="J6" i="31"/>
  <c r="J6" i="40"/>
  <c r="J6" i="13"/>
  <c r="J6" i="43"/>
  <c r="J6" i="26"/>
  <c r="J6" i="30"/>
  <c r="J6" i="16"/>
  <c r="J6" i="15"/>
  <c r="J6" i="20"/>
  <c r="J6" i="29"/>
  <c r="J6" i="33"/>
  <c r="J11" i="44"/>
  <c r="J11" i="15"/>
  <c r="J11" i="22"/>
  <c r="J11" i="39"/>
  <c r="J11" i="51"/>
  <c r="J11" i="14"/>
  <c r="J11" i="37"/>
  <c r="J11" i="40"/>
  <c r="J11" i="33"/>
  <c r="J11" i="21"/>
  <c r="J11" i="34"/>
  <c r="J11" i="42"/>
  <c r="J11" i="49"/>
  <c r="J11" i="26"/>
  <c r="J11" i="36"/>
  <c r="J11" i="19"/>
  <c r="J11" i="31"/>
  <c r="J11" i="16"/>
  <c r="J19" i="13"/>
  <c r="J19" i="40"/>
  <c r="J19" i="22"/>
  <c r="J19" i="20"/>
  <c r="J19" i="15"/>
  <c r="J19" i="52"/>
  <c r="J19" i="48"/>
  <c r="J19" i="25"/>
  <c r="J19" i="34"/>
  <c r="J19" i="51"/>
  <c r="J19" i="49"/>
  <c r="J19" i="29"/>
  <c r="J19" i="32"/>
  <c r="J19" i="19"/>
  <c r="J19" i="37"/>
  <c r="J19" i="28"/>
  <c r="J19" i="16"/>
  <c r="J19" i="35"/>
  <c r="J19" i="18"/>
  <c r="J19" i="50"/>
  <c r="J27" i="20"/>
  <c r="J27" i="31"/>
  <c r="J27" i="36"/>
  <c r="J27" i="44"/>
  <c r="J27" i="41"/>
  <c r="J27" i="13"/>
  <c r="J27" i="30"/>
  <c r="J27" i="12"/>
  <c r="J27" i="37"/>
  <c r="J27" i="24"/>
  <c r="J27" i="27"/>
  <c r="J27" i="18"/>
  <c r="J27" i="42"/>
  <c r="J27" i="16"/>
  <c r="J27" i="49"/>
  <c r="J27" i="26"/>
  <c r="J27" i="23"/>
  <c r="J27" i="50"/>
  <c r="J27" i="29"/>
  <c r="J13" i="27"/>
  <c r="J13" i="16"/>
  <c r="J13" i="23"/>
  <c r="J13" i="35"/>
  <c r="J13" i="51"/>
  <c r="J13" i="12"/>
  <c r="J13" i="26"/>
  <c r="J13" i="37"/>
  <c r="J13" i="33"/>
  <c r="J13" i="42"/>
  <c r="J13" i="21"/>
  <c r="J13" i="22"/>
  <c r="J13" i="8"/>
  <c r="J13" i="40"/>
  <c r="J13" i="31"/>
  <c r="J13" i="30"/>
  <c r="J13" i="15"/>
  <c r="J13" i="36"/>
  <c r="J13" i="28"/>
  <c r="J13" i="29"/>
  <c r="J17" i="20"/>
  <c r="J17" i="29"/>
  <c r="J17" i="43"/>
  <c r="J17" i="15"/>
  <c r="J17" i="24"/>
  <c r="J17" i="19"/>
  <c r="J17" i="12"/>
  <c r="J17" i="32"/>
  <c r="J17" i="44"/>
  <c r="J17" i="34"/>
  <c r="J17" i="30"/>
  <c r="J17" i="49"/>
  <c r="J17" i="41"/>
  <c r="J17" i="21"/>
  <c r="J17" i="50"/>
  <c r="J17" i="31"/>
  <c r="J29" i="30"/>
  <c r="J29" i="16"/>
  <c r="J29" i="25"/>
  <c r="J29" i="42"/>
  <c r="J29" i="49"/>
  <c r="J29" i="51"/>
  <c r="J29" i="26"/>
  <c r="J29" i="14"/>
  <c r="J29" i="20"/>
  <c r="J29" i="19"/>
  <c r="J29" i="18"/>
  <c r="J29" i="38"/>
  <c r="J29" i="36"/>
  <c r="J29" i="12"/>
  <c r="J29" i="15"/>
  <c r="J29" i="40"/>
  <c r="J29" i="13"/>
  <c r="J29" i="33"/>
  <c r="J29" i="44"/>
  <c r="J29" i="39"/>
  <c r="P29" i="25"/>
  <c r="P29" i="32"/>
  <c r="P29" i="12"/>
  <c r="P29" i="48"/>
  <c r="P29" i="16"/>
  <c r="F29" i="20"/>
  <c r="G29" i="20" s="1"/>
  <c r="P29" i="38"/>
  <c r="P29" i="37"/>
  <c r="F29" i="34"/>
  <c r="G29" i="34" s="1"/>
  <c r="F29" i="21"/>
  <c r="G29" i="21" s="1"/>
  <c r="P29" i="51"/>
  <c r="P29" i="40"/>
  <c r="F29" i="13"/>
  <c r="F29" i="24"/>
  <c r="G29" i="24" s="1"/>
  <c r="P29" i="31"/>
  <c r="P29" i="13"/>
  <c r="F29" i="31"/>
  <c r="G29" i="31" s="1"/>
  <c r="F29" i="48"/>
  <c r="P29" i="27"/>
  <c r="F29" i="38"/>
  <c r="F29" i="12"/>
  <c r="G29" i="12" s="1"/>
  <c r="F29" i="29"/>
  <c r="G29" i="29" s="1"/>
  <c r="F29" i="14"/>
  <c r="G29" i="14" s="1"/>
  <c r="F29" i="28"/>
  <c r="G29" i="28" s="1"/>
  <c r="F29" i="32"/>
  <c r="G29" i="32" s="1"/>
  <c r="F29" i="36"/>
  <c r="G29" i="36" s="1"/>
  <c r="F29" i="40"/>
  <c r="G29" i="40" s="1"/>
  <c r="F29" i="44"/>
  <c r="P29" i="21"/>
  <c r="F29" i="35"/>
  <c r="G29" i="35" s="1"/>
  <c r="F29" i="16"/>
  <c r="G29" i="16" s="1"/>
  <c r="P29" i="19"/>
  <c r="P29" i="35"/>
  <c r="P29" i="18"/>
  <c r="P29" i="41"/>
  <c r="N43" i="42"/>
  <c r="N43" i="41"/>
  <c r="N43" i="18"/>
  <c r="N43" i="15"/>
  <c r="N43" i="49"/>
  <c r="N43" i="32"/>
  <c r="N43" i="29"/>
  <c r="N43" i="12"/>
  <c r="N43" i="36"/>
  <c r="N43" i="14"/>
  <c r="N43" i="19"/>
  <c r="N43" i="44"/>
  <c r="N43" i="28"/>
  <c r="N43" i="13"/>
  <c r="N43" i="52"/>
  <c r="N43" i="40"/>
  <c r="N43" i="26"/>
  <c r="N43" i="31"/>
  <c r="N43" i="48"/>
  <c r="N43" i="39"/>
  <c r="N43" i="24"/>
  <c r="N43" i="21"/>
  <c r="N43" i="51"/>
  <c r="N43" i="37"/>
  <c r="N43" i="27"/>
  <c r="N43" i="43"/>
  <c r="N43" i="34"/>
  <c r="N43" i="20"/>
  <c r="N43" i="17"/>
  <c r="N42" i="30"/>
  <c r="N42" i="41"/>
  <c r="N42" i="50"/>
  <c r="N42" i="34"/>
  <c r="N42" i="25"/>
  <c r="N42" i="39"/>
  <c r="N42" i="43"/>
  <c r="N42" i="36"/>
  <c r="N42" i="23"/>
  <c r="N42" i="12"/>
  <c r="N42" i="28"/>
  <c r="N42" i="16"/>
  <c r="N42" i="15"/>
  <c r="N42" i="26"/>
  <c r="N42" i="14"/>
  <c r="N42" i="51"/>
  <c r="N42" i="33"/>
  <c r="N42" i="42"/>
  <c r="N42" i="29"/>
  <c r="N42" i="44"/>
  <c r="N42" i="35"/>
  <c r="N42" i="40"/>
  <c r="N42" i="27"/>
  <c r="N42" i="19"/>
  <c r="N42" i="32"/>
  <c r="N42" i="20"/>
  <c r="N42" i="13"/>
  <c r="N42" i="8"/>
  <c r="N42" i="18"/>
  <c r="N42" i="52"/>
  <c r="N6" i="14"/>
  <c r="N6" i="42"/>
  <c r="N6" i="25"/>
  <c r="N6" i="24"/>
  <c r="N6" i="18"/>
  <c r="N6" i="49"/>
  <c r="N6" i="52"/>
  <c r="N6" i="41"/>
  <c r="N6" i="48"/>
  <c r="N6" i="30"/>
  <c r="N6" i="20"/>
  <c r="N6" i="21"/>
  <c r="N6" i="34"/>
  <c r="N6" i="13"/>
  <c r="N6" i="33"/>
  <c r="N6" i="44"/>
  <c r="N6" i="35"/>
  <c r="N6" i="39"/>
  <c r="N6" i="43"/>
  <c r="N6" i="12"/>
  <c r="N6" i="29"/>
  <c r="N6" i="16"/>
  <c r="N6" i="36"/>
  <c r="N6" i="37"/>
  <c r="N6" i="28"/>
  <c r="N6" i="32"/>
  <c r="N6" i="19"/>
  <c r="N6" i="31"/>
  <c r="N6" i="22"/>
  <c r="N6" i="51"/>
  <c r="N6" i="40"/>
  <c r="N6" i="26"/>
  <c r="N6" i="8"/>
  <c r="N6" i="27"/>
  <c r="N6" i="50"/>
  <c r="N6" i="15"/>
  <c r="N6" i="17"/>
  <c r="N6" i="38"/>
  <c r="N6" i="23"/>
  <c r="P30" i="8"/>
  <c r="P30" i="14"/>
  <c r="P30" i="19"/>
  <c r="P30" i="35"/>
  <c r="F30" i="27"/>
  <c r="G30" i="27" s="1"/>
  <c r="F30" i="43"/>
  <c r="G30" i="43" s="1"/>
  <c r="P30" i="23"/>
  <c r="F30" i="52"/>
  <c r="G30" i="52" s="1"/>
  <c r="F30" i="30"/>
  <c r="G30" i="30" s="1"/>
  <c r="P30" i="49"/>
  <c r="P30" i="30"/>
  <c r="F30" i="14"/>
  <c r="G30" i="14" s="1"/>
  <c r="F30" i="32"/>
  <c r="F30" i="20"/>
  <c r="G30" i="20" s="1"/>
  <c r="P30" i="31"/>
  <c r="P30" i="39"/>
  <c r="P30" i="50"/>
  <c r="P30" i="16"/>
  <c r="P30" i="25"/>
  <c r="F10" i="14"/>
  <c r="G10" i="14" s="1"/>
  <c r="P10" i="21"/>
  <c r="P10" i="32"/>
  <c r="P10" i="35"/>
  <c r="P10" i="14"/>
  <c r="F10" i="24"/>
  <c r="G10" i="24" s="1"/>
  <c r="P10" i="30"/>
  <c r="F10" i="37"/>
  <c r="G10" i="37" s="1"/>
  <c r="F10" i="44"/>
  <c r="F10" i="19"/>
  <c r="P10" i="26"/>
  <c r="F10" i="39"/>
  <c r="G10" i="39" s="1"/>
  <c r="P10" i="43"/>
  <c r="F10" i="17"/>
  <c r="G10" i="17" s="1"/>
  <c r="P10" i="22"/>
  <c r="P10" i="31"/>
  <c r="P10" i="33"/>
  <c r="V32" i="14"/>
  <c r="V32" i="30"/>
  <c r="V32" i="20"/>
  <c r="V32" i="27"/>
  <c r="V32" i="19"/>
  <c r="V32" i="40"/>
  <c r="V32" i="34"/>
  <c r="V32" i="38"/>
  <c r="V32" i="15"/>
  <c r="V32" i="33"/>
  <c r="V32" i="18"/>
  <c r="V32" i="24"/>
  <c r="V32" i="16"/>
  <c r="V32" i="35"/>
  <c r="V32" i="22"/>
  <c r="V32" i="36"/>
  <c r="V28" i="41"/>
  <c r="V28" i="44"/>
  <c r="V28" i="8"/>
  <c r="V28" i="48"/>
  <c r="V28" i="50"/>
  <c r="V28" i="52"/>
  <c r="V28" i="16"/>
  <c r="V28" i="23"/>
  <c r="V28" i="12"/>
  <c r="V28" i="49"/>
  <c r="V28" i="51"/>
  <c r="V28" i="15"/>
  <c r="V28" i="17"/>
  <c r="V25" i="28"/>
  <c r="V25" i="39"/>
  <c r="V25" i="22"/>
  <c r="V25" i="33"/>
  <c r="V25" i="13"/>
  <c r="V25" i="35"/>
  <c r="V25" i="23"/>
  <c r="V25" i="38"/>
  <c r="V25" i="49"/>
  <c r="V25" i="31"/>
  <c r="V25" i="51"/>
  <c r="V25" i="52"/>
  <c r="V25" i="42"/>
  <c r="V18" i="44"/>
  <c r="V18" i="8"/>
  <c r="V18" i="50"/>
  <c r="V18" i="12"/>
  <c r="V18" i="20"/>
  <c r="V18" i="42"/>
  <c r="V18" i="52"/>
  <c r="V18" i="19"/>
  <c r="V18" i="28"/>
  <c r="V12" i="27"/>
  <c r="V12" i="16"/>
  <c r="V12" i="30"/>
  <c r="V12" i="8"/>
  <c r="V12" i="25"/>
  <c r="V12" i="29"/>
  <c r="V12" i="14"/>
  <c r="V12" i="33"/>
  <c r="V19" i="49"/>
  <c r="V19" i="12"/>
  <c r="O27" i="4"/>
  <c r="P27" i="4" s="1"/>
  <c r="C27" i="4" s="1"/>
  <c r="O23" i="4"/>
  <c r="P23" i="4" s="1"/>
  <c r="C23" i="4" s="1"/>
  <c r="O20" i="4"/>
  <c r="P20" i="4" s="1"/>
  <c r="C20" i="4" s="1"/>
  <c r="P17" i="50" s="1"/>
  <c r="O9" i="4"/>
  <c r="P9" i="4" s="1"/>
  <c r="C9" i="4" s="1"/>
  <c r="O47" i="4"/>
  <c r="P47" i="4" s="1"/>
  <c r="C47" i="4" s="1"/>
  <c r="O45" i="4"/>
  <c r="P45" i="4" s="1"/>
  <c r="C45" i="4" s="1"/>
  <c r="O44" i="4"/>
  <c r="P44" i="4" s="1"/>
  <c r="C44" i="4" s="1"/>
  <c r="P41" i="30" s="1"/>
  <c r="T42" i="52"/>
  <c r="AH21" i="4"/>
  <c r="F21" i="4" s="1"/>
  <c r="G28" i="14"/>
  <c r="X35" i="32"/>
  <c r="X35" i="21"/>
  <c r="X35" i="44"/>
  <c r="X35" i="52"/>
  <c r="X35" i="28"/>
  <c r="X35" i="25"/>
  <c r="X35" i="30"/>
  <c r="X35" i="48"/>
  <c r="X35" i="43"/>
  <c r="X35" i="17"/>
  <c r="X35" i="13"/>
  <c r="X35" i="41"/>
  <c r="X35" i="38"/>
  <c r="X35" i="18"/>
  <c r="X35" i="24"/>
  <c r="X35" i="15"/>
  <c r="X35" i="19"/>
  <c r="X35" i="26"/>
  <c r="X35" i="31"/>
  <c r="X35" i="23"/>
  <c r="X35" i="29"/>
  <c r="X35" i="37"/>
  <c r="X35" i="16"/>
  <c r="X35" i="20"/>
  <c r="X35" i="36"/>
  <c r="X35" i="42"/>
  <c r="X35" i="8"/>
  <c r="X35" i="39"/>
  <c r="X35" i="27"/>
  <c r="X35" i="33"/>
  <c r="X35" i="49"/>
  <c r="X35" i="51"/>
  <c r="X35" i="40"/>
  <c r="X35" i="50"/>
  <c r="X35" i="35"/>
  <c r="X35" i="22"/>
  <c r="X35" i="12"/>
  <c r="X35" i="34"/>
  <c r="X35" i="14"/>
  <c r="X26" i="51"/>
  <c r="X26" i="36"/>
  <c r="X26" i="40"/>
  <c r="X26" i="18"/>
  <c r="X26" i="12"/>
  <c r="X26" i="35"/>
  <c r="X26" i="16"/>
  <c r="X26" i="33"/>
  <c r="X26" i="31"/>
  <c r="X26" i="21"/>
  <c r="X26" i="38"/>
  <c r="X26" i="52"/>
  <c r="X26" i="27"/>
  <c r="X26" i="50"/>
  <c r="X26" i="41"/>
  <c r="X26" i="37"/>
  <c r="X26" i="30"/>
  <c r="X26" i="20"/>
  <c r="X26" i="26"/>
  <c r="X26" i="8"/>
  <c r="X26" i="29"/>
  <c r="X26" i="24"/>
  <c r="X26" i="42"/>
  <c r="X26" i="23"/>
  <c r="X26" i="19"/>
  <c r="X26" i="39"/>
  <c r="X26" i="14"/>
  <c r="X26" i="48"/>
  <c r="X26" i="32"/>
  <c r="X26" i="44"/>
  <c r="X26" i="25"/>
  <c r="X26" i="17"/>
  <c r="X10" i="18"/>
  <c r="X10" i="28"/>
  <c r="X10" i="39"/>
  <c r="X10" i="13"/>
  <c r="X10" i="20"/>
  <c r="X10" i="30"/>
  <c r="X10" i="40"/>
  <c r="X10" i="43"/>
  <c r="X10" i="16"/>
  <c r="X10" i="27"/>
  <c r="X10" i="42"/>
  <c r="X10" i="50"/>
  <c r="X10" i="19"/>
  <c r="X10" i="26"/>
  <c r="X10" i="35"/>
  <c r="X10" i="14"/>
  <c r="X10" i="24"/>
  <c r="X10" i="38"/>
  <c r="X10" i="49"/>
  <c r="X10" i="15"/>
  <c r="X10" i="22"/>
  <c r="X10" i="32"/>
  <c r="X10" i="37"/>
  <c r="X10" i="51"/>
  <c r="X10" i="23"/>
  <c r="X10" i="31"/>
  <c r="X10" i="41"/>
  <c r="X10" i="12"/>
  <c r="X10" i="21"/>
  <c r="X10" i="36"/>
  <c r="X10" i="48"/>
  <c r="G13" i="13"/>
  <c r="X44" i="49"/>
  <c r="X44" i="31"/>
  <c r="X44" i="32"/>
  <c r="X44" i="15"/>
  <c r="X44" i="23"/>
  <c r="X44" i="48"/>
  <c r="X44" i="41"/>
  <c r="X44" i="25"/>
  <c r="X44" i="26"/>
  <c r="X44" i="22"/>
  <c r="X44" i="52"/>
  <c r="X44" i="37"/>
  <c r="X44" i="38"/>
  <c r="X44" i="16"/>
  <c r="X44" i="24"/>
  <c r="X44" i="44"/>
  <c r="X44" i="28"/>
  <c r="X44" i="39"/>
  <c r="X44" i="12"/>
  <c r="X44" i="21"/>
  <c r="X44" i="43"/>
  <c r="X44" i="35"/>
  <c r="X44" i="36"/>
  <c r="X44" i="8"/>
  <c r="X44" i="19"/>
  <c r="X44" i="42"/>
  <c r="X44" i="33"/>
  <c r="X44" i="34"/>
  <c r="X44" i="18"/>
  <c r="X44" i="13"/>
  <c r="X44" i="51"/>
  <c r="X44" i="29"/>
  <c r="X44" i="30"/>
  <c r="X44" i="20"/>
  <c r="X44" i="14"/>
  <c r="X44" i="27"/>
  <c r="X44" i="50"/>
  <c r="X44" i="40"/>
  <c r="X44" i="17"/>
  <c r="X30" i="49"/>
  <c r="X30" i="23"/>
  <c r="X30" i="25"/>
  <c r="X30" i="33"/>
  <c r="X30" i="22"/>
  <c r="X30" i="50"/>
  <c r="X30" i="28"/>
  <c r="X30" i="30"/>
  <c r="X30" i="41"/>
  <c r="X30" i="20"/>
  <c r="X30" i="51"/>
  <c r="X30" i="35"/>
  <c r="X30" i="24"/>
  <c r="X30" i="36"/>
  <c r="X30" i="37"/>
  <c r="X30" i="52"/>
  <c r="X30" i="31"/>
  <c r="X30" i="40"/>
  <c r="X30" i="19"/>
  <c r="X30" i="29"/>
  <c r="X30" i="8"/>
  <c r="X30" i="39"/>
  <c r="X30" i="16"/>
  <c r="X30" i="18"/>
  <c r="X30" i="43"/>
  <c r="X30" i="13"/>
  <c r="X30" i="44"/>
  <c r="X30" i="14"/>
  <c r="X30" i="42"/>
  <c r="X30" i="38"/>
  <c r="X30" i="17"/>
  <c r="X30" i="15"/>
  <c r="X30" i="26"/>
  <c r="X30" i="34"/>
  <c r="X30" i="48"/>
  <c r="X30" i="12"/>
  <c r="X30" i="21"/>
  <c r="X30" i="32"/>
  <c r="X30" i="27"/>
  <c r="X17" i="29"/>
  <c r="X17" i="23"/>
  <c r="X17" i="21"/>
  <c r="X17" i="31"/>
  <c r="X17" i="30"/>
  <c r="X17" i="12"/>
  <c r="X17" i="44"/>
  <c r="X17" i="49"/>
  <c r="X17" i="50"/>
  <c r="X17" i="18"/>
  <c r="X17" i="15"/>
  <c r="X17" i="17"/>
  <c r="X17" i="40"/>
  <c r="X17" i="20"/>
  <c r="X17" i="52"/>
  <c r="X17" i="39"/>
  <c r="X17" i="27"/>
  <c r="X17" i="37"/>
  <c r="X17" i="32"/>
  <c r="X17" i="14"/>
  <c r="X17" i="43"/>
  <c r="X17" i="24"/>
  <c r="X17" i="41"/>
  <c r="X17" i="33"/>
  <c r="X17" i="22"/>
  <c r="X17" i="19"/>
  <c r="X17" i="34"/>
  <c r="X17" i="48"/>
  <c r="X17" i="28"/>
  <c r="X17" i="38"/>
  <c r="X17" i="42"/>
  <c r="X17" i="51"/>
  <c r="X17" i="8"/>
  <c r="X17" i="26"/>
  <c r="X17" i="25"/>
  <c r="X17" i="36"/>
  <c r="X17" i="13"/>
  <c r="X17" i="16"/>
  <c r="X17" i="35"/>
  <c r="V19" i="44"/>
  <c r="V19" i="27"/>
  <c r="V19" i="26"/>
  <c r="V19" i="16"/>
  <c r="X22" i="17"/>
  <c r="X22" i="24"/>
  <c r="X40" i="14"/>
  <c r="V36" i="14"/>
  <c r="V36" i="18"/>
  <c r="V36" i="35"/>
  <c r="V11" i="13"/>
  <c r="V11" i="21"/>
  <c r="V11" i="42"/>
  <c r="V11" i="18"/>
  <c r="V11" i="29"/>
  <c r="V9" i="32"/>
  <c r="V9" i="22"/>
  <c r="V15" i="25"/>
  <c r="V15" i="48"/>
  <c r="V15" i="49"/>
  <c r="V15" i="52"/>
  <c r="V15" i="50"/>
  <c r="V15" i="8"/>
  <c r="V15" i="12"/>
  <c r="V15" i="14"/>
  <c r="V15" i="26"/>
  <c r="V15" i="31"/>
  <c r="V15" i="34"/>
  <c r="V15" i="40"/>
  <c r="V15" i="23"/>
  <c r="V15" i="27"/>
  <c r="V15" i="20"/>
  <c r="V15" i="30"/>
  <c r="V15" i="35"/>
  <c r="V15" i="15"/>
  <c r="V15" i="21"/>
  <c r="V15" i="41"/>
  <c r="V15" i="42"/>
  <c r="V15" i="44"/>
  <c r="V23" i="42"/>
  <c r="V23" i="41"/>
  <c r="V23" i="43"/>
  <c r="V23" i="48"/>
  <c r="V23" i="50"/>
  <c r="V23" i="52"/>
  <c r="V23" i="16"/>
  <c r="V23" i="14"/>
  <c r="V23" i="15"/>
  <c r="V23" i="26"/>
  <c r="V23" i="32"/>
  <c r="V23" i="51"/>
  <c r="V23" i="12"/>
  <c r="V23" i="21"/>
  <c r="V23" i="34"/>
  <c r="V23" i="40"/>
  <c r="V23" i="20"/>
  <c r="V23" i="22"/>
  <c r="V23" i="37"/>
  <c r="V23" i="28"/>
  <c r="V23" i="25"/>
  <c r="V23" i="33"/>
  <c r="V23" i="36"/>
  <c r="V27" i="24"/>
  <c r="V27" i="13"/>
  <c r="V27" i="29"/>
  <c r="V27" i="14"/>
  <c r="V27" i="32"/>
  <c r="V27" i="38"/>
  <c r="V27" i="44"/>
  <c r="V27" i="19"/>
  <c r="V27" i="25"/>
  <c r="V27" i="22"/>
  <c r="V27" i="40"/>
  <c r="V29" i="50"/>
  <c r="V29" i="52"/>
  <c r="V29" i="19"/>
  <c r="V29" i="30"/>
  <c r="V29" i="33"/>
  <c r="V29" i="38"/>
  <c r="V29" i="8"/>
  <c r="V29" i="15"/>
  <c r="V29" i="21"/>
  <c r="V29" i="24"/>
  <c r="V29" i="26"/>
  <c r="V29" i="29"/>
  <c r="V29" i="41"/>
  <c r="V29" i="44"/>
  <c r="V29" i="48"/>
  <c r="V29" i="16"/>
  <c r="V29" i="32"/>
  <c r="V29" i="39"/>
  <c r="V29" i="18"/>
  <c r="V29" i="25"/>
  <c r="V29" i="35"/>
  <c r="V29" i="13"/>
  <c r="V35" i="8"/>
  <c r="V35" i="42"/>
  <c r="V35" i="40"/>
  <c r="V35" i="19"/>
  <c r="V35" i="14"/>
  <c r="V35" i="33"/>
  <c r="V35" i="35"/>
  <c r="V35" i="16"/>
  <c r="V35" i="25"/>
  <c r="V35" i="28"/>
  <c r="V35" i="37"/>
  <c r="V35" i="44"/>
  <c r="V35" i="26"/>
  <c r="V39" i="14"/>
  <c r="V39" i="21"/>
  <c r="V39" i="26"/>
  <c r="V39" i="18"/>
  <c r="V39" i="41"/>
  <c r="X32" i="27"/>
  <c r="X32" i="21"/>
  <c r="X32" i="52"/>
  <c r="X32" i="42"/>
  <c r="X32" i="14"/>
  <c r="V16" i="36"/>
  <c r="V16" i="15"/>
  <c r="V16" i="52"/>
  <c r="V16" i="43"/>
  <c r="V13" i="15"/>
  <c r="V13" i="19"/>
  <c r="V13" i="12"/>
  <c r="V13" i="28"/>
  <c r="V13" i="36"/>
  <c r="V13" i="41"/>
  <c r="V13" i="44"/>
  <c r="V13" i="22"/>
  <c r="V13" i="21"/>
  <c r="V13" i="25"/>
  <c r="V13" i="32"/>
  <c r="V13" i="39"/>
  <c r="V13" i="29"/>
  <c r="V13" i="31"/>
  <c r="V13" i="34"/>
  <c r="V13" i="8"/>
  <c r="V13" i="40"/>
  <c r="V13" i="18"/>
  <c r="V13" i="23"/>
  <c r="X8" i="19"/>
  <c r="X8" i="29"/>
  <c r="X8" i="31"/>
  <c r="X8" i="43"/>
  <c r="X8" i="14"/>
  <c r="X8" i="26"/>
  <c r="X8" i="34"/>
  <c r="X8" i="51"/>
  <c r="X8" i="22"/>
  <c r="X8" i="28"/>
  <c r="X8" i="38"/>
  <c r="X8" i="32"/>
  <c r="X8" i="8"/>
  <c r="X8" i="27"/>
  <c r="X8" i="20"/>
  <c r="X8" i="48"/>
  <c r="X8" i="52"/>
  <c r="X7" i="27"/>
  <c r="X7" i="30"/>
  <c r="X7" i="26"/>
  <c r="X7" i="31"/>
  <c r="X7" i="51"/>
  <c r="X7" i="34"/>
  <c r="V37" i="28"/>
  <c r="V37" i="25"/>
  <c r="V37" i="17"/>
  <c r="V37" i="40"/>
  <c r="V37" i="32"/>
  <c r="V37" i="34"/>
  <c r="V37" i="51"/>
  <c r="V37" i="12"/>
  <c r="V37" i="48"/>
  <c r="V37" i="24"/>
  <c r="X24" i="24"/>
  <c r="X24" i="21"/>
  <c r="X24" i="40"/>
  <c r="X24" i="16"/>
  <c r="X24" i="29"/>
  <c r="X24" i="17"/>
  <c r="X24" i="50"/>
  <c r="X24" i="32"/>
  <c r="X24" i="22"/>
  <c r="X24" i="8"/>
  <c r="X24" i="27"/>
  <c r="X24" i="25"/>
  <c r="X24" i="49"/>
  <c r="X24" i="42"/>
  <c r="X24" i="33"/>
  <c r="V33" i="36"/>
  <c r="V33" i="35"/>
  <c r="V33" i="41"/>
  <c r="V18" i="48"/>
  <c r="V18" i="49"/>
  <c r="V18" i="14"/>
  <c r="V18" i="16"/>
  <c r="V18" i="18"/>
  <c r="V18" i="26"/>
  <c r="X26" i="22"/>
  <c r="X26" i="49"/>
  <c r="X26" i="13"/>
  <c r="X26" i="28"/>
  <c r="X26" i="15"/>
  <c r="X26" i="34"/>
  <c r="X26" i="43"/>
  <c r="V26" i="49"/>
  <c r="V26" i="12"/>
  <c r="V26" i="21"/>
  <c r="V26" i="28"/>
  <c r="V26" i="33"/>
  <c r="V26" i="39"/>
  <c r="V26" i="14"/>
  <c r="V26" i="20"/>
  <c r="V26" i="29"/>
  <c r="V26" i="38"/>
  <c r="V26" i="44"/>
  <c r="X12" i="17"/>
  <c r="X12" i="43"/>
  <c r="X12" i="50"/>
  <c r="X12" i="13"/>
  <c r="X12" i="26"/>
  <c r="X12" i="25"/>
  <c r="X12" i="42"/>
  <c r="X12" i="41"/>
  <c r="X11" i="39"/>
  <c r="X11" i="50"/>
  <c r="X10" i="8"/>
  <c r="X10" i="17"/>
  <c r="X10" i="25"/>
  <c r="X10" i="29"/>
  <c r="X10" i="34"/>
  <c r="X10" i="33"/>
  <c r="X10" i="44"/>
  <c r="X10" i="52"/>
  <c r="G32" i="33"/>
  <c r="G33" i="8"/>
  <c r="G33" i="15"/>
  <c r="G36" i="24"/>
  <c r="G32" i="26"/>
  <c r="F38" i="28"/>
  <c r="G38" i="28" s="1"/>
  <c r="F38" i="39"/>
  <c r="G38" i="39" s="1"/>
  <c r="F38" i="38"/>
  <c r="G38" i="38" s="1"/>
  <c r="F38" i="43"/>
  <c r="G38" i="43" s="1"/>
  <c r="F38" i="22"/>
  <c r="G38" i="22" s="1"/>
  <c r="F38" i="41"/>
  <c r="G38" i="41" s="1"/>
  <c r="P38" i="33"/>
  <c r="F38" i="37"/>
  <c r="P38" i="17"/>
  <c r="P38" i="23"/>
  <c r="P38" i="13"/>
  <c r="P38" i="16"/>
  <c r="F38" i="17"/>
  <c r="G38" i="17" s="1"/>
  <c r="P38" i="30"/>
  <c r="P38" i="34"/>
  <c r="F38" i="44"/>
  <c r="G38" i="44" s="1"/>
  <c r="P38" i="44"/>
  <c r="F38" i="15"/>
  <c r="G38" i="15" s="1"/>
  <c r="F38" i="32"/>
  <c r="F38" i="50"/>
  <c r="G38" i="50" s="1"/>
  <c r="P38" i="28"/>
  <c r="F38" i="29"/>
  <c r="G38" i="29" s="1"/>
  <c r="P38" i="43"/>
  <c r="F38" i="48"/>
  <c r="F38" i="40"/>
  <c r="G38" i="40" s="1"/>
  <c r="F38" i="30"/>
  <c r="G38" i="30" s="1"/>
  <c r="P38" i="49"/>
  <c r="P38" i="50"/>
  <c r="F38" i="33"/>
  <c r="G38" i="33" s="1"/>
  <c r="F38" i="13"/>
  <c r="G38" i="13" s="1"/>
  <c r="F38" i="51"/>
  <c r="G38" i="51" s="1"/>
  <c r="P38" i="52"/>
  <c r="P38" i="8"/>
  <c r="F38" i="31"/>
  <c r="G38" i="31" s="1"/>
  <c r="P38" i="42"/>
  <c r="P38" i="41"/>
  <c r="F38" i="12"/>
  <c r="G38" i="12" s="1"/>
  <c r="P38" i="24"/>
  <c r="P38" i="35"/>
  <c r="P38" i="18"/>
  <c r="P38" i="20"/>
  <c r="F38" i="26"/>
  <c r="G38" i="26" s="1"/>
  <c r="F38" i="34"/>
  <c r="G38" i="34" s="1"/>
  <c r="P38" i="25"/>
  <c r="F38" i="27"/>
  <c r="G38" i="27" s="1"/>
  <c r="F38" i="21"/>
  <c r="G38" i="21" s="1"/>
  <c r="P38" i="29"/>
  <c r="P38" i="32"/>
  <c r="F38" i="23"/>
  <c r="G38" i="23" s="1"/>
  <c r="F38" i="25"/>
  <c r="G38" i="25" s="1"/>
  <c r="P38" i="36"/>
  <c r="P38" i="15"/>
  <c r="F38" i="18"/>
  <c r="G38" i="18" s="1"/>
  <c r="P38" i="27"/>
  <c r="F38" i="19"/>
  <c r="G38" i="19" s="1"/>
  <c r="P38" i="40"/>
  <c r="P38" i="51"/>
  <c r="F39" i="13"/>
  <c r="G39" i="13" s="1"/>
  <c r="F39" i="22"/>
  <c r="G39" i="22" s="1"/>
  <c r="F39" i="43"/>
  <c r="G39" i="43" s="1"/>
  <c r="P39" i="42"/>
  <c r="P39" i="17"/>
  <c r="P39" i="13"/>
  <c r="F39" i="33"/>
  <c r="G39" i="33" s="1"/>
  <c r="F39" i="41"/>
  <c r="G39" i="41" s="1"/>
  <c r="F39" i="35"/>
  <c r="G39" i="35" s="1"/>
  <c r="P39" i="37"/>
  <c r="P39" i="38"/>
  <c r="F39" i="21"/>
  <c r="G39" i="21" s="1"/>
  <c r="P39" i="40"/>
  <c r="F39" i="14"/>
  <c r="G39" i="14" s="1"/>
  <c r="P39" i="39"/>
  <c r="F39" i="32"/>
  <c r="G39" i="32" s="1"/>
  <c r="P39" i="19"/>
  <c r="F39" i="26"/>
  <c r="G39" i="26" s="1"/>
  <c r="F39" i="52"/>
  <c r="G39" i="52" s="1"/>
  <c r="P39" i="36"/>
  <c r="F39" i="16"/>
  <c r="G39" i="16" s="1"/>
  <c r="F39" i="15"/>
  <c r="G39" i="15" s="1"/>
  <c r="F39" i="49"/>
  <c r="N36" i="17"/>
  <c r="N36" i="20"/>
  <c r="N36" i="14"/>
  <c r="N36" i="22"/>
  <c r="N36" i="25"/>
  <c r="N36" i="29"/>
  <c r="N36" i="32"/>
  <c r="N36" i="33"/>
  <c r="N36" i="28"/>
  <c r="N36" i="37"/>
  <c r="N36" i="40"/>
  <c r="N36" i="12"/>
  <c r="N36" i="21"/>
  <c r="N36" i="36"/>
  <c r="N36" i="23"/>
  <c r="N36" i="41"/>
  <c r="N36" i="49"/>
  <c r="N36" i="8"/>
  <c r="N36" i="18"/>
  <c r="N36" i="16"/>
  <c r="N36" i="15"/>
  <c r="N36" i="24"/>
  <c r="N36" i="27"/>
  <c r="N36" i="31"/>
  <c r="N36" i="35"/>
  <c r="N36" i="26"/>
  <c r="N36" i="44"/>
  <c r="N36" i="34"/>
  <c r="N36" i="38"/>
  <c r="N36" i="43"/>
  <c r="N36" i="19"/>
  <c r="N36" i="30"/>
  <c r="N36" i="13"/>
  <c r="N36" i="39"/>
  <c r="N36" i="42"/>
  <c r="N36" i="51"/>
  <c r="O40" i="4"/>
  <c r="P40" i="4" s="1"/>
  <c r="C40" i="4" s="1"/>
  <c r="O21" i="4"/>
  <c r="P21" i="4" s="1"/>
  <c r="C21" i="4" s="1"/>
  <c r="AN42" i="4"/>
  <c r="H42" i="4" s="1"/>
  <c r="N39" i="49" s="1"/>
  <c r="AN36" i="4"/>
  <c r="H36" i="4" s="1"/>
  <c r="AN28" i="4"/>
  <c r="H28" i="4" s="1"/>
  <c r="AN20" i="4"/>
  <c r="H20" i="4" s="1"/>
  <c r="AN12" i="4"/>
  <c r="H12" i="4" s="1"/>
  <c r="N9" i="25" s="1"/>
  <c r="J28" i="41"/>
  <c r="J28" i="27"/>
  <c r="J28" i="36"/>
  <c r="J12" i="12"/>
  <c r="J12" i="40"/>
  <c r="J12" i="31"/>
  <c r="J12" i="30"/>
  <c r="J12" i="49"/>
  <c r="J12" i="52"/>
  <c r="J12" i="34"/>
  <c r="J12" i="51"/>
  <c r="J12" i="26"/>
  <c r="J12" i="23"/>
  <c r="J12" i="19"/>
  <c r="J12" i="14"/>
  <c r="J12" i="15"/>
  <c r="J12" i="39"/>
  <c r="J12" i="22"/>
  <c r="J12" i="25"/>
  <c r="J12" i="28"/>
  <c r="J12" i="32"/>
  <c r="J12" i="8"/>
  <c r="J12" i="20"/>
  <c r="J12" i="18"/>
  <c r="J12" i="44"/>
  <c r="J12" i="37"/>
  <c r="J12" i="38"/>
  <c r="J12" i="36"/>
  <c r="J12" i="35"/>
  <c r="J12" i="13"/>
  <c r="J12" i="33"/>
  <c r="J12" i="27"/>
  <c r="J12" i="42"/>
  <c r="J12" i="29"/>
  <c r="J12" i="21"/>
  <c r="J12" i="43"/>
  <c r="J12" i="17"/>
  <c r="J12" i="50"/>
  <c r="J12" i="41"/>
  <c r="J12" i="24"/>
  <c r="J12" i="16"/>
  <c r="J12" i="48"/>
  <c r="AH44" i="4"/>
  <c r="F44" i="4" s="1"/>
  <c r="AH33" i="4"/>
  <c r="F33" i="4" s="1"/>
  <c r="J36" i="22"/>
  <c r="J36" i="24"/>
  <c r="J36" i="29"/>
  <c r="J36" i="30"/>
  <c r="J36" i="33"/>
  <c r="J36" i="12"/>
  <c r="J36" i="40"/>
  <c r="J36" i="51"/>
  <c r="J36" i="36"/>
  <c r="J36" i="43"/>
  <c r="J36" i="21"/>
  <c r="J36" i="31"/>
  <c r="J36" i="35"/>
  <c r="J36" i="49"/>
  <c r="J36" i="18"/>
  <c r="J36" i="28"/>
  <c r="J36" i="19"/>
  <c r="J36" i="37"/>
  <c r="J36" i="39"/>
  <c r="J36" i="25"/>
  <c r="J36" i="52"/>
  <c r="J36" i="15"/>
  <c r="J36" i="16"/>
  <c r="J36" i="23"/>
  <c r="J36" i="44"/>
  <c r="J36" i="50"/>
  <c r="J36" i="34"/>
  <c r="J36" i="38"/>
  <c r="J36" i="8"/>
  <c r="J36" i="42"/>
  <c r="J36" i="14"/>
  <c r="J36" i="27"/>
  <c r="J36" i="20"/>
  <c r="J36" i="26"/>
  <c r="J36" i="48"/>
  <c r="J36" i="17"/>
  <c r="J36" i="13"/>
  <c r="J36" i="41"/>
  <c r="J36" i="32"/>
  <c r="T35" i="14"/>
  <c r="T35" i="22"/>
  <c r="T35" i="23"/>
  <c r="T35" i="41"/>
  <c r="T35" i="37"/>
  <c r="T35" i="49"/>
  <c r="T35" i="12"/>
  <c r="T35" i="30"/>
  <c r="T35" i="50"/>
  <c r="T35" i="26"/>
  <c r="T35" i="48"/>
  <c r="T35" i="31"/>
  <c r="T35" i="16"/>
  <c r="T35" i="51"/>
  <c r="T35" i="52"/>
  <c r="T35" i="35"/>
  <c r="T35" i="21"/>
  <c r="T35" i="44"/>
  <c r="T35" i="20"/>
  <c r="T35" i="36"/>
  <c r="T35" i="38"/>
  <c r="T35" i="42"/>
  <c r="T35" i="33"/>
  <c r="T35" i="34"/>
  <c r="T35" i="15"/>
  <c r="T35" i="24"/>
  <c r="T35" i="18"/>
  <c r="T35" i="28"/>
  <c r="T35" i="13"/>
  <c r="T35" i="8"/>
  <c r="T35" i="19"/>
  <c r="T35" i="32"/>
  <c r="T35" i="25"/>
  <c r="T35" i="17"/>
  <c r="T35" i="29"/>
  <c r="T35" i="40"/>
  <c r="T35" i="27"/>
  <c r="T35" i="43"/>
  <c r="T35" i="39"/>
  <c r="J18" i="31"/>
  <c r="J18" i="34"/>
  <c r="J18" i="39"/>
  <c r="J18" i="29"/>
  <c r="J18" i="48"/>
  <c r="J18" i="17"/>
  <c r="J18" i="12"/>
  <c r="J18" i="22"/>
  <c r="J18" i="52"/>
  <c r="J18" i="19"/>
  <c r="J18" i="14"/>
  <c r="J18" i="18"/>
  <c r="J18" i="37"/>
  <c r="J18" i="24"/>
  <c r="J18" i="16"/>
  <c r="J18" i="40"/>
  <c r="J18" i="13"/>
  <c r="J18" i="51"/>
  <c r="J18" i="50"/>
  <c r="J18" i="23"/>
  <c r="J18" i="26"/>
  <c r="J18" i="33"/>
  <c r="J18" i="28"/>
  <c r="J18" i="35"/>
  <c r="J18" i="27"/>
  <c r="J18" i="38"/>
  <c r="J18" i="36"/>
  <c r="J18" i="25"/>
  <c r="J18" i="20"/>
  <c r="J18" i="15"/>
  <c r="J18" i="49"/>
  <c r="J18" i="30"/>
  <c r="J18" i="42"/>
  <c r="J18" i="21"/>
  <c r="J18" i="44"/>
  <c r="J18" i="43"/>
  <c r="J18" i="32"/>
  <c r="J18" i="8"/>
  <c r="J18" i="41"/>
  <c r="T26" i="44"/>
  <c r="T26" i="48"/>
  <c r="T26" i="41"/>
  <c r="T26" i="17"/>
  <c r="T26" i="52"/>
  <c r="T26" i="19"/>
  <c r="T26" i="22"/>
  <c r="T26" i="38"/>
  <c r="T26" i="18"/>
  <c r="T26" i="37"/>
  <c r="T26" i="30"/>
  <c r="T26" i="14"/>
  <c r="T26" i="50"/>
  <c r="T26" i="24"/>
  <c r="T26" i="42"/>
  <c r="T26" i="33"/>
  <c r="T26" i="36"/>
  <c r="T26" i="39"/>
  <c r="T26" i="43"/>
  <c r="T26" i="34"/>
  <c r="T26" i="29"/>
  <c r="T26" i="31"/>
  <c r="T26" i="15"/>
  <c r="T26" i="13"/>
  <c r="T33" i="34"/>
  <c r="T10" i="40"/>
  <c r="T10" i="39"/>
  <c r="T10" i="28"/>
  <c r="T10" i="20"/>
  <c r="T10" i="21"/>
  <c r="T10" i="42"/>
  <c r="T10" i="8"/>
  <c r="T10" i="24"/>
  <c r="T13" i="22"/>
  <c r="T13" i="31"/>
  <c r="T13" i="25"/>
  <c r="T13" i="8"/>
  <c r="T13" i="32"/>
  <c r="T13" i="30"/>
  <c r="T13" i="15"/>
  <c r="T13" i="27"/>
  <c r="T13" i="34"/>
  <c r="T13" i="21"/>
  <c r="T13" i="51"/>
  <c r="T13" i="24"/>
  <c r="T13" i="52"/>
  <c r="T13" i="44"/>
  <c r="T13" i="36"/>
  <c r="T13" i="17"/>
  <c r="T13" i="14"/>
  <c r="T13" i="38"/>
  <c r="T13" i="49"/>
  <c r="T13" i="35"/>
  <c r="T13" i="18"/>
  <c r="T13" i="39"/>
  <c r="T13" i="48"/>
  <c r="T13" i="20"/>
  <c r="T13" i="26"/>
  <c r="T13" i="28"/>
  <c r="T13" i="37"/>
  <c r="T13" i="19"/>
  <c r="T13" i="16"/>
  <c r="T13" i="13"/>
  <c r="T13" i="33"/>
  <c r="T13" i="29"/>
  <c r="T13" i="42"/>
  <c r="T13" i="50"/>
  <c r="T13" i="23"/>
  <c r="T13" i="43"/>
  <c r="T13" i="12"/>
  <c r="T13" i="40"/>
  <c r="T13" i="41"/>
  <c r="J40" i="20"/>
  <c r="J40" i="31"/>
  <c r="J40" i="40"/>
  <c r="J40" i="38"/>
  <c r="J40" i="29"/>
  <c r="J40" i="18"/>
  <c r="J40" i="16"/>
  <c r="J40" i="36"/>
  <c r="J40" i="52"/>
  <c r="J40" i="34"/>
  <c r="J40" i="41"/>
  <c r="J40" i="12"/>
  <c r="J40" i="13"/>
  <c r="J40" i="30"/>
  <c r="J40" i="37"/>
  <c r="J40" i="22"/>
  <c r="J40" i="39"/>
  <c r="J40" i="8"/>
  <c r="J40" i="50"/>
  <c r="J40" i="49"/>
  <c r="J40" i="19"/>
  <c r="J40" i="15"/>
  <c r="J40" i="14"/>
  <c r="J40" i="48"/>
  <c r="J40" i="17"/>
  <c r="J40" i="33"/>
  <c r="J40" i="24"/>
  <c r="J40" i="43"/>
  <c r="J40" i="32"/>
  <c r="J40" i="25"/>
  <c r="J40" i="27"/>
  <c r="J40" i="28"/>
  <c r="J40" i="44"/>
  <c r="J40" i="23"/>
  <c r="J40" i="26"/>
  <c r="J40" i="21"/>
  <c r="J40" i="42"/>
  <c r="J40" i="51"/>
  <c r="J40" i="35"/>
  <c r="J32" i="35"/>
  <c r="J32" i="48"/>
  <c r="J32" i="30"/>
  <c r="J32" i="15"/>
  <c r="J32" i="8"/>
  <c r="J32" i="25"/>
  <c r="J32" i="21"/>
  <c r="J32" i="38"/>
  <c r="J32" i="52"/>
  <c r="J32" i="51"/>
  <c r="J32" i="36"/>
  <c r="J32" i="27"/>
  <c r="J32" i="49"/>
  <c r="J32" i="23"/>
  <c r="J32" i="13"/>
  <c r="J32" i="14"/>
  <c r="J32" i="50"/>
  <c r="J32" i="24"/>
  <c r="J32" i="29"/>
  <c r="J32" i="41"/>
  <c r="J32" i="43"/>
  <c r="J32" i="33"/>
  <c r="J32" i="18"/>
  <c r="J32" i="37"/>
  <c r="J32" i="17"/>
  <c r="J32" i="28"/>
  <c r="J32" i="44"/>
  <c r="J32" i="22"/>
  <c r="J32" i="42"/>
  <c r="J32" i="34"/>
  <c r="J32" i="32"/>
  <c r="J32" i="19"/>
  <c r="J32" i="31"/>
  <c r="J32" i="20"/>
  <c r="J32" i="26"/>
  <c r="J32" i="12"/>
  <c r="J32" i="40"/>
  <c r="J32" i="16"/>
  <c r="J32" i="39"/>
  <c r="J34" i="40"/>
  <c r="J34" i="21"/>
  <c r="J34" i="31"/>
  <c r="J34" i="39"/>
  <c r="J34" i="18"/>
  <c r="J34" i="15"/>
  <c r="J34" i="13"/>
  <c r="J34" i="14"/>
  <c r="J34" i="48"/>
  <c r="J34" i="12"/>
  <c r="J34" i="36"/>
  <c r="J34" i="41"/>
  <c r="J34" i="35"/>
  <c r="J34" i="30"/>
  <c r="J34" i="32"/>
  <c r="J34" i="16"/>
  <c r="J34" i="26"/>
  <c r="J34" i="28"/>
  <c r="J34" i="42"/>
  <c r="J34" i="37"/>
  <c r="J34" i="19"/>
  <c r="J34" i="51"/>
  <c r="J34" i="33"/>
  <c r="J34" i="20"/>
  <c r="J34" i="43"/>
  <c r="J34" i="25"/>
  <c r="J34" i="52"/>
  <c r="J34" i="24"/>
  <c r="J34" i="22"/>
  <c r="J34" i="44"/>
  <c r="J34" i="17"/>
  <c r="J34" i="8"/>
  <c r="J34" i="29"/>
  <c r="J34" i="49"/>
  <c r="J34" i="27"/>
  <c r="J34" i="34"/>
  <c r="J34" i="38"/>
  <c r="J34" i="23"/>
  <c r="J34" i="50"/>
  <c r="J22" i="32"/>
  <c r="J22" i="33"/>
  <c r="J22" i="37"/>
  <c r="J22" i="16"/>
  <c r="J22" i="13"/>
  <c r="J22" i="14"/>
  <c r="J22" i="20"/>
  <c r="J22" i="49"/>
  <c r="J22" i="52"/>
  <c r="J22" i="17"/>
  <c r="J22" i="39"/>
  <c r="J22" i="36"/>
  <c r="J22" i="38"/>
  <c r="J22" i="34"/>
  <c r="J22" i="19"/>
  <c r="J22" i="23"/>
  <c r="J22" i="44"/>
  <c r="J22" i="48"/>
  <c r="J22" i="27"/>
  <c r="J22" i="40"/>
  <c r="J22" i="15"/>
  <c r="J22" i="18"/>
  <c r="J22" i="30"/>
  <c r="J22" i="25"/>
  <c r="J22" i="51"/>
  <c r="J22" i="31"/>
  <c r="J22" i="8"/>
  <c r="J22" i="21"/>
  <c r="J22" i="29"/>
  <c r="J22" i="24"/>
  <c r="J22" i="50"/>
  <c r="J22" i="22"/>
  <c r="J22" i="41"/>
  <c r="J22" i="26"/>
  <c r="J22" i="28"/>
  <c r="J22" i="35"/>
  <c r="J22" i="42"/>
  <c r="J22" i="43"/>
  <c r="J22" i="12"/>
  <c r="J25" i="42"/>
  <c r="J25" i="31"/>
  <c r="J25" i="17"/>
  <c r="J25" i="25"/>
  <c r="J25" i="49"/>
  <c r="J25" i="34"/>
  <c r="J25" i="20"/>
  <c r="J25" i="50"/>
  <c r="J25" i="44"/>
  <c r="J25" i="22"/>
  <c r="J25" i="23"/>
  <c r="J25" i="36"/>
  <c r="J25" i="33"/>
  <c r="J25" i="18"/>
  <c r="J25" i="37"/>
  <c r="J25" i="27"/>
  <c r="J25" i="39"/>
  <c r="J25" i="40"/>
  <c r="J25" i="29"/>
  <c r="J25" i="38"/>
  <c r="J25" i="24"/>
  <c r="J25" i="16"/>
  <c r="J25" i="43"/>
  <c r="J25" i="15"/>
  <c r="J25" i="52"/>
  <c r="J25" i="8"/>
  <c r="J25" i="48"/>
  <c r="J25" i="19"/>
  <c r="J25" i="32"/>
  <c r="J25" i="26"/>
  <c r="J25" i="41"/>
  <c r="J25" i="21"/>
  <c r="J25" i="35"/>
  <c r="J25" i="14"/>
  <c r="J25" i="51"/>
  <c r="J25" i="12"/>
  <c r="J25" i="13"/>
  <c r="J25" i="30"/>
  <c r="J25" i="28"/>
  <c r="AH18" i="4"/>
  <c r="F18" i="4" s="1"/>
  <c r="J11" i="12"/>
  <c r="J11" i="23"/>
  <c r="J11" i="17"/>
  <c r="J11" i="52"/>
  <c r="J11" i="25"/>
  <c r="J6" i="39"/>
  <c r="J6" i="52"/>
  <c r="J6" i="24"/>
  <c r="J6" i="19"/>
  <c r="J33" i="41"/>
  <c r="J33" i="36"/>
  <c r="J33" i="27"/>
  <c r="J33" i="18"/>
  <c r="J33" i="24"/>
  <c r="J33" i="14"/>
  <c r="J33" i="43"/>
  <c r="J33" i="34"/>
  <c r="J33" i="50"/>
  <c r="J33" i="38"/>
  <c r="J33" i="52"/>
  <c r="J33" i="17"/>
  <c r="J33" i="12"/>
  <c r="J33" i="51"/>
  <c r="J33" i="28"/>
  <c r="J33" i="39"/>
  <c r="J33" i="16"/>
  <c r="J33" i="33"/>
  <c r="J33" i="42"/>
  <c r="J17" i="18"/>
  <c r="J17" i="16"/>
  <c r="J17" i="48"/>
  <c r="F19" i="42"/>
  <c r="G19" i="42" s="1"/>
  <c r="P19" i="32"/>
  <c r="AH30" i="4"/>
  <c r="F30" i="4" s="1"/>
  <c r="T27" i="35" s="1"/>
  <c r="N41" i="30"/>
  <c r="N41" i="34"/>
  <c r="N41" i="32"/>
  <c r="N41" i="16"/>
  <c r="N41" i="23"/>
  <c r="N41" i="48"/>
  <c r="N41" i="49"/>
  <c r="N41" i="22"/>
  <c r="N41" i="29"/>
  <c r="N41" i="12"/>
  <c r="F19" i="50"/>
  <c r="G19" i="50" s="1"/>
  <c r="P19" i="13"/>
  <c r="P19" i="24"/>
  <c r="P19" i="40"/>
  <c r="F19" i="13"/>
  <c r="G19" i="13" s="1"/>
  <c r="P19" i="16"/>
  <c r="F19" i="34"/>
  <c r="G19" i="34" s="1"/>
  <c r="P19" i="50"/>
  <c r="F19" i="48"/>
  <c r="G19" i="48" s="1"/>
  <c r="P19" i="28"/>
  <c r="P19" i="43"/>
  <c r="F19" i="20"/>
  <c r="F19" i="38"/>
  <c r="G19" i="38" s="1"/>
  <c r="G10" i="40"/>
  <c r="G27" i="30"/>
  <c r="G27" i="20"/>
  <c r="G11" i="33"/>
  <c r="N32" i="24"/>
  <c r="N32" i="39"/>
  <c r="N32" i="49"/>
  <c r="N32" i="32"/>
  <c r="N32" i="42"/>
  <c r="P11" i="8"/>
  <c r="F11" i="21"/>
  <c r="G11" i="21" s="1"/>
  <c r="F11" i="23"/>
  <c r="G11" i="23" s="1"/>
  <c r="F11" i="27"/>
  <c r="G11" i="27" s="1"/>
  <c r="F11" i="30"/>
  <c r="G11" i="30" s="1"/>
  <c r="F11" i="35"/>
  <c r="F11" i="39"/>
  <c r="G11" i="39" s="1"/>
  <c r="F11" i="44"/>
  <c r="G11" i="44" s="1"/>
  <c r="P11" i="17"/>
  <c r="P11" i="26"/>
  <c r="F11" i="32"/>
  <c r="G11" i="32" s="1"/>
  <c r="P11" i="35"/>
  <c r="P11" i="42"/>
  <c r="P11" i="14"/>
  <c r="P11" i="21"/>
  <c r="F11" i="20"/>
  <c r="G11" i="20" s="1"/>
  <c r="F11" i="29"/>
  <c r="G11" i="29" s="1"/>
  <c r="P11" i="32"/>
  <c r="F11" i="38"/>
  <c r="G11" i="38" s="1"/>
  <c r="F11" i="15"/>
  <c r="G11" i="15" s="1"/>
  <c r="P11" i="19"/>
  <c r="P11" i="25"/>
  <c r="P11" i="29"/>
  <c r="P11" i="33"/>
  <c r="P11" i="37"/>
  <c r="P11" i="41"/>
  <c r="F11" i="8"/>
  <c r="G11" i="8" s="1"/>
  <c r="F11" i="16"/>
  <c r="F11" i="25"/>
  <c r="G11" i="25" s="1"/>
  <c r="P11" i="28"/>
  <c r="F11" i="34"/>
  <c r="G11" i="34" s="1"/>
  <c r="F11" i="41"/>
  <c r="G11" i="41" s="1"/>
  <c r="P11" i="43"/>
  <c r="P11" i="16"/>
  <c r="F11" i="18"/>
  <c r="G11" i="18" s="1"/>
  <c r="P11" i="23"/>
  <c r="P11" i="31"/>
  <c r="F11" i="36"/>
  <c r="G11" i="36" s="1"/>
  <c r="P11" i="39"/>
  <c r="N20" i="49"/>
  <c r="N20" i="48"/>
  <c r="N20" i="51"/>
  <c r="AN40" i="4"/>
  <c r="H40" i="4" s="1"/>
  <c r="AN34" i="4"/>
  <c r="H34" i="4" s="1"/>
  <c r="AN32" i="4"/>
  <c r="H32" i="4" s="1"/>
  <c r="AN26" i="4"/>
  <c r="H26" i="4" s="1"/>
  <c r="AN24" i="4"/>
  <c r="H24" i="4" s="1"/>
  <c r="AN22" i="4"/>
  <c r="H22" i="4" s="1"/>
  <c r="AN18" i="4"/>
  <c r="H18" i="4" s="1"/>
  <c r="AN16" i="4"/>
  <c r="H16" i="4" s="1"/>
  <c r="AN14" i="4"/>
  <c r="H14" i="4" s="1"/>
  <c r="O29" i="4"/>
  <c r="P29" i="4" s="1"/>
  <c r="C29" i="4" s="1"/>
  <c r="P26" i="39" s="1"/>
  <c r="O24" i="4"/>
  <c r="P24" i="4" s="1"/>
  <c r="C24" i="4" s="1"/>
  <c r="O12" i="4"/>
  <c r="P12" i="4" s="1"/>
  <c r="C12" i="4" s="1"/>
  <c r="AN8" i="4"/>
  <c r="H8" i="4" s="1"/>
  <c r="AN30" i="4"/>
  <c r="H30" i="4" s="1"/>
  <c r="AH28" i="4"/>
  <c r="F28" i="4" s="1"/>
  <c r="T25" i="15" s="1"/>
  <c r="E16" i="36"/>
  <c r="E40" i="36"/>
  <c r="G40" i="36" s="1"/>
  <c r="E37" i="36"/>
  <c r="E38" i="37"/>
  <c r="E5" i="38"/>
  <c r="E23" i="38"/>
  <c r="G23" i="38" s="1"/>
  <c r="E29" i="38"/>
  <c r="G29" i="38" s="1"/>
  <c r="E29" i="44"/>
  <c r="G29" i="44" s="1"/>
  <c r="E39" i="44"/>
  <c r="G39" i="44" s="1"/>
  <c r="E10" i="44"/>
  <c r="G10" i="44" s="1"/>
  <c r="E13" i="43"/>
  <c r="G13" i="43" s="1"/>
  <c r="E25" i="43"/>
  <c r="E32" i="43"/>
  <c r="G32" i="43" s="1"/>
  <c r="E22" i="43"/>
  <c r="E36" i="43"/>
  <c r="G36" i="43" s="1"/>
  <c r="E8" i="43"/>
  <c r="E36" i="38"/>
  <c r="G36" i="38" s="1"/>
  <c r="E29" i="43"/>
  <c r="E18" i="43"/>
  <c r="E6" i="43"/>
  <c r="E30" i="44"/>
  <c r="E27" i="44"/>
  <c r="G27" i="44" s="1"/>
  <c r="E9" i="44"/>
  <c r="E42" i="44"/>
  <c r="E33" i="34"/>
  <c r="G33" i="34" s="1"/>
  <c r="E21" i="34"/>
  <c r="E7" i="34"/>
  <c r="E41" i="34"/>
  <c r="E40" i="33"/>
  <c r="G40" i="33" s="1"/>
  <c r="E28" i="33"/>
  <c r="G28" i="33" s="1"/>
  <c r="E5" i="33"/>
  <c r="G5" i="33" s="1"/>
  <c r="E26" i="32"/>
  <c r="E22" i="32"/>
  <c r="E6" i="32"/>
  <c r="E8" i="28"/>
  <c r="G8" i="28" s="1"/>
  <c r="E24" i="26"/>
  <c r="E20" i="26"/>
  <c r="E8" i="26"/>
  <c r="E5" i="26"/>
  <c r="E35" i="21"/>
  <c r="E44" i="21" s="1"/>
  <c r="E11" i="16"/>
  <c r="E29" i="15"/>
  <c r="E21" i="15"/>
  <c r="E9" i="15"/>
  <c r="E7" i="15"/>
  <c r="E40" i="14"/>
  <c r="G40" i="14" s="1"/>
  <c r="E20" i="14"/>
  <c r="E36" i="12"/>
  <c r="E44" i="12" s="1"/>
  <c r="G22" i="41"/>
  <c r="T21" i="23"/>
  <c r="T21" i="39"/>
  <c r="T21" i="22"/>
  <c r="T21" i="29"/>
  <c r="T21" i="20"/>
  <c r="T21" i="49"/>
  <c r="F7" i="15"/>
  <c r="P7" i="20"/>
  <c r="F7" i="34"/>
  <c r="G7" i="34" s="1"/>
  <c r="F7" i="14"/>
  <c r="G7" i="14" s="1"/>
  <c r="F7" i="37"/>
  <c r="G7" i="37" s="1"/>
  <c r="P7" i="40"/>
  <c r="P7" i="37"/>
  <c r="F7" i="18"/>
  <c r="G7" i="18" s="1"/>
  <c r="F7" i="28"/>
  <c r="G7" i="28" s="1"/>
  <c r="P7" i="41"/>
  <c r="F7" i="32"/>
  <c r="G7" i="32" s="1"/>
  <c r="P7" i="29"/>
  <c r="F7" i="24"/>
  <c r="G7" i="24" s="1"/>
  <c r="F7" i="16"/>
  <c r="F7" i="35"/>
  <c r="G7" i="35" s="1"/>
  <c r="P7" i="33"/>
  <c r="P7" i="43"/>
  <c r="F7" i="33"/>
  <c r="G7" i="33" s="1"/>
  <c r="F7" i="41"/>
  <c r="G7" i="41" s="1"/>
  <c r="F7" i="27"/>
  <c r="P7" i="39"/>
  <c r="P7" i="18"/>
  <c r="F7" i="23"/>
  <c r="F7" i="36"/>
  <c r="G7" i="36" s="1"/>
  <c r="F7" i="26"/>
  <c r="G7" i="26" s="1"/>
  <c r="P7" i="48"/>
  <c r="F7" i="48"/>
  <c r="G7" i="48" s="1"/>
  <c r="P7" i="49"/>
  <c r="F7" i="31"/>
  <c r="G7" i="31" s="1"/>
  <c r="F7" i="21"/>
  <c r="G7" i="21" s="1"/>
  <c r="F7" i="22"/>
  <c r="G7" i="22" s="1"/>
  <c r="P7" i="35"/>
  <c r="P7" i="31"/>
  <c r="F7" i="50"/>
  <c r="G7" i="50" s="1"/>
  <c r="F7" i="51"/>
  <c r="G7" i="51" s="1"/>
  <c r="P7" i="12"/>
  <c r="F7" i="52"/>
  <c r="G7" i="52" s="1"/>
  <c r="F7" i="49"/>
  <c r="P7" i="51"/>
  <c r="P7" i="50"/>
  <c r="P7" i="17"/>
  <c r="F7" i="20"/>
  <c r="G7" i="20" s="1"/>
  <c r="P7" i="21"/>
  <c r="F7" i="39"/>
  <c r="G7" i="39" s="1"/>
  <c r="P7" i="25"/>
  <c r="P7" i="24"/>
  <c r="F7" i="43"/>
  <c r="G7" i="43" s="1"/>
  <c r="P7" i="14"/>
  <c r="F7" i="38"/>
  <c r="G7" i="38" s="1"/>
  <c r="P7" i="22"/>
  <c r="P7" i="34"/>
  <c r="P7" i="30"/>
  <c r="F7" i="8"/>
  <c r="G7" i="8" s="1"/>
  <c r="F7" i="44"/>
  <c r="G7" i="44" s="1"/>
  <c r="F7" i="19"/>
  <c r="G7" i="19" s="1"/>
  <c r="F7" i="42"/>
  <c r="G7" i="42" s="1"/>
  <c r="P7" i="19"/>
  <c r="F7" i="17"/>
  <c r="G7" i="17" s="1"/>
  <c r="P7" i="44"/>
  <c r="F7" i="25"/>
  <c r="G7" i="25" s="1"/>
  <c r="P7" i="42"/>
  <c r="F7" i="30"/>
  <c r="G7" i="30" s="1"/>
  <c r="F7" i="12"/>
  <c r="G7" i="12" s="1"/>
  <c r="P7" i="38"/>
  <c r="P7" i="52"/>
  <c r="F7" i="13"/>
  <c r="G7" i="13" s="1"/>
  <c r="P7" i="8"/>
  <c r="F7" i="29"/>
  <c r="G7" i="29" s="1"/>
  <c r="P7" i="26"/>
  <c r="P7" i="28"/>
  <c r="P7" i="36"/>
  <c r="P7" i="32"/>
  <c r="P7" i="13"/>
  <c r="F7" i="40"/>
  <c r="G7" i="40" s="1"/>
  <c r="P7" i="23"/>
  <c r="P7" i="15"/>
  <c r="P7" i="27"/>
  <c r="P7" i="16"/>
  <c r="T7" i="48"/>
  <c r="T7" i="51"/>
  <c r="T7" i="36"/>
  <c r="T7" i="19"/>
  <c r="T7" i="52"/>
  <c r="T7" i="16"/>
  <c r="T7" i="25"/>
  <c r="T7" i="35"/>
  <c r="T7" i="27"/>
  <c r="T7" i="33"/>
  <c r="T7" i="31"/>
  <c r="T7" i="37"/>
  <c r="T7" i="44"/>
  <c r="T7" i="42"/>
  <c r="T7" i="28"/>
  <c r="T7" i="18"/>
  <c r="T7" i="12"/>
  <c r="T7" i="34"/>
  <c r="T7" i="15"/>
  <c r="T7" i="22"/>
  <c r="T7" i="39"/>
  <c r="T7" i="43"/>
  <c r="T7" i="24"/>
  <c r="T7" i="14"/>
  <c r="T7" i="50"/>
  <c r="T7" i="20"/>
  <c r="T7" i="32"/>
  <c r="T7" i="49"/>
  <c r="T19" i="28"/>
  <c r="T19" i="24"/>
  <c r="T19" i="27"/>
  <c r="T19" i="32"/>
  <c r="T19" i="20"/>
  <c r="T19" i="22"/>
  <c r="T19" i="39"/>
  <c r="T19" i="36"/>
  <c r="T19" i="13"/>
  <c r="T19" i="30"/>
  <c r="T19" i="51"/>
  <c r="T19" i="18"/>
  <c r="T19" i="48"/>
  <c r="T19" i="19"/>
  <c r="T19" i="21"/>
  <c r="T19" i="15"/>
  <c r="T19" i="12"/>
  <c r="T19" i="14"/>
  <c r="T19" i="33"/>
  <c r="T19" i="17"/>
  <c r="T19" i="49"/>
  <c r="T19" i="8"/>
  <c r="T19" i="41"/>
  <c r="T19" i="34"/>
  <c r="T19" i="40"/>
  <c r="T19" i="26"/>
  <c r="T19" i="52"/>
  <c r="T19" i="50"/>
  <c r="T19" i="31"/>
  <c r="T19" i="35"/>
  <c r="T19" i="38"/>
  <c r="T19" i="44"/>
  <c r="T19" i="25"/>
  <c r="T19" i="16"/>
  <c r="T19" i="42"/>
  <c r="T19" i="43"/>
  <c r="T19" i="23"/>
  <c r="T19" i="29"/>
  <c r="T19" i="37"/>
  <c r="T25" i="44"/>
  <c r="J9" i="25"/>
  <c r="J9" i="32"/>
  <c r="J9" i="38"/>
  <c r="J9" i="12"/>
  <c r="J9" i="20"/>
  <c r="J9" i="37"/>
  <c r="J9" i="24"/>
  <c r="J9" i="14"/>
  <c r="J9" i="16"/>
  <c r="J9" i="42"/>
  <c r="J9" i="51"/>
  <c r="J9" i="19"/>
  <c r="J9" i="44"/>
  <c r="J9" i="27"/>
  <c r="J9" i="23"/>
  <c r="J9" i="52"/>
  <c r="J9" i="36"/>
  <c r="J9" i="34"/>
  <c r="J9" i="21"/>
  <c r="J9" i="15"/>
  <c r="J17" i="28"/>
  <c r="J17" i="13"/>
  <c r="J17" i="37"/>
  <c r="J17" i="33"/>
  <c r="J17" i="22"/>
  <c r="F38" i="49"/>
  <c r="P38" i="31"/>
  <c r="F38" i="16"/>
  <c r="G38" i="16" s="1"/>
  <c r="P38" i="12"/>
  <c r="P38" i="14"/>
  <c r="F38" i="35"/>
  <c r="G38" i="35" s="1"/>
  <c r="P38" i="48"/>
  <c r="P38" i="39"/>
  <c r="P38" i="26"/>
  <c r="P38" i="19"/>
  <c r="P38" i="21"/>
  <c r="F38" i="14"/>
  <c r="G38" i="14" s="1"/>
  <c r="P38" i="37"/>
  <c r="F38" i="52"/>
  <c r="G38" i="52" s="1"/>
  <c r="F38" i="20"/>
  <c r="G38" i="20" s="1"/>
  <c r="F38" i="36"/>
  <c r="G38" i="36" s="1"/>
  <c r="F38" i="24"/>
  <c r="G38" i="24" s="1"/>
  <c r="F38" i="42"/>
  <c r="G38" i="42" s="1"/>
  <c r="P38" i="22"/>
  <c r="F38" i="8"/>
  <c r="G38" i="8" s="1"/>
  <c r="P38" i="38"/>
  <c r="P23" i="12"/>
  <c r="P23" i="24"/>
  <c r="F23" i="30"/>
  <c r="G23" i="30" s="1"/>
  <c r="F23" i="21"/>
  <c r="G23" i="21" s="1"/>
  <c r="F23" i="25"/>
  <c r="G23" i="25" s="1"/>
  <c r="P23" i="43"/>
  <c r="P23" i="38"/>
  <c r="F23" i="40"/>
  <c r="G23" i="40" s="1"/>
  <c r="F23" i="34"/>
  <c r="G23" i="34" s="1"/>
  <c r="P23" i="44"/>
  <c r="P23" i="23"/>
  <c r="F23" i="27"/>
  <c r="P23" i="34"/>
  <c r="P23" i="49"/>
  <c r="P23" i="20"/>
  <c r="F23" i="51"/>
  <c r="G23" i="51" s="1"/>
  <c r="P23" i="27"/>
  <c r="P23" i="22"/>
  <c r="F23" i="42"/>
  <c r="G23" i="42" s="1"/>
  <c r="F23" i="22"/>
  <c r="G23" i="22" s="1"/>
  <c r="F23" i="50"/>
  <c r="G23" i="50" s="1"/>
  <c r="P23" i="19"/>
  <c r="F23" i="33"/>
  <c r="G23" i="33" s="1"/>
  <c r="P23" i="15"/>
  <c r="F23" i="29"/>
  <c r="G23" i="29" s="1"/>
  <c r="P23" i="18"/>
  <c r="F23" i="17"/>
  <c r="G23" i="17" s="1"/>
  <c r="P23" i="50"/>
  <c r="F23" i="13"/>
  <c r="G23" i="13" s="1"/>
  <c r="P23" i="32"/>
  <c r="F23" i="43"/>
  <c r="G23" i="43" s="1"/>
  <c r="F23" i="52"/>
  <c r="G23" i="52" s="1"/>
  <c r="F23" i="8"/>
  <c r="G23" i="8" s="1"/>
  <c r="P23" i="41"/>
  <c r="P23" i="35"/>
  <c r="P23" i="30"/>
  <c r="F23" i="44"/>
  <c r="F23" i="23"/>
  <c r="G23" i="23" s="1"/>
  <c r="F23" i="32"/>
  <c r="G23" i="32" s="1"/>
  <c r="F23" i="41"/>
  <c r="G23" i="41" s="1"/>
  <c r="P23" i="29"/>
  <c r="P23" i="21"/>
  <c r="F23" i="15"/>
  <c r="G23" i="15" s="1"/>
  <c r="F23" i="48"/>
  <c r="G23" i="48" s="1"/>
  <c r="P23" i="39"/>
  <c r="P23" i="14"/>
  <c r="F23" i="36"/>
  <c r="G23" i="36" s="1"/>
  <c r="F23" i="24"/>
  <c r="G23" i="24" s="1"/>
  <c r="P23" i="52"/>
  <c r="F23" i="18"/>
  <c r="G23" i="18" s="1"/>
  <c r="P23" i="48"/>
  <c r="F35" i="50"/>
  <c r="G35" i="50" s="1"/>
  <c r="P35" i="37"/>
  <c r="F35" i="34"/>
  <c r="P35" i="13"/>
  <c r="P35" i="24"/>
  <c r="P35" i="51"/>
  <c r="F35" i="39"/>
  <c r="G35" i="39" s="1"/>
  <c r="P35" i="48"/>
  <c r="F35" i="35"/>
  <c r="G35" i="35" s="1"/>
  <c r="F35" i="42"/>
  <c r="P35" i="17"/>
  <c r="P35" i="28"/>
  <c r="F35" i="32"/>
  <c r="G35" i="32" s="1"/>
  <c r="P35" i="36"/>
  <c r="F35" i="8"/>
  <c r="G35" i="8" s="1"/>
  <c r="F35" i="17"/>
  <c r="G35" i="17" s="1"/>
  <c r="F35" i="28"/>
  <c r="G35" i="28" s="1"/>
  <c r="F35" i="43"/>
  <c r="G35" i="43" s="1"/>
  <c r="P35" i="50"/>
  <c r="F35" i="31"/>
  <c r="G35" i="31" s="1"/>
  <c r="P35" i="34"/>
  <c r="F35" i="14"/>
  <c r="G35" i="14" s="1"/>
  <c r="F35" i="19"/>
  <c r="G35" i="19" s="1"/>
  <c r="P35" i="21"/>
  <c r="P35" i="22"/>
  <c r="P35" i="14"/>
  <c r="P35" i="25"/>
  <c r="F35" i="38"/>
  <c r="G35" i="38" s="1"/>
  <c r="P35" i="32"/>
  <c r="P35" i="41"/>
  <c r="P35" i="12"/>
  <c r="F35" i="48"/>
  <c r="G35" i="48" s="1"/>
  <c r="F35" i="41"/>
  <c r="G35" i="41" s="1"/>
  <c r="P35" i="43"/>
  <c r="P35" i="52"/>
  <c r="P35" i="40"/>
  <c r="P35" i="39"/>
  <c r="F35" i="51"/>
  <c r="G35" i="51" s="1"/>
  <c r="F35" i="20"/>
  <c r="G35" i="20" s="1"/>
  <c r="F35" i="27"/>
  <c r="P35" i="44"/>
  <c r="F35" i="49"/>
  <c r="F35" i="52"/>
  <c r="G35" i="52" s="1"/>
  <c r="F35" i="18"/>
  <c r="G35" i="18" s="1"/>
  <c r="F35" i="23"/>
  <c r="G35" i="23" s="1"/>
  <c r="F35" i="26"/>
  <c r="G35" i="26" s="1"/>
  <c r="P35" i="26"/>
  <c r="P35" i="8"/>
  <c r="P35" i="42"/>
  <c r="F35" i="16"/>
  <c r="G35" i="16" s="1"/>
  <c r="F35" i="25"/>
  <c r="G35" i="25" s="1"/>
  <c r="P35" i="15"/>
  <c r="P35" i="30"/>
  <c r="F35" i="13"/>
  <c r="G35" i="13" s="1"/>
  <c r="P35" i="20"/>
  <c r="F35" i="44"/>
  <c r="G35" i="44" s="1"/>
  <c r="P35" i="27"/>
  <c r="J7" i="14"/>
  <c r="J7" i="36"/>
  <c r="J7" i="24"/>
  <c r="J7" i="43"/>
  <c r="J7" i="44"/>
  <c r="J7" i="32"/>
  <c r="J7" i="41"/>
  <c r="J7" i="37"/>
  <c r="J7" i="52"/>
  <c r="J7" i="19"/>
  <c r="J7" i="33"/>
  <c r="J7" i="31"/>
  <c r="J7" i="49"/>
  <c r="J7" i="34"/>
  <c r="J7" i="17"/>
  <c r="J7" i="20"/>
  <c r="J7" i="51"/>
  <c r="J7" i="35"/>
  <c r="J7" i="39"/>
  <c r="J23" i="41"/>
  <c r="J23" i="19"/>
  <c r="J23" i="44"/>
  <c r="J23" i="13"/>
  <c r="J23" i="48"/>
  <c r="J23" i="30"/>
  <c r="J23" i="14"/>
  <c r="J23" i="32"/>
  <c r="J23" i="38"/>
  <c r="J23" i="24"/>
  <c r="J23" i="33"/>
  <c r="J23" i="12"/>
  <c r="J23" i="40"/>
  <c r="J23" i="36"/>
  <c r="J23" i="28"/>
  <c r="J23" i="18"/>
  <c r="J23" i="50"/>
  <c r="J23" i="42"/>
  <c r="J23" i="21"/>
  <c r="J23" i="8"/>
  <c r="P43" i="33"/>
  <c r="P43" i="19"/>
  <c r="P43" i="12"/>
  <c r="P43" i="35"/>
  <c r="F43" i="40"/>
  <c r="G43" i="40" s="1"/>
  <c r="F43" i="41"/>
  <c r="G43" i="41" s="1"/>
  <c r="F43" i="33"/>
  <c r="G43" i="33" s="1"/>
  <c r="F43" i="26"/>
  <c r="G43" i="26" s="1"/>
  <c r="F43" i="13"/>
  <c r="G43" i="13" s="1"/>
  <c r="F43" i="17"/>
  <c r="G43" i="17" s="1"/>
  <c r="P43" i="42"/>
  <c r="P43" i="48"/>
  <c r="P43" i="38"/>
  <c r="P43" i="23"/>
  <c r="P43" i="25"/>
  <c r="P43" i="13"/>
  <c r="P29" i="24"/>
  <c r="F29" i="52"/>
  <c r="G29" i="52" s="1"/>
  <c r="P29" i="26"/>
  <c r="P14" i="8"/>
  <c r="P14" i="22"/>
  <c r="F14" i="23"/>
  <c r="P34" i="32"/>
  <c r="P34" i="41"/>
  <c r="F34" i="23"/>
  <c r="G34" i="23" s="1"/>
  <c r="F34" i="19"/>
  <c r="G34" i="19" s="1"/>
  <c r="F34" i="40"/>
  <c r="G34" i="40" s="1"/>
  <c r="P34" i="28"/>
  <c r="P34" i="18"/>
  <c r="F34" i="28"/>
  <c r="G34" i="28" s="1"/>
  <c r="P34" i="24"/>
  <c r="P34" i="26"/>
  <c r="P15" i="19"/>
  <c r="P15" i="24"/>
  <c r="F15" i="21"/>
  <c r="P15" i="31"/>
  <c r="G40" i="51"/>
  <c r="P13" i="25"/>
  <c r="P13" i="52"/>
  <c r="P13" i="38"/>
  <c r="P13" i="24"/>
  <c r="P13" i="16"/>
  <c r="P13" i="32"/>
  <c r="P13" i="22"/>
  <c r="F13" i="19"/>
  <c r="G13" i="19" s="1"/>
  <c r="F13" i="48"/>
  <c r="F13" i="49"/>
  <c r="F13" i="51"/>
  <c r="G13" i="51" s="1"/>
  <c r="F13" i="12"/>
  <c r="G13" i="12" s="1"/>
  <c r="F13" i="21"/>
  <c r="G13" i="21" s="1"/>
  <c r="F13" i="50"/>
  <c r="G13" i="50" s="1"/>
  <c r="P13" i="40"/>
  <c r="F13" i="31"/>
  <c r="G13" i="31" s="1"/>
  <c r="F13" i="16"/>
  <c r="G13" i="16" s="1"/>
  <c r="P13" i="31"/>
  <c r="G32" i="52"/>
  <c r="V30" i="44"/>
  <c r="V30" i="21"/>
  <c r="V30" i="14"/>
  <c r="V30" i="16"/>
  <c r="V30" i="20"/>
  <c r="V30" i="27"/>
  <c r="V30" i="19"/>
  <c r="V30" i="48"/>
  <c r="V30" i="43"/>
  <c r="V30" i="33"/>
  <c r="V30" i="17"/>
  <c r="V30" i="40"/>
  <c r="V30" i="23"/>
  <c r="V19" i="18"/>
  <c r="V19" i="37"/>
  <c r="V19" i="15"/>
  <c r="V19" i="51"/>
  <c r="V19" i="41"/>
  <c r="V19" i="17"/>
  <c r="G12" i="41"/>
  <c r="P30" i="21"/>
  <c r="P30" i="22"/>
  <c r="F22" i="32"/>
  <c r="G22" i="32" s="1"/>
  <c r="F22" i="51"/>
  <c r="G22" i="51" s="1"/>
  <c r="F22" i="30"/>
  <c r="G22" i="30" s="1"/>
  <c r="P25" i="52"/>
  <c r="F25" i="15"/>
  <c r="G25" i="15" s="1"/>
  <c r="F25" i="24"/>
  <c r="G25" i="24" s="1"/>
  <c r="P25" i="26"/>
  <c r="P25" i="33"/>
  <c r="P25" i="39"/>
  <c r="P25" i="44"/>
  <c r="P25" i="18"/>
  <c r="F25" i="32"/>
  <c r="G25" i="32" s="1"/>
  <c r="F25" i="22"/>
  <c r="F25" i="37"/>
  <c r="G25" i="37" s="1"/>
  <c r="N38" i="37"/>
  <c r="N38" i="33"/>
  <c r="N18" i="13"/>
  <c r="N18" i="52"/>
  <c r="P17" i="51"/>
  <c r="P12" i="49"/>
  <c r="F12" i="52"/>
  <c r="G12" i="52" s="1"/>
  <c r="P12" i="48"/>
  <c r="F12" i="51"/>
  <c r="G12" i="51" s="1"/>
  <c r="P22" i="8"/>
  <c r="F22" i="13"/>
  <c r="G22" i="13" s="1"/>
  <c r="F22" i="20"/>
  <c r="F22" i="23"/>
  <c r="G22" i="23" s="1"/>
  <c r="P22" i="28"/>
  <c r="F22" i="34"/>
  <c r="G22" i="34" s="1"/>
  <c r="F22" i="38"/>
  <c r="G22" i="38" s="1"/>
  <c r="F22" i="42"/>
  <c r="G22" i="42" s="1"/>
  <c r="P22" i="15"/>
  <c r="P22" i="12"/>
  <c r="F22" i="25"/>
  <c r="G22" i="25" s="1"/>
  <c r="P22" i="27"/>
  <c r="F22" i="33"/>
  <c r="G22" i="33" s="1"/>
  <c r="F22" i="37"/>
  <c r="G22" i="37" s="1"/>
  <c r="P22" i="44"/>
  <c r="P22" i="25"/>
  <c r="F22" i="39"/>
  <c r="G22" i="39" s="1"/>
  <c r="P22" i="50"/>
  <c r="F22" i="18"/>
  <c r="P22" i="26"/>
  <c r="F22" i="40"/>
  <c r="G22" i="40" s="1"/>
  <c r="F22" i="50"/>
  <c r="G22" i="50" s="1"/>
  <c r="F22" i="8"/>
  <c r="G22" i="8" s="1"/>
  <c r="P22" i="16"/>
  <c r="P22" i="14"/>
  <c r="F22" i="26"/>
  <c r="G22" i="26" s="1"/>
  <c r="F22" i="31"/>
  <c r="G22" i="31" s="1"/>
  <c r="P22" i="36"/>
  <c r="P22" i="40"/>
  <c r="P22" i="13"/>
  <c r="P22" i="17"/>
  <c r="F22" i="17"/>
  <c r="G22" i="17" s="1"/>
  <c r="P22" i="30"/>
  <c r="P22" i="35"/>
  <c r="F30" i="49"/>
  <c r="G30" i="49" s="1"/>
  <c r="F30" i="8"/>
  <c r="G30" i="8" s="1"/>
  <c r="P30" i="12"/>
  <c r="F30" i="19"/>
  <c r="G30" i="19" s="1"/>
  <c r="P30" i="27"/>
  <c r="F30" i="33"/>
  <c r="G30" i="33" s="1"/>
  <c r="F30" i="35"/>
  <c r="G30" i="35" s="1"/>
  <c r="F30" i="39"/>
  <c r="F30" i="42"/>
  <c r="G30" i="42" s="1"/>
  <c r="P30" i="44"/>
  <c r="F30" i="18"/>
  <c r="P30" i="26"/>
  <c r="P30" i="33"/>
  <c r="F30" i="44"/>
  <c r="F30" i="25"/>
  <c r="G30" i="25" s="1"/>
  <c r="P30" i="28"/>
  <c r="F30" i="23"/>
  <c r="G30" i="23" s="1"/>
  <c r="P30" i="24"/>
  <c r="F30" i="38"/>
  <c r="G30" i="38" s="1"/>
  <c r="P30" i="41"/>
  <c r="P30" i="29"/>
  <c r="F30" i="37"/>
  <c r="G30" i="37" s="1"/>
  <c r="P30" i="40"/>
  <c r="P30" i="51"/>
  <c r="F30" i="12"/>
  <c r="G30" i="12" s="1"/>
  <c r="P30" i="20"/>
  <c r="P30" i="34"/>
  <c r="P30" i="48"/>
  <c r="P30" i="52"/>
  <c r="F30" i="48"/>
  <c r="F11" i="52"/>
  <c r="G11" i="52" s="1"/>
  <c r="F11" i="50"/>
  <c r="G11" i="50" s="1"/>
  <c r="P11" i="13"/>
  <c r="F11" i="49"/>
  <c r="P11" i="51"/>
  <c r="P27" i="13"/>
  <c r="P27" i="48"/>
  <c r="F5" i="49"/>
  <c r="F5" i="51"/>
  <c r="G5" i="51" s="1"/>
  <c r="P5" i="12"/>
  <c r="P5" i="24"/>
  <c r="F5" i="20"/>
  <c r="G5" i="20" s="1"/>
  <c r="P5" i="13"/>
  <c r="F5" i="22"/>
  <c r="G5" i="22" s="1"/>
  <c r="F5" i="17"/>
  <c r="G5" i="17" s="1"/>
  <c r="F5" i="23"/>
  <c r="G5" i="23" s="1"/>
  <c r="P5" i="52"/>
  <c r="F5" i="48"/>
  <c r="F5" i="52"/>
  <c r="G5" i="52" s="1"/>
  <c r="P5" i="21"/>
  <c r="F5" i="13"/>
  <c r="P5" i="22"/>
  <c r="P5" i="16"/>
  <c r="F5" i="25"/>
  <c r="G5" i="25" s="1"/>
  <c r="F5" i="21"/>
  <c r="G5" i="21" s="1"/>
  <c r="N22" i="49"/>
  <c r="N22" i="52"/>
  <c r="N22" i="48"/>
  <c r="N22" i="51"/>
  <c r="N16" i="49"/>
  <c r="N16" i="52"/>
  <c r="N16" i="48"/>
  <c r="N16" i="13"/>
  <c r="P16" i="42"/>
  <c r="P16" i="26"/>
  <c r="F16" i="13"/>
  <c r="G16" i="13" s="1"/>
  <c r="F16" i="20"/>
  <c r="G16" i="20" s="1"/>
  <c r="P16" i="32"/>
  <c r="P16" i="37"/>
  <c r="P16" i="20"/>
  <c r="F16" i="17"/>
  <c r="G16" i="17" s="1"/>
  <c r="P16" i="27"/>
  <c r="F16" i="40"/>
  <c r="G16" i="40" s="1"/>
  <c r="F16" i="35"/>
  <c r="G16" i="35" s="1"/>
  <c r="F16" i="39"/>
  <c r="G16" i="39" s="1"/>
  <c r="F16" i="44"/>
  <c r="G16" i="44" s="1"/>
  <c r="F16" i="36"/>
  <c r="P16" i="16"/>
  <c r="P16" i="38"/>
  <c r="P16" i="18"/>
  <c r="P16" i="34"/>
  <c r="P16" i="51"/>
  <c r="N10" i="50"/>
  <c r="N10" i="8"/>
  <c r="N10" i="48"/>
  <c r="N10" i="51"/>
  <c r="N8" i="49"/>
  <c r="N8" i="48"/>
  <c r="N8" i="52"/>
  <c r="E41" i="40"/>
  <c r="E36" i="36"/>
  <c r="G36" i="36" s="1"/>
  <c r="E22" i="36"/>
  <c r="E18" i="35"/>
  <c r="E11" i="35"/>
  <c r="E17" i="30"/>
  <c r="E9" i="30"/>
  <c r="E39" i="27"/>
  <c r="G39" i="27" s="1"/>
  <c r="E32" i="27"/>
  <c r="G32" i="27" s="1"/>
  <c r="E16" i="27"/>
  <c r="E7" i="27"/>
  <c r="E40" i="23"/>
  <c r="G40" i="23" s="1"/>
  <c r="E14" i="23"/>
  <c r="E7" i="23"/>
  <c r="E30" i="18"/>
  <c r="E22" i="18"/>
  <c r="E7" i="16"/>
  <c r="E32" i="14"/>
  <c r="E24" i="14"/>
  <c r="E12" i="14"/>
  <c r="E29" i="13"/>
  <c r="E26" i="13"/>
  <c r="E25" i="13"/>
  <c r="G25" i="13" s="1"/>
  <c r="E41" i="13"/>
  <c r="E5" i="13"/>
  <c r="E43" i="49"/>
  <c r="G43" i="49" s="1"/>
  <c r="E35" i="49"/>
  <c r="E27" i="49"/>
  <c r="G27" i="49" s="1"/>
  <c r="E13" i="49"/>
  <c r="E9" i="49"/>
  <c r="E36" i="49"/>
  <c r="G36" i="49" s="1"/>
  <c r="E24" i="49"/>
  <c r="E14" i="49"/>
  <c r="E6" i="49"/>
  <c r="E41" i="48"/>
  <c r="E29" i="48"/>
  <c r="G29" i="48" s="1"/>
  <c r="E21" i="48"/>
  <c r="E18" i="48"/>
  <c r="E17" i="48"/>
  <c r="E9" i="48"/>
  <c r="E40" i="48"/>
  <c r="E36" i="48"/>
  <c r="G36" i="48" s="1"/>
  <c r="E30" i="48"/>
  <c r="E26" i="48"/>
  <c r="E22" i="48"/>
  <c r="E16" i="48"/>
  <c r="E12" i="48"/>
  <c r="G12" i="48" s="1"/>
  <c r="E8" i="48"/>
  <c r="G8" i="48" s="1"/>
  <c r="E17" i="49"/>
  <c r="E25" i="49"/>
  <c r="E37" i="49"/>
  <c r="E7" i="49"/>
  <c r="E5" i="49"/>
  <c r="E41" i="49"/>
  <c r="E29" i="49"/>
  <c r="G29" i="49" s="1"/>
  <c r="E19" i="49"/>
  <c r="G19" i="49" s="1"/>
  <c r="E11" i="49"/>
  <c r="G11" i="49" s="1"/>
  <c r="E38" i="49"/>
  <c r="E28" i="49"/>
  <c r="G28" i="49" s="1"/>
  <c r="E22" i="49"/>
  <c r="E12" i="49"/>
  <c r="G12" i="49" s="1"/>
  <c r="E5" i="48"/>
  <c r="E37" i="48"/>
  <c r="E34" i="48"/>
  <c r="E33" i="48"/>
  <c r="G33" i="48" s="1"/>
  <c r="E25" i="48"/>
  <c r="G25" i="48" s="1"/>
  <c r="E13" i="48"/>
  <c r="E42" i="48"/>
  <c r="E38" i="48"/>
  <c r="E32" i="48"/>
  <c r="G32" i="48" s="1"/>
  <c r="E28" i="48"/>
  <c r="G28" i="48" s="1"/>
  <c r="E24" i="48"/>
  <c r="E20" i="48"/>
  <c r="E14" i="48"/>
  <c r="E10" i="48"/>
  <c r="G10" i="48" s="1"/>
  <c r="E6" i="48"/>
  <c r="T33" i="41" l="1"/>
  <c r="T33" i="37"/>
  <c r="T33" i="30"/>
  <c r="T33" i="8"/>
  <c r="T33" i="35"/>
  <c r="T33" i="50"/>
  <c r="T27" i="50"/>
  <c r="T33" i="20"/>
  <c r="T33" i="51"/>
  <c r="T27" i="33"/>
  <c r="T33" i="17"/>
  <c r="J16" i="38"/>
  <c r="G19" i="23"/>
  <c r="E44" i="50"/>
  <c r="E44" i="41"/>
  <c r="E44" i="39"/>
  <c r="G29" i="42"/>
  <c r="N12" i="33"/>
  <c r="N12" i="22"/>
  <c r="N12" i="13"/>
  <c r="N12" i="15"/>
  <c r="N12" i="41"/>
  <c r="N12" i="14"/>
  <c r="N12" i="18"/>
  <c r="G34" i="48"/>
  <c r="F26" i="32"/>
  <c r="G26" i="32" s="1"/>
  <c r="T21" i="42"/>
  <c r="N14" i="8"/>
  <c r="F26" i="16"/>
  <c r="G26" i="16" s="1"/>
  <c r="N14" i="13"/>
  <c r="P26" i="30"/>
  <c r="T9" i="18"/>
  <c r="T21" i="50"/>
  <c r="T21" i="35"/>
  <c r="N14" i="16"/>
  <c r="N14" i="19"/>
  <c r="N14" i="23"/>
  <c r="G29" i="25"/>
  <c r="N12" i="29"/>
  <c r="N12" i="19"/>
  <c r="N12" i="16"/>
  <c r="N12" i="26"/>
  <c r="G13" i="8"/>
  <c r="N24" i="16"/>
  <c r="N24" i="26"/>
  <c r="N24" i="42"/>
  <c r="N24" i="43"/>
  <c r="N24" i="20"/>
  <c r="N24" i="14"/>
  <c r="N24" i="25"/>
  <c r="N24" i="15"/>
  <c r="N24" i="30"/>
  <c r="N24" i="35"/>
  <c r="N24" i="36"/>
  <c r="N24" i="39"/>
  <c r="N24" i="8"/>
  <c r="N24" i="50"/>
  <c r="N24" i="52"/>
  <c r="N24" i="23"/>
  <c r="N24" i="31"/>
  <c r="N24" i="38"/>
  <c r="N24" i="13"/>
  <c r="N24" i="37"/>
  <c r="N24" i="29"/>
  <c r="N24" i="51"/>
  <c r="N24" i="49"/>
  <c r="N24" i="34"/>
  <c r="N14" i="50"/>
  <c r="G38" i="48"/>
  <c r="N14" i="49"/>
  <c r="P26" i="48"/>
  <c r="T25" i="35"/>
  <c r="T9" i="27"/>
  <c r="T21" i="25"/>
  <c r="T21" i="43"/>
  <c r="N14" i="42"/>
  <c r="N14" i="43"/>
  <c r="N14" i="12"/>
  <c r="N14" i="15"/>
  <c r="G28" i="36"/>
  <c r="N12" i="32"/>
  <c r="N12" i="38"/>
  <c r="N12" i="43"/>
  <c r="N12" i="48"/>
  <c r="G13" i="29"/>
  <c r="G15" i="19"/>
  <c r="N12" i="12"/>
  <c r="T21" i="38"/>
  <c r="T21" i="15"/>
  <c r="T21" i="44"/>
  <c r="G29" i="15"/>
  <c r="G29" i="43"/>
  <c r="G34" i="27"/>
  <c r="N14" i="20"/>
  <c r="N14" i="18"/>
  <c r="N14" i="39"/>
  <c r="N12" i="42"/>
  <c r="N12" i="21"/>
  <c r="N12" i="8"/>
  <c r="N12" i="37"/>
  <c r="N12" i="25"/>
  <c r="N12" i="52"/>
  <c r="G32" i="14"/>
  <c r="G14" i="49"/>
  <c r="N14" i="52"/>
  <c r="P26" i="18"/>
  <c r="T21" i="26"/>
  <c r="T21" i="48"/>
  <c r="G11" i="16"/>
  <c r="G36" i="27"/>
  <c r="N14" i="34"/>
  <c r="N14" i="22"/>
  <c r="N14" i="28"/>
  <c r="N12" i="31"/>
  <c r="N12" i="44"/>
  <c r="N12" i="30"/>
  <c r="N12" i="51"/>
  <c r="G43" i="8"/>
  <c r="G8" i="19"/>
  <c r="G13" i="34"/>
  <c r="N14" i="27"/>
  <c r="N14" i="32"/>
  <c r="N14" i="40"/>
  <c r="G23" i="39"/>
  <c r="N12" i="49"/>
  <c r="N12" i="23"/>
  <c r="N12" i="20"/>
  <c r="N12" i="28"/>
  <c r="N12" i="36"/>
  <c r="T9" i="14"/>
  <c r="T21" i="30"/>
  <c r="T9" i="17"/>
  <c r="T21" i="28"/>
  <c r="T21" i="34"/>
  <c r="N14" i="21"/>
  <c r="N14" i="25"/>
  <c r="N12" i="34"/>
  <c r="N12" i="24"/>
  <c r="N12" i="40"/>
  <c r="N12" i="50"/>
  <c r="G30" i="44"/>
  <c r="G19" i="20"/>
  <c r="E44" i="24"/>
  <c r="G28" i="39"/>
  <c r="G23" i="49"/>
  <c r="G30" i="39"/>
  <c r="G25" i="50"/>
  <c r="G25" i="40"/>
  <c r="G35" i="33"/>
  <c r="G39" i="49"/>
  <c r="G34" i="41"/>
  <c r="E44" i="29"/>
  <c r="G15" i="21"/>
  <c r="G19" i="51"/>
  <c r="G14" i="26"/>
  <c r="G39" i="38"/>
  <c r="G14" i="35"/>
  <c r="G14" i="33"/>
  <c r="G34" i="37"/>
  <c r="E44" i="17"/>
  <c r="G43" i="48"/>
  <c r="G35" i="27"/>
  <c r="G38" i="32"/>
  <c r="G10" i="19"/>
  <c r="G30" i="32"/>
  <c r="E44" i="22"/>
  <c r="G12" i="27"/>
  <c r="E44" i="25"/>
  <c r="G36" i="33"/>
  <c r="G35" i="34"/>
  <c r="E44" i="51"/>
  <c r="G23" i="44"/>
  <c r="G23" i="26"/>
  <c r="E44" i="52"/>
  <c r="G19" i="37"/>
  <c r="G16" i="36"/>
  <c r="E44" i="8"/>
  <c r="G25" i="22"/>
  <c r="E44" i="20"/>
  <c r="G5" i="38"/>
  <c r="G35" i="42"/>
  <c r="T9" i="43"/>
  <c r="G25" i="49"/>
  <c r="T9" i="25"/>
  <c r="T21" i="18"/>
  <c r="T21" i="36"/>
  <c r="T9" i="21"/>
  <c r="T21" i="13"/>
  <c r="N39" i="51"/>
  <c r="T36" i="44"/>
  <c r="G30" i="48"/>
  <c r="F16" i="41"/>
  <c r="G16" i="41" s="1"/>
  <c r="P26" i="44"/>
  <c r="T9" i="51"/>
  <c r="T9" i="34"/>
  <c r="T9" i="24"/>
  <c r="T21" i="21"/>
  <c r="T21" i="31"/>
  <c r="T26" i="25"/>
  <c r="T26" i="21"/>
  <c r="T26" i="51"/>
  <c r="T29" i="40"/>
  <c r="N14" i="14"/>
  <c r="N14" i="26"/>
  <c r="N14" i="29"/>
  <c r="N14" i="38"/>
  <c r="N14" i="36"/>
  <c r="N14" i="30"/>
  <c r="N14" i="51"/>
  <c r="N14" i="44"/>
  <c r="N14" i="48"/>
  <c r="G7" i="15"/>
  <c r="T9" i="16"/>
  <c r="T9" i="39"/>
  <c r="T9" i="42"/>
  <c r="N38" i="20"/>
  <c r="N38" i="31"/>
  <c r="N38" i="27"/>
  <c r="N38" i="43"/>
  <c r="N38" i="36"/>
  <c r="N38" i="19"/>
  <c r="N38" i="12"/>
  <c r="N38" i="16"/>
  <c r="N38" i="17"/>
  <c r="N38" i="22"/>
  <c r="N38" i="8"/>
  <c r="N38" i="28"/>
  <c r="N38" i="21"/>
  <c r="N38" i="23"/>
  <c r="N38" i="44"/>
  <c r="N38" i="34"/>
  <c r="N38" i="30"/>
  <c r="N38" i="51"/>
  <c r="N38" i="50"/>
  <c r="N38" i="39"/>
  <c r="N38" i="25"/>
  <c r="N38" i="38"/>
  <c r="N38" i="15"/>
  <c r="N38" i="40"/>
  <c r="N38" i="24"/>
  <c r="N38" i="26"/>
  <c r="N38" i="32"/>
  <c r="N38" i="42"/>
  <c r="N38" i="41"/>
  <c r="N38" i="14"/>
  <c r="N38" i="49"/>
  <c r="N38" i="29"/>
  <c r="N38" i="52"/>
  <c r="N38" i="13"/>
  <c r="N38" i="18"/>
  <c r="N38" i="35"/>
  <c r="N38" i="48"/>
  <c r="T9" i="40"/>
  <c r="E44" i="31"/>
  <c r="G36" i="16"/>
  <c r="T9" i="36"/>
  <c r="T9" i="37"/>
  <c r="T9" i="49"/>
  <c r="E44" i="42"/>
  <c r="G34" i="39"/>
  <c r="G36" i="26"/>
  <c r="T9" i="19"/>
  <c r="T9" i="52"/>
  <c r="E44" i="19"/>
  <c r="T9" i="28"/>
  <c r="T9" i="22"/>
  <c r="T25" i="14"/>
  <c r="T9" i="33"/>
  <c r="T9" i="8"/>
  <c r="T36" i="22"/>
  <c r="T22" i="38"/>
  <c r="G43" i="43"/>
  <c r="G15" i="26"/>
  <c r="G15" i="39"/>
  <c r="T9" i="32"/>
  <c r="T9" i="29"/>
  <c r="T9" i="20"/>
  <c r="T36" i="17"/>
  <c r="T22" i="48"/>
  <c r="G34" i="33"/>
  <c r="T9" i="12"/>
  <c r="T21" i="40"/>
  <c r="T21" i="24"/>
  <c r="P16" i="31"/>
  <c r="P16" i="40"/>
  <c r="T22" i="16"/>
  <c r="T9" i="30"/>
  <c r="T36" i="27"/>
  <c r="T9" i="41"/>
  <c r="T9" i="13"/>
  <c r="T21" i="16"/>
  <c r="T21" i="52"/>
  <c r="T21" i="12"/>
  <c r="N9" i="17"/>
  <c r="T36" i="19"/>
  <c r="T26" i="28"/>
  <c r="T26" i="27"/>
  <c r="T26" i="49"/>
  <c r="F41" i="30"/>
  <c r="G41" i="30" s="1"/>
  <c r="F16" i="18"/>
  <c r="G16" i="18" s="1"/>
  <c r="F16" i="34"/>
  <c r="G16" i="34" s="1"/>
  <c r="T7" i="30"/>
  <c r="T7" i="40"/>
  <c r="T9" i="44"/>
  <c r="T9" i="35"/>
  <c r="T21" i="19"/>
  <c r="T21" i="51"/>
  <c r="T21" i="17"/>
  <c r="N9" i="41"/>
  <c r="T36" i="50"/>
  <c r="T26" i="20"/>
  <c r="T26" i="8"/>
  <c r="T26" i="32"/>
  <c r="F30" i="36"/>
  <c r="G30" i="36" s="1"/>
  <c r="T22" i="32"/>
  <c r="G36" i="32"/>
  <c r="G23" i="27"/>
  <c r="T9" i="15"/>
  <c r="T9" i="23"/>
  <c r="T21" i="8"/>
  <c r="T21" i="37"/>
  <c r="T21" i="32"/>
  <c r="T36" i="18"/>
  <c r="T26" i="26"/>
  <c r="T26" i="12"/>
  <c r="T26" i="23"/>
  <c r="T36" i="51"/>
  <c r="P16" i="24"/>
  <c r="N22" i="38"/>
  <c r="N22" i="40"/>
  <c r="N22" i="17"/>
  <c r="N22" i="33"/>
  <c r="N22" i="16"/>
  <c r="N22" i="35"/>
  <c r="N22" i="42"/>
  <c r="N22" i="8"/>
  <c r="N22" i="14"/>
  <c r="N22" i="37"/>
  <c r="N22" i="43"/>
  <c r="N22" i="15"/>
  <c r="N22" i="24"/>
  <c r="N22" i="44"/>
  <c r="N22" i="26"/>
  <c r="N22" i="12"/>
  <c r="N22" i="19"/>
  <c r="N22" i="18"/>
  <c r="N22" i="23"/>
  <c r="N22" i="22"/>
  <c r="N22" i="25"/>
  <c r="N22" i="28"/>
  <c r="N22" i="27"/>
  <c r="N22" i="20"/>
  <c r="N22" i="29"/>
  <c r="N22" i="36"/>
  <c r="N22" i="31"/>
  <c r="N22" i="39"/>
  <c r="N22" i="32"/>
  <c r="N22" i="41"/>
  <c r="N22" i="34"/>
  <c r="N22" i="21"/>
  <c r="N22" i="50"/>
  <c r="N22" i="13"/>
  <c r="N22" i="30"/>
  <c r="G25" i="43"/>
  <c r="T9" i="50"/>
  <c r="G30" i="18"/>
  <c r="T9" i="48"/>
  <c r="T21" i="41"/>
  <c r="N39" i="50"/>
  <c r="G13" i="49"/>
  <c r="F16" i="32"/>
  <c r="G16" i="32" s="1"/>
  <c r="G22" i="20"/>
  <c r="F26" i="51"/>
  <c r="G26" i="51" s="1"/>
  <c r="T9" i="38"/>
  <c r="T21" i="27"/>
  <c r="T23" i="26"/>
  <c r="F16" i="15"/>
  <c r="G16" i="15" s="1"/>
  <c r="F26" i="39"/>
  <c r="G26" i="39" s="1"/>
  <c r="T7" i="41"/>
  <c r="T9" i="26"/>
  <c r="T21" i="33"/>
  <c r="T10" i="38"/>
  <c r="T36" i="30"/>
  <c r="T26" i="35"/>
  <c r="T26" i="16"/>
  <c r="F30" i="26"/>
  <c r="G30" i="26" s="1"/>
  <c r="T29" i="17"/>
  <c r="N32" i="22"/>
  <c r="N32" i="51"/>
  <c r="N32" i="28"/>
  <c r="N32" i="50"/>
  <c r="N32" i="31"/>
  <c r="N32" i="13"/>
  <c r="N32" i="8"/>
  <c r="N32" i="48"/>
  <c r="N32" i="12"/>
  <c r="N32" i="26"/>
  <c r="N32" i="37"/>
  <c r="N32" i="52"/>
  <c r="N32" i="41"/>
  <c r="N32" i="15"/>
  <c r="N32" i="29"/>
  <c r="N32" i="21"/>
  <c r="N32" i="44"/>
  <c r="N32" i="36"/>
  <c r="N32" i="14"/>
  <c r="N32" i="30"/>
  <c r="N32" i="16"/>
  <c r="N32" i="40"/>
  <c r="N32" i="20"/>
  <c r="N32" i="43"/>
  <c r="N32" i="35"/>
  <c r="N32" i="18"/>
  <c r="N32" i="19"/>
  <c r="N32" i="25"/>
  <c r="N32" i="17"/>
  <c r="N32" i="38"/>
  <c r="N32" i="34"/>
  <c r="N32" i="27"/>
  <c r="N32" i="33"/>
  <c r="N32" i="23"/>
  <c r="T25" i="49"/>
  <c r="T25" i="43"/>
  <c r="T27" i="15"/>
  <c r="T27" i="27"/>
  <c r="T27" i="28"/>
  <c r="T10" i="25"/>
  <c r="T10" i="43"/>
  <c r="T10" i="52"/>
  <c r="T10" i="19"/>
  <c r="T10" i="15"/>
  <c r="T10" i="31"/>
  <c r="T10" i="23"/>
  <c r="T10" i="41"/>
  <c r="T10" i="27"/>
  <c r="T10" i="35"/>
  <c r="T23" i="32"/>
  <c r="T23" i="13"/>
  <c r="T29" i="32"/>
  <c r="T29" i="15"/>
  <c r="T29" i="50"/>
  <c r="T29" i="44"/>
  <c r="T29" i="51"/>
  <c r="T25" i="16"/>
  <c r="T27" i="17"/>
  <c r="T27" i="34"/>
  <c r="T10" i="36"/>
  <c r="T10" i="29"/>
  <c r="T10" i="49"/>
  <c r="T10" i="18"/>
  <c r="T10" i="50"/>
  <c r="T10" i="32"/>
  <c r="T10" i="16"/>
  <c r="T10" i="26"/>
  <c r="T10" i="13"/>
  <c r="T10" i="22"/>
  <c r="T23" i="28"/>
  <c r="T29" i="30"/>
  <c r="T29" i="31"/>
  <c r="T29" i="28"/>
  <c r="T29" i="48"/>
  <c r="T29" i="16"/>
  <c r="T25" i="13"/>
  <c r="T25" i="38"/>
  <c r="T25" i="17"/>
  <c r="T25" i="8"/>
  <c r="T27" i="16"/>
  <c r="T27" i="41"/>
  <c r="T10" i="48"/>
  <c r="T10" i="51"/>
  <c r="T10" i="34"/>
  <c r="T10" i="37"/>
  <c r="T10" i="12"/>
  <c r="T10" i="33"/>
  <c r="T10" i="30"/>
  <c r="T10" i="17"/>
  <c r="T10" i="44"/>
  <c r="T23" i="50"/>
  <c r="T29" i="26"/>
  <c r="T29" i="33"/>
  <c r="T29" i="27"/>
  <c r="T29" i="8"/>
  <c r="J28" i="13"/>
  <c r="J28" i="35"/>
  <c r="J28" i="51"/>
  <c r="T23" i="41"/>
  <c r="T23" i="49"/>
  <c r="T23" i="42"/>
  <c r="T23" i="40"/>
  <c r="T23" i="20"/>
  <c r="J16" i="31"/>
  <c r="J16" i="50"/>
  <c r="J33" i="37"/>
  <c r="J33" i="26"/>
  <c r="J28" i="16"/>
  <c r="J28" i="23"/>
  <c r="J28" i="28"/>
  <c r="T23" i="15"/>
  <c r="T23" i="37"/>
  <c r="T23" i="34"/>
  <c r="T23" i="16"/>
  <c r="T23" i="31"/>
  <c r="J16" i="29"/>
  <c r="J33" i="20"/>
  <c r="J33" i="21"/>
  <c r="J28" i="37"/>
  <c r="J28" i="17"/>
  <c r="J28" i="48"/>
  <c r="T23" i="48"/>
  <c r="T23" i="52"/>
  <c r="T23" i="29"/>
  <c r="T23" i="25"/>
  <c r="J16" i="8"/>
  <c r="G25" i="31"/>
  <c r="T25" i="42"/>
  <c r="T25" i="34"/>
  <c r="T25" i="36"/>
  <c r="T25" i="50"/>
  <c r="T25" i="24"/>
  <c r="T25" i="27"/>
  <c r="T25" i="29"/>
  <c r="T25" i="19"/>
  <c r="T25" i="28"/>
  <c r="T25" i="20"/>
  <c r="T27" i="20"/>
  <c r="T27" i="25"/>
  <c r="T27" i="39"/>
  <c r="T27" i="44"/>
  <c r="T27" i="48"/>
  <c r="T27" i="51"/>
  <c r="T27" i="24"/>
  <c r="T27" i="26"/>
  <c r="T27" i="29"/>
  <c r="T27" i="31"/>
  <c r="G8" i="43"/>
  <c r="T36" i="35"/>
  <c r="T36" i="26"/>
  <c r="T36" i="14"/>
  <c r="T36" i="39"/>
  <c r="T36" i="37"/>
  <c r="T36" i="38"/>
  <c r="T36" i="16"/>
  <c r="T36" i="42"/>
  <c r="T36" i="40"/>
  <c r="T36" i="43"/>
  <c r="T33" i="19"/>
  <c r="T33" i="36"/>
  <c r="T33" i="27"/>
  <c r="T33" i="33"/>
  <c r="T33" i="16"/>
  <c r="T33" i="26"/>
  <c r="T33" i="42"/>
  <c r="T33" i="24"/>
  <c r="T33" i="40"/>
  <c r="T33" i="12"/>
  <c r="J16" i="21"/>
  <c r="J16" i="15"/>
  <c r="J16" i="28"/>
  <c r="J16" i="17"/>
  <c r="J33" i="13"/>
  <c r="J33" i="25"/>
  <c r="J33" i="40"/>
  <c r="J33" i="23"/>
  <c r="J33" i="35"/>
  <c r="J33" i="49"/>
  <c r="J33" i="31"/>
  <c r="J33" i="30"/>
  <c r="J33" i="15"/>
  <c r="J33" i="48"/>
  <c r="J33" i="44"/>
  <c r="J33" i="32"/>
  <c r="J33" i="22"/>
  <c r="J33" i="19"/>
  <c r="J28" i="49"/>
  <c r="J28" i="21"/>
  <c r="J28" i="39"/>
  <c r="J28" i="18"/>
  <c r="J28" i="33"/>
  <c r="J28" i="12"/>
  <c r="J28" i="43"/>
  <c r="J28" i="29"/>
  <c r="J28" i="38"/>
  <c r="J28" i="22"/>
  <c r="J28" i="25"/>
  <c r="J28" i="24"/>
  <c r="J28" i="26"/>
  <c r="J28" i="40"/>
  <c r="J28" i="14"/>
  <c r="J28" i="30"/>
  <c r="J28" i="34"/>
  <c r="J28" i="15"/>
  <c r="J28" i="19"/>
  <c r="J28" i="20"/>
  <c r="J28" i="31"/>
  <c r="J28" i="52"/>
  <c r="J28" i="8"/>
  <c r="J28" i="42"/>
  <c r="J28" i="32"/>
  <c r="J28" i="50"/>
  <c r="P31" i="13"/>
  <c r="F31" i="8"/>
  <c r="G31" i="8" s="1"/>
  <c r="P31" i="49"/>
  <c r="F31" i="13"/>
  <c r="G31" i="13" s="1"/>
  <c r="F31" i="26"/>
  <c r="G31" i="26" s="1"/>
  <c r="P31" i="40"/>
  <c r="P31" i="52"/>
  <c r="P31" i="16"/>
  <c r="P31" i="32"/>
  <c r="F31" i="17"/>
  <c r="G31" i="17" s="1"/>
  <c r="P31" i="19"/>
  <c r="F31" i="27"/>
  <c r="G31" i="27" s="1"/>
  <c r="F31" i="30"/>
  <c r="G31" i="30" s="1"/>
  <c r="F31" i="36"/>
  <c r="G31" i="36" s="1"/>
  <c r="P31" i="41"/>
  <c r="F31" i="16"/>
  <c r="G31" i="16" s="1"/>
  <c r="P31" i="43"/>
  <c r="P31" i="51"/>
  <c r="F31" i="14"/>
  <c r="G31" i="14" s="1"/>
  <c r="F31" i="31"/>
  <c r="G31" i="31" s="1"/>
  <c r="P31" i="48"/>
  <c r="F31" i="52"/>
  <c r="G31" i="52" s="1"/>
  <c r="P31" i="18"/>
  <c r="F31" i="38"/>
  <c r="G31" i="38" s="1"/>
  <c r="P31" i="21"/>
  <c r="F31" i="23"/>
  <c r="G31" i="23" s="1"/>
  <c r="F31" i="28"/>
  <c r="G31" i="28" s="1"/>
  <c r="F31" i="32"/>
  <c r="G31" i="32" s="1"/>
  <c r="P31" i="37"/>
  <c r="P31" i="42"/>
  <c r="F31" i="21"/>
  <c r="G31" i="21" s="1"/>
  <c r="P31" i="20"/>
  <c r="P31" i="26"/>
  <c r="P31" i="31"/>
  <c r="P31" i="34"/>
  <c r="P31" i="38"/>
  <c r="F31" i="42"/>
  <c r="G31" i="42" s="1"/>
  <c r="F31" i="48"/>
  <c r="G31" i="48" s="1"/>
  <c r="F31" i="51"/>
  <c r="G31" i="51" s="1"/>
  <c r="P31" i="22"/>
  <c r="F31" i="34"/>
  <c r="G31" i="34" s="1"/>
  <c r="P31" i="50"/>
  <c r="P31" i="12"/>
  <c r="P31" i="24"/>
  <c r="F31" i="43"/>
  <c r="G31" i="43" s="1"/>
  <c r="P31" i="14"/>
  <c r="P31" i="17"/>
  <c r="F31" i="24"/>
  <c r="G31" i="24" s="1"/>
  <c r="P31" i="33"/>
  <c r="F31" i="39"/>
  <c r="G31" i="39" s="1"/>
  <c r="P31" i="44"/>
  <c r="F31" i="22"/>
  <c r="G31" i="22" s="1"/>
  <c r="P31" i="23"/>
  <c r="P31" i="27"/>
  <c r="P31" i="30"/>
  <c r="P31" i="35"/>
  <c r="P31" i="39"/>
  <c r="F31" i="44"/>
  <c r="G31" i="44" s="1"/>
  <c r="F31" i="49"/>
  <c r="G31" i="49" s="1"/>
  <c r="F31" i="50"/>
  <c r="G31" i="50" s="1"/>
  <c r="F31" i="19"/>
  <c r="G31" i="19" s="1"/>
  <c r="F31" i="40"/>
  <c r="G31" i="40" s="1"/>
  <c r="F31" i="29"/>
  <c r="G31" i="29" s="1"/>
  <c r="F31" i="12"/>
  <c r="G31" i="12" s="1"/>
  <c r="P31" i="8"/>
  <c r="P31" i="25"/>
  <c r="F31" i="15"/>
  <c r="G31" i="15" s="1"/>
  <c r="F31" i="33"/>
  <c r="G31" i="33" s="1"/>
  <c r="F31" i="20"/>
  <c r="G31" i="20" s="1"/>
  <c r="P31" i="28"/>
  <c r="P31" i="29"/>
  <c r="F31" i="18"/>
  <c r="G31" i="18" s="1"/>
  <c r="F31" i="37"/>
  <c r="G31" i="37" s="1"/>
  <c r="F31" i="25"/>
  <c r="G31" i="25" s="1"/>
  <c r="F31" i="35"/>
  <c r="G31" i="35" s="1"/>
  <c r="P31" i="36"/>
  <c r="F31" i="41"/>
  <c r="G31" i="41" s="1"/>
  <c r="P31" i="15"/>
  <c r="J20" i="37"/>
  <c r="J20" i="27"/>
  <c r="J20" i="12"/>
  <c r="J20" i="49"/>
  <c r="J20" i="31"/>
  <c r="J20" i="33"/>
  <c r="J20" i="42"/>
  <c r="J20" i="44"/>
  <c r="J20" i="8"/>
  <c r="J20" i="29"/>
  <c r="J20" i="16"/>
  <c r="J20" i="13"/>
  <c r="J20" i="18"/>
  <c r="J20" i="38"/>
  <c r="J20" i="22"/>
  <c r="J20" i="19"/>
  <c r="J20" i="15"/>
  <c r="J20" i="35"/>
  <c r="J20" i="24"/>
  <c r="J20" i="17"/>
  <c r="J20" i="23"/>
  <c r="J20" i="14"/>
  <c r="J20" i="21"/>
  <c r="J20" i="41"/>
  <c r="J20" i="39"/>
  <c r="J20" i="36"/>
  <c r="J20" i="34"/>
  <c r="J20" i="48"/>
  <c r="J20" i="25"/>
  <c r="J20" i="28"/>
  <c r="J20" i="51"/>
  <c r="J20" i="30"/>
  <c r="J20" i="52"/>
  <c r="J20" i="43"/>
  <c r="J20" i="40"/>
  <c r="J20" i="20"/>
  <c r="J20" i="32"/>
  <c r="G13" i="48"/>
  <c r="G35" i="49"/>
  <c r="G14" i="48"/>
  <c r="T25" i="25"/>
  <c r="T25" i="23"/>
  <c r="T25" i="26"/>
  <c r="T25" i="41"/>
  <c r="T25" i="52"/>
  <c r="T25" i="51"/>
  <c r="T25" i="37"/>
  <c r="T25" i="31"/>
  <c r="T25" i="22"/>
  <c r="T27" i="14"/>
  <c r="T27" i="52"/>
  <c r="T27" i="8"/>
  <c r="T27" i="40"/>
  <c r="T27" i="12"/>
  <c r="T27" i="19"/>
  <c r="T27" i="21"/>
  <c r="T27" i="38"/>
  <c r="T27" i="23"/>
  <c r="T27" i="32"/>
  <c r="T36" i="32"/>
  <c r="T36" i="23"/>
  <c r="T36" i="33"/>
  <c r="T36" i="36"/>
  <c r="T36" i="24"/>
  <c r="T36" i="49"/>
  <c r="T36" i="52"/>
  <c r="T36" i="8"/>
  <c r="T36" i="28"/>
  <c r="T36" i="29"/>
  <c r="T33" i="21"/>
  <c r="T33" i="43"/>
  <c r="T33" i="31"/>
  <c r="T33" i="52"/>
  <c r="T33" i="22"/>
  <c r="T33" i="44"/>
  <c r="T33" i="48"/>
  <c r="T33" i="25"/>
  <c r="T33" i="29"/>
  <c r="T33" i="49"/>
  <c r="AH41" i="4"/>
  <c r="F41" i="4" s="1"/>
  <c r="J20" i="26"/>
  <c r="J16" i="41"/>
  <c r="J16" i="36"/>
  <c r="J16" i="43"/>
  <c r="J16" i="27"/>
  <c r="T22" i="34"/>
  <c r="T22" i="51"/>
  <c r="T22" i="8"/>
  <c r="T22" i="19"/>
  <c r="T22" i="12"/>
  <c r="T29" i="35"/>
  <c r="T29" i="37"/>
  <c r="T29" i="36"/>
  <c r="T29" i="22"/>
  <c r="T29" i="23"/>
  <c r="T29" i="49"/>
  <c r="T29" i="21"/>
  <c r="T29" i="13"/>
  <c r="T29" i="19"/>
  <c r="T29" i="39"/>
  <c r="T29" i="29"/>
  <c r="T29" i="38"/>
  <c r="T29" i="25"/>
  <c r="T29" i="42"/>
  <c r="T29" i="24"/>
  <c r="T29" i="43"/>
  <c r="T29" i="12"/>
  <c r="T29" i="18"/>
  <c r="T29" i="20"/>
  <c r="J8" i="48"/>
  <c r="J8" i="13"/>
  <c r="J8" i="29"/>
  <c r="J8" i="40"/>
  <c r="J8" i="32"/>
  <c r="J8" i="41"/>
  <c r="J8" i="18"/>
  <c r="J8" i="43"/>
  <c r="J8" i="42"/>
  <c r="J8" i="17"/>
  <c r="J8" i="34"/>
  <c r="J8" i="23"/>
  <c r="J8" i="15"/>
  <c r="J8" i="8"/>
  <c r="J8" i="22"/>
  <c r="J8" i="35"/>
  <c r="J8" i="36"/>
  <c r="J8" i="39"/>
  <c r="J8" i="49"/>
  <c r="J8" i="33"/>
  <c r="J8" i="19"/>
  <c r="J8" i="12"/>
  <c r="J8" i="30"/>
  <c r="J8" i="21"/>
  <c r="J8" i="28"/>
  <c r="J8" i="51"/>
  <c r="J8" i="44"/>
  <c r="J8" i="26"/>
  <c r="J8" i="37"/>
  <c r="J8" i="27"/>
  <c r="J8" i="38"/>
  <c r="J8" i="52"/>
  <c r="J8" i="16"/>
  <c r="J8" i="25"/>
  <c r="J8" i="24"/>
  <c r="J8" i="20"/>
  <c r="J8" i="14"/>
  <c r="J8" i="50"/>
  <c r="J8" i="31"/>
  <c r="J5" i="43"/>
  <c r="J5" i="35"/>
  <c r="J5" i="21"/>
  <c r="J5" i="40"/>
  <c r="J5" i="24"/>
  <c r="J5" i="41"/>
  <c r="J5" i="27"/>
  <c r="J5" i="51"/>
  <c r="J5" i="15"/>
  <c r="J5" i="32"/>
  <c r="J5" i="52"/>
  <c r="J5" i="20"/>
  <c r="J5" i="22"/>
  <c r="J5" i="42"/>
  <c r="J5" i="29"/>
  <c r="J5" i="36"/>
  <c r="J5" i="34"/>
  <c r="J5" i="19"/>
  <c r="J5" i="30"/>
  <c r="J5" i="33"/>
  <c r="J5" i="23"/>
  <c r="J5" i="12"/>
  <c r="J5" i="25"/>
  <c r="J5" i="49"/>
  <c r="J5" i="48"/>
  <c r="J5" i="18"/>
  <c r="J5" i="17"/>
  <c r="J5" i="28"/>
  <c r="J5" i="14"/>
  <c r="J5" i="26"/>
  <c r="J5" i="31"/>
  <c r="J5" i="38"/>
  <c r="J5" i="50"/>
  <c r="J5" i="37"/>
  <c r="J5" i="13"/>
  <c r="J5" i="39"/>
  <c r="J5" i="16"/>
  <c r="J5" i="44"/>
  <c r="J5" i="8"/>
  <c r="J16" i="33"/>
  <c r="J16" i="40"/>
  <c r="J16" i="12"/>
  <c r="J16" i="22"/>
  <c r="J16" i="26"/>
  <c r="J16" i="19"/>
  <c r="J16" i="44"/>
  <c r="J16" i="16"/>
  <c r="J16" i="32"/>
  <c r="J16" i="20"/>
  <c r="J16" i="24"/>
  <c r="J16" i="14"/>
  <c r="J16" i="23"/>
  <c r="J16" i="13"/>
  <c r="J16" i="42"/>
  <c r="J16" i="52"/>
  <c r="J16" i="34"/>
  <c r="J16" i="48"/>
  <c r="J16" i="35"/>
  <c r="J16" i="18"/>
  <c r="G40" i="48"/>
  <c r="G29" i="13"/>
  <c r="G14" i="23"/>
  <c r="T25" i="33"/>
  <c r="T25" i="30"/>
  <c r="T25" i="32"/>
  <c r="T25" i="48"/>
  <c r="T25" i="12"/>
  <c r="T25" i="18"/>
  <c r="T25" i="21"/>
  <c r="T25" i="39"/>
  <c r="T25" i="40"/>
  <c r="T27" i="30"/>
  <c r="T27" i="43"/>
  <c r="T27" i="22"/>
  <c r="T27" i="18"/>
  <c r="T27" i="13"/>
  <c r="T27" i="42"/>
  <c r="T27" i="37"/>
  <c r="T27" i="49"/>
  <c r="T27" i="36"/>
  <c r="G8" i="26"/>
  <c r="T36" i="15"/>
  <c r="T36" i="13"/>
  <c r="T36" i="25"/>
  <c r="T36" i="21"/>
  <c r="T36" i="41"/>
  <c r="T36" i="48"/>
  <c r="T36" i="34"/>
  <c r="T36" i="12"/>
  <c r="T36" i="31"/>
  <c r="T33" i="13"/>
  <c r="T33" i="15"/>
  <c r="T33" i="14"/>
  <c r="T33" i="32"/>
  <c r="T33" i="39"/>
  <c r="T33" i="23"/>
  <c r="T33" i="38"/>
  <c r="T33" i="18"/>
  <c r="J16" i="49"/>
  <c r="J16" i="51"/>
  <c r="J16" i="25"/>
  <c r="J16" i="37"/>
  <c r="J16" i="39"/>
  <c r="T22" i="40"/>
  <c r="T22" i="37"/>
  <c r="T22" i="33"/>
  <c r="T22" i="29"/>
  <c r="G25" i="27"/>
  <c r="P22" i="41"/>
  <c r="F22" i="48"/>
  <c r="G22" i="48" s="1"/>
  <c r="P22" i="49"/>
  <c r="P22" i="43"/>
  <c r="P22" i="39"/>
  <c r="F22" i="12"/>
  <c r="G22" i="12" s="1"/>
  <c r="P22" i="23"/>
  <c r="F22" i="27"/>
  <c r="G22" i="27" s="1"/>
  <c r="F22" i="52"/>
  <c r="G22" i="52" s="1"/>
  <c r="P22" i="18"/>
  <c r="F22" i="19"/>
  <c r="G22" i="19" s="1"/>
  <c r="P22" i="19"/>
  <c r="F22" i="22"/>
  <c r="G22" i="22" s="1"/>
  <c r="F22" i="35"/>
  <c r="G22" i="35" s="1"/>
  <c r="P22" i="31"/>
  <c r="F22" i="15"/>
  <c r="G22" i="15" s="1"/>
  <c r="P22" i="22"/>
  <c r="P22" i="24"/>
  <c r="P22" i="33"/>
  <c r="P22" i="34"/>
  <c r="F22" i="44"/>
  <c r="G22" i="44" s="1"/>
  <c r="F22" i="29"/>
  <c r="G22" i="29" s="1"/>
  <c r="F22" i="43"/>
  <c r="G22" i="43" s="1"/>
  <c r="P22" i="29"/>
  <c r="P22" i="37"/>
  <c r="P22" i="48"/>
  <c r="F22" i="21"/>
  <c r="G22" i="21" s="1"/>
  <c r="P22" i="51"/>
  <c r="P22" i="38"/>
  <c r="F22" i="14"/>
  <c r="G22" i="14" s="1"/>
  <c r="F22" i="49"/>
  <c r="G22" i="49" s="1"/>
  <c r="F22" i="28"/>
  <c r="G22" i="28" s="1"/>
  <c r="F22" i="16"/>
  <c r="G22" i="16" s="1"/>
  <c r="P22" i="21"/>
  <c r="P22" i="32"/>
  <c r="F22" i="36"/>
  <c r="G22" i="36" s="1"/>
  <c r="P22" i="52"/>
  <c r="T14" i="26"/>
  <c r="T14" i="34"/>
  <c r="T14" i="41"/>
  <c r="T14" i="48"/>
  <c r="T14" i="31"/>
  <c r="T14" i="52"/>
  <c r="T14" i="39"/>
  <c r="T14" i="18"/>
  <c r="T14" i="28"/>
  <c r="T14" i="27"/>
  <c r="T14" i="32"/>
  <c r="T14" i="40"/>
  <c r="T14" i="13"/>
  <c r="T14" i="38"/>
  <c r="T14" i="50"/>
  <c r="T14" i="49"/>
  <c r="T14" i="24"/>
  <c r="T14" i="12"/>
  <c r="T14" i="8"/>
  <c r="T14" i="51"/>
  <c r="T14" i="43"/>
  <c r="T14" i="16"/>
  <c r="T14" i="14"/>
  <c r="T14" i="25"/>
  <c r="T14" i="20"/>
  <c r="T14" i="15"/>
  <c r="T14" i="42"/>
  <c r="T14" i="44"/>
  <c r="T14" i="17"/>
  <c r="T14" i="30"/>
  <c r="T14" i="35"/>
  <c r="T14" i="22"/>
  <c r="T14" i="21"/>
  <c r="T14" i="23"/>
  <c r="T14" i="19"/>
  <c r="T14" i="29"/>
  <c r="T14" i="33"/>
  <c r="T14" i="36"/>
  <c r="T14" i="37"/>
  <c r="T5" i="35"/>
  <c r="T5" i="32"/>
  <c r="T5" i="27"/>
  <c r="T5" i="39"/>
  <c r="T5" i="28"/>
  <c r="T5" i="29"/>
  <c r="T5" i="13"/>
  <c r="T5" i="18"/>
  <c r="T5" i="49"/>
  <c r="T5" i="34"/>
  <c r="T5" i="25"/>
  <c r="T5" i="42"/>
  <c r="T5" i="33"/>
  <c r="T5" i="31"/>
  <c r="T5" i="12"/>
  <c r="T5" i="21"/>
  <c r="T5" i="36"/>
  <c r="T5" i="24"/>
  <c r="T5" i="51"/>
  <c r="T5" i="38"/>
  <c r="T5" i="30"/>
  <c r="T5" i="16"/>
  <c r="T5" i="8"/>
  <c r="T5" i="52"/>
  <c r="T5" i="15"/>
  <c r="T5" i="20"/>
  <c r="T5" i="41"/>
  <c r="T5" i="17"/>
  <c r="T5" i="40"/>
  <c r="T5" i="14"/>
  <c r="T5" i="37"/>
  <c r="T5" i="26"/>
  <c r="T5" i="19"/>
  <c r="T5" i="48"/>
  <c r="T5" i="50"/>
  <c r="T5" i="44"/>
  <c r="T5" i="22"/>
  <c r="T5" i="43"/>
  <c r="T5" i="23"/>
  <c r="E44" i="43"/>
  <c r="N7" i="22"/>
  <c r="N7" i="25"/>
  <c r="N7" i="19"/>
  <c r="N7" i="38"/>
  <c r="N7" i="12"/>
  <c r="N7" i="32"/>
  <c r="N7" i="23"/>
  <c r="N7" i="28"/>
  <c r="N7" i="40"/>
  <c r="N7" i="44"/>
  <c r="N7" i="49"/>
  <c r="N7" i="52"/>
  <c r="N7" i="18"/>
  <c r="N7" i="20"/>
  <c r="N7" i="27"/>
  <c r="N7" i="31"/>
  <c r="N7" i="37"/>
  <c r="N7" i="41"/>
  <c r="N7" i="13"/>
  <c r="N7" i="34"/>
  <c r="N7" i="17"/>
  <c r="N7" i="30"/>
  <c r="N7" i="35"/>
  <c r="N7" i="43"/>
  <c r="N7" i="8"/>
  <c r="N7" i="51"/>
  <c r="N7" i="21"/>
  <c r="N7" i="15"/>
  <c r="N7" i="36"/>
  <c r="N7" i="29"/>
  <c r="N7" i="14"/>
  <c r="N7" i="42"/>
  <c r="N7" i="48"/>
  <c r="N7" i="26"/>
  <c r="N7" i="16"/>
  <c r="N7" i="50"/>
  <c r="N7" i="33"/>
  <c r="N7" i="24"/>
  <c r="N7" i="39"/>
  <c r="T32" i="20"/>
  <c r="T32" i="19"/>
  <c r="T32" i="37"/>
  <c r="T32" i="12"/>
  <c r="T32" i="40"/>
  <c r="T32" i="52"/>
  <c r="T32" i="49"/>
  <c r="T32" i="14"/>
  <c r="T32" i="43"/>
  <c r="T32" i="36"/>
  <c r="T32" i="50"/>
  <c r="T32" i="51"/>
  <c r="T32" i="30"/>
  <c r="T32" i="42"/>
  <c r="T32" i="44"/>
  <c r="T32" i="41"/>
  <c r="T32" i="16"/>
  <c r="T32" i="48"/>
  <c r="T32" i="25"/>
  <c r="T32" i="32"/>
  <c r="T32" i="22"/>
  <c r="T32" i="15"/>
  <c r="T32" i="27"/>
  <c r="T32" i="38"/>
  <c r="T32" i="33"/>
  <c r="T32" i="13"/>
  <c r="T32" i="17"/>
  <c r="T32" i="18"/>
  <c r="T32" i="31"/>
  <c r="T32" i="24"/>
  <c r="T32" i="8"/>
  <c r="T32" i="28"/>
  <c r="T32" i="29"/>
  <c r="T32" i="35"/>
  <c r="T32" i="34"/>
  <c r="T32" i="21"/>
  <c r="T32" i="39"/>
  <c r="T32" i="23"/>
  <c r="T32" i="26"/>
  <c r="F16" i="26"/>
  <c r="G16" i="26" s="1"/>
  <c r="P16" i="23"/>
  <c r="F16" i="50"/>
  <c r="G16" i="50" s="1"/>
  <c r="F16" i="30"/>
  <c r="G16" i="30" s="1"/>
  <c r="P16" i="28"/>
  <c r="F16" i="23"/>
  <c r="G16" i="23" s="1"/>
  <c r="F16" i="52"/>
  <c r="G16" i="52" s="1"/>
  <c r="F16" i="33"/>
  <c r="G16" i="33" s="1"/>
  <c r="P16" i="48"/>
  <c r="P16" i="8"/>
  <c r="P16" i="39"/>
  <c r="P16" i="35"/>
  <c r="F16" i="12"/>
  <c r="G16" i="12" s="1"/>
  <c r="F16" i="42"/>
  <c r="G16" i="42" s="1"/>
  <c r="P16" i="22"/>
  <c r="F16" i="8"/>
  <c r="G16" i="8" s="1"/>
  <c r="P16" i="36"/>
  <c r="P16" i="30"/>
  <c r="F16" i="16"/>
  <c r="G16" i="16" s="1"/>
  <c r="F16" i="43"/>
  <c r="G16" i="43" s="1"/>
  <c r="P16" i="14"/>
  <c r="P16" i="52"/>
  <c r="P16" i="41"/>
  <c r="F16" i="19"/>
  <c r="G16" i="19" s="1"/>
  <c r="F16" i="29"/>
  <c r="G16" i="29" s="1"/>
  <c r="F16" i="28"/>
  <c r="G16" i="28" s="1"/>
  <c r="P16" i="12"/>
  <c r="F16" i="14"/>
  <c r="G16" i="14" s="1"/>
  <c r="F16" i="48"/>
  <c r="G16" i="48" s="1"/>
  <c r="F16" i="31"/>
  <c r="G16" i="31" s="1"/>
  <c r="F16" i="38"/>
  <c r="G16" i="38" s="1"/>
  <c r="F16" i="21"/>
  <c r="G16" i="21" s="1"/>
  <c r="P16" i="19"/>
  <c r="P16" i="25"/>
  <c r="P16" i="44"/>
  <c r="P16" i="17"/>
  <c r="P16" i="13"/>
  <c r="P16" i="49"/>
  <c r="F16" i="25"/>
  <c r="G16" i="25" s="1"/>
  <c r="F16" i="22"/>
  <c r="G16" i="22" s="1"/>
  <c r="F16" i="49"/>
  <c r="G16" i="49" s="1"/>
  <c r="P16" i="29"/>
  <c r="P16" i="43"/>
  <c r="P16" i="50"/>
  <c r="F16" i="51"/>
  <c r="G16" i="51" s="1"/>
  <c r="P16" i="21"/>
  <c r="P16" i="15"/>
  <c r="F16" i="27"/>
  <c r="G16" i="27" s="1"/>
  <c r="F16" i="37"/>
  <c r="G16" i="37" s="1"/>
  <c r="F16" i="24"/>
  <c r="G16" i="24" s="1"/>
  <c r="F30" i="15"/>
  <c r="G30" i="15" s="1"/>
  <c r="P30" i="38"/>
  <c r="F30" i="22"/>
  <c r="G30" i="22" s="1"/>
  <c r="P30" i="43"/>
  <c r="P30" i="18"/>
  <c r="P30" i="42"/>
  <c r="P30" i="32"/>
  <c r="F30" i="21"/>
  <c r="G30" i="21" s="1"/>
  <c r="F30" i="40"/>
  <c r="G30" i="40" s="1"/>
  <c r="F30" i="50"/>
  <c r="G30" i="50" s="1"/>
  <c r="F30" i="16"/>
  <c r="G30" i="16" s="1"/>
  <c r="F30" i="31"/>
  <c r="G30" i="31" s="1"/>
  <c r="P30" i="17"/>
  <c r="F30" i="51"/>
  <c r="G30" i="51" s="1"/>
  <c r="F30" i="29"/>
  <c r="G30" i="29" s="1"/>
  <c r="F30" i="41"/>
  <c r="G30" i="41" s="1"/>
  <c r="F30" i="17"/>
  <c r="G30" i="17" s="1"/>
  <c r="F30" i="13"/>
  <c r="G30" i="13" s="1"/>
  <c r="F30" i="24"/>
  <c r="G30" i="24" s="1"/>
  <c r="F30" i="34"/>
  <c r="G30" i="34" s="1"/>
  <c r="F30" i="28"/>
  <c r="G30" i="28" s="1"/>
  <c r="P30" i="36"/>
  <c r="P30" i="13"/>
  <c r="P30" i="15"/>
  <c r="G15" i="22"/>
  <c r="J38" i="19"/>
  <c r="J38" i="43"/>
  <c r="J38" i="21"/>
  <c r="J38" i="15"/>
  <c r="J38" i="27"/>
  <c r="J38" i="40"/>
  <c r="J38" i="22"/>
  <c r="J38" i="12"/>
  <c r="J38" i="35"/>
  <c r="J38" i="17"/>
  <c r="J38" i="31"/>
  <c r="J38" i="8"/>
  <c r="J38" i="49"/>
  <c r="J38" i="29"/>
  <c r="J38" i="42"/>
  <c r="J38" i="26"/>
  <c r="J38" i="37"/>
  <c r="J38" i="14"/>
  <c r="J38" i="16"/>
  <c r="J38" i="32"/>
  <c r="J38" i="25"/>
  <c r="J38" i="36"/>
  <c r="J38" i="48"/>
  <c r="J38" i="20"/>
  <c r="J38" i="28"/>
  <c r="J38" i="33"/>
  <c r="J38" i="38"/>
  <c r="J38" i="13"/>
  <c r="J38" i="23"/>
  <c r="J38" i="24"/>
  <c r="J38" i="50"/>
  <c r="J38" i="44"/>
  <c r="J38" i="41"/>
  <c r="J38" i="51"/>
  <c r="J38" i="18"/>
  <c r="J38" i="34"/>
  <c r="J38" i="52"/>
  <c r="J38" i="30"/>
  <c r="J38" i="39"/>
  <c r="T22" i="17"/>
  <c r="T22" i="31"/>
  <c r="T22" i="13"/>
  <c r="T22" i="50"/>
  <c r="T22" i="25"/>
  <c r="T22" i="26"/>
  <c r="T22" i="35"/>
  <c r="T22" i="24"/>
  <c r="T22" i="21"/>
  <c r="T22" i="43"/>
  <c r="T22" i="28"/>
  <c r="T22" i="30"/>
  <c r="T22" i="49"/>
  <c r="T22" i="20"/>
  <c r="T22" i="15"/>
  <c r="T22" i="36"/>
  <c r="T22" i="27"/>
  <c r="T22" i="44"/>
  <c r="T22" i="18"/>
  <c r="T22" i="41"/>
  <c r="T23" i="27"/>
  <c r="T23" i="30"/>
  <c r="T23" i="44"/>
  <c r="T23" i="39"/>
  <c r="T23" i="17"/>
  <c r="T23" i="51"/>
  <c r="T23" i="14"/>
  <c r="T23" i="19"/>
  <c r="T23" i="21"/>
  <c r="T23" i="35"/>
  <c r="T23" i="22"/>
  <c r="T23" i="43"/>
  <c r="T23" i="8"/>
  <c r="T23" i="12"/>
  <c r="T23" i="18"/>
  <c r="T23" i="38"/>
  <c r="T23" i="33"/>
  <c r="T23" i="24"/>
  <c r="T23" i="36"/>
  <c r="T34" i="43"/>
  <c r="T34" i="31"/>
  <c r="T34" i="51"/>
  <c r="T34" i="16"/>
  <c r="T34" i="41"/>
  <c r="T34" i="27"/>
  <c r="T34" i="21"/>
  <c r="T34" i="23"/>
  <c r="T34" i="52"/>
  <c r="T34" i="49"/>
  <c r="T34" i="30"/>
  <c r="T34" i="32"/>
  <c r="T34" i="33"/>
  <c r="T34" i="26"/>
  <c r="T34" i="13"/>
  <c r="T34" i="50"/>
  <c r="T34" i="24"/>
  <c r="T34" i="28"/>
  <c r="T34" i="12"/>
  <c r="T34" i="44"/>
  <c r="T34" i="38"/>
  <c r="T34" i="37"/>
  <c r="T34" i="22"/>
  <c r="T34" i="20"/>
  <c r="T34" i="8"/>
  <c r="T34" i="34"/>
  <c r="T34" i="15"/>
  <c r="T34" i="36"/>
  <c r="T34" i="40"/>
  <c r="T34" i="42"/>
  <c r="T34" i="35"/>
  <c r="T34" i="39"/>
  <c r="T34" i="19"/>
  <c r="T34" i="14"/>
  <c r="T34" i="17"/>
  <c r="T34" i="29"/>
  <c r="T34" i="48"/>
  <c r="T34" i="25"/>
  <c r="T34" i="18"/>
  <c r="T18" i="43"/>
  <c r="T18" i="36"/>
  <c r="T18" i="37"/>
  <c r="T18" i="28"/>
  <c r="T18" i="39"/>
  <c r="T18" i="22"/>
  <c r="T18" i="44"/>
  <c r="T18" i="13"/>
  <c r="T18" i="40"/>
  <c r="T18" i="19"/>
  <c r="T18" i="24"/>
  <c r="T18" i="20"/>
  <c r="T18" i="38"/>
  <c r="T18" i="35"/>
  <c r="T18" i="33"/>
  <c r="T18" i="18"/>
  <c r="T18" i="15"/>
  <c r="T18" i="21"/>
  <c r="T18" i="48"/>
  <c r="T18" i="17"/>
  <c r="T18" i="8"/>
  <c r="T18" i="29"/>
  <c r="T18" i="16"/>
  <c r="T18" i="50"/>
  <c r="T18" i="34"/>
  <c r="T18" i="23"/>
  <c r="T18" i="25"/>
  <c r="T18" i="42"/>
  <c r="T18" i="30"/>
  <c r="T18" i="51"/>
  <c r="T18" i="14"/>
  <c r="T18" i="31"/>
  <c r="T18" i="41"/>
  <c r="T18" i="27"/>
  <c r="T18" i="32"/>
  <c r="T18" i="12"/>
  <c r="T18" i="49"/>
  <c r="T18" i="52"/>
  <c r="T18" i="26"/>
  <c r="F41" i="52"/>
  <c r="G41" i="52" s="1"/>
  <c r="P41" i="51"/>
  <c r="P41" i="41"/>
  <c r="P41" i="50"/>
  <c r="P41" i="42"/>
  <c r="P41" i="37"/>
  <c r="P41" i="33"/>
  <c r="P41" i="40"/>
  <c r="P41" i="36"/>
  <c r="P41" i="32"/>
  <c r="P41" i="27"/>
  <c r="P41" i="23"/>
  <c r="P41" i="19"/>
  <c r="P41" i="15"/>
  <c r="P41" i="8"/>
  <c r="F41" i="43"/>
  <c r="G41" i="43" s="1"/>
  <c r="F41" i="38"/>
  <c r="G41" i="38" s="1"/>
  <c r="F41" i="34"/>
  <c r="G41" i="34" s="1"/>
  <c r="F41" i="28"/>
  <c r="G41" i="28" s="1"/>
  <c r="P41" i="28"/>
  <c r="P41" i="24"/>
  <c r="P41" i="20"/>
  <c r="P41" i="16"/>
  <c r="P41" i="13"/>
  <c r="F41" i="50"/>
  <c r="G41" i="50" s="1"/>
  <c r="F41" i="41"/>
  <c r="G41" i="41" s="1"/>
  <c r="F41" i="37"/>
  <c r="G41" i="37" s="1"/>
  <c r="F41" i="33"/>
  <c r="G41" i="33" s="1"/>
  <c r="F41" i="29"/>
  <c r="G41" i="29" s="1"/>
  <c r="F41" i="26"/>
  <c r="G41" i="26" s="1"/>
  <c r="F41" i="24"/>
  <c r="G41" i="24" s="1"/>
  <c r="F41" i="20"/>
  <c r="G41" i="20" s="1"/>
  <c r="F41" i="16"/>
  <c r="G41" i="16" s="1"/>
  <c r="F41" i="13"/>
  <c r="G41" i="13" s="1"/>
  <c r="F41" i="21"/>
  <c r="G41" i="21" s="1"/>
  <c r="P41" i="52"/>
  <c r="F41" i="51"/>
  <c r="G41" i="51" s="1"/>
  <c r="P41" i="44"/>
  <c r="P41" i="48"/>
  <c r="P41" i="43"/>
  <c r="P41" i="39"/>
  <c r="P41" i="35"/>
  <c r="P41" i="49"/>
  <c r="P41" i="38"/>
  <c r="P41" i="34"/>
  <c r="P41" i="31"/>
  <c r="P41" i="25"/>
  <c r="P41" i="21"/>
  <c r="P41" i="17"/>
  <c r="P41" i="12"/>
  <c r="F41" i="49"/>
  <c r="G41" i="49" s="1"/>
  <c r="F41" i="42"/>
  <c r="G41" i="42" s="1"/>
  <c r="F41" i="40"/>
  <c r="F41" i="36"/>
  <c r="G41" i="36" s="1"/>
  <c r="F41" i="32"/>
  <c r="G41" i="32" s="1"/>
  <c r="P41" i="29"/>
  <c r="P41" i="26"/>
  <c r="P41" i="22"/>
  <c r="P41" i="18"/>
  <c r="P41" i="14"/>
  <c r="F41" i="48"/>
  <c r="G41" i="48" s="1"/>
  <c r="F41" i="44"/>
  <c r="G41" i="44" s="1"/>
  <c r="F41" i="39"/>
  <c r="G41" i="39" s="1"/>
  <c r="F41" i="35"/>
  <c r="G41" i="35" s="1"/>
  <c r="F41" i="31"/>
  <c r="G41" i="31" s="1"/>
  <c r="F41" i="27"/>
  <c r="G41" i="27" s="1"/>
  <c r="F41" i="25"/>
  <c r="G41" i="25" s="1"/>
  <c r="F41" i="22"/>
  <c r="G41" i="22" s="1"/>
  <c r="F41" i="18"/>
  <c r="G41" i="18" s="1"/>
  <c r="F41" i="14"/>
  <c r="G41" i="14" s="1"/>
  <c r="F41" i="23"/>
  <c r="G41" i="23" s="1"/>
  <c r="F41" i="19"/>
  <c r="G41" i="19" s="1"/>
  <c r="F41" i="15"/>
  <c r="G41" i="15" s="1"/>
  <c r="F41" i="12"/>
  <c r="G41" i="12" s="1"/>
  <c r="F41" i="8"/>
  <c r="G41" i="8" s="1"/>
  <c r="F41" i="17"/>
  <c r="G41" i="17" s="1"/>
  <c r="P44" i="42"/>
  <c r="P44" i="41"/>
  <c r="P44" i="34"/>
  <c r="P44" i="33"/>
  <c r="P44" i="24"/>
  <c r="P44" i="18"/>
  <c r="F44" i="48"/>
  <c r="F44" i="39"/>
  <c r="F44" i="31"/>
  <c r="P44" i="31"/>
  <c r="P44" i="21"/>
  <c r="P44" i="12"/>
  <c r="F44" i="40"/>
  <c r="F44" i="32"/>
  <c r="F44" i="21"/>
  <c r="F44" i="12"/>
  <c r="F44" i="20"/>
  <c r="F44" i="13"/>
  <c r="P44" i="43"/>
  <c r="P44" i="44"/>
  <c r="P44" i="36"/>
  <c r="P44" i="35"/>
  <c r="P44" i="26"/>
  <c r="P44" i="20"/>
  <c r="P44" i="13"/>
  <c r="F44" i="41"/>
  <c r="F44" i="33"/>
  <c r="F44" i="25"/>
  <c r="P44" i="25"/>
  <c r="P44" i="15"/>
  <c r="F44" i="42"/>
  <c r="F44" i="34"/>
  <c r="F44" i="23"/>
  <c r="F44" i="15"/>
  <c r="F44" i="22"/>
  <c r="F44" i="14"/>
  <c r="F44" i="52"/>
  <c r="F44" i="30"/>
  <c r="P44" i="48"/>
  <c r="P44" i="40"/>
  <c r="P44" i="32"/>
  <c r="P44" i="16"/>
  <c r="F44" i="37"/>
  <c r="P44" i="29"/>
  <c r="F44" i="49"/>
  <c r="F44" i="28"/>
  <c r="F44" i="8"/>
  <c r="F44" i="51"/>
  <c r="P44" i="51"/>
  <c r="P44" i="37"/>
  <c r="P44" i="22"/>
  <c r="F44" i="44"/>
  <c r="F44" i="27"/>
  <c r="P44" i="17"/>
  <c r="F44" i="36"/>
  <c r="F44" i="17"/>
  <c r="F44" i="16"/>
  <c r="P44" i="30"/>
  <c r="P44" i="8"/>
  <c r="P44" i="49"/>
  <c r="P44" i="39"/>
  <c r="P44" i="23"/>
  <c r="F44" i="50"/>
  <c r="F44" i="29"/>
  <c r="P44" i="19"/>
  <c r="F44" i="38"/>
  <c r="F44" i="19"/>
  <c r="F44" i="18"/>
  <c r="P44" i="50"/>
  <c r="P44" i="38"/>
  <c r="P44" i="28"/>
  <c r="P44" i="14"/>
  <c r="F44" i="35"/>
  <c r="P44" i="27"/>
  <c r="F44" i="43"/>
  <c r="F44" i="26"/>
  <c r="F44" i="24"/>
  <c r="P44" i="52"/>
  <c r="F17" i="17"/>
  <c r="G17" i="17" s="1"/>
  <c r="F17" i="21"/>
  <c r="G17" i="21" s="1"/>
  <c r="P17" i="25"/>
  <c r="P17" i="34"/>
  <c r="P17" i="40"/>
  <c r="F17" i="28"/>
  <c r="G17" i="28" s="1"/>
  <c r="F17" i="36"/>
  <c r="G17" i="36" s="1"/>
  <c r="F17" i="8"/>
  <c r="G17" i="8" s="1"/>
  <c r="P17" i="19"/>
  <c r="P17" i="12"/>
  <c r="F17" i="31"/>
  <c r="G17" i="31" s="1"/>
  <c r="F17" i="38"/>
  <c r="G17" i="38" s="1"/>
  <c r="P17" i="43"/>
  <c r="P17" i="32"/>
  <c r="P17" i="41"/>
  <c r="P17" i="15"/>
  <c r="F17" i="19"/>
  <c r="G17" i="19" s="1"/>
  <c r="F17" i="24"/>
  <c r="G17" i="24" s="1"/>
  <c r="F17" i="30"/>
  <c r="G17" i="30" s="1"/>
  <c r="F17" i="39"/>
  <c r="G17" i="39" s="1"/>
  <c r="F17" i="43"/>
  <c r="G17" i="43" s="1"/>
  <c r="F17" i="33"/>
  <c r="G17" i="33" s="1"/>
  <c r="P17" i="8"/>
  <c r="F17" i="18"/>
  <c r="G17" i="18" s="1"/>
  <c r="P17" i="23"/>
  <c r="F17" i="34"/>
  <c r="G17" i="34" s="1"/>
  <c r="F17" i="44"/>
  <c r="G17" i="44" s="1"/>
  <c r="F17" i="41"/>
  <c r="G17" i="41" s="1"/>
  <c r="P17" i="18"/>
  <c r="F17" i="26"/>
  <c r="G17" i="26" s="1"/>
  <c r="P17" i="36"/>
  <c r="F17" i="16"/>
  <c r="G17" i="16" s="1"/>
  <c r="P17" i="22"/>
  <c r="P17" i="24"/>
  <c r="P17" i="17"/>
  <c r="P17" i="21"/>
  <c r="P17" i="14"/>
  <c r="F17" i="35"/>
  <c r="G17" i="35" s="1"/>
  <c r="F17" i="42"/>
  <c r="G17" i="42" s="1"/>
  <c r="P17" i="28"/>
  <c r="F17" i="37"/>
  <c r="G17" i="37" s="1"/>
  <c r="F17" i="15"/>
  <c r="G17" i="15" s="1"/>
  <c r="F17" i="20"/>
  <c r="G17" i="20" s="1"/>
  <c r="F17" i="22"/>
  <c r="G17" i="22" s="1"/>
  <c r="P17" i="27"/>
  <c r="P17" i="39"/>
  <c r="P17" i="26"/>
  <c r="F17" i="12"/>
  <c r="G17" i="12" s="1"/>
  <c r="F17" i="23"/>
  <c r="G17" i="23" s="1"/>
  <c r="F17" i="14"/>
  <c r="G17" i="14" s="1"/>
  <c r="F17" i="25"/>
  <c r="G17" i="25" s="1"/>
  <c r="P17" i="35"/>
  <c r="P17" i="29"/>
  <c r="P17" i="20"/>
  <c r="P17" i="16"/>
  <c r="F17" i="27"/>
  <c r="G17" i="27" s="1"/>
  <c r="P17" i="30"/>
  <c r="P17" i="42"/>
  <c r="P17" i="33"/>
  <c r="F17" i="40"/>
  <c r="G17" i="40" s="1"/>
  <c r="F17" i="32"/>
  <c r="G17" i="32" s="1"/>
  <c r="P17" i="38"/>
  <c r="F17" i="29"/>
  <c r="G17" i="29" s="1"/>
  <c r="P17" i="31"/>
  <c r="P17" i="44"/>
  <c r="P17" i="37"/>
  <c r="P17" i="48"/>
  <c r="F17" i="52"/>
  <c r="G17" i="52" s="1"/>
  <c r="P17" i="52"/>
  <c r="F17" i="13"/>
  <c r="G17" i="13" s="1"/>
  <c r="F17" i="48"/>
  <c r="G17" i="48" s="1"/>
  <c r="F17" i="50"/>
  <c r="G17" i="50" s="1"/>
  <c r="F17" i="49"/>
  <c r="G17" i="49" s="1"/>
  <c r="P17" i="49"/>
  <c r="F17" i="51"/>
  <c r="G17" i="51" s="1"/>
  <c r="P17" i="13"/>
  <c r="F24" i="12"/>
  <c r="G24" i="12" s="1"/>
  <c r="P24" i="13"/>
  <c r="F24" i="48"/>
  <c r="G24" i="48" s="1"/>
  <c r="F24" i="30"/>
  <c r="G24" i="30" s="1"/>
  <c r="F24" i="25"/>
  <c r="G24" i="25" s="1"/>
  <c r="F24" i="19"/>
  <c r="G24" i="19" s="1"/>
  <c r="P24" i="20"/>
  <c r="P24" i="26"/>
  <c r="P24" i="21"/>
  <c r="P24" i="17"/>
  <c r="P24" i="23"/>
  <c r="P24" i="25"/>
  <c r="P24" i="31"/>
  <c r="F24" i="41"/>
  <c r="G24" i="41" s="1"/>
  <c r="F24" i="32"/>
  <c r="G24" i="32" s="1"/>
  <c r="P24" i="51"/>
  <c r="F24" i="40"/>
  <c r="G24" i="40" s="1"/>
  <c r="F24" i="50"/>
  <c r="G24" i="50" s="1"/>
  <c r="F24" i="51"/>
  <c r="G24" i="51" s="1"/>
  <c r="F24" i="31"/>
  <c r="G24" i="31" s="1"/>
  <c r="F24" i="26"/>
  <c r="G24" i="26" s="1"/>
  <c r="P24" i="36"/>
  <c r="F24" i="37"/>
  <c r="G24" i="37" s="1"/>
  <c r="P24" i="19"/>
  <c r="F24" i="28"/>
  <c r="G24" i="28" s="1"/>
  <c r="F24" i="21"/>
  <c r="G24" i="21" s="1"/>
  <c r="F24" i="22"/>
  <c r="G24" i="22" s="1"/>
  <c r="F24" i="8"/>
  <c r="G24" i="8" s="1"/>
  <c r="P24" i="48"/>
  <c r="P24" i="41"/>
  <c r="P24" i="37"/>
  <c r="P24" i="18"/>
  <c r="F24" i="23"/>
  <c r="G24" i="23" s="1"/>
  <c r="F24" i="49"/>
  <c r="P24" i="30"/>
  <c r="F24" i="16"/>
  <c r="G24" i="16" s="1"/>
  <c r="F24" i="44"/>
  <c r="G24" i="44" s="1"/>
  <c r="F24" i="36"/>
  <c r="G24" i="36" s="1"/>
  <c r="P24" i="44"/>
  <c r="F24" i="38"/>
  <c r="G24" i="38" s="1"/>
  <c r="F24" i="29"/>
  <c r="G24" i="29" s="1"/>
  <c r="F24" i="17"/>
  <c r="G24" i="17" s="1"/>
  <c r="P24" i="14"/>
  <c r="F24" i="27"/>
  <c r="G24" i="27" s="1"/>
  <c r="P24" i="38"/>
  <c r="P24" i="24"/>
  <c r="F24" i="24"/>
  <c r="G24" i="24" s="1"/>
  <c r="P24" i="35"/>
  <c r="F24" i="18"/>
  <c r="G24" i="18" s="1"/>
  <c r="P24" i="52"/>
  <c r="F24" i="39"/>
  <c r="G24" i="39" s="1"/>
  <c r="P24" i="39"/>
  <c r="P24" i="28"/>
  <c r="F24" i="33"/>
  <c r="G24" i="33" s="1"/>
  <c r="P24" i="27"/>
  <c r="F24" i="34"/>
  <c r="G24" i="34" s="1"/>
  <c r="P24" i="33"/>
  <c r="P24" i="43"/>
  <c r="P24" i="22"/>
  <c r="P24" i="40"/>
  <c r="P24" i="49"/>
  <c r="F24" i="42"/>
  <c r="G24" i="42" s="1"/>
  <c r="P24" i="15"/>
  <c r="P24" i="32"/>
  <c r="P24" i="12"/>
  <c r="F24" i="20"/>
  <c r="G24" i="20" s="1"/>
  <c r="F24" i="35"/>
  <c r="G24" i="35" s="1"/>
  <c r="P24" i="16"/>
  <c r="F24" i="52"/>
  <c r="G24" i="52" s="1"/>
  <c r="F24" i="15"/>
  <c r="G24" i="15" s="1"/>
  <c r="P24" i="8"/>
  <c r="P24" i="50"/>
  <c r="F24" i="13"/>
  <c r="G24" i="13" s="1"/>
  <c r="F24" i="14"/>
  <c r="G24" i="14" s="1"/>
  <c r="P24" i="29"/>
  <c r="P24" i="34"/>
  <c r="F24" i="43"/>
  <c r="G24" i="43" s="1"/>
  <c r="P24" i="42"/>
  <c r="T7" i="38"/>
  <c r="T7" i="8"/>
  <c r="T7" i="26"/>
  <c r="T7" i="13"/>
  <c r="T7" i="21"/>
  <c r="T7" i="23"/>
  <c r="T7" i="17"/>
  <c r="G24" i="49"/>
  <c r="F42" i="52"/>
  <c r="G42" i="52" s="1"/>
  <c r="P42" i="52"/>
  <c r="F42" i="51"/>
  <c r="G42" i="51" s="1"/>
  <c r="P42" i="48"/>
  <c r="P42" i="50"/>
  <c r="P42" i="42"/>
  <c r="P42" i="38"/>
  <c r="P42" i="34"/>
  <c r="P42" i="51"/>
  <c r="P42" i="41"/>
  <c r="P42" i="37"/>
  <c r="P42" i="33"/>
  <c r="P42" i="28"/>
  <c r="P42" i="24"/>
  <c r="P42" i="20"/>
  <c r="P42" i="16"/>
  <c r="P42" i="13"/>
  <c r="F42" i="50"/>
  <c r="G42" i="50" s="1"/>
  <c r="F42" i="41"/>
  <c r="G42" i="41" s="1"/>
  <c r="F42" i="37"/>
  <c r="G42" i="37" s="1"/>
  <c r="F42" i="33"/>
  <c r="G42" i="33" s="1"/>
  <c r="F42" i="29"/>
  <c r="G42" i="29" s="1"/>
  <c r="F42" i="26"/>
  <c r="G42" i="26" s="1"/>
  <c r="P42" i="31"/>
  <c r="P42" i="25"/>
  <c r="P42" i="21"/>
  <c r="P42" i="17"/>
  <c r="P42" i="12"/>
  <c r="F42" i="49"/>
  <c r="G42" i="49" s="1"/>
  <c r="F42" i="42"/>
  <c r="G42" i="42" s="1"/>
  <c r="F42" i="38"/>
  <c r="G42" i="38" s="1"/>
  <c r="F42" i="34"/>
  <c r="G42" i="34" s="1"/>
  <c r="F42" i="28"/>
  <c r="G42" i="28" s="1"/>
  <c r="F42" i="21"/>
  <c r="G42" i="21" s="1"/>
  <c r="F42" i="17"/>
  <c r="G42" i="17" s="1"/>
  <c r="F42" i="12"/>
  <c r="G42" i="12" s="1"/>
  <c r="F42" i="24"/>
  <c r="G42" i="24" s="1"/>
  <c r="F42" i="20"/>
  <c r="G42" i="20" s="1"/>
  <c r="F42" i="16"/>
  <c r="G42" i="16" s="1"/>
  <c r="F42" i="13"/>
  <c r="G42" i="13" s="1"/>
  <c r="P42" i="49"/>
  <c r="P42" i="43"/>
  <c r="P42" i="40"/>
  <c r="P42" i="36"/>
  <c r="P42" i="32"/>
  <c r="P42" i="44"/>
  <c r="P42" i="39"/>
  <c r="P42" i="35"/>
  <c r="P42" i="29"/>
  <c r="P42" i="26"/>
  <c r="P42" i="22"/>
  <c r="P42" i="18"/>
  <c r="P42" i="14"/>
  <c r="F42" i="48"/>
  <c r="G42" i="48" s="1"/>
  <c r="F42" i="44"/>
  <c r="G42" i="44" s="1"/>
  <c r="F42" i="39"/>
  <c r="G42" i="39" s="1"/>
  <c r="F42" i="35"/>
  <c r="G42" i="35" s="1"/>
  <c r="F42" i="31"/>
  <c r="G42" i="31" s="1"/>
  <c r="F42" i="27"/>
  <c r="G42" i="27" s="1"/>
  <c r="F42" i="25"/>
  <c r="G42" i="25" s="1"/>
  <c r="P42" i="27"/>
  <c r="P42" i="23"/>
  <c r="P42" i="19"/>
  <c r="P42" i="15"/>
  <c r="P42" i="8"/>
  <c r="F42" i="43"/>
  <c r="G42" i="43" s="1"/>
  <c r="F42" i="40"/>
  <c r="G42" i="40" s="1"/>
  <c r="F42" i="36"/>
  <c r="G42" i="36" s="1"/>
  <c r="F42" i="32"/>
  <c r="G42" i="32" s="1"/>
  <c r="F42" i="23"/>
  <c r="G42" i="23" s="1"/>
  <c r="F42" i="19"/>
  <c r="G42" i="19" s="1"/>
  <c r="F42" i="15"/>
  <c r="G42" i="15" s="1"/>
  <c r="F42" i="8"/>
  <c r="G42" i="8" s="1"/>
  <c r="F42" i="22"/>
  <c r="G42" i="22" s="1"/>
  <c r="F42" i="18"/>
  <c r="G42" i="18" s="1"/>
  <c r="F42" i="14"/>
  <c r="G42" i="14" s="1"/>
  <c r="F42" i="30"/>
  <c r="G42" i="30" s="1"/>
  <c r="P42" i="30"/>
  <c r="P6" i="24"/>
  <c r="F6" i="28"/>
  <c r="G6" i="28" s="1"/>
  <c r="P6" i="36"/>
  <c r="F6" i="40"/>
  <c r="G6" i="40" s="1"/>
  <c r="P6" i="44"/>
  <c r="F6" i="49"/>
  <c r="G6" i="49" s="1"/>
  <c r="P6" i="12"/>
  <c r="F6" i="19"/>
  <c r="G6" i="19" s="1"/>
  <c r="F6" i="22"/>
  <c r="G6" i="22" s="1"/>
  <c r="F6" i="26"/>
  <c r="G6" i="26" s="1"/>
  <c r="F6" i="36"/>
  <c r="G6" i="36" s="1"/>
  <c r="F6" i="38"/>
  <c r="G6" i="38" s="1"/>
  <c r="P6" i="40"/>
  <c r="F6" i="43"/>
  <c r="F6" i="52"/>
  <c r="G6" i="52" s="1"/>
  <c r="P6" i="18"/>
  <c r="F6" i="27"/>
  <c r="G6" i="27" s="1"/>
  <c r="F6" i="34"/>
  <c r="G6" i="34" s="1"/>
  <c r="F6" i="23"/>
  <c r="G6" i="23" s="1"/>
  <c r="P6" i="31"/>
  <c r="P6" i="8"/>
  <c r="F6" i="17"/>
  <c r="G6" i="17" s="1"/>
  <c r="P6" i="19"/>
  <c r="P6" i="22"/>
  <c r="P6" i="29"/>
  <c r="F6" i="31"/>
  <c r="G6" i="31" s="1"/>
  <c r="P6" i="30"/>
  <c r="P6" i="42"/>
  <c r="P6" i="43"/>
  <c r="F6" i="51"/>
  <c r="G6" i="51" s="1"/>
  <c r="P6" i="51"/>
  <c r="P6" i="17"/>
  <c r="F6" i="24"/>
  <c r="G6" i="24" s="1"/>
  <c r="F6" i="25"/>
  <c r="G6" i="25" s="1"/>
  <c r="P6" i="32"/>
  <c r="F6" i="30"/>
  <c r="G6" i="30" s="1"/>
  <c r="F6" i="39"/>
  <c r="G6" i="39" s="1"/>
  <c r="F6" i="42"/>
  <c r="G6" i="42" s="1"/>
  <c r="F6" i="50"/>
  <c r="G6" i="50" s="1"/>
  <c r="P6" i="13"/>
  <c r="F6" i="14"/>
  <c r="G6" i="14" s="1"/>
  <c r="F6" i="37"/>
  <c r="G6" i="37" s="1"/>
  <c r="P6" i="39"/>
  <c r="P6" i="33"/>
  <c r="P6" i="35"/>
  <c r="F6" i="12"/>
  <c r="G6" i="12" s="1"/>
  <c r="F6" i="21"/>
  <c r="G6" i="21" s="1"/>
  <c r="P6" i="26"/>
  <c r="P6" i="38"/>
  <c r="P6" i="49"/>
  <c r="P6" i="20"/>
  <c r="F6" i="29"/>
  <c r="G6" i="29" s="1"/>
  <c r="F6" i="44"/>
  <c r="G6" i="44" s="1"/>
  <c r="P6" i="52"/>
  <c r="P6" i="16"/>
  <c r="P6" i="41"/>
  <c r="P6" i="15"/>
  <c r="F6" i="20"/>
  <c r="G6" i="20" s="1"/>
  <c r="P6" i="37"/>
  <c r="P6" i="21"/>
  <c r="F6" i="41"/>
  <c r="G6" i="41" s="1"/>
  <c r="P6" i="25"/>
  <c r="F6" i="18"/>
  <c r="G6" i="18" s="1"/>
  <c r="F6" i="15"/>
  <c r="G6" i="15" s="1"/>
  <c r="F6" i="33"/>
  <c r="G6" i="33" s="1"/>
  <c r="F6" i="48"/>
  <c r="G6" i="48" s="1"/>
  <c r="F6" i="13"/>
  <c r="G6" i="13" s="1"/>
  <c r="P6" i="14"/>
  <c r="P6" i="34"/>
  <c r="P6" i="48"/>
  <c r="F6" i="8"/>
  <c r="G6" i="8" s="1"/>
  <c r="P6" i="28"/>
  <c r="F6" i="32"/>
  <c r="P6" i="50"/>
  <c r="P6" i="27"/>
  <c r="F6" i="16"/>
  <c r="G6" i="16" s="1"/>
  <c r="F6" i="35"/>
  <c r="G6" i="35" s="1"/>
  <c r="P6" i="23"/>
  <c r="P20" i="49"/>
  <c r="F20" i="18"/>
  <c r="G20" i="18" s="1"/>
  <c r="P20" i="20"/>
  <c r="P20" i="29"/>
  <c r="F20" i="37"/>
  <c r="G20" i="37" s="1"/>
  <c r="F20" i="14"/>
  <c r="G20" i="14" s="1"/>
  <c r="P20" i="26"/>
  <c r="F20" i="35"/>
  <c r="G20" i="35" s="1"/>
  <c r="F20" i="41"/>
  <c r="G20" i="41" s="1"/>
  <c r="F20" i="13"/>
  <c r="G20" i="13" s="1"/>
  <c r="F20" i="17"/>
  <c r="G20" i="17" s="1"/>
  <c r="P20" i="16"/>
  <c r="P20" i="19"/>
  <c r="P20" i="22"/>
  <c r="F20" i="27"/>
  <c r="G20" i="27" s="1"/>
  <c r="F20" i="31"/>
  <c r="G20" i="31" s="1"/>
  <c r="P20" i="32"/>
  <c r="P20" i="35"/>
  <c r="F20" i="36"/>
  <c r="G20" i="36" s="1"/>
  <c r="P20" i="38"/>
  <c r="P20" i="41"/>
  <c r="F20" i="43"/>
  <c r="G20" i="43" s="1"/>
  <c r="P20" i="14"/>
  <c r="F20" i="16"/>
  <c r="G20" i="16" s="1"/>
  <c r="F20" i="19"/>
  <c r="G20" i="19" s="1"/>
  <c r="P20" i="21"/>
  <c r="F20" i="26"/>
  <c r="G20" i="26" s="1"/>
  <c r="F20" i="29"/>
  <c r="G20" i="29" s="1"/>
  <c r="F20" i="32"/>
  <c r="G20" i="32" s="1"/>
  <c r="P20" i="34"/>
  <c r="F20" i="24"/>
  <c r="G20" i="24" s="1"/>
  <c r="F20" i="38"/>
  <c r="G20" i="38" s="1"/>
  <c r="P20" i="40"/>
  <c r="F20" i="44"/>
  <c r="G20" i="44" s="1"/>
  <c r="F20" i="8"/>
  <c r="G20" i="8" s="1"/>
  <c r="F20" i="15"/>
  <c r="G20" i="15" s="1"/>
  <c r="F20" i="21"/>
  <c r="G20" i="21" s="1"/>
  <c r="P20" i="28"/>
  <c r="F20" i="34"/>
  <c r="G20" i="34" s="1"/>
  <c r="P20" i="37"/>
  <c r="P20" i="42"/>
  <c r="P20" i="12"/>
  <c r="F20" i="20"/>
  <c r="G20" i="20" s="1"/>
  <c r="P20" i="27"/>
  <c r="F20" i="33"/>
  <c r="G20" i="33" s="1"/>
  <c r="P20" i="36"/>
  <c r="F20" i="42"/>
  <c r="G20" i="42" s="1"/>
  <c r="P20" i="48"/>
  <c r="F20" i="52"/>
  <c r="G20" i="52" s="1"/>
  <c r="P20" i="51"/>
  <c r="P20" i="52"/>
  <c r="F20" i="51"/>
  <c r="G20" i="51" s="1"/>
  <c r="F20" i="28"/>
  <c r="G20" i="28" s="1"/>
  <c r="P20" i="39"/>
  <c r="F20" i="22"/>
  <c r="G20" i="22" s="1"/>
  <c r="P20" i="24"/>
  <c r="F20" i="12"/>
  <c r="G20" i="12" s="1"/>
  <c r="P20" i="18"/>
  <c r="P20" i="25"/>
  <c r="P20" i="30"/>
  <c r="P20" i="23"/>
  <c r="F20" i="40"/>
  <c r="G20" i="40" s="1"/>
  <c r="P20" i="13"/>
  <c r="P20" i="17"/>
  <c r="F20" i="25"/>
  <c r="G20" i="25" s="1"/>
  <c r="P20" i="31"/>
  <c r="F20" i="23"/>
  <c r="G20" i="23" s="1"/>
  <c r="F20" i="39"/>
  <c r="G20" i="39" s="1"/>
  <c r="P20" i="43"/>
  <c r="F20" i="50"/>
  <c r="G20" i="50" s="1"/>
  <c r="F20" i="48"/>
  <c r="G20" i="48" s="1"/>
  <c r="F20" i="49"/>
  <c r="G20" i="49" s="1"/>
  <c r="P20" i="50"/>
  <c r="P20" i="8"/>
  <c r="P20" i="33"/>
  <c r="P20" i="15"/>
  <c r="F20" i="30"/>
  <c r="G20" i="30" s="1"/>
  <c r="P20" i="44"/>
  <c r="E44" i="28"/>
  <c r="G38" i="49"/>
  <c r="G7" i="49"/>
  <c r="P26" i="49"/>
  <c r="F26" i="24"/>
  <c r="G26" i="24" s="1"/>
  <c r="P26" i="22"/>
  <c r="P26" i="34"/>
  <c r="F26" i="22"/>
  <c r="G26" i="22" s="1"/>
  <c r="F26" i="43"/>
  <c r="G26" i="43" s="1"/>
  <c r="F26" i="19"/>
  <c r="G26" i="19" s="1"/>
  <c r="N17" i="48"/>
  <c r="N17" i="22"/>
  <c r="N17" i="23"/>
  <c r="N17" i="31"/>
  <c r="N17" i="43"/>
  <c r="N17" i="39"/>
  <c r="N17" i="13"/>
  <c r="N17" i="37"/>
  <c r="N17" i="34"/>
  <c r="N17" i="16"/>
  <c r="N17" i="14"/>
  <c r="N17" i="25"/>
  <c r="N17" i="15"/>
  <c r="N17" i="26"/>
  <c r="N17" i="17"/>
  <c r="N17" i="33"/>
  <c r="N17" i="52"/>
  <c r="N17" i="35"/>
  <c r="N17" i="42"/>
  <c r="N17" i="21"/>
  <c r="N17" i="12"/>
  <c r="N17" i="50"/>
  <c r="N17" i="30"/>
  <c r="N17" i="32"/>
  <c r="N17" i="41"/>
  <c r="N17" i="8"/>
  <c r="N17" i="18"/>
  <c r="N17" i="27"/>
  <c r="N17" i="38"/>
  <c r="N17" i="36"/>
  <c r="N17" i="51"/>
  <c r="N17" i="24"/>
  <c r="N17" i="20"/>
  <c r="N17" i="49"/>
  <c r="N17" i="28"/>
  <c r="N17" i="19"/>
  <c r="N17" i="29"/>
  <c r="N17" i="40"/>
  <c r="N17" i="44"/>
  <c r="N33" i="51"/>
  <c r="N33" i="15"/>
  <c r="N33" i="21"/>
  <c r="N33" i="20"/>
  <c r="N33" i="36"/>
  <c r="N33" i="27"/>
  <c r="N33" i="38"/>
  <c r="N33" i="43"/>
  <c r="N33" i="33"/>
  <c r="N33" i="37"/>
  <c r="N33" i="17"/>
  <c r="N33" i="23"/>
  <c r="N33" i="31"/>
  <c r="N33" i="12"/>
  <c r="N33" i="41"/>
  <c r="N33" i="48"/>
  <c r="N33" i="29"/>
  <c r="N33" i="44"/>
  <c r="N33" i="13"/>
  <c r="N33" i="40"/>
  <c r="N33" i="14"/>
  <c r="N33" i="50"/>
  <c r="N33" i="22"/>
  <c r="N33" i="42"/>
  <c r="N33" i="39"/>
  <c r="N33" i="34"/>
  <c r="N33" i="19"/>
  <c r="N33" i="32"/>
  <c r="N33" i="26"/>
  <c r="N33" i="52"/>
  <c r="N33" i="16"/>
  <c r="N33" i="18"/>
  <c r="N33" i="30"/>
  <c r="N33" i="49"/>
  <c r="N33" i="8"/>
  <c r="N33" i="24"/>
  <c r="N33" i="28"/>
  <c r="N33" i="25"/>
  <c r="N33" i="35"/>
  <c r="P18" i="25"/>
  <c r="F18" i="39"/>
  <c r="G18" i="39" s="1"/>
  <c r="F18" i="34"/>
  <c r="G18" i="34" s="1"/>
  <c r="F18" i="16"/>
  <c r="G18" i="16" s="1"/>
  <c r="P18" i="48"/>
  <c r="P18" i="49"/>
  <c r="P18" i="15"/>
  <c r="F18" i="29"/>
  <c r="G18" i="29" s="1"/>
  <c r="F18" i="24"/>
  <c r="G18" i="24" s="1"/>
  <c r="P18" i="12"/>
  <c r="P18" i="41"/>
  <c r="P18" i="36"/>
  <c r="F18" i="23"/>
  <c r="G18" i="23" s="1"/>
  <c r="P18" i="52"/>
  <c r="F18" i="17"/>
  <c r="G18" i="17" s="1"/>
  <c r="F18" i="32"/>
  <c r="G18" i="32" s="1"/>
  <c r="F18" i="52"/>
  <c r="G18" i="52" s="1"/>
  <c r="P18" i="30"/>
  <c r="F18" i="18"/>
  <c r="G18" i="18" s="1"/>
  <c r="P18" i="14"/>
  <c r="P18" i="18"/>
  <c r="F18" i="22"/>
  <c r="G18" i="22" s="1"/>
  <c r="P18" i="20"/>
  <c r="F18" i="50"/>
  <c r="G18" i="50" s="1"/>
  <c r="P18" i="13"/>
  <c r="F18" i="44"/>
  <c r="G18" i="44" s="1"/>
  <c r="P18" i="21"/>
  <c r="F18" i="41"/>
  <c r="G18" i="41" s="1"/>
  <c r="P18" i="8"/>
  <c r="F18" i="28"/>
  <c r="G18" i="28" s="1"/>
  <c r="F18" i="15"/>
  <c r="G18" i="15" s="1"/>
  <c r="P18" i="22"/>
  <c r="F18" i="43"/>
  <c r="G18" i="43" s="1"/>
  <c r="F18" i="40"/>
  <c r="G18" i="40" s="1"/>
  <c r="F18" i="26"/>
  <c r="G18" i="26" s="1"/>
  <c r="P18" i="40"/>
  <c r="P18" i="43"/>
  <c r="F18" i="25"/>
  <c r="G18" i="25" s="1"/>
  <c r="F18" i="51"/>
  <c r="G18" i="51" s="1"/>
  <c r="P18" i="24"/>
  <c r="P18" i="31"/>
  <c r="P18" i="28"/>
  <c r="F18" i="12"/>
  <c r="G18" i="12" s="1"/>
  <c r="P18" i="16"/>
  <c r="F18" i="27"/>
  <c r="G18" i="27" s="1"/>
  <c r="F18" i="36"/>
  <c r="G18" i="36" s="1"/>
  <c r="F18" i="48"/>
  <c r="P18" i="39"/>
  <c r="F18" i="42"/>
  <c r="G18" i="42" s="1"/>
  <c r="F18" i="31"/>
  <c r="G18" i="31" s="1"/>
  <c r="P18" i="32"/>
  <c r="P18" i="42"/>
  <c r="P18" i="29"/>
  <c r="P18" i="33"/>
  <c r="P18" i="34"/>
  <c r="P18" i="44"/>
  <c r="P18" i="27"/>
  <c r="P18" i="35"/>
  <c r="P18" i="19"/>
  <c r="P18" i="37"/>
  <c r="F18" i="30"/>
  <c r="G18" i="30" s="1"/>
  <c r="P18" i="51"/>
  <c r="F18" i="21"/>
  <c r="G18" i="21" s="1"/>
  <c r="F18" i="20"/>
  <c r="G18" i="20" s="1"/>
  <c r="F18" i="8"/>
  <c r="G18" i="8" s="1"/>
  <c r="F18" i="19"/>
  <c r="G18" i="19" s="1"/>
  <c r="F18" i="49"/>
  <c r="G18" i="49" s="1"/>
  <c r="F18" i="13"/>
  <c r="G18" i="13" s="1"/>
  <c r="F18" i="14"/>
  <c r="G18" i="14" s="1"/>
  <c r="P18" i="26"/>
  <c r="F18" i="37"/>
  <c r="G18" i="37" s="1"/>
  <c r="P18" i="17"/>
  <c r="F18" i="33"/>
  <c r="G18" i="33" s="1"/>
  <c r="F18" i="35"/>
  <c r="G18" i="35" s="1"/>
  <c r="P18" i="50"/>
  <c r="P18" i="38"/>
  <c r="P18" i="23"/>
  <c r="F18" i="38"/>
  <c r="G18" i="38" s="1"/>
  <c r="G18" i="48"/>
  <c r="N9" i="37"/>
  <c r="N9" i="15"/>
  <c r="N9" i="24"/>
  <c r="N9" i="21"/>
  <c r="N9" i="44"/>
  <c r="N9" i="33"/>
  <c r="N9" i="29"/>
  <c r="N9" i="51"/>
  <c r="N9" i="28"/>
  <c r="N9" i="27"/>
  <c r="N9" i="18"/>
  <c r="N9" i="34"/>
  <c r="N9" i="49"/>
  <c r="N9" i="13"/>
  <c r="N9" i="23"/>
  <c r="N9" i="32"/>
  <c r="N9" i="39"/>
  <c r="N9" i="38"/>
  <c r="N9" i="36"/>
  <c r="N9" i="22"/>
  <c r="N9" i="31"/>
  <c r="N9" i="42"/>
  <c r="N9" i="50"/>
  <c r="N9" i="35"/>
  <c r="N9" i="30"/>
  <c r="N9" i="14"/>
  <c r="N9" i="8"/>
  <c r="N9" i="48"/>
  <c r="N9" i="20"/>
  <c r="N9" i="19"/>
  <c r="N9" i="52"/>
  <c r="N9" i="12"/>
  <c r="N9" i="16"/>
  <c r="N9" i="43"/>
  <c r="N9" i="26"/>
  <c r="N9" i="40"/>
  <c r="N25" i="52"/>
  <c r="N25" i="41"/>
  <c r="N25" i="39"/>
  <c r="N25" i="25"/>
  <c r="N25" i="31"/>
  <c r="N25" i="18"/>
  <c r="N25" i="8"/>
  <c r="N25" i="49"/>
  <c r="N25" i="29"/>
  <c r="N25" i="34"/>
  <c r="N25" i="22"/>
  <c r="N25" i="16"/>
  <c r="N25" i="51"/>
  <c r="N25" i="36"/>
  <c r="N25" i="38"/>
  <c r="N25" i="26"/>
  <c r="N25" i="30"/>
  <c r="N25" i="17"/>
  <c r="N25" i="43"/>
  <c r="N25" i="24"/>
  <c r="N25" i="14"/>
  <c r="N25" i="40"/>
  <c r="N25" i="28"/>
  <c r="N25" i="21"/>
  <c r="N25" i="50"/>
  <c r="N25" i="35"/>
  <c r="N25" i="37"/>
  <c r="N25" i="23"/>
  <c r="N25" i="19"/>
  <c r="N25" i="15"/>
  <c r="N25" i="44"/>
  <c r="N25" i="13"/>
  <c r="N25" i="27"/>
  <c r="N25" i="32"/>
  <c r="N25" i="20"/>
  <c r="N25" i="42"/>
  <c r="N25" i="48"/>
  <c r="N25" i="33"/>
  <c r="N25" i="12"/>
  <c r="N39" i="16"/>
  <c r="N39" i="22"/>
  <c r="N39" i="25"/>
  <c r="N39" i="28"/>
  <c r="N39" i="21"/>
  <c r="N39" i="29"/>
  <c r="N39" i="17"/>
  <c r="N39" i="31"/>
  <c r="N39" i="32"/>
  <c r="N39" i="19"/>
  <c r="N39" i="8"/>
  <c r="N39" i="20"/>
  <c r="N39" i="23"/>
  <c r="N39" i="27"/>
  <c r="N39" i="18"/>
  <c r="N39" i="24"/>
  <c r="N39" i="26"/>
  <c r="N39" i="30"/>
  <c r="N39" i="33"/>
  <c r="N39" i="34"/>
  <c r="N39" i="36"/>
  <c r="N39" i="41"/>
  <c r="N39" i="43"/>
  <c r="N39" i="15"/>
  <c r="N39" i="37"/>
  <c r="N39" i="40"/>
  <c r="N39" i="14"/>
  <c r="N39" i="35"/>
  <c r="N39" i="39"/>
  <c r="N39" i="44"/>
  <c r="N39" i="12"/>
  <c r="N39" i="13"/>
  <c r="N39" i="38"/>
  <c r="N39" i="42"/>
  <c r="N39" i="48"/>
  <c r="N39" i="52"/>
  <c r="F37" i="30"/>
  <c r="G37" i="30" s="1"/>
  <c r="P37" i="26"/>
  <c r="P37" i="23"/>
  <c r="F37" i="17"/>
  <c r="G37" i="17" s="1"/>
  <c r="F37" i="12"/>
  <c r="G37" i="12" s="1"/>
  <c r="P37" i="32"/>
  <c r="P37" i="22"/>
  <c r="F37" i="21"/>
  <c r="G37" i="21" s="1"/>
  <c r="P37" i="15"/>
  <c r="P37" i="12"/>
  <c r="P37" i="18"/>
  <c r="F37" i="27"/>
  <c r="G37" i="27" s="1"/>
  <c r="F37" i="31"/>
  <c r="G37" i="31" s="1"/>
  <c r="P37" i="34"/>
  <c r="F37" i="39"/>
  <c r="G37" i="39" s="1"/>
  <c r="F37" i="38"/>
  <c r="G37" i="38" s="1"/>
  <c r="P37" i="44"/>
  <c r="P37" i="50"/>
  <c r="F37" i="8"/>
  <c r="G37" i="8" s="1"/>
  <c r="F37" i="16"/>
  <c r="G37" i="16" s="1"/>
  <c r="P37" i="25"/>
  <c r="P37" i="36"/>
  <c r="F37" i="49"/>
  <c r="G37" i="49" s="1"/>
  <c r="P37" i="39"/>
  <c r="F37" i="14"/>
  <c r="G37" i="14" s="1"/>
  <c r="P37" i="20"/>
  <c r="P37" i="24"/>
  <c r="P37" i="27"/>
  <c r="P37" i="28"/>
  <c r="F37" i="35"/>
  <c r="G37" i="35" s="1"/>
  <c r="F37" i="32"/>
  <c r="G37" i="32" s="1"/>
  <c r="P37" i="41"/>
  <c r="F37" i="43"/>
  <c r="G37" i="43" s="1"/>
  <c r="P37" i="51"/>
  <c r="P37" i="13"/>
  <c r="F37" i="15"/>
  <c r="G37" i="15" s="1"/>
  <c r="F37" i="22"/>
  <c r="G37" i="22" s="1"/>
  <c r="F37" i="29"/>
  <c r="G37" i="29" s="1"/>
  <c r="P37" i="40"/>
  <c r="F37" i="44"/>
  <c r="G37" i="44" s="1"/>
  <c r="F37" i="50"/>
  <c r="G37" i="50" s="1"/>
  <c r="P37" i="35"/>
  <c r="P37" i="17"/>
  <c r="F37" i="23"/>
  <c r="G37" i="23" s="1"/>
  <c r="F37" i="20"/>
  <c r="G37" i="20" s="1"/>
  <c r="F37" i="25"/>
  <c r="G37" i="25" s="1"/>
  <c r="F37" i="28"/>
  <c r="G37" i="28" s="1"/>
  <c r="P37" i="31"/>
  <c r="F37" i="37"/>
  <c r="G37" i="37" s="1"/>
  <c r="P37" i="33"/>
  <c r="F37" i="42"/>
  <c r="G37" i="42" s="1"/>
  <c r="P37" i="49"/>
  <c r="F37" i="51"/>
  <c r="G37" i="51" s="1"/>
  <c r="P37" i="8"/>
  <c r="F37" i="19"/>
  <c r="G37" i="19" s="1"/>
  <c r="F37" i="24"/>
  <c r="G37" i="24" s="1"/>
  <c r="P37" i="30"/>
  <c r="F37" i="34"/>
  <c r="G37" i="34" s="1"/>
  <c r="F37" i="40"/>
  <c r="G37" i="40" s="1"/>
  <c r="F37" i="48"/>
  <c r="G37" i="48" s="1"/>
  <c r="F37" i="41"/>
  <c r="G37" i="41" s="1"/>
  <c r="P37" i="14"/>
  <c r="F37" i="18"/>
  <c r="G37" i="18" s="1"/>
  <c r="P37" i="19"/>
  <c r="F37" i="26"/>
  <c r="G37" i="26" s="1"/>
  <c r="P37" i="29"/>
  <c r="F37" i="33"/>
  <c r="G37" i="33" s="1"/>
  <c r="P37" i="38"/>
  <c r="F37" i="36"/>
  <c r="G37" i="36" s="1"/>
  <c r="P37" i="42"/>
  <c r="P37" i="48"/>
  <c r="F37" i="52"/>
  <c r="G37" i="52" s="1"/>
  <c r="F37" i="13"/>
  <c r="G37" i="13" s="1"/>
  <c r="P37" i="16"/>
  <c r="P37" i="21"/>
  <c r="P37" i="37"/>
  <c r="P37" i="52"/>
  <c r="P37" i="43"/>
  <c r="AI33" i="4"/>
  <c r="G33" i="4" s="1"/>
  <c r="AI47" i="4"/>
  <c r="G47" i="4" s="1"/>
  <c r="AH15" i="4"/>
  <c r="F15" i="4" s="1"/>
  <c r="T41" i="30"/>
  <c r="T41" i="42"/>
  <c r="T41" i="43"/>
  <c r="T41" i="19"/>
  <c r="T41" i="32"/>
  <c r="T41" i="29"/>
  <c r="T41" i="16"/>
  <c r="T41" i="38"/>
  <c r="T41" i="27"/>
  <c r="T41" i="37"/>
  <c r="T41" i="49"/>
  <c r="T41" i="35"/>
  <c r="T41" i="52"/>
  <c r="T41" i="48"/>
  <c r="T41" i="14"/>
  <c r="T41" i="17"/>
  <c r="T41" i="22"/>
  <c r="T41" i="26"/>
  <c r="T41" i="21"/>
  <c r="T41" i="15"/>
  <c r="T41" i="20"/>
  <c r="T41" i="31"/>
  <c r="T41" i="25"/>
  <c r="T41" i="13"/>
  <c r="T41" i="34"/>
  <c r="T41" i="23"/>
  <c r="T41" i="36"/>
  <c r="T41" i="33"/>
  <c r="T41" i="40"/>
  <c r="T41" i="24"/>
  <c r="T41" i="41"/>
  <c r="T41" i="51"/>
  <c r="T41" i="12"/>
  <c r="T41" i="39"/>
  <c r="T41" i="18"/>
  <c r="T41" i="8"/>
  <c r="T41" i="50"/>
  <c r="T41" i="28"/>
  <c r="T41" i="44"/>
  <c r="N27" i="22"/>
  <c r="N27" i="17"/>
  <c r="N27" i="35"/>
  <c r="N27" i="25"/>
  <c r="N27" i="28"/>
  <c r="N27" i="42"/>
  <c r="N27" i="37"/>
  <c r="N27" i="41"/>
  <c r="N27" i="43"/>
  <c r="N27" i="51"/>
  <c r="N27" i="50"/>
  <c r="N27" i="14"/>
  <c r="N27" i="26"/>
  <c r="N27" i="33"/>
  <c r="N27" i="39"/>
  <c r="N27" i="8"/>
  <c r="N27" i="15"/>
  <c r="N27" i="30"/>
  <c r="N27" i="31"/>
  <c r="N27" i="16"/>
  <c r="N27" i="21"/>
  <c r="N27" i="19"/>
  <c r="N27" i="34"/>
  <c r="N27" i="40"/>
  <c r="N27" i="49"/>
  <c r="N27" i="48"/>
  <c r="N27" i="52"/>
  <c r="N27" i="23"/>
  <c r="N27" i="18"/>
  <c r="N27" i="36"/>
  <c r="N27" i="38"/>
  <c r="N27" i="20"/>
  <c r="N27" i="29"/>
  <c r="N27" i="44"/>
  <c r="N27" i="12"/>
  <c r="N27" i="32"/>
  <c r="N27" i="13"/>
  <c r="N27" i="27"/>
  <c r="N27" i="24"/>
  <c r="F9" i="14"/>
  <c r="G9" i="14" s="1"/>
  <c r="P9" i="20"/>
  <c r="F9" i="12"/>
  <c r="G9" i="12" s="1"/>
  <c r="F9" i="17"/>
  <c r="G9" i="17" s="1"/>
  <c r="F9" i="25"/>
  <c r="G9" i="25" s="1"/>
  <c r="F9" i="32"/>
  <c r="G9" i="32" s="1"/>
  <c r="P9" i="36"/>
  <c r="P9" i="44"/>
  <c r="P9" i="49"/>
  <c r="P9" i="26"/>
  <c r="P9" i="48"/>
  <c r="F9" i="52"/>
  <c r="G9" i="52" s="1"/>
  <c r="F9" i="15"/>
  <c r="G9" i="15" s="1"/>
  <c r="P9" i="23"/>
  <c r="F9" i="31"/>
  <c r="G9" i="31" s="1"/>
  <c r="P9" i="31"/>
  <c r="F9" i="38"/>
  <c r="G9" i="38" s="1"/>
  <c r="P9" i="15"/>
  <c r="F9" i="20"/>
  <c r="G9" i="20" s="1"/>
  <c r="P9" i="28"/>
  <c r="P9" i="39"/>
  <c r="F9" i="33"/>
  <c r="G9" i="33" s="1"/>
  <c r="F9" i="40"/>
  <c r="G9" i="40" s="1"/>
  <c r="P9" i="50"/>
  <c r="P9" i="8"/>
  <c r="P9" i="17"/>
  <c r="P9" i="25"/>
  <c r="F9" i="27"/>
  <c r="G9" i="27" s="1"/>
  <c r="F9" i="41"/>
  <c r="G9" i="41" s="1"/>
  <c r="F9" i="34"/>
  <c r="G9" i="34" s="1"/>
  <c r="F9" i="42"/>
  <c r="G9" i="42" s="1"/>
  <c r="F9" i="13"/>
  <c r="G9" i="13" s="1"/>
  <c r="P9" i="14"/>
  <c r="F9" i="23"/>
  <c r="G9" i="23" s="1"/>
  <c r="P9" i="37"/>
  <c r="F9" i="48"/>
  <c r="G9" i="48" s="1"/>
  <c r="F9" i="51"/>
  <c r="G9" i="51" s="1"/>
  <c r="F9" i="39"/>
  <c r="G9" i="39" s="1"/>
  <c r="F9" i="36"/>
  <c r="G9" i="36" s="1"/>
  <c r="P9" i="41"/>
  <c r="F9" i="50"/>
  <c r="G9" i="50" s="1"/>
  <c r="F9" i="8"/>
  <c r="G9" i="8" s="1"/>
  <c r="P9" i="18"/>
  <c r="P9" i="22"/>
  <c r="F9" i="37"/>
  <c r="G9" i="37" s="1"/>
  <c r="F9" i="44"/>
  <c r="F9" i="19"/>
  <c r="G9" i="19" s="1"/>
  <c r="F9" i="28"/>
  <c r="G9" i="28" s="1"/>
  <c r="F9" i="35"/>
  <c r="G9" i="35" s="1"/>
  <c r="P9" i="42"/>
  <c r="P9" i="29"/>
  <c r="P9" i="32"/>
  <c r="P9" i="43"/>
  <c r="P9" i="52"/>
  <c r="P9" i="12"/>
  <c r="F9" i="22"/>
  <c r="G9" i="22" s="1"/>
  <c r="P9" i="27"/>
  <c r="P9" i="34"/>
  <c r="P9" i="30"/>
  <c r="P9" i="38"/>
  <c r="F9" i="18"/>
  <c r="G9" i="18" s="1"/>
  <c r="P9" i="24"/>
  <c r="P9" i="35"/>
  <c r="P9" i="16"/>
  <c r="F9" i="43"/>
  <c r="G9" i="43" s="1"/>
  <c r="P9" i="13"/>
  <c r="P9" i="21"/>
  <c r="P9" i="51"/>
  <c r="F9" i="24"/>
  <c r="G9" i="24" s="1"/>
  <c r="F9" i="30"/>
  <c r="G9" i="30" s="1"/>
  <c r="P9" i="40"/>
  <c r="F9" i="49"/>
  <c r="G9" i="49" s="1"/>
  <c r="P9" i="19"/>
  <c r="F9" i="16"/>
  <c r="G9" i="16" s="1"/>
  <c r="F9" i="21"/>
  <c r="G9" i="21" s="1"/>
  <c r="F9" i="26"/>
  <c r="G9" i="26" s="1"/>
  <c r="F9" i="29"/>
  <c r="G9" i="29" s="1"/>
  <c r="P9" i="33"/>
  <c r="F26" i="21"/>
  <c r="G26" i="21" s="1"/>
  <c r="F26" i="37"/>
  <c r="G26" i="37" s="1"/>
  <c r="P26" i="23"/>
  <c r="F26" i="40"/>
  <c r="G26" i="40" s="1"/>
  <c r="P26" i="40"/>
  <c r="F26" i="17"/>
  <c r="G26" i="17" s="1"/>
  <c r="F26" i="52"/>
  <c r="G26" i="52" s="1"/>
  <c r="P26" i="15"/>
  <c r="P26" i="27"/>
  <c r="P26" i="8"/>
  <c r="P26" i="26"/>
  <c r="F26" i="23"/>
  <c r="G26" i="23" s="1"/>
  <c r="F26" i="48"/>
  <c r="G26" i="48" s="1"/>
  <c r="F26" i="30"/>
  <c r="G26" i="30" s="1"/>
  <c r="F26" i="20"/>
  <c r="G26" i="20" s="1"/>
  <c r="P26" i="29"/>
  <c r="P26" i="13"/>
  <c r="P26" i="28"/>
  <c r="P26" i="50"/>
  <c r="P26" i="24"/>
  <c r="P26" i="35"/>
  <c r="P26" i="20"/>
  <c r="F26" i="36"/>
  <c r="G26" i="36" s="1"/>
  <c r="P26" i="41"/>
  <c r="P26" i="16"/>
  <c r="F26" i="44"/>
  <c r="G26" i="44" s="1"/>
  <c r="P26" i="21"/>
  <c r="F26" i="26"/>
  <c r="G26" i="26" s="1"/>
  <c r="P26" i="36"/>
  <c r="P26" i="12"/>
  <c r="P26" i="37"/>
  <c r="F26" i="8"/>
  <c r="G26" i="8" s="1"/>
  <c r="P26" i="17"/>
  <c r="F26" i="29"/>
  <c r="G26" i="29" s="1"/>
  <c r="F26" i="41"/>
  <c r="G26" i="41" s="1"/>
  <c r="F26" i="13"/>
  <c r="G26" i="13" s="1"/>
  <c r="P26" i="31"/>
  <c r="F26" i="31"/>
  <c r="G26" i="31" s="1"/>
  <c r="P26" i="51"/>
  <c r="F26" i="27"/>
  <c r="G26" i="27" s="1"/>
  <c r="F26" i="49"/>
  <c r="G26" i="49" s="1"/>
  <c r="F26" i="15"/>
  <c r="G26" i="15" s="1"/>
  <c r="F26" i="34"/>
  <c r="G26" i="34" s="1"/>
  <c r="F26" i="42"/>
  <c r="G26" i="42" s="1"/>
  <c r="F26" i="35"/>
  <c r="G26" i="35" s="1"/>
  <c r="P26" i="19"/>
  <c r="P26" i="42"/>
  <c r="P26" i="33"/>
  <c r="P26" i="32"/>
  <c r="F26" i="18"/>
  <c r="G26" i="18" s="1"/>
  <c r="F26" i="50"/>
  <c r="G26" i="50" s="1"/>
  <c r="F26" i="25"/>
  <c r="G26" i="25" s="1"/>
  <c r="F26" i="33"/>
  <c r="G26" i="33" s="1"/>
  <c r="F26" i="28"/>
  <c r="G26" i="28" s="1"/>
  <c r="F26" i="14"/>
  <c r="G26" i="14" s="1"/>
  <c r="F26" i="38"/>
  <c r="G26" i="38" s="1"/>
  <c r="P26" i="52"/>
  <c r="P26" i="43"/>
  <c r="F26" i="12"/>
  <c r="G26" i="12" s="1"/>
  <c r="P26" i="14"/>
  <c r="P26" i="38"/>
  <c r="P26" i="25"/>
  <c r="N11" i="49"/>
  <c r="N11" i="48"/>
  <c r="N11" i="52"/>
  <c r="N11" i="15"/>
  <c r="N11" i="18"/>
  <c r="N11" i="22"/>
  <c r="N11" i="31"/>
  <c r="N11" i="30"/>
  <c r="N11" i="16"/>
  <c r="N11" i="27"/>
  <c r="N11" i="37"/>
  <c r="N11" i="43"/>
  <c r="N11" i="42"/>
  <c r="N11" i="25"/>
  <c r="N11" i="35"/>
  <c r="N11" i="41"/>
  <c r="N11" i="32"/>
  <c r="N11" i="38"/>
  <c r="N11" i="44"/>
  <c r="N11" i="12"/>
  <c r="N11" i="17"/>
  <c r="N11" i="21"/>
  <c r="N11" i="24"/>
  <c r="N11" i="26"/>
  <c r="N11" i="28"/>
  <c r="N11" i="14"/>
  <c r="N11" i="20"/>
  <c r="N11" i="34"/>
  <c r="N11" i="40"/>
  <c r="N11" i="19"/>
  <c r="N11" i="23"/>
  <c r="N11" i="29"/>
  <c r="N11" i="36"/>
  <c r="N11" i="13"/>
  <c r="N11" i="33"/>
  <c r="N11" i="39"/>
  <c r="N11" i="8"/>
  <c r="N11" i="51"/>
  <c r="N11" i="50"/>
  <c r="N15" i="48"/>
  <c r="N15" i="52"/>
  <c r="N15" i="49"/>
  <c r="N15" i="16"/>
  <c r="N15" i="18"/>
  <c r="N15" i="22"/>
  <c r="N15" i="19"/>
  <c r="N15" i="28"/>
  <c r="N15" i="33"/>
  <c r="N15" i="37"/>
  <c r="N15" i="20"/>
  <c r="N15" i="27"/>
  <c r="N15" i="42"/>
  <c r="N15" i="35"/>
  <c r="N15" i="29"/>
  <c r="N15" i="34"/>
  <c r="N15" i="15"/>
  <c r="N15" i="17"/>
  <c r="N15" i="21"/>
  <c r="N15" i="24"/>
  <c r="N15" i="25"/>
  <c r="N15" i="23"/>
  <c r="N15" i="32"/>
  <c r="N15" i="36"/>
  <c r="N15" i="44"/>
  <c r="N15" i="26"/>
  <c r="N15" i="30"/>
  <c r="N15" i="14"/>
  <c r="N15" i="31"/>
  <c r="N15" i="41"/>
  <c r="N15" i="8"/>
  <c r="N15" i="12"/>
  <c r="N15" i="39"/>
  <c r="N15" i="38"/>
  <c r="N15" i="43"/>
  <c r="N15" i="13"/>
  <c r="N15" i="40"/>
  <c r="N15" i="51"/>
  <c r="N15" i="50"/>
  <c r="N21" i="50"/>
  <c r="N21" i="18"/>
  <c r="N21" i="27"/>
  <c r="N21" i="17"/>
  <c r="N21" i="31"/>
  <c r="N21" i="37"/>
  <c r="N21" i="24"/>
  <c r="N21" i="39"/>
  <c r="N21" i="23"/>
  <c r="N21" i="32"/>
  <c r="N21" i="35"/>
  <c r="N21" i="34"/>
  <c r="N21" i="41"/>
  <c r="N21" i="42"/>
  <c r="N21" i="44"/>
  <c r="N21" i="20"/>
  <c r="N21" i="16"/>
  <c r="N21" i="8"/>
  <c r="N21" i="40"/>
  <c r="N21" i="12"/>
  <c r="N21" i="13"/>
  <c r="N21" i="49"/>
  <c r="N21" i="48"/>
  <c r="N21" i="22"/>
  <c r="N21" i="19"/>
  <c r="N21" i="15"/>
  <c r="N21" i="25"/>
  <c r="N21" i="29"/>
  <c r="N21" i="21"/>
  <c r="N21" i="43"/>
  <c r="N21" i="51"/>
  <c r="N21" i="52"/>
  <c r="N21" i="14"/>
  <c r="N21" i="28"/>
  <c r="N21" i="33"/>
  <c r="N21" i="26"/>
  <c r="N21" i="30"/>
  <c r="N21" i="36"/>
  <c r="N21" i="38"/>
  <c r="N29" i="33"/>
  <c r="N29" i="17"/>
  <c r="N29" i="35"/>
  <c r="N29" i="50"/>
  <c r="N29" i="41"/>
  <c r="N29" i="13"/>
  <c r="N29" i="26"/>
  <c r="N29" i="31"/>
  <c r="N29" i="16"/>
  <c r="N29" i="15"/>
  <c r="N29" i="51"/>
  <c r="N29" i="20"/>
  <c r="N29" i="36"/>
  <c r="N29" i="25"/>
  <c r="N29" i="12"/>
  <c r="N29" i="8"/>
  <c r="N29" i="49"/>
  <c r="N29" i="22"/>
  <c r="N29" i="37"/>
  <c r="N29" i="39"/>
  <c r="N29" i="34"/>
  <c r="N29" i="40"/>
  <c r="N29" i="14"/>
  <c r="N29" i="24"/>
  <c r="N29" i="19"/>
  <c r="N29" i="38"/>
  <c r="N29" i="52"/>
  <c r="N29" i="28"/>
  <c r="N29" i="30"/>
  <c r="N29" i="21"/>
  <c r="N29" i="42"/>
  <c r="N29" i="48"/>
  <c r="N29" i="32"/>
  <c r="N29" i="23"/>
  <c r="N29" i="44"/>
  <c r="N29" i="43"/>
  <c r="N29" i="27"/>
  <c r="N29" i="29"/>
  <c r="N29" i="18"/>
  <c r="N37" i="52"/>
  <c r="N37" i="12"/>
  <c r="N37" i="22"/>
  <c r="N37" i="26"/>
  <c r="N37" i="31"/>
  <c r="N37" i="35"/>
  <c r="N37" i="40"/>
  <c r="N37" i="23"/>
  <c r="N37" i="39"/>
  <c r="N37" i="15"/>
  <c r="N37" i="19"/>
  <c r="N37" i="20"/>
  <c r="N37" i="28"/>
  <c r="N37" i="37"/>
  <c r="N37" i="14"/>
  <c r="N37" i="33"/>
  <c r="N37" i="42"/>
  <c r="N37" i="48"/>
  <c r="N37" i="8"/>
  <c r="N37" i="25"/>
  <c r="N37" i="36"/>
  <c r="N37" i="24"/>
  <c r="N37" i="13"/>
  <c r="N37" i="18"/>
  <c r="N37" i="27"/>
  <c r="N37" i="30"/>
  <c r="N37" i="16"/>
  <c r="N37" i="44"/>
  <c r="N37" i="51"/>
  <c r="N37" i="49"/>
  <c r="N37" i="21"/>
  <c r="N37" i="29"/>
  <c r="N37" i="43"/>
  <c r="N37" i="41"/>
  <c r="N37" i="50"/>
  <c r="N37" i="17"/>
  <c r="N37" i="32"/>
  <c r="N37" i="38"/>
  <c r="N37" i="34"/>
  <c r="AH34" i="4"/>
  <c r="F34" i="4" s="1"/>
  <c r="AH43" i="4"/>
  <c r="F43" i="4" s="1"/>
  <c r="AH47" i="4"/>
  <c r="F47" i="4" s="1"/>
  <c r="N5" i="37"/>
  <c r="N5" i="27"/>
  <c r="N5" i="19"/>
  <c r="N5" i="15"/>
  <c r="N5" i="48"/>
  <c r="N5" i="22"/>
  <c r="N5" i="41"/>
  <c r="N5" i="16"/>
  <c r="N5" i="30"/>
  <c r="N5" i="50"/>
  <c r="N5" i="25"/>
  <c r="N5" i="40"/>
  <c r="N5" i="21"/>
  <c r="N5" i="39"/>
  <c r="N5" i="20"/>
  <c r="N5" i="17"/>
  <c r="N5" i="52"/>
  <c r="N5" i="28"/>
  <c r="N5" i="24"/>
  <c r="N5" i="29"/>
  <c r="N5" i="14"/>
  <c r="N5" i="42"/>
  <c r="N5" i="12"/>
  <c r="N5" i="32"/>
  <c r="N5" i="49"/>
  <c r="N5" i="23"/>
  <c r="N5" i="38"/>
  <c r="N5" i="18"/>
  <c r="N5" i="33"/>
  <c r="N5" i="13"/>
  <c r="N5" i="31"/>
  <c r="N5" i="43"/>
  <c r="N5" i="36"/>
  <c r="N5" i="35"/>
  <c r="N5" i="8"/>
  <c r="N5" i="44"/>
  <c r="N5" i="34"/>
  <c r="N5" i="26"/>
  <c r="N5" i="51"/>
  <c r="P21" i="8"/>
  <c r="P21" i="22"/>
  <c r="F21" i="16"/>
  <c r="G21" i="16" s="1"/>
  <c r="F21" i="21"/>
  <c r="G21" i="21" s="1"/>
  <c r="F21" i="30"/>
  <c r="G21" i="30" s="1"/>
  <c r="F21" i="25"/>
  <c r="G21" i="25" s="1"/>
  <c r="F21" i="32"/>
  <c r="G21" i="32" s="1"/>
  <c r="F21" i="41"/>
  <c r="G21" i="41" s="1"/>
  <c r="F21" i="44"/>
  <c r="G21" i="44" s="1"/>
  <c r="F21" i="19"/>
  <c r="G21" i="19" s="1"/>
  <c r="F21" i="17"/>
  <c r="G21" i="17" s="1"/>
  <c r="P21" i="21"/>
  <c r="P21" i="38"/>
  <c r="F21" i="8"/>
  <c r="G21" i="8" s="1"/>
  <c r="F21" i="14"/>
  <c r="G21" i="14" s="1"/>
  <c r="P21" i="12"/>
  <c r="P21" i="18"/>
  <c r="P21" i="27"/>
  <c r="P21" i="35"/>
  <c r="P21" i="28"/>
  <c r="P21" i="36"/>
  <c r="P21" i="40"/>
  <c r="F21" i="12"/>
  <c r="G21" i="12" s="1"/>
  <c r="F21" i="23"/>
  <c r="G21" i="23" s="1"/>
  <c r="F21" i="20"/>
  <c r="G21" i="20" s="1"/>
  <c r="F21" i="35"/>
  <c r="G21" i="35" s="1"/>
  <c r="P21" i="26"/>
  <c r="F21" i="33"/>
  <c r="G21" i="33" s="1"/>
  <c r="P21" i="41"/>
  <c r="P21" i="15"/>
  <c r="F21" i="24"/>
  <c r="G21" i="24" s="1"/>
  <c r="P21" i="30"/>
  <c r="P21" i="29"/>
  <c r="F21" i="39"/>
  <c r="G21" i="39" s="1"/>
  <c r="P21" i="44"/>
  <c r="F21" i="37"/>
  <c r="G21" i="37" s="1"/>
  <c r="P21" i="19"/>
  <c r="P21" i="17"/>
  <c r="F21" i="31"/>
  <c r="G21" i="31" s="1"/>
  <c r="F21" i="28"/>
  <c r="G21" i="28" s="1"/>
  <c r="P21" i="33"/>
  <c r="F21" i="42"/>
  <c r="G21" i="42" s="1"/>
  <c r="P21" i="14"/>
  <c r="P21" i="16"/>
  <c r="F21" i="27"/>
  <c r="G21" i="27" s="1"/>
  <c r="F21" i="38"/>
  <c r="G21" i="38" s="1"/>
  <c r="F21" i="26"/>
  <c r="G21" i="26" s="1"/>
  <c r="P21" i="32"/>
  <c r="F21" i="40"/>
  <c r="G21" i="40" s="1"/>
  <c r="F21" i="43"/>
  <c r="G21" i="43" s="1"/>
  <c r="F21" i="22"/>
  <c r="G21" i="22" s="1"/>
  <c r="F21" i="15"/>
  <c r="G21" i="15" s="1"/>
  <c r="P21" i="31"/>
  <c r="P21" i="25"/>
  <c r="P21" i="39"/>
  <c r="P21" i="43"/>
  <c r="P21" i="23"/>
  <c r="P21" i="20"/>
  <c r="F21" i="34"/>
  <c r="G21" i="34" s="1"/>
  <c r="P21" i="37"/>
  <c r="F21" i="18"/>
  <c r="G21" i="18" s="1"/>
  <c r="P21" i="24"/>
  <c r="P21" i="34"/>
  <c r="F21" i="29"/>
  <c r="G21" i="29" s="1"/>
  <c r="F21" i="36"/>
  <c r="G21" i="36" s="1"/>
  <c r="P21" i="42"/>
  <c r="F21" i="49"/>
  <c r="G21" i="49" s="1"/>
  <c r="P21" i="51"/>
  <c r="F21" i="13"/>
  <c r="G21" i="13" s="1"/>
  <c r="P21" i="50"/>
  <c r="P21" i="52"/>
  <c r="P21" i="13"/>
  <c r="F21" i="48"/>
  <c r="G21" i="48" s="1"/>
  <c r="P21" i="49"/>
  <c r="F21" i="51"/>
  <c r="G21" i="51" s="1"/>
  <c r="P21" i="48"/>
  <c r="F21" i="50"/>
  <c r="G21" i="50" s="1"/>
  <c r="F21" i="52"/>
  <c r="G21" i="52" s="1"/>
  <c r="N13" i="19"/>
  <c r="N13" i="21"/>
  <c r="N13" i="27"/>
  <c r="N13" i="34"/>
  <c r="N13" i="8"/>
  <c r="N13" i="36"/>
  <c r="N13" i="13"/>
  <c r="N13" i="33"/>
  <c r="N13" i="14"/>
  <c r="N13" i="24"/>
  <c r="N13" i="25"/>
  <c r="N13" i="29"/>
  <c r="N13" i="41"/>
  <c r="N13" i="20"/>
  <c r="N13" i="40"/>
  <c r="N13" i="44"/>
  <c r="N13" i="48"/>
  <c r="N13" i="52"/>
  <c r="N13" i="31"/>
  <c r="N13" i="50"/>
  <c r="N13" i="49"/>
  <c r="N13" i="15"/>
  <c r="N13" i="32"/>
  <c r="N13" i="35"/>
  <c r="N13" i="30"/>
  <c r="N13" i="22"/>
  <c r="N13" i="28"/>
  <c r="N13" i="16"/>
  <c r="N13" i="18"/>
  <c r="N13" i="51"/>
  <c r="N13" i="17"/>
  <c r="N13" i="26"/>
  <c r="N13" i="43"/>
  <c r="N13" i="42"/>
  <c r="N13" i="12"/>
  <c r="N13" i="23"/>
  <c r="N13" i="39"/>
  <c r="N13" i="37"/>
  <c r="N13" i="38"/>
  <c r="N19" i="48"/>
  <c r="N19" i="51"/>
  <c r="N19" i="50"/>
  <c r="N19" i="14"/>
  <c r="N19" i="17"/>
  <c r="N19" i="21"/>
  <c r="N19" i="24"/>
  <c r="N19" i="31"/>
  <c r="N19" i="34"/>
  <c r="N19" i="38"/>
  <c r="N19" i="42"/>
  <c r="N19" i="26"/>
  <c r="N19" i="33"/>
  <c r="N19" i="44"/>
  <c r="N19" i="25"/>
  <c r="N19" i="41"/>
  <c r="N19" i="49"/>
  <c r="N19" i="30"/>
  <c r="N19" i="13"/>
  <c r="N19" i="32"/>
  <c r="N19" i="12"/>
  <c r="N19" i="15"/>
  <c r="N19" i="18"/>
  <c r="N19" i="22"/>
  <c r="N19" i="16"/>
  <c r="N19" i="19"/>
  <c r="N19" i="35"/>
  <c r="N19" i="40"/>
  <c r="N19" i="20"/>
  <c r="N19" i="27"/>
  <c r="N19" i="37"/>
  <c r="N19" i="43"/>
  <c r="N19" i="29"/>
  <c r="N19" i="8"/>
  <c r="N19" i="52"/>
  <c r="N19" i="23"/>
  <c r="N19" i="36"/>
  <c r="N19" i="39"/>
  <c r="N19" i="28"/>
  <c r="N23" i="16"/>
  <c r="N23" i="44"/>
  <c r="N23" i="25"/>
  <c r="N23" i="26"/>
  <c r="N23" i="22"/>
  <c r="N23" i="34"/>
  <c r="N23" i="13"/>
  <c r="N23" i="49"/>
  <c r="N23" i="20"/>
  <c r="N23" i="43"/>
  <c r="N23" i="27"/>
  <c r="N23" i="12"/>
  <c r="N23" i="51"/>
  <c r="N23" i="32"/>
  <c r="N23" i="37"/>
  <c r="N23" i="19"/>
  <c r="N23" i="39"/>
  <c r="N23" i="40"/>
  <c r="N23" i="17"/>
  <c r="N23" i="38"/>
  <c r="N23" i="52"/>
  <c r="N23" i="35"/>
  <c r="N23" i="8"/>
  <c r="N23" i="23"/>
  <c r="N23" i="33"/>
  <c r="N23" i="42"/>
  <c r="N23" i="24"/>
  <c r="N23" i="14"/>
  <c r="N23" i="15"/>
  <c r="N23" i="31"/>
  <c r="N23" i="29"/>
  <c r="N23" i="36"/>
  <c r="N23" i="41"/>
  <c r="N23" i="48"/>
  <c r="N23" i="18"/>
  <c r="N23" i="30"/>
  <c r="N23" i="28"/>
  <c r="N23" i="21"/>
  <c r="N23" i="50"/>
  <c r="N31" i="50"/>
  <c r="N31" i="14"/>
  <c r="N31" i="21"/>
  <c r="N31" i="25"/>
  <c r="N31" i="29"/>
  <c r="N31" i="42"/>
  <c r="N31" i="16"/>
  <c r="N31" i="30"/>
  <c r="N31" i="37"/>
  <c r="N31" i="8"/>
  <c r="N31" i="51"/>
  <c r="N31" i="15"/>
  <c r="N31" i="22"/>
  <c r="N31" i="26"/>
  <c r="N31" i="35"/>
  <c r="N31" i="44"/>
  <c r="N31" i="19"/>
  <c r="N31" i="32"/>
  <c r="N31" i="38"/>
  <c r="N31" i="48"/>
  <c r="N31" i="52"/>
  <c r="N31" i="17"/>
  <c r="N31" i="23"/>
  <c r="N31" i="27"/>
  <c r="N31" i="36"/>
  <c r="N31" i="43"/>
  <c r="N31" i="20"/>
  <c r="N31" i="33"/>
  <c r="N31" i="39"/>
  <c r="N31" i="49"/>
  <c r="N31" i="12"/>
  <c r="N31" i="18"/>
  <c r="N31" i="24"/>
  <c r="N31" i="28"/>
  <c r="N31" i="41"/>
  <c r="N31" i="13"/>
  <c r="N31" i="31"/>
  <c r="N31" i="34"/>
  <c r="N31" i="40"/>
  <c r="T30" i="23"/>
  <c r="T30" i="33"/>
  <c r="T30" i="26"/>
  <c r="T30" i="41"/>
  <c r="T30" i="17"/>
  <c r="T30" i="36"/>
  <c r="T30" i="22"/>
  <c r="T30" i="31"/>
  <c r="T30" i="14"/>
  <c r="T30" i="21"/>
  <c r="T30" i="32"/>
  <c r="T30" i="51"/>
  <c r="T30" i="29"/>
  <c r="T30" i="8"/>
  <c r="T30" i="42"/>
  <c r="T30" i="35"/>
  <c r="T30" i="25"/>
  <c r="T30" i="15"/>
  <c r="T30" i="37"/>
  <c r="T30" i="24"/>
  <c r="T30" i="52"/>
  <c r="T30" i="27"/>
  <c r="T30" i="13"/>
  <c r="T30" i="49"/>
  <c r="T30" i="16"/>
  <c r="T30" i="48"/>
  <c r="T30" i="30"/>
  <c r="T30" i="18"/>
  <c r="T30" i="20"/>
  <c r="T30" i="28"/>
  <c r="T30" i="50"/>
  <c r="T30" i="19"/>
  <c r="T30" i="12"/>
  <c r="T30" i="43"/>
  <c r="T30" i="44"/>
  <c r="T30" i="40"/>
  <c r="T30" i="34"/>
  <c r="T30" i="38"/>
  <c r="T30" i="39"/>
  <c r="T15" i="16"/>
  <c r="T15" i="30"/>
  <c r="T15" i="23"/>
  <c r="T15" i="21"/>
  <c r="T15" i="15"/>
  <c r="T15" i="36"/>
  <c r="T15" i="32"/>
  <c r="T15" i="40"/>
  <c r="T15" i="34"/>
  <c r="T15" i="48"/>
  <c r="T15" i="18"/>
  <c r="T15" i="13"/>
  <c r="T15" i="43"/>
  <c r="T15" i="24"/>
  <c r="T15" i="41"/>
  <c r="T15" i="28"/>
  <c r="T15" i="52"/>
  <c r="T15" i="42"/>
  <c r="T15" i="31"/>
  <c r="T15" i="51"/>
  <c r="T15" i="33"/>
  <c r="T15" i="50"/>
  <c r="T15" i="19"/>
  <c r="T15" i="29"/>
  <c r="T15" i="14"/>
  <c r="T15" i="12"/>
  <c r="T15" i="26"/>
  <c r="T15" i="35"/>
  <c r="T15" i="20"/>
  <c r="T15" i="38"/>
  <c r="T15" i="17"/>
  <c r="T15" i="8"/>
  <c r="T15" i="49"/>
  <c r="T15" i="25"/>
  <c r="T15" i="39"/>
  <c r="T15" i="22"/>
  <c r="T15" i="37"/>
  <c r="T15" i="44"/>
  <c r="T15" i="27"/>
  <c r="AH20" i="4"/>
  <c r="F20" i="4" s="1"/>
  <c r="G6" i="32"/>
  <c r="E44" i="32"/>
  <c r="G38" i="37"/>
  <c r="E44" i="37"/>
  <c r="G36" i="12"/>
  <c r="E44" i="15"/>
  <c r="E44" i="26"/>
  <c r="G5" i="26"/>
  <c r="E44" i="33"/>
  <c r="E44" i="34"/>
  <c r="G9" i="44"/>
  <c r="E44" i="44"/>
  <c r="E44" i="38"/>
  <c r="G6" i="43"/>
  <c r="G35" i="21"/>
  <c r="G5" i="48"/>
  <c r="E44" i="48"/>
  <c r="G5" i="49"/>
  <c r="E44" i="49"/>
  <c r="G5" i="13"/>
  <c r="E44" i="13"/>
  <c r="G7" i="16"/>
  <c r="E44" i="16"/>
  <c r="G7" i="27"/>
  <c r="E44" i="27"/>
  <c r="E44" i="30"/>
  <c r="G11" i="35"/>
  <c r="E44" i="35"/>
  <c r="E44" i="36"/>
  <c r="G41" i="40"/>
  <c r="E44" i="40"/>
  <c r="G12" i="14"/>
  <c r="E44" i="14"/>
  <c r="G22" i="18"/>
  <c r="E44" i="18"/>
  <c r="E44" i="23"/>
  <c r="G7" i="23"/>
  <c r="G44" i="20" l="1"/>
  <c r="H5" i="24" a="1"/>
  <c r="H16" i="24" s="1"/>
  <c r="I16" i="24" s="1"/>
  <c r="H5" i="37" a="1"/>
  <c r="H41" i="37" s="1"/>
  <c r="I41" i="37" s="1"/>
  <c r="H5" i="25" a="1"/>
  <c r="H40" i="25" s="1"/>
  <c r="I40" i="25" s="1"/>
  <c r="H5" i="21" a="1"/>
  <c r="H26" i="21" s="1"/>
  <c r="I26" i="21" s="1"/>
  <c r="G44" i="31"/>
  <c r="H5" i="28" a="1"/>
  <c r="H14" i="28" s="1"/>
  <c r="I14" i="28" s="1"/>
  <c r="G44" i="51"/>
  <c r="H5" i="50" a="1"/>
  <c r="H30" i="50" s="1"/>
  <c r="I30" i="50" s="1"/>
  <c r="H5" i="19" a="1"/>
  <c r="H34" i="19" s="1"/>
  <c r="I34" i="19" s="1"/>
  <c r="G44" i="42"/>
  <c r="H5" i="41" a="1"/>
  <c r="H40" i="41" s="1"/>
  <c r="I40" i="41" s="1"/>
  <c r="G44" i="50"/>
  <c r="G44" i="22"/>
  <c r="H5" i="32" a="1"/>
  <c r="H38" i="32" s="1"/>
  <c r="I38" i="32" s="1"/>
  <c r="G44" i="19"/>
  <c r="H5" i="17" a="1"/>
  <c r="H14" i="17" s="1"/>
  <c r="I14" i="17" s="1"/>
  <c r="H5" i="33" a="1"/>
  <c r="H31" i="33" s="1"/>
  <c r="I31" i="33" s="1"/>
  <c r="H5" i="8" a="1"/>
  <c r="H28" i="8" s="1"/>
  <c r="I28" i="8" s="1"/>
  <c r="H5" i="36" a="1"/>
  <c r="H36" i="36" s="1"/>
  <c r="I36" i="36" s="1"/>
  <c r="G44" i="39"/>
  <c r="G44" i="40"/>
  <c r="G44" i="52"/>
  <c r="G44" i="38"/>
  <c r="H5" i="20" a="1"/>
  <c r="H8" i="20" s="1"/>
  <c r="I8" i="20" s="1"/>
  <c r="G44" i="32"/>
  <c r="H5" i="38" a="1"/>
  <c r="H38" i="38" s="1"/>
  <c r="I38" i="38" s="1"/>
  <c r="G44" i="25"/>
  <c r="G44" i="18"/>
  <c r="H5" i="29" a="1"/>
  <c r="H8" i="29" s="1"/>
  <c r="I8" i="29" s="1"/>
  <c r="G44" i="41"/>
  <c r="T38" i="39"/>
  <c r="T38" i="51"/>
  <c r="T38" i="12"/>
  <c r="T38" i="27"/>
  <c r="T38" i="41"/>
  <c r="T38" i="8"/>
  <c r="T38" i="49"/>
  <c r="T38" i="13"/>
  <c r="T38" i="43"/>
  <c r="T38" i="30"/>
  <c r="T38" i="19"/>
  <c r="T38" i="22"/>
  <c r="T38" i="14"/>
  <c r="T38" i="28"/>
  <c r="T38" i="16"/>
  <c r="T38" i="35"/>
  <c r="T38" i="17"/>
  <c r="T38" i="33"/>
  <c r="T38" i="21"/>
  <c r="T38" i="44"/>
  <c r="T38" i="15"/>
  <c r="T38" i="50"/>
  <c r="T38" i="29"/>
  <c r="T38" i="40"/>
  <c r="T38" i="26"/>
  <c r="T38" i="52"/>
  <c r="T38" i="23"/>
  <c r="T38" i="25"/>
  <c r="T38" i="24"/>
  <c r="T38" i="42"/>
  <c r="T38" i="38"/>
  <c r="T38" i="31"/>
  <c r="T38" i="32"/>
  <c r="T38" i="34"/>
  <c r="T38" i="48"/>
  <c r="T38" i="18"/>
  <c r="T38" i="37"/>
  <c r="T38" i="20"/>
  <c r="T38" i="36"/>
  <c r="G44" i="26"/>
  <c r="G44" i="44"/>
  <c r="G44" i="29"/>
  <c r="J44" i="44"/>
  <c r="J44" i="20"/>
  <c r="J44" i="40"/>
  <c r="J44" i="37"/>
  <c r="J44" i="22"/>
  <c r="J44" i="29"/>
  <c r="J44" i="26"/>
  <c r="J44" i="18"/>
  <c r="J44" i="41"/>
  <c r="J44" i="17"/>
  <c r="J44" i="42"/>
  <c r="J44" i="31"/>
  <c r="J44" i="12"/>
  <c r="J44" i="43"/>
  <c r="J44" i="25"/>
  <c r="J44" i="50"/>
  <c r="J44" i="36"/>
  <c r="J44" i="39"/>
  <c r="J44" i="19"/>
  <c r="J44" i="51"/>
  <c r="J44" i="52"/>
  <c r="J44" i="38"/>
  <c r="J44" i="35"/>
  <c r="J44" i="8"/>
  <c r="J44" i="32"/>
  <c r="J44" i="48"/>
  <c r="J44" i="14"/>
  <c r="J44" i="15"/>
  <c r="J44" i="49"/>
  <c r="J44" i="30"/>
  <c r="J44" i="13"/>
  <c r="J44" i="33"/>
  <c r="J44" i="34"/>
  <c r="J44" i="23"/>
  <c r="J44" i="27"/>
  <c r="J44" i="24"/>
  <c r="J44" i="16"/>
  <c r="J44" i="21"/>
  <c r="J44" i="28"/>
  <c r="G44" i="14"/>
  <c r="G44" i="36"/>
  <c r="H5" i="44" a="1"/>
  <c r="H6" i="44" s="1"/>
  <c r="I6" i="44" s="1"/>
  <c r="K6" i="44" s="1"/>
  <c r="H5" i="31" a="1"/>
  <c r="H16" i="31" s="1"/>
  <c r="I16" i="31" s="1"/>
  <c r="H5" i="35" a="1"/>
  <c r="H36" i="35" s="1"/>
  <c r="I36" i="35" s="1"/>
  <c r="H5" i="22" a="1"/>
  <c r="H26" i="22" s="1"/>
  <c r="I26" i="22" s="1"/>
  <c r="G44" i="28"/>
  <c r="G44" i="8"/>
  <c r="H5" i="39" a="1"/>
  <c r="H40" i="39" s="1"/>
  <c r="I40" i="39" s="1"/>
  <c r="G44" i="33"/>
  <c r="H5" i="52" a="1"/>
  <c r="H18" i="52" s="1"/>
  <c r="I18" i="52" s="1"/>
  <c r="G44" i="17"/>
  <c r="G44" i="37"/>
  <c r="G44" i="21"/>
  <c r="H5" i="42" a="1"/>
  <c r="H25" i="42" s="1"/>
  <c r="I25" i="42" s="1"/>
  <c r="G44" i="12"/>
  <c r="H5" i="51" a="1"/>
  <c r="H42" i="51" s="1"/>
  <c r="I42" i="51" s="1"/>
  <c r="G44" i="24"/>
  <c r="H5" i="30" a="1"/>
  <c r="H18" i="30" s="1"/>
  <c r="I18" i="30" s="1"/>
  <c r="G44" i="30"/>
  <c r="H5" i="43" a="1"/>
  <c r="H39" i="43" s="1"/>
  <c r="I39" i="43" s="1"/>
  <c r="G44" i="23"/>
  <c r="H5" i="12" a="1"/>
  <c r="H16" i="12" s="1"/>
  <c r="I16" i="12" s="1"/>
  <c r="H5" i="40" a="1"/>
  <c r="H36" i="40" s="1"/>
  <c r="I36" i="40" s="1"/>
  <c r="G44" i="35"/>
  <c r="H5" i="26" a="1"/>
  <c r="H28" i="26" s="1"/>
  <c r="I28" i="26" s="1"/>
  <c r="G44" i="43"/>
  <c r="T12" i="34"/>
  <c r="T12" i="14"/>
  <c r="T12" i="25"/>
  <c r="T12" i="41"/>
  <c r="T12" i="29"/>
  <c r="T12" i="48"/>
  <c r="T12" i="44"/>
  <c r="T12" i="33"/>
  <c r="T12" i="15"/>
  <c r="T12" i="49"/>
  <c r="T12" i="40"/>
  <c r="T12" i="24"/>
  <c r="T12" i="18"/>
  <c r="T12" i="22"/>
  <c r="T12" i="13"/>
  <c r="T12" i="37"/>
  <c r="T12" i="17"/>
  <c r="T12" i="51"/>
  <c r="T12" i="26"/>
  <c r="T12" i="50"/>
  <c r="T12" i="39"/>
  <c r="T12" i="35"/>
  <c r="T12" i="52"/>
  <c r="T12" i="23"/>
  <c r="T12" i="8"/>
  <c r="T12" i="21"/>
  <c r="T12" i="20"/>
  <c r="T12" i="16"/>
  <c r="T12" i="31"/>
  <c r="T12" i="32"/>
  <c r="T12" i="43"/>
  <c r="T12" i="30"/>
  <c r="T12" i="19"/>
  <c r="T12" i="38"/>
  <c r="T12" i="36"/>
  <c r="T12" i="12"/>
  <c r="T12" i="27"/>
  <c r="T12" i="28"/>
  <c r="T12" i="42"/>
  <c r="J30" i="49"/>
  <c r="J30" i="20"/>
  <c r="J30" i="21"/>
  <c r="J30" i="27"/>
  <c r="J30" i="29"/>
  <c r="J30" i="37"/>
  <c r="J30" i="39"/>
  <c r="J30" i="38"/>
  <c r="J30" i="22"/>
  <c r="J30" i="32"/>
  <c r="J30" i="36"/>
  <c r="J30" i="12"/>
  <c r="J30" i="33"/>
  <c r="J30" i="18"/>
  <c r="J30" i="48"/>
  <c r="J30" i="16"/>
  <c r="J30" i="42"/>
  <c r="J30" i="43"/>
  <c r="J30" i="15"/>
  <c r="J30" i="28"/>
  <c r="J30" i="31"/>
  <c r="J30" i="52"/>
  <c r="J30" i="40"/>
  <c r="J30" i="24"/>
  <c r="J30" i="8"/>
  <c r="J30" i="17"/>
  <c r="J30" i="19"/>
  <c r="J30" i="51"/>
  <c r="J30" i="34"/>
  <c r="J30" i="50"/>
  <c r="J30" i="14"/>
  <c r="J30" i="23"/>
  <c r="J30" i="30"/>
  <c r="J30" i="41"/>
  <c r="J30" i="26"/>
  <c r="J30" i="44"/>
  <c r="J30" i="13"/>
  <c r="J30" i="25"/>
  <c r="J30" i="35"/>
  <c r="H5" i="34" a="1"/>
  <c r="H18" i="34" s="1"/>
  <c r="I18" i="34" s="1"/>
  <c r="G44" i="34"/>
  <c r="H5" i="15" a="1"/>
  <c r="H8" i="15" s="1"/>
  <c r="I8" i="15" s="1"/>
  <c r="G44" i="15"/>
  <c r="T44" i="32"/>
  <c r="T44" i="25"/>
  <c r="T44" i="48"/>
  <c r="T44" i="38"/>
  <c r="T44" i="31"/>
  <c r="T44" i="14"/>
  <c r="T44" i="37"/>
  <c r="T44" i="33"/>
  <c r="T44" i="29"/>
  <c r="T44" i="43"/>
  <c r="T44" i="40"/>
  <c r="T44" i="20"/>
  <c r="T44" i="44"/>
  <c r="T44" i="19"/>
  <c r="T44" i="51"/>
  <c r="T44" i="21"/>
  <c r="T44" i="30"/>
  <c r="T44" i="26"/>
  <c r="T44" i="12"/>
  <c r="T44" i="50"/>
  <c r="T44" i="8"/>
  <c r="T44" i="39"/>
  <c r="T44" i="24"/>
  <c r="T44" i="17"/>
  <c r="T44" i="16"/>
  <c r="T44" i="13"/>
  <c r="T44" i="35"/>
  <c r="T44" i="15"/>
  <c r="T44" i="27"/>
  <c r="T44" i="42"/>
  <c r="T44" i="22"/>
  <c r="T44" i="18"/>
  <c r="T44" i="23"/>
  <c r="T44" i="34"/>
  <c r="T44" i="41"/>
  <c r="T44" i="36"/>
  <c r="T44" i="52"/>
  <c r="T44" i="49"/>
  <c r="T44" i="28"/>
  <c r="T17" i="40"/>
  <c r="T17" i="29"/>
  <c r="T17" i="52"/>
  <c r="T17" i="22"/>
  <c r="T17" i="30"/>
  <c r="T17" i="44"/>
  <c r="T17" i="35"/>
  <c r="T17" i="13"/>
  <c r="T17" i="26"/>
  <c r="T17" i="18"/>
  <c r="T17" i="14"/>
  <c r="T17" i="34"/>
  <c r="T17" i="27"/>
  <c r="T17" i="42"/>
  <c r="T17" i="36"/>
  <c r="T17" i="25"/>
  <c r="T17" i="38"/>
  <c r="T17" i="15"/>
  <c r="T17" i="16"/>
  <c r="T17" i="39"/>
  <c r="T17" i="41"/>
  <c r="T17" i="19"/>
  <c r="T17" i="20"/>
  <c r="T17" i="21"/>
  <c r="T17" i="28"/>
  <c r="T17" i="24"/>
  <c r="T17" i="31"/>
  <c r="T17" i="43"/>
  <c r="T17" i="32"/>
  <c r="T17" i="23"/>
  <c r="T17" i="17"/>
  <c r="T17" i="48"/>
  <c r="T17" i="51"/>
  <c r="T17" i="33"/>
  <c r="T17" i="49"/>
  <c r="T17" i="50"/>
  <c r="T17" i="37"/>
  <c r="T17" i="12"/>
  <c r="T17" i="8"/>
  <c r="T40" i="30"/>
  <c r="T40" i="38"/>
  <c r="T40" i="42"/>
  <c r="T40" i="19"/>
  <c r="T40" i="21"/>
  <c r="T40" i="33"/>
  <c r="T40" i="23"/>
  <c r="T40" i="16"/>
  <c r="T40" i="12"/>
  <c r="T40" i="52"/>
  <c r="T40" i="35"/>
  <c r="T40" i="18"/>
  <c r="T40" i="32"/>
  <c r="T40" i="20"/>
  <c r="T40" i="24"/>
  <c r="T40" i="13"/>
  <c r="T40" i="41"/>
  <c r="T40" i="17"/>
  <c r="T40" i="36"/>
  <c r="T40" i="22"/>
  <c r="T40" i="29"/>
  <c r="T40" i="34"/>
  <c r="T40" i="37"/>
  <c r="T40" i="44"/>
  <c r="T40" i="50"/>
  <c r="T40" i="14"/>
  <c r="T40" i="26"/>
  <c r="T40" i="28"/>
  <c r="T40" i="27"/>
  <c r="T40" i="31"/>
  <c r="T40" i="8"/>
  <c r="T40" i="39"/>
  <c r="T40" i="48"/>
  <c r="T40" i="43"/>
  <c r="T40" i="51"/>
  <c r="T40" i="15"/>
  <c r="T40" i="25"/>
  <c r="T40" i="40"/>
  <c r="T40" i="49"/>
  <c r="T31" i="23"/>
  <c r="T31" i="29"/>
  <c r="T31" i="24"/>
  <c r="T31" i="27"/>
  <c r="T31" i="25"/>
  <c r="T31" i="17"/>
  <c r="T31" i="28"/>
  <c r="T31" i="26"/>
  <c r="T31" i="12"/>
  <c r="T31" i="16"/>
  <c r="T31" i="38"/>
  <c r="T31" i="32"/>
  <c r="T31" i="19"/>
  <c r="T31" i="43"/>
  <c r="T31" i="49"/>
  <c r="T31" i="14"/>
  <c r="T31" i="35"/>
  <c r="T31" i="18"/>
  <c r="T31" i="21"/>
  <c r="T31" i="33"/>
  <c r="T31" i="20"/>
  <c r="T31" i="39"/>
  <c r="T31" i="15"/>
  <c r="T31" i="40"/>
  <c r="T31" i="30"/>
  <c r="T31" i="13"/>
  <c r="T31" i="34"/>
  <c r="T31" i="41"/>
  <c r="T31" i="44"/>
  <c r="T31" i="52"/>
  <c r="T31" i="31"/>
  <c r="T31" i="8"/>
  <c r="T31" i="36"/>
  <c r="T31" i="42"/>
  <c r="T31" i="22"/>
  <c r="T31" i="37"/>
  <c r="T31" i="48"/>
  <c r="T31" i="51"/>
  <c r="T31" i="50"/>
  <c r="H5" i="23" a="1"/>
  <c r="H20" i="23" s="1"/>
  <c r="I20" i="23" s="1"/>
  <c r="H39" i="8"/>
  <c r="I39" i="8" s="1"/>
  <c r="H19" i="8"/>
  <c r="I19" i="8" s="1"/>
  <c r="H20" i="17"/>
  <c r="I20" i="17" s="1"/>
  <c r="H34" i="17"/>
  <c r="I34" i="17" s="1"/>
  <c r="H12" i="20"/>
  <c r="I12" i="20" s="1"/>
  <c r="H36" i="20"/>
  <c r="I36" i="20" s="1"/>
  <c r="H24" i="20"/>
  <c r="I24" i="20" s="1"/>
  <c r="H40" i="20"/>
  <c r="I40" i="20" s="1"/>
  <c r="H15" i="20"/>
  <c r="I15" i="20" s="1"/>
  <c r="H41" i="20"/>
  <c r="I41" i="20" s="1"/>
  <c r="H13" i="20"/>
  <c r="I13" i="20" s="1"/>
  <c r="H29" i="20"/>
  <c r="I29" i="20" s="1"/>
  <c r="H6" i="37"/>
  <c r="I6" i="37" s="1"/>
  <c r="H33" i="37"/>
  <c r="I33" i="37" s="1"/>
  <c r="H25" i="37"/>
  <c r="I25" i="37" s="1"/>
  <c r="H17" i="37"/>
  <c r="I17" i="37" s="1"/>
  <c r="H9" i="37"/>
  <c r="I9" i="37" s="1"/>
  <c r="H40" i="37"/>
  <c r="I40" i="37" s="1"/>
  <c r="H24" i="37"/>
  <c r="I24" i="37" s="1"/>
  <c r="H8" i="37"/>
  <c r="I8" i="37" s="1"/>
  <c r="H35" i="37"/>
  <c r="I35" i="37" s="1"/>
  <c r="H23" i="37"/>
  <c r="I23" i="37" s="1"/>
  <c r="H13" i="37"/>
  <c r="I13" i="37" s="1"/>
  <c r="H42" i="37"/>
  <c r="I42" i="37" s="1"/>
  <c r="H30" i="37"/>
  <c r="I30" i="37" s="1"/>
  <c r="H31" i="37"/>
  <c r="I31" i="37" s="1"/>
  <c r="H19" i="37"/>
  <c r="I19" i="37" s="1"/>
  <c r="H5" i="37"/>
  <c r="H28" i="37"/>
  <c r="I28" i="37" s="1"/>
  <c r="H14" i="37"/>
  <c r="I14" i="37" s="1"/>
  <c r="H37" i="37"/>
  <c r="I37" i="37" s="1"/>
  <c r="H15" i="37"/>
  <c r="I15" i="37" s="1"/>
  <c r="H43" i="37"/>
  <c r="I43" i="37" s="1"/>
  <c r="H27" i="37"/>
  <c r="I27" i="37" s="1"/>
  <c r="H7" i="37"/>
  <c r="I7" i="37" s="1"/>
  <c r="H26" i="37"/>
  <c r="I26" i="37" s="1"/>
  <c r="H11" i="37"/>
  <c r="I11" i="37" s="1"/>
  <c r="H12" i="37"/>
  <c r="I12" i="37" s="1"/>
  <c r="H34" i="37"/>
  <c r="I34" i="37" s="1"/>
  <c r="H38" i="37"/>
  <c r="I38" i="37" s="1"/>
  <c r="H21" i="37"/>
  <c r="I21" i="37" s="1"/>
  <c r="H22" i="37"/>
  <c r="I22" i="37" s="1"/>
  <c r="H16" i="28"/>
  <c r="I16" i="28" s="1"/>
  <c r="H36" i="28"/>
  <c r="I36" i="28" s="1"/>
  <c r="H28" i="28"/>
  <c r="I28" i="28" s="1"/>
  <c r="H6" i="28"/>
  <c r="I6" i="28" s="1"/>
  <c r="H11" i="28"/>
  <c r="I11" i="28" s="1"/>
  <c r="H7" i="28"/>
  <c r="I7" i="28" s="1"/>
  <c r="H15" i="28"/>
  <c r="I15" i="28" s="1"/>
  <c r="H8" i="24"/>
  <c r="I8" i="24" s="1"/>
  <c r="H24" i="24"/>
  <c r="I24" i="24" s="1"/>
  <c r="H32" i="24"/>
  <c r="I32" i="24" s="1"/>
  <c r="H40" i="24"/>
  <c r="I40" i="24" s="1"/>
  <c r="H20" i="24"/>
  <c r="I20" i="24" s="1"/>
  <c r="H30" i="24"/>
  <c r="I30" i="24" s="1"/>
  <c r="H42" i="24"/>
  <c r="I42" i="24" s="1"/>
  <c r="H26" i="24"/>
  <c r="I26" i="24" s="1"/>
  <c r="H38" i="24"/>
  <c r="I38" i="24" s="1"/>
  <c r="H5" i="24"/>
  <c r="H18" i="24"/>
  <c r="I18" i="24" s="1"/>
  <c r="H28" i="24"/>
  <c r="I28" i="24" s="1"/>
  <c r="H14" i="24"/>
  <c r="I14" i="24" s="1"/>
  <c r="H22" i="24"/>
  <c r="I22" i="24" s="1"/>
  <c r="H36" i="24"/>
  <c r="I36" i="24" s="1"/>
  <c r="H43" i="24"/>
  <c r="I43" i="24" s="1"/>
  <c r="H35" i="24"/>
  <c r="I35" i="24" s="1"/>
  <c r="H27" i="24"/>
  <c r="I27" i="24" s="1"/>
  <c r="H11" i="24"/>
  <c r="I11" i="24" s="1"/>
  <c r="H37" i="24"/>
  <c r="I37" i="24" s="1"/>
  <c r="H23" i="24"/>
  <c r="I23" i="24" s="1"/>
  <c r="H9" i="24"/>
  <c r="I9" i="24" s="1"/>
  <c r="H39" i="24"/>
  <c r="I39" i="24" s="1"/>
  <c r="H25" i="24"/>
  <c r="I25" i="24" s="1"/>
  <c r="H21" i="24"/>
  <c r="I21" i="24" s="1"/>
  <c r="H15" i="24"/>
  <c r="I15" i="24" s="1"/>
  <c r="H13" i="24"/>
  <c r="I13" i="24" s="1"/>
  <c r="H33" i="24"/>
  <c r="I33" i="24" s="1"/>
  <c r="H31" i="24"/>
  <c r="I31" i="24" s="1"/>
  <c r="H17" i="24"/>
  <c r="I17" i="24" s="1"/>
  <c r="H18" i="19"/>
  <c r="I18" i="19" s="1"/>
  <c r="H22" i="19"/>
  <c r="I22" i="19" s="1"/>
  <c r="H14" i="19"/>
  <c r="I14" i="19" s="1"/>
  <c r="H31" i="19"/>
  <c r="I31" i="19" s="1"/>
  <c r="H23" i="19"/>
  <c r="I23" i="19" s="1"/>
  <c r="H15" i="19"/>
  <c r="I15" i="19" s="1"/>
  <c r="H11" i="19"/>
  <c r="I11" i="19" s="1"/>
  <c r="H17" i="19"/>
  <c r="I17" i="19" s="1"/>
  <c r="H21" i="19"/>
  <c r="I21" i="19" s="1"/>
  <c r="H8" i="19"/>
  <c r="I8" i="19" s="1"/>
  <c r="H16" i="19"/>
  <c r="I16" i="19" s="1"/>
  <c r="H24" i="19"/>
  <c r="I24" i="19" s="1"/>
  <c r="H18" i="21"/>
  <c r="I18" i="21" s="1"/>
  <c r="H22" i="21"/>
  <c r="I22" i="21" s="1"/>
  <c r="H30" i="21"/>
  <c r="I30" i="21" s="1"/>
  <c r="H34" i="21"/>
  <c r="I34" i="21" s="1"/>
  <c r="H38" i="21"/>
  <c r="I38" i="21" s="1"/>
  <c r="H42" i="21"/>
  <c r="I42" i="21" s="1"/>
  <c r="H8" i="21"/>
  <c r="I8" i="21" s="1"/>
  <c r="H12" i="21"/>
  <c r="I12" i="21" s="1"/>
  <c r="H16" i="21"/>
  <c r="I16" i="21" s="1"/>
  <c r="H20" i="21"/>
  <c r="I20" i="21" s="1"/>
  <c r="H28" i="21"/>
  <c r="I28" i="21" s="1"/>
  <c r="H7" i="21"/>
  <c r="I7" i="21" s="1"/>
  <c r="H15" i="21"/>
  <c r="I15" i="21" s="1"/>
  <c r="H31" i="21"/>
  <c r="I31" i="21" s="1"/>
  <c r="H39" i="21"/>
  <c r="I39" i="21" s="1"/>
  <c r="H11" i="21"/>
  <c r="I11" i="21" s="1"/>
  <c r="H19" i="21"/>
  <c r="I19" i="21" s="1"/>
  <c r="H27" i="21"/>
  <c r="I27" i="21" s="1"/>
  <c r="H35" i="21"/>
  <c r="I35" i="21" s="1"/>
  <c r="H43" i="21"/>
  <c r="I43" i="21" s="1"/>
  <c r="H9" i="21"/>
  <c r="I9" i="21" s="1"/>
  <c r="H41" i="21"/>
  <c r="I41" i="21" s="1"/>
  <c r="H37" i="21"/>
  <c r="I37" i="21" s="1"/>
  <c r="H21" i="21"/>
  <c r="I21" i="21" s="1"/>
  <c r="H17" i="21"/>
  <c r="I17" i="21" s="1"/>
  <c r="H5" i="18" a="1"/>
  <c r="H16" i="50"/>
  <c r="I16" i="50" s="1"/>
  <c r="H33" i="50"/>
  <c r="I33" i="50" s="1"/>
  <c r="H6" i="50"/>
  <c r="I6" i="50" s="1"/>
  <c r="H39" i="50"/>
  <c r="I39" i="50" s="1"/>
  <c r="H31" i="50"/>
  <c r="I31" i="50" s="1"/>
  <c r="H23" i="50"/>
  <c r="I23" i="50" s="1"/>
  <c r="H7" i="50"/>
  <c r="I7" i="50" s="1"/>
  <c r="H35" i="50"/>
  <c r="I35" i="50" s="1"/>
  <c r="H25" i="50"/>
  <c r="I25" i="50" s="1"/>
  <c r="H20" i="50"/>
  <c r="I20" i="50" s="1"/>
  <c r="H10" i="50"/>
  <c r="I10" i="50" s="1"/>
  <c r="H41" i="50"/>
  <c r="I41" i="50" s="1"/>
  <c r="H27" i="50"/>
  <c r="I27" i="50" s="1"/>
  <c r="H11" i="50"/>
  <c r="I11" i="50" s="1"/>
  <c r="H36" i="50"/>
  <c r="I36" i="50" s="1"/>
  <c r="H24" i="50"/>
  <c r="I24" i="50" s="1"/>
  <c r="H21" i="50"/>
  <c r="I21" i="50" s="1"/>
  <c r="H43" i="50"/>
  <c r="I43" i="50" s="1"/>
  <c r="H26" i="50"/>
  <c r="I26" i="50" s="1"/>
  <c r="H12" i="50"/>
  <c r="I12" i="50" s="1"/>
  <c r="H19" i="50"/>
  <c r="I19" i="50" s="1"/>
  <c r="H28" i="50"/>
  <c r="I28" i="50" s="1"/>
  <c r="H5" i="50"/>
  <c r="H12" i="29"/>
  <c r="I12" i="29" s="1"/>
  <c r="H20" i="29"/>
  <c r="I20" i="29" s="1"/>
  <c r="H18" i="29"/>
  <c r="I18" i="29" s="1"/>
  <c r="H30" i="29"/>
  <c r="I30" i="29" s="1"/>
  <c r="H14" i="29"/>
  <c r="I14" i="29" s="1"/>
  <c r="H34" i="29"/>
  <c r="I34" i="29" s="1"/>
  <c r="H22" i="29"/>
  <c r="I22" i="29" s="1"/>
  <c r="H42" i="29"/>
  <c r="I42" i="29" s="1"/>
  <c r="H10" i="29"/>
  <c r="I10" i="29" s="1"/>
  <c r="H26" i="29"/>
  <c r="I26" i="29" s="1"/>
  <c r="H6" i="29"/>
  <c r="I6" i="29" s="1"/>
  <c r="H38" i="29"/>
  <c r="I38" i="29" s="1"/>
  <c r="H27" i="29"/>
  <c r="I27" i="29" s="1"/>
  <c r="H19" i="29"/>
  <c r="I19" i="29" s="1"/>
  <c r="H11" i="29"/>
  <c r="I11" i="29" s="1"/>
  <c r="H31" i="29"/>
  <c r="I31" i="29" s="1"/>
  <c r="H33" i="29"/>
  <c r="I33" i="29" s="1"/>
  <c r="H15" i="29"/>
  <c r="I15" i="29" s="1"/>
  <c r="H41" i="29"/>
  <c r="I41" i="29" s="1"/>
  <c r="H39" i="29"/>
  <c r="I39" i="29" s="1"/>
  <c r="H25" i="29"/>
  <c r="I25" i="29" s="1"/>
  <c r="H37" i="29"/>
  <c r="I37" i="29" s="1"/>
  <c r="H23" i="29"/>
  <c r="I23" i="29" s="1"/>
  <c r="H5" i="14" a="1"/>
  <c r="H26" i="32"/>
  <c r="I26" i="32" s="1"/>
  <c r="H12" i="32"/>
  <c r="I12" i="32" s="1"/>
  <c r="H16" i="32"/>
  <c r="I16" i="32" s="1"/>
  <c r="H8" i="32"/>
  <c r="I8" i="32" s="1"/>
  <c r="H6" i="32"/>
  <c r="I6" i="32" s="1"/>
  <c r="H36" i="32"/>
  <c r="I36" i="32" s="1"/>
  <c r="H23" i="32"/>
  <c r="I23" i="32" s="1"/>
  <c r="H41" i="32"/>
  <c r="I41" i="32" s="1"/>
  <c r="H27" i="32"/>
  <c r="I27" i="32" s="1"/>
  <c r="H16" i="35"/>
  <c r="I16" i="35" s="1"/>
  <c r="H10" i="35"/>
  <c r="I10" i="35" s="1"/>
  <c r="H27" i="35"/>
  <c r="I27" i="35" s="1"/>
  <c r="H8" i="35"/>
  <c r="I8" i="35" s="1"/>
  <c r="H12" i="35"/>
  <c r="I12" i="35" s="1"/>
  <c r="H42" i="35"/>
  <c r="I42" i="35" s="1"/>
  <c r="H40" i="35"/>
  <c r="I40" i="35" s="1"/>
  <c r="H26" i="35"/>
  <c r="I26" i="35" s="1"/>
  <c r="H35" i="35"/>
  <c r="I35" i="35" s="1"/>
  <c r="H41" i="41"/>
  <c r="I41" i="41" s="1"/>
  <c r="H33" i="41"/>
  <c r="I33" i="41" s="1"/>
  <c r="H17" i="41"/>
  <c r="I17" i="41" s="1"/>
  <c r="H9" i="41"/>
  <c r="I9" i="41" s="1"/>
  <c r="H32" i="41"/>
  <c r="I32" i="41" s="1"/>
  <c r="H24" i="41"/>
  <c r="I24" i="41" s="1"/>
  <c r="H8" i="41"/>
  <c r="I8" i="41" s="1"/>
  <c r="H35" i="41"/>
  <c r="I35" i="41" s="1"/>
  <c r="H42" i="41"/>
  <c r="I42" i="41" s="1"/>
  <c r="H20" i="41"/>
  <c r="I20" i="41" s="1"/>
  <c r="H10" i="41"/>
  <c r="I10" i="41" s="1"/>
  <c r="H31" i="41"/>
  <c r="I31" i="41" s="1"/>
  <c r="H5" i="41"/>
  <c r="H28" i="41"/>
  <c r="I28" i="41" s="1"/>
  <c r="H27" i="41"/>
  <c r="I27" i="41" s="1"/>
  <c r="H11" i="41"/>
  <c r="I11" i="41" s="1"/>
  <c r="H22" i="41"/>
  <c r="I22" i="41" s="1"/>
  <c r="H18" i="41"/>
  <c r="I18" i="41" s="1"/>
  <c r="H34" i="41"/>
  <c r="I34" i="41" s="1"/>
  <c r="H38" i="41"/>
  <c r="I38" i="41" s="1"/>
  <c r="H29" i="41"/>
  <c r="I29" i="41" s="1"/>
  <c r="H12" i="41"/>
  <c r="I12" i="41" s="1"/>
  <c r="H26" i="41"/>
  <c r="I26" i="41" s="1"/>
  <c r="H35" i="33"/>
  <c r="I35" i="33" s="1"/>
  <c r="H27" i="33"/>
  <c r="I27" i="33" s="1"/>
  <c r="H11" i="33"/>
  <c r="I11" i="33" s="1"/>
  <c r="H21" i="33"/>
  <c r="I21" i="33" s="1"/>
  <c r="H41" i="33"/>
  <c r="I41" i="33" s="1"/>
  <c r="H37" i="33"/>
  <c r="I37" i="33" s="1"/>
  <c r="H23" i="33"/>
  <c r="I23" i="33" s="1"/>
  <c r="H33" i="33"/>
  <c r="I33" i="33" s="1"/>
  <c r="H15" i="33"/>
  <c r="I15" i="33" s="1"/>
  <c r="H6" i="33"/>
  <c r="I6" i="33" s="1"/>
  <c r="H14" i="33"/>
  <c r="I14" i="33" s="1"/>
  <c r="H38" i="33"/>
  <c r="I38" i="33" s="1"/>
  <c r="H10" i="33"/>
  <c r="I10" i="33" s="1"/>
  <c r="H32" i="33"/>
  <c r="I32" i="33" s="1"/>
  <c r="H28" i="33"/>
  <c r="I28" i="33" s="1"/>
  <c r="H8" i="33"/>
  <c r="I8" i="33" s="1"/>
  <c r="H36" i="33"/>
  <c r="I36" i="33" s="1"/>
  <c r="H12" i="33"/>
  <c r="I12" i="33" s="1"/>
  <c r="H24" i="33"/>
  <c r="I24" i="33" s="1"/>
  <c r="H33" i="36"/>
  <c r="I33" i="36" s="1"/>
  <c r="H6" i="39"/>
  <c r="I6" i="39" s="1"/>
  <c r="H33" i="39"/>
  <c r="I33" i="39" s="1"/>
  <c r="H25" i="39"/>
  <c r="I25" i="39" s="1"/>
  <c r="H17" i="39"/>
  <c r="I17" i="39" s="1"/>
  <c r="H26" i="39"/>
  <c r="I26" i="39" s="1"/>
  <c r="H14" i="39"/>
  <c r="I14" i="39" s="1"/>
  <c r="H27" i="39"/>
  <c r="I27" i="39" s="1"/>
  <c r="H13" i="39"/>
  <c r="I13" i="39" s="1"/>
  <c r="H10" i="39"/>
  <c r="I10" i="39" s="1"/>
  <c r="H30" i="39"/>
  <c r="I30" i="39" s="1"/>
  <c r="H37" i="39"/>
  <c r="I37" i="39" s="1"/>
  <c r="H42" i="39"/>
  <c r="I42" i="39" s="1"/>
  <c r="H23" i="42"/>
  <c r="I23" i="42" s="1"/>
  <c r="H14" i="42"/>
  <c r="I14" i="42" s="1"/>
  <c r="H26" i="40"/>
  <c r="I26" i="40" s="1"/>
  <c r="H14" i="40"/>
  <c r="I14" i="40" s="1"/>
  <c r="H33" i="40"/>
  <c r="I33" i="40" s="1"/>
  <c r="H21" i="40"/>
  <c r="I21" i="40" s="1"/>
  <c r="H42" i="40"/>
  <c r="I42" i="40" s="1"/>
  <c r="H28" i="40"/>
  <c r="I28" i="40" s="1"/>
  <c r="H27" i="40"/>
  <c r="I27" i="40" s="1"/>
  <c r="H30" i="40"/>
  <c r="I30" i="40" s="1"/>
  <c r="H5" i="40"/>
  <c r="H38" i="40"/>
  <c r="I38" i="40" s="1"/>
  <c r="H19" i="40"/>
  <c r="I19" i="40" s="1"/>
  <c r="H10" i="40"/>
  <c r="I10" i="40" s="1"/>
  <c r="H6" i="22"/>
  <c r="I6" i="22" s="1"/>
  <c r="H12" i="22"/>
  <c r="I12" i="22" s="1"/>
  <c r="H28" i="22"/>
  <c r="I28" i="22" s="1"/>
  <c r="H36" i="22"/>
  <c r="I36" i="22" s="1"/>
  <c r="H32" i="22"/>
  <c r="I32" i="22" s="1"/>
  <c r="H8" i="22"/>
  <c r="I8" i="22" s="1"/>
  <c r="H35" i="22"/>
  <c r="I35" i="22" s="1"/>
  <c r="H43" i="22"/>
  <c r="I43" i="22" s="1"/>
  <c r="H7" i="22"/>
  <c r="I7" i="22" s="1"/>
  <c r="H27" i="22"/>
  <c r="I27" i="22" s="1"/>
  <c r="H23" i="22"/>
  <c r="I23" i="22" s="1"/>
  <c r="H9" i="22"/>
  <c r="I9" i="22" s="1"/>
  <c r="H20" i="25"/>
  <c r="I20" i="25" s="1"/>
  <c r="H18" i="25"/>
  <c r="I18" i="25" s="1"/>
  <c r="H30" i="25"/>
  <c r="I30" i="25" s="1"/>
  <c r="H24" i="25"/>
  <c r="I24" i="25" s="1"/>
  <c r="H38" i="25"/>
  <c r="I38" i="25" s="1"/>
  <c r="H16" i="25"/>
  <c r="I16" i="25" s="1"/>
  <c r="H32" i="25"/>
  <c r="I32" i="25" s="1"/>
  <c r="H26" i="25"/>
  <c r="I26" i="25" s="1"/>
  <c r="H14" i="25"/>
  <c r="I14" i="25" s="1"/>
  <c r="H42" i="25"/>
  <c r="I42" i="25" s="1"/>
  <c r="H22" i="25"/>
  <c r="I22" i="25" s="1"/>
  <c r="H25" i="25"/>
  <c r="I25" i="25" s="1"/>
  <c r="H17" i="25"/>
  <c r="I17" i="25" s="1"/>
  <c r="H27" i="25"/>
  <c r="I27" i="25" s="1"/>
  <c r="H13" i="25"/>
  <c r="I13" i="25" s="1"/>
  <c r="H43" i="25"/>
  <c r="I43" i="25" s="1"/>
  <c r="H29" i="25"/>
  <c r="I29" i="25" s="1"/>
  <c r="H15" i="25"/>
  <c r="I15" i="25" s="1"/>
  <c r="H11" i="25"/>
  <c r="I11" i="25" s="1"/>
  <c r="H19" i="25"/>
  <c r="I19" i="25" s="1"/>
  <c r="H37" i="25"/>
  <c r="I37" i="25" s="1"/>
  <c r="H21" i="25"/>
  <c r="I21" i="25" s="1"/>
  <c r="H5" i="25"/>
  <c r="G44" i="27"/>
  <c r="H5" i="27" a="1"/>
  <c r="G44" i="16"/>
  <c r="H5" i="16" a="1"/>
  <c r="G44" i="13"/>
  <c r="H5" i="13" a="1"/>
  <c r="H5" i="49" a="1"/>
  <c r="G44" i="49"/>
  <c r="H5" i="48" a="1"/>
  <c r="G44" i="48"/>
  <c r="H19" i="51"/>
  <c r="I19" i="51" s="1"/>
  <c r="H40" i="51"/>
  <c r="I40" i="51" s="1"/>
  <c r="H13" i="51"/>
  <c r="I13" i="51" s="1"/>
  <c r="H6" i="51"/>
  <c r="I6" i="51" s="1"/>
  <c r="H37" i="51"/>
  <c r="I37" i="51" s="1"/>
  <c r="H15" i="51" l="1"/>
  <c r="I15" i="51" s="1"/>
  <c r="H11" i="22"/>
  <c r="I11" i="22" s="1"/>
  <c r="H20" i="22"/>
  <c r="I20" i="22" s="1"/>
  <c r="H15" i="30"/>
  <c r="I15" i="30" s="1"/>
  <c r="H38" i="39"/>
  <c r="I38" i="39" s="1"/>
  <c r="H41" i="39"/>
  <c r="I41" i="39" s="1"/>
  <c r="H42" i="33"/>
  <c r="I42" i="33" s="1"/>
  <c r="H9" i="33"/>
  <c r="I9" i="33" s="1"/>
  <c r="H43" i="41"/>
  <c r="I43" i="41" s="1"/>
  <c r="H36" i="41"/>
  <c r="I36" i="41" s="1"/>
  <c r="H30" i="41"/>
  <c r="I30" i="41" s="1"/>
  <c r="H25" i="41"/>
  <c r="I25" i="41" s="1"/>
  <c r="H28" i="35"/>
  <c r="I28" i="35" s="1"/>
  <c r="H31" i="32"/>
  <c r="I31" i="32" s="1"/>
  <c r="H9" i="29"/>
  <c r="I9" i="29" s="1"/>
  <c r="H13" i="29"/>
  <c r="I13" i="29" s="1"/>
  <c r="H32" i="29"/>
  <c r="I32" i="29" s="1"/>
  <c r="H36" i="29"/>
  <c r="I36" i="29" s="1"/>
  <c r="H35" i="19"/>
  <c r="I35" i="19" s="1"/>
  <c r="H38" i="19"/>
  <c r="I38" i="19" s="1"/>
  <c r="H7" i="24"/>
  <c r="I7" i="24" s="1"/>
  <c r="H19" i="24"/>
  <c r="I19" i="24" s="1"/>
  <c r="H34" i="24"/>
  <c r="I34" i="24" s="1"/>
  <c r="H10" i="24"/>
  <c r="I10" i="24" s="1"/>
  <c r="H43" i="28"/>
  <c r="I43" i="28" s="1"/>
  <c r="H39" i="37"/>
  <c r="I39" i="37" s="1"/>
  <c r="H18" i="37"/>
  <c r="I18" i="37" s="1"/>
  <c r="H20" i="37"/>
  <c r="I20" i="37" s="1"/>
  <c r="H32" i="37"/>
  <c r="I32" i="37" s="1"/>
  <c r="H43" i="20"/>
  <c r="I43" i="20" s="1"/>
  <c r="H28" i="20"/>
  <c r="I28" i="20" s="1"/>
  <c r="H39" i="30"/>
  <c r="I39" i="30" s="1"/>
  <c r="H17" i="26"/>
  <c r="I17" i="26" s="1"/>
  <c r="H27" i="20"/>
  <c r="I27" i="20" s="1"/>
  <c r="H26" i="51"/>
  <c r="I26" i="51" s="1"/>
  <c r="H41" i="22"/>
  <c r="I41" i="22" s="1"/>
  <c r="H5" i="22"/>
  <c r="H41" i="40"/>
  <c r="I41" i="40" s="1"/>
  <c r="H43" i="40"/>
  <c r="I43" i="40" s="1"/>
  <c r="H21" i="39"/>
  <c r="I21" i="39" s="1"/>
  <c r="H43" i="39"/>
  <c r="I43" i="39" s="1"/>
  <c r="H10" i="36"/>
  <c r="I10" i="36" s="1"/>
  <c r="H16" i="33"/>
  <c r="I16" i="33" s="1"/>
  <c r="H29" i="33"/>
  <c r="I29" i="33" s="1"/>
  <c r="H7" i="33"/>
  <c r="I7" i="33" s="1"/>
  <c r="H19" i="52"/>
  <c r="I19" i="52" s="1"/>
  <c r="H21" i="41"/>
  <c r="I21" i="41" s="1"/>
  <c r="H19" i="41"/>
  <c r="I19" i="41" s="1"/>
  <c r="H16" i="41"/>
  <c r="I16" i="41" s="1"/>
  <c r="H6" i="41"/>
  <c r="I6" i="41" s="1"/>
  <c r="H33" i="35"/>
  <c r="I33" i="35" s="1"/>
  <c r="H35" i="32"/>
  <c r="I35" i="32" s="1"/>
  <c r="H5" i="29"/>
  <c r="H29" i="29"/>
  <c r="I29" i="29" s="1"/>
  <c r="H16" i="29"/>
  <c r="I16" i="29" s="1"/>
  <c r="H24" i="29"/>
  <c r="I24" i="29" s="1"/>
  <c r="H32" i="19"/>
  <c r="I32" i="19" s="1"/>
  <c r="H7" i="19"/>
  <c r="I7" i="19" s="1"/>
  <c r="H12" i="19"/>
  <c r="I12" i="19" s="1"/>
  <c r="H18" i="26"/>
  <c r="I18" i="26" s="1"/>
  <c r="H29" i="24"/>
  <c r="I29" i="24" s="1"/>
  <c r="H41" i="24"/>
  <c r="I41" i="24" s="1"/>
  <c r="H6" i="24"/>
  <c r="I6" i="24" s="1"/>
  <c r="H12" i="24"/>
  <c r="I12" i="24" s="1"/>
  <c r="H34" i="28"/>
  <c r="I34" i="28" s="1"/>
  <c r="H29" i="37"/>
  <c r="I29" i="37" s="1"/>
  <c r="H36" i="37"/>
  <c r="I36" i="37" s="1"/>
  <c r="H10" i="37"/>
  <c r="I10" i="37" s="1"/>
  <c r="H16" i="37"/>
  <c r="I16" i="37" s="1"/>
  <c r="H14" i="20"/>
  <c r="I14" i="20" s="1"/>
  <c r="H5" i="8"/>
  <c r="H43" i="8"/>
  <c r="I43" i="8" s="1"/>
  <c r="H14" i="8"/>
  <c r="I14" i="8" s="1"/>
  <c r="H7" i="52"/>
  <c r="I7" i="52" s="1"/>
  <c r="H11" i="52"/>
  <c r="I11" i="52" s="1"/>
  <c r="H27" i="26"/>
  <c r="I27" i="26" s="1"/>
  <c r="H32" i="26"/>
  <c r="I32" i="26" s="1"/>
  <c r="K32" i="26" s="1"/>
  <c r="H40" i="8"/>
  <c r="I40" i="8" s="1"/>
  <c r="H25" i="8"/>
  <c r="I25" i="8" s="1"/>
  <c r="H38" i="8"/>
  <c r="I38" i="8" s="1"/>
  <c r="H35" i="26"/>
  <c r="I35" i="26" s="1"/>
  <c r="H24" i="26"/>
  <c r="I24" i="26" s="1"/>
  <c r="H32" i="8"/>
  <c r="I32" i="8" s="1"/>
  <c r="H41" i="8"/>
  <c r="I41" i="8" s="1"/>
  <c r="H22" i="8"/>
  <c r="I22" i="8" s="1"/>
  <c r="K22" i="8" s="1"/>
  <c r="H6" i="40"/>
  <c r="I6" i="40" s="1"/>
  <c r="H23" i="40"/>
  <c r="I23" i="40" s="1"/>
  <c r="K23" i="40" s="1"/>
  <c r="H34" i="33"/>
  <c r="I34" i="33" s="1"/>
  <c r="H20" i="33"/>
  <c r="I20" i="33" s="1"/>
  <c r="H13" i="33"/>
  <c r="I13" i="33" s="1"/>
  <c r="H19" i="33"/>
  <c r="I19" i="33" s="1"/>
  <c r="H15" i="26"/>
  <c r="I15" i="26" s="1"/>
  <c r="H24" i="8"/>
  <c r="I24" i="8" s="1"/>
  <c r="K24" i="8" s="1"/>
  <c r="H17" i="8"/>
  <c r="I17" i="8" s="1"/>
  <c r="H20" i="8"/>
  <c r="I20" i="8" s="1"/>
  <c r="K20" i="8" s="1"/>
  <c r="H41" i="26"/>
  <c r="I41" i="26" s="1"/>
  <c r="H8" i="8"/>
  <c r="I8" i="8" s="1"/>
  <c r="H23" i="8"/>
  <c r="I23" i="8" s="1"/>
  <c r="H12" i="8"/>
  <c r="I12" i="8" s="1"/>
  <c r="H37" i="44"/>
  <c r="I37" i="44" s="1"/>
  <c r="K37" i="44" s="1"/>
  <c r="H26" i="26"/>
  <c r="I26" i="26" s="1"/>
  <c r="H29" i="8"/>
  <c r="I29" i="8" s="1"/>
  <c r="H42" i="8"/>
  <c r="I42" i="8" s="1"/>
  <c r="K42" i="8" s="1"/>
  <c r="H28" i="52"/>
  <c r="I28" i="52" s="1"/>
  <c r="H38" i="26"/>
  <c r="I38" i="26" s="1"/>
  <c r="H21" i="8"/>
  <c r="I21" i="8" s="1"/>
  <c r="H30" i="8"/>
  <c r="I30" i="8" s="1"/>
  <c r="H29" i="51"/>
  <c r="I29" i="51" s="1"/>
  <c r="H22" i="42"/>
  <c r="I22" i="42" s="1"/>
  <c r="K22" i="42" s="1"/>
  <c r="H28" i="42"/>
  <c r="I28" i="42" s="1"/>
  <c r="H41" i="52"/>
  <c r="I41" i="52" s="1"/>
  <c r="K41" i="52" s="1"/>
  <c r="H7" i="32"/>
  <c r="I7" i="32" s="1"/>
  <c r="H21" i="32"/>
  <c r="I21" i="32" s="1"/>
  <c r="H20" i="32"/>
  <c r="I20" i="32" s="1"/>
  <c r="H18" i="32"/>
  <c r="I18" i="32" s="1"/>
  <c r="K18" i="32" s="1"/>
  <c r="H19" i="26"/>
  <c r="I19" i="26" s="1"/>
  <c r="H6" i="26"/>
  <c r="I6" i="26" s="1"/>
  <c r="H25" i="28"/>
  <c r="I25" i="28" s="1"/>
  <c r="H12" i="28"/>
  <c r="I12" i="28" s="1"/>
  <c r="K12" i="28" s="1"/>
  <c r="H20" i="44"/>
  <c r="I20" i="44" s="1"/>
  <c r="K20" i="44" s="1"/>
  <c r="H36" i="42"/>
  <c r="I36" i="42" s="1"/>
  <c r="H8" i="42"/>
  <c r="I8" i="42" s="1"/>
  <c r="H43" i="32"/>
  <c r="I43" i="32" s="1"/>
  <c r="K43" i="32" s="1"/>
  <c r="H29" i="32"/>
  <c r="I29" i="32" s="1"/>
  <c r="H30" i="32"/>
  <c r="I30" i="32" s="1"/>
  <c r="K30" i="32" s="1"/>
  <c r="H10" i="32"/>
  <c r="I10" i="32" s="1"/>
  <c r="H37" i="26"/>
  <c r="I37" i="26" s="1"/>
  <c r="H40" i="26"/>
  <c r="I40" i="26" s="1"/>
  <c r="H39" i="28"/>
  <c r="I39" i="28" s="1"/>
  <c r="H22" i="28"/>
  <c r="I22" i="28" s="1"/>
  <c r="H16" i="44"/>
  <c r="I16" i="44" s="1"/>
  <c r="K16" i="44" s="1"/>
  <c r="H41" i="44"/>
  <c r="I41" i="44" s="1"/>
  <c r="K41" i="44" s="1"/>
  <c r="H40" i="42"/>
  <c r="I40" i="42" s="1"/>
  <c r="K40" i="42" s="1"/>
  <c r="H15" i="32"/>
  <c r="I15" i="32" s="1"/>
  <c r="H14" i="32"/>
  <c r="I14" i="32" s="1"/>
  <c r="K14" i="32" s="1"/>
  <c r="H5" i="32"/>
  <c r="H27" i="28"/>
  <c r="I27" i="28" s="1"/>
  <c r="H5" i="28"/>
  <c r="H6" i="42"/>
  <c r="I6" i="42" s="1"/>
  <c r="K6" i="42" s="1"/>
  <c r="H42" i="42"/>
  <c r="I42" i="42" s="1"/>
  <c r="H29" i="42"/>
  <c r="I29" i="42" s="1"/>
  <c r="K29" i="42" s="1"/>
  <c r="H17" i="42"/>
  <c r="I17" i="42" s="1"/>
  <c r="H27" i="52"/>
  <c r="I27" i="52" s="1"/>
  <c r="K27" i="52" s="1"/>
  <c r="H25" i="32"/>
  <c r="I25" i="32" s="1"/>
  <c r="H33" i="32"/>
  <c r="I33" i="32" s="1"/>
  <c r="H24" i="32"/>
  <c r="I24" i="32" s="1"/>
  <c r="H32" i="32"/>
  <c r="I32" i="32" s="1"/>
  <c r="K32" i="32" s="1"/>
  <c r="H25" i="26"/>
  <c r="I25" i="26" s="1"/>
  <c r="H33" i="26"/>
  <c r="I33" i="26" s="1"/>
  <c r="H16" i="26"/>
  <c r="I16" i="26" s="1"/>
  <c r="H35" i="28"/>
  <c r="I35" i="28" s="1"/>
  <c r="K35" i="28" s="1"/>
  <c r="H18" i="28"/>
  <c r="I18" i="28" s="1"/>
  <c r="H24" i="28"/>
  <c r="I24" i="28" s="1"/>
  <c r="H30" i="42"/>
  <c r="I30" i="42" s="1"/>
  <c r="H12" i="42"/>
  <c r="I12" i="42" s="1"/>
  <c r="H24" i="42"/>
  <c r="I24" i="42" s="1"/>
  <c r="H34" i="42"/>
  <c r="I34" i="42" s="1"/>
  <c r="K34" i="42" s="1"/>
  <c r="H33" i="42"/>
  <c r="I33" i="42" s="1"/>
  <c r="H39" i="32"/>
  <c r="I39" i="32" s="1"/>
  <c r="H17" i="32"/>
  <c r="I17" i="32" s="1"/>
  <c r="H40" i="32"/>
  <c r="I40" i="32" s="1"/>
  <c r="H22" i="32"/>
  <c r="I22" i="32" s="1"/>
  <c r="H20" i="43"/>
  <c r="I20" i="43" s="1"/>
  <c r="K20" i="43" s="1"/>
  <c r="H8" i="17"/>
  <c r="I8" i="17" s="1"/>
  <c r="H25" i="19"/>
  <c r="I25" i="19" s="1"/>
  <c r="K25" i="19" s="1"/>
  <c r="H42" i="19"/>
  <c r="I42" i="19" s="1"/>
  <c r="H41" i="28"/>
  <c r="I41" i="28" s="1"/>
  <c r="H18" i="22"/>
  <c r="I18" i="22" s="1"/>
  <c r="H39" i="40"/>
  <c r="I39" i="40" s="1"/>
  <c r="H5" i="39"/>
  <c r="H8" i="39"/>
  <c r="I8" i="39" s="1"/>
  <c r="K8" i="39" s="1"/>
  <c r="H18" i="50"/>
  <c r="I18" i="50" s="1"/>
  <c r="H14" i="50"/>
  <c r="I14" i="50" s="1"/>
  <c r="H40" i="21"/>
  <c r="I40" i="21" s="1"/>
  <c r="H26" i="19"/>
  <c r="I26" i="19" s="1"/>
  <c r="K26" i="19" s="1"/>
  <c r="H13" i="28"/>
  <c r="I13" i="28" s="1"/>
  <c r="H30" i="28"/>
  <c r="I30" i="28" s="1"/>
  <c r="H17" i="20"/>
  <c r="I17" i="20" s="1"/>
  <c r="H18" i="20"/>
  <c r="I18" i="20" s="1"/>
  <c r="K18" i="20" s="1"/>
  <c r="H7" i="17"/>
  <c r="I7" i="17" s="1"/>
  <c r="H32" i="44"/>
  <c r="I32" i="44" s="1"/>
  <c r="K32" i="44" s="1"/>
  <c r="H33" i="51"/>
  <c r="I33" i="51" s="1"/>
  <c r="H15" i="22"/>
  <c r="I15" i="22" s="1"/>
  <c r="K15" i="22" s="1"/>
  <c r="H42" i="22"/>
  <c r="I42" i="22" s="1"/>
  <c r="H31" i="40"/>
  <c r="I31" i="40" s="1"/>
  <c r="H28" i="39"/>
  <c r="I28" i="39" s="1"/>
  <c r="H39" i="39"/>
  <c r="I39" i="39" s="1"/>
  <c r="K39" i="39" s="1"/>
  <c r="H12" i="31"/>
  <c r="I12" i="31" s="1"/>
  <c r="H7" i="35"/>
  <c r="I7" i="35" s="1"/>
  <c r="K7" i="35" s="1"/>
  <c r="H42" i="28"/>
  <c r="I42" i="28" s="1"/>
  <c r="H10" i="20"/>
  <c r="I10" i="20" s="1"/>
  <c r="H18" i="51"/>
  <c r="I18" i="51" s="1"/>
  <c r="H7" i="25"/>
  <c r="I7" i="25" s="1"/>
  <c r="H33" i="25"/>
  <c r="I33" i="25" s="1"/>
  <c r="K33" i="25" s="1"/>
  <c r="H8" i="25"/>
  <c r="I8" i="25" s="1"/>
  <c r="K8" i="25" s="1"/>
  <c r="H13" i="22"/>
  <c r="I13" i="22" s="1"/>
  <c r="H34" i="40"/>
  <c r="I34" i="40" s="1"/>
  <c r="K34" i="40" s="1"/>
  <c r="H35" i="31"/>
  <c r="I35" i="31" s="1"/>
  <c r="H14" i="21"/>
  <c r="I14" i="21" s="1"/>
  <c r="K14" i="21" s="1"/>
  <c r="H8" i="40"/>
  <c r="I8" i="40" s="1"/>
  <c r="H34" i="50"/>
  <c r="I34" i="50" s="1"/>
  <c r="H34" i="20"/>
  <c r="I34" i="20" s="1"/>
  <c r="H20" i="40"/>
  <c r="I20" i="40" s="1"/>
  <c r="K20" i="40" s="1"/>
  <c r="H5" i="20"/>
  <c r="H31" i="17"/>
  <c r="I31" i="17" s="1"/>
  <c r="H39" i="35"/>
  <c r="I39" i="35" s="1"/>
  <c r="H5" i="21"/>
  <c r="I5" i="21" s="1"/>
  <c r="H43" i="19"/>
  <c r="I43" i="19" s="1"/>
  <c r="H32" i="51"/>
  <c r="I32" i="51" s="1"/>
  <c r="K32" i="51" s="1"/>
  <c r="H35" i="25"/>
  <c r="I35" i="25" s="1"/>
  <c r="H41" i="25"/>
  <c r="I41" i="25" s="1"/>
  <c r="K41" i="25" s="1"/>
  <c r="H36" i="25"/>
  <c r="I36" i="25" s="1"/>
  <c r="H21" i="22"/>
  <c r="I21" i="22" s="1"/>
  <c r="K21" i="22" s="1"/>
  <c r="H10" i="22"/>
  <c r="I10" i="22" s="1"/>
  <c r="H9" i="40"/>
  <c r="I9" i="40" s="1"/>
  <c r="K9" i="40" s="1"/>
  <c r="H18" i="39"/>
  <c r="I18" i="39" s="1"/>
  <c r="H16" i="39"/>
  <c r="I16" i="39" s="1"/>
  <c r="H21" i="31"/>
  <c r="I21" i="31" s="1"/>
  <c r="H43" i="35"/>
  <c r="I43" i="35" s="1"/>
  <c r="K43" i="35" s="1"/>
  <c r="H22" i="50"/>
  <c r="I22" i="50" s="1"/>
  <c r="H29" i="21"/>
  <c r="I29" i="21" s="1"/>
  <c r="K29" i="21" s="1"/>
  <c r="H36" i="21"/>
  <c r="I36" i="21" s="1"/>
  <c r="H10" i="21"/>
  <c r="I10" i="21" s="1"/>
  <c r="K10" i="21" s="1"/>
  <c r="H9" i="19"/>
  <c r="I9" i="19" s="1"/>
  <c r="H10" i="19"/>
  <c r="I10" i="19" s="1"/>
  <c r="H30" i="26"/>
  <c r="I30" i="26" s="1"/>
  <c r="H31" i="28"/>
  <c r="I31" i="28" s="1"/>
  <c r="K31" i="28" s="1"/>
  <c r="H21" i="28"/>
  <c r="I21" i="28" s="1"/>
  <c r="H20" i="28"/>
  <c r="I20" i="28" s="1"/>
  <c r="H33" i="20"/>
  <c r="I33" i="20" s="1"/>
  <c r="K33" i="20" s="1"/>
  <c r="H38" i="20"/>
  <c r="I38" i="20" s="1"/>
  <c r="K38" i="20" s="1"/>
  <c r="H9" i="17"/>
  <c r="I9" i="17" s="1"/>
  <c r="H25" i="44"/>
  <c r="I25" i="44" s="1"/>
  <c r="K25" i="44" s="1"/>
  <c r="H21" i="51"/>
  <c r="I21" i="51" s="1"/>
  <c r="H23" i="25"/>
  <c r="I23" i="25" s="1"/>
  <c r="K23" i="25" s="1"/>
  <c r="H6" i="25"/>
  <c r="I6" i="25" s="1"/>
  <c r="H28" i="25"/>
  <c r="I28" i="25" s="1"/>
  <c r="K28" i="25" s="1"/>
  <c r="H29" i="22"/>
  <c r="I29" i="22" s="1"/>
  <c r="H40" i="12"/>
  <c r="I40" i="12" s="1"/>
  <c r="K40" i="12" s="1"/>
  <c r="H25" i="40"/>
  <c r="I25" i="40" s="1"/>
  <c r="H16" i="40"/>
  <c r="I16" i="40" s="1"/>
  <c r="H11" i="42"/>
  <c r="I11" i="42" s="1"/>
  <c r="K11" i="42" s="1"/>
  <c r="H34" i="39"/>
  <c r="I34" i="39" s="1"/>
  <c r="K34" i="39" s="1"/>
  <c r="H24" i="39"/>
  <c r="I24" i="39" s="1"/>
  <c r="H39" i="31"/>
  <c r="I39" i="31" s="1"/>
  <c r="K39" i="31" s="1"/>
  <c r="H20" i="35"/>
  <c r="I20" i="35" s="1"/>
  <c r="H13" i="32"/>
  <c r="I13" i="32" s="1"/>
  <c r="K13" i="32" s="1"/>
  <c r="H42" i="32"/>
  <c r="I42" i="32" s="1"/>
  <c r="H17" i="29"/>
  <c r="I17" i="29" s="1"/>
  <c r="H40" i="29"/>
  <c r="I40" i="29" s="1"/>
  <c r="H9" i="50"/>
  <c r="I9" i="50" s="1"/>
  <c r="K9" i="50" s="1"/>
  <c r="H38" i="50"/>
  <c r="I38" i="50" s="1"/>
  <c r="H13" i="21"/>
  <c r="I13" i="21" s="1"/>
  <c r="K13" i="21" s="1"/>
  <c r="H32" i="21"/>
  <c r="I32" i="21" s="1"/>
  <c r="H6" i="21"/>
  <c r="I6" i="21" s="1"/>
  <c r="H13" i="19"/>
  <c r="I13" i="19" s="1"/>
  <c r="H36" i="19"/>
  <c r="I36" i="19" s="1"/>
  <c r="H14" i="26"/>
  <c r="I14" i="26" s="1"/>
  <c r="K14" i="26" s="1"/>
  <c r="H17" i="28"/>
  <c r="I17" i="28" s="1"/>
  <c r="K17" i="28" s="1"/>
  <c r="H29" i="28"/>
  <c r="I29" i="28" s="1"/>
  <c r="H10" i="28"/>
  <c r="I10" i="28" s="1"/>
  <c r="K10" i="28" s="1"/>
  <c r="H37" i="20"/>
  <c r="I37" i="20" s="1"/>
  <c r="H22" i="20"/>
  <c r="I22" i="20" s="1"/>
  <c r="K22" i="20" s="1"/>
  <c r="H17" i="17"/>
  <c r="I17" i="17" s="1"/>
  <c r="H31" i="8"/>
  <c r="I31" i="8" s="1"/>
  <c r="H23" i="44"/>
  <c r="I23" i="44" s="1"/>
  <c r="K23" i="44" s="1"/>
  <c r="H19" i="39"/>
  <c r="I19" i="39" s="1"/>
  <c r="K19" i="39" s="1"/>
  <c r="H11" i="39"/>
  <c r="I11" i="39" s="1"/>
  <c r="H35" i="51"/>
  <c r="I35" i="51" s="1"/>
  <c r="H37" i="22"/>
  <c r="I37" i="22" s="1"/>
  <c r="H35" i="40"/>
  <c r="I35" i="40" s="1"/>
  <c r="K35" i="40" s="1"/>
  <c r="H37" i="40"/>
  <c r="I37" i="40" s="1"/>
  <c r="H24" i="40"/>
  <c r="I24" i="40" s="1"/>
  <c r="H15" i="39"/>
  <c r="I15" i="39" s="1"/>
  <c r="H32" i="39"/>
  <c r="I32" i="39" s="1"/>
  <c r="H28" i="31"/>
  <c r="I28" i="31" s="1"/>
  <c r="H5" i="19"/>
  <c r="H27" i="19"/>
  <c r="I27" i="19" s="1"/>
  <c r="H28" i="19"/>
  <c r="I28" i="19" s="1"/>
  <c r="K28" i="19" s="1"/>
  <c r="H19" i="28"/>
  <c r="I19" i="28" s="1"/>
  <c r="H37" i="28"/>
  <c r="I37" i="28" s="1"/>
  <c r="H40" i="28"/>
  <c r="I40" i="28" s="1"/>
  <c r="H11" i="20"/>
  <c r="I11" i="20" s="1"/>
  <c r="K11" i="20" s="1"/>
  <c r="H6" i="20"/>
  <c r="I6" i="20" s="1"/>
  <c r="H25" i="17"/>
  <c r="I25" i="17" s="1"/>
  <c r="K25" i="17" s="1"/>
  <c r="H27" i="51"/>
  <c r="I27" i="51" s="1"/>
  <c r="H39" i="25"/>
  <c r="I39" i="25" s="1"/>
  <c r="K39" i="25" s="1"/>
  <c r="H34" i="25"/>
  <c r="I34" i="25" s="1"/>
  <c r="H12" i="25"/>
  <c r="I12" i="25" s="1"/>
  <c r="H40" i="22"/>
  <c r="I40" i="22" s="1"/>
  <c r="K40" i="22" s="1"/>
  <c r="H22" i="40"/>
  <c r="I22" i="40" s="1"/>
  <c r="K22" i="40" s="1"/>
  <c r="H12" i="40"/>
  <c r="I12" i="40" s="1"/>
  <c r="H32" i="40"/>
  <c r="I32" i="40" s="1"/>
  <c r="K32" i="40" s="1"/>
  <c r="H35" i="39"/>
  <c r="I35" i="39" s="1"/>
  <c r="K35" i="39" s="1"/>
  <c r="H9" i="39"/>
  <c r="I9" i="39" s="1"/>
  <c r="K9" i="39" s="1"/>
  <c r="H5" i="35"/>
  <c r="H34" i="35"/>
  <c r="I34" i="35" s="1"/>
  <c r="H8" i="50"/>
  <c r="I8" i="50" s="1"/>
  <c r="H15" i="50"/>
  <c r="I15" i="50" s="1"/>
  <c r="K15" i="50" s="1"/>
  <c r="H25" i="21"/>
  <c r="I25" i="21" s="1"/>
  <c r="H24" i="21"/>
  <c r="I24" i="21" s="1"/>
  <c r="K24" i="21" s="1"/>
  <c r="H40" i="19"/>
  <c r="I40" i="19" s="1"/>
  <c r="H41" i="19"/>
  <c r="I41" i="19" s="1"/>
  <c r="K41" i="19" s="1"/>
  <c r="H20" i="19"/>
  <c r="I20" i="19" s="1"/>
  <c r="H33" i="28"/>
  <c r="I33" i="28" s="1"/>
  <c r="H38" i="28"/>
  <c r="I38" i="28" s="1"/>
  <c r="H32" i="28"/>
  <c r="I32" i="28" s="1"/>
  <c r="K32" i="28" s="1"/>
  <c r="H25" i="20"/>
  <c r="I25" i="20" s="1"/>
  <c r="H30" i="20"/>
  <c r="I30" i="20" s="1"/>
  <c r="K30" i="20" s="1"/>
  <c r="H38" i="17"/>
  <c r="I38" i="17" s="1"/>
  <c r="H8" i="28"/>
  <c r="I8" i="28" s="1"/>
  <c r="K8" i="28" s="1"/>
  <c r="H9" i="20"/>
  <c r="I9" i="20" s="1"/>
  <c r="H32" i="20"/>
  <c r="I32" i="20" s="1"/>
  <c r="H12" i="17"/>
  <c r="I12" i="17" s="1"/>
  <c r="H31" i="25"/>
  <c r="I31" i="25" s="1"/>
  <c r="K31" i="25" s="1"/>
  <c r="H10" i="25"/>
  <c r="I10" i="25" s="1"/>
  <c r="H17" i="22"/>
  <c r="I17" i="22" s="1"/>
  <c r="K17" i="22" s="1"/>
  <c r="H9" i="28"/>
  <c r="I9" i="28" s="1"/>
  <c r="H23" i="20"/>
  <c r="I23" i="20" s="1"/>
  <c r="K23" i="20" s="1"/>
  <c r="H24" i="17"/>
  <c r="I24" i="17" s="1"/>
  <c r="H8" i="51"/>
  <c r="I8" i="51" s="1"/>
  <c r="H22" i="22"/>
  <c r="I22" i="22" s="1"/>
  <c r="K22" i="22" s="1"/>
  <c r="H18" i="40"/>
  <c r="I18" i="40" s="1"/>
  <c r="K18" i="40" s="1"/>
  <c r="H7" i="40"/>
  <c r="I7" i="40" s="1"/>
  <c r="K7" i="40" s="1"/>
  <c r="H31" i="39"/>
  <c r="I31" i="39" s="1"/>
  <c r="K31" i="39" s="1"/>
  <c r="H36" i="39"/>
  <c r="I36" i="39" s="1"/>
  <c r="H11" i="35"/>
  <c r="I11" i="35" s="1"/>
  <c r="K11" i="35" s="1"/>
  <c r="H40" i="50"/>
  <c r="I40" i="50" s="1"/>
  <c r="H32" i="50"/>
  <c r="I32" i="50" s="1"/>
  <c r="H19" i="19"/>
  <c r="I19" i="19" s="1"/>
  <c r="H6" i="19"/>
  <c r="I6" i="19" s="1"/>
  <c r="K6" i="19" s="1"/>
  <c r="H26" i="28"/>
  <c r="I26" i="28" s="1"/>
  <c r="H25" i="51"/>
  <c r="I25" i="51" s="1"/>
  <c r="K25" i="51" s="1"/>
  <c r="H9" i="25"/>
  <c r="I9" i="25" s="1"/>
  <c r="H31" i="22"/>
  <c r="I31" i="22" s="1"/>
  <c r="H14" i="22"/>
  <c r="I14" i="22" s="1"/>
  <c r="H17" i="40"/>
  <c r="I17" i="40" s="1"/>
  <c r="K17" i="40" s="1"/>
  <c r="H15" i="40"/>
  <c r="I15" i="40" s="1"/>
  <c r="H12" i="39"/>
  <c r="I12" i="39" s="1"/>
  <c r="H7" i="39"/>
  <c r="I7" i="39" s="1"/>
  <c r="K7" i="39" s="1"/>
  <c r="H13" i="35"/>
  <c r="I13" i="35" s="1"/>
  <c r="K13" i="35" s="1"/>
  <c r="H29" i="50"/>
  <c r="I29" i="50" s="1"/>
  <c r="H13" i="50"/>
  <c r="I13" i="50" s="1"/>
  <c r="H33" i="21"/>
  <c r="I33" i="21" s="1"/>
  <c r="H23" i="21"/>
  <c r="I23" i="21" s="1"/>
  <c r="H33" i="19"/>
  <c r="I33" i="19" s="1"/>
  <c r="H30" i="19"/>
  <c r="I30" i="19" s="1"/>
  <c r="K30" i="19" s="1"/>
  <c r="H7" i="26"/>
  <c r="I7" i="26" s="1"/>
  <c r="H23" i="28"/>
  <c r="I23" i="28" s="1"/>
  <c r="K23" i="28" s="1"/>
  <c r="H39" i="20"/>
  <c r="I39" i="20" s="1"/>
  <c r="K39" i="20" s="1"/>
  <c r="H16" i="17"/>
  <c r="I16" i="17" s="1"/>
  <c r="K16" i="17" s="1"/>
  <c r="H15" i="17"/>
  <c r="I15" i="17" s="1"/>
  <c r="H33" i="17"/>
  <c r="I33" i="17" s="1"/>
  <c r="H5" i="51"/>
  <c r="H43" i="51"/>
  <c r="I43" i="51" s="1"/>
  <c r="K43" i="51" s="1"/>
  <c r="H17" i="51"/>
  <c r="I17" i="51" s="1"/>
  <c r="H10" i="51"/>
  <c r="I10" i="51" s="1"/>
  <c r="H9" i="51"/>
  <c r="I9" i="51" s="1"/>
  <c r="K9" i="51" s="1"/>
  <c r="H30" i="35"/>
  <c r="I30" i="35" s="1"/>
  <c r="K30" i="35" s="1"/>
  <c r="H32" i="35"/>
  <c r="I32" i="35" s="1"/>
  <c r="H43" i="17"/>
  <c r="I43" i="17" s="1"/>
  <c r="H41" i="17"/>
  <c r="I41" i="17" s="1"/>
  <c r="H29" i="17"/>
  <c r="I29" i="17" s="1"/>
  <c r="K29" i="17" s="1"/>
  <c r="H6" i="17"/>
  <c r="I6" i="17" s="1"/>
  <c r="H37" i="35"/>
  <c r="I37" i="35" s="1"/>
  <c r="K37" i="35" s="1"/>
  <c r="H25" i="35"/>
  <c r="I25" i="35" s="1"/>
  <c r="H24" i="35"/>
  <c r="I24" i="35" s="1"/>
  <c r="K24" i="35" s="1"/>
  <c r="H14" i="51"/>
  <c r="I14" i="51" s="1"/>
  <c r="H20" i="51"/>
  <c r="I20" i="51" s="1"/>
  <c r="H12" i="51"/>
  <c r="I12" i="51" s="1"/>
  <c r="K12" i="51" s="1"/>
  <c r="H39" i="26"/>
  <c r="I39" i="26" s="1"/>
  <c r="K39" i="26" s="1"/>
  <c r="H11" i="17"/>
  <c r="I11" i="17" s="1"/>
  <c r="H30" i="17"/>
  <c r="I30" i="17" s="1"/>
  <c r="H13" i="8"/>
  <c r="I13" i="8" s="1"/>
  <c r="H10" i="8"/>
  <c r="I10" i="8" s="1"/>
  <c r="K10" i="8" s="1"/>
  <c r="H22" i="51"/>
  <c r="I22" i="51" s="1"/>
  <c r="H11" i="51"/>
  <c r="I11" i="51" s="1"/>
  <c r="H24" i="51"/>
  <c r="I24" i="51" s="1"/>
  <c r="K24" i="51" s="1"/>
  <c r="H19" i="22"/>
  <c r="I19" i="22" s="1"/>
  <c r="K19" i="22" s="1"/>
  <c r="H38" i="22"/>
  <c r="I38" i="22" s="1"/>
  <c r="H5" i="33"/>
  <c r="H30" i="33"/>
  <c r="I30" i="33" s="1"/>
  <c r="K30" i="33" s="1"/>
  <c r="H25" i="33"/>
  <c r="I25" i="33" s="1"/>
  <c r="K25" i="33" s="1"/>
  <c r="H38" i="31"/>
  <c r="I38" i="31" s="1"/>
  <c r="H7" i="41"/>
  <c r="I7" i="41" s="1"/>
  <c r="H13" i="41"/>
  <c r="I13" i="41" s="1"/>
  <c r="H17" i="35"/>
  <c r="I17" i="35" s="1"/>
  <c r="K17" i="35" s="1"/>
  <c r="H29" i="35"/>
  <c r="I29" i="35" s="1"/>
  <c r="H21" i="26"/>
  <c r="I21" i="26" s="1"/>
  <c r="H20" i="26"/>
  <c r="I20" i="26" s="1"/>
  <c r="H27" i="17"/>
  <c r="I27" i="17" s="1"/>
  <c r="K27" i="17" s="1"/>
  <c r="H22" i="17"/>
  <c r="I22" i="17" s="1"/>
  <c r="H27" i="8"/>
  <c r="I27" i="8" s="1"/>
  <c r="H34" i="8"/>
  <c r="I34" i="8" s="1"/>
  <c r="H30" i="51"/>
  <c r="I30" i="51" s="1"/>
  <c r="K30" i="51" s="1"/>
  <c r="H41" i="51"/>
  <c r="I41" i="51" s="1"/>
  <c r="K41" i="51" s="1"/>
  <c r="H34" i="51"/>
  <c r="I34" i="51" s="1"/>
  <c r="K34" i="51" s="1"/>
  <c r="H33" i="22"/>
  <c r="I33" i="22" s="1"/>
  <c r="H30" i="22"/>
  <c r="I30" i="22" s="1"/>
  <c r="H13" i="40"/>
  <c r="I13" i="40" s="1"/>
  <c r="H11" i="40"/>
  <c r="I11" i="40" s="1"/>
  <c r="H40" i="40"/>
  <c r="I40" i="40" s="1"/>
  <c r="H31" i="42"/>
  <c r="I31" i="42" s="1"/>
  <c r="K31" i="42" s="1"/>
  <c r="H23" i="39"/>
  <c r="I23" i="39" s="1"/>
  <c r="H29" i="39"/>
  <c r="I29" i="39" s="1"/>
  <c r="K29" i="39" s="1"/>
  <c r="H40" i="33"/>
  <c r="I40" i="33" s="1"/>
  <c r="H22" i="33"/>
  <c r="I22" i="33" s="1"/>
  <c r="K22" i="33" s="1"/>
  <c r="H39" i="33"/>
  <c r="I39" i="33" s="1"/>
  <c r="H11" i="31"/>
  <c r="I11" i="31" s="1"/>
  <c r="H37" i="41"/>
  <c r="I37" i="41" s="1"/>
  <c r="H23" i="41"/>
  <c r="I23" i="41" s="1"/>
  <c r="K23" i="41" s="1"/>
  <c r="H19" i="35"/>
  <c r="I19" i="35" s="1"/>
  <c r="H9" i="35"/>
  <c r="I9" i="35" s="1"/>
  <c r="H11" i="32"/>
  <c r="I11" i="32" s="1"/>
  <c r="H37" i="32"/>
  <c r="I37" i="32" s="1"/>
  <c r="K37" i="32" s="1"/>
  <c r="H34" i="32"/>
  <c r="I34" i="32" s="1"/>
  <c r="H17" i="50"/>
  <c r="I17" i="50" s="1"/>
  <c r="H42" i="50"/>
  <c r="I42" i="50" s="1"/>
  <c r="H37" i="19"/>
  <c r="I37" i="19" s="1"/>
  <c r="K37" i="19" s="1"/>
  <c r="H39" i="19"/>
  <c r="I39" i="19" s="1"/>
  <c r="H31" i="26"/>
  <c r="I31" i="26" s="1"/>
  <c r="K31" i="26" s="1"/>
  <c r="H42" i="26"/>
  <c r="I42" i="26" s="1"/>
  <c r="K42" i="26" s="1"/>
  <c r="H7" i="20"/>
  <c r="I7" i="20" s="1"/>
  <c r="K7" i="20" s="1"/>
  <c r="H16" i="20"/>
  <c r="I16" i="20" s="1"/>
  <c r="H19" i="17"/>
  <c r="I19" i="17" s="1"/>
  <c r="H42" i="17"/>
  <c r="I42" i="17" s="1"/>
  <c r="H37" i="8"/>
  <c r="I37" i="8" s="1"/>
  <c r="K37" i="8" s="1"/>
  <c r="H18" i="8"/>
  <c r="I18" i="8" s="1"/>
  <c r="H23" i="17"/>
  <c r="I23" i="17" s="1"/>
  <c r="K23" i="17" s="1"/>
  <c r="H26" i="17"/>
  <c r="I26" i="17" s="1"/>
  <c r="H13" i="44"/>
  <c r="I13" i="44" s="1"/>
  <c r="K13" i="44" s="1"/>
  <c r="H38" i="51"/>
  <c r="I38" i="51" s="1"/>
  <c r="H7" i="51"/>
  <c r="I7" i="51" s="1"/>
  <c r="K7" i="51" s="1"/>
  <c r="H36" i="51"/>
  <c r="I36" i="51" s="1"/>
  <c r="K36" i="51" s="1"/>
  <c r="H37" i="17"/>
  <c r="I37" i="17" s="1"/>
  <c r="K37" i="17" s="1"/>
  <c r="H10" i="17"/>
  <c r="I10" i="17" s="1"/>
  <c r="H13" i="26"/>
  <c r="I13" i="26" s="1"/>
  <c r="K13" i="26" s="1"/>
  <c r="H36" i="26"/>
  <c r="I36" i="26" s="1"/>
  <c r="H5" i="17"/>
  <c r="I5" i="17" s="1"/>
  <c r="H21" i="17"/>
  <c r="I21" i="17" s="1"/>
  <c r="H18" i="17"/>
  <c r="I18" i="17" s="1"/>
  <c r="H29" i="44"/>
  <c r="I29" i="44" s="1"/>
  <c r="K29" i="44" s="1"/>
  <c r="H23" i="51"/>
  <c r="I23" i="51" s="1"/>
  <c r="K23" i="51" s="1"/>
  <c r="H16" i="51"/>
  <c r="I16" i="51" s="1"/>
  <c r="H31" i="51"/>
  <c r="I31" i="51" s="1"/>
  <c r="K31" i="51" s="1"/>
  <c r="H28" i="51"/>
  <c r="I28" i="51" s="1"/>
  <c r="H18" i="33"/>
  <c r="I18" i="33" s="1"/>
  <c r="K18" i="33" s="1"/>
  <c r="H17" i="33"/>
  <c r="I17" i="33" s="1"/>
  <c r="H43" i="33"/>
  <c r="I43" i="33" s="1"/>
  <c r="H10" i="31"/>
  <c r="I10" i="31" s="1"/>
  <c r="H39" i="41"/>
  <c r="I39" i="41" s="1"/>
  <c r="H22" i="35"/>
  <c r="I22" i="35" s="1"/>
  <c r="H18" i="44"/>
  <c r="I18" i="44" s="1"/>
  <c r="K18" i="44" s="1"/>
  <c r="H18" i="35"/>
  <c r="I18" i="35" s="1"/>
  <c r="H15" i="35"/>
  <c r="I15" i="35" s="1"/>
  <c r="K15" i="35" s="1"/>
  <c r="H25" i="22"/>
  <c r="I25" i="22" s="1"/>
  <c r="K25" i="22" s="1"/>
  <c r="H16" i="22"/>
  <c r="I16" i="22" s="1"/>
  <c r="H34" i="22"/>
  <c r="I34" i="22" s="1"/>
  <c r="K34" i="22" s="1"/>
  <c r="H23" i="35"/>
  <c r="I23" i="35" s="1"/>
  <c r="K23" i="35" s="1"/>
  <c r="H43" i="26"/>
  <c r="I43" i="26" s="1"/>
  <c r="H22" i="26"/>
  <c r="I22" i="26" s="1"/>
  <c r="K22" i="26" s="1"/>
  <c r="H40" i="17"/>
  <c r="I40" i="17" s="1"/>
  <c r="H35" i="17"/>
  <c r="I35" i="17" s="1"/>
  <c r="K35" i="17" s="1"/>
  <c r="H36" i="17"/>
  <c r="I36" i="17" s="1"/>
  <c r="H9" i="8"/>
  <c r="I9" i="8" s="1"/>
  <c r="H6" i="8"/>
  <c r="I6" i="8" s="1"/>
  <c r="H39" i="51"/>
  <c r="I39" i="51" s="1"/>
  <c r="K39" i="51" s="1"/>
  <c r="H39" i="22"/>
  <c r="I39" i="22" s="1"/>
  <c r="H24" i="22"/>
  <c r="I24" i="22" s="1"/>
  <c r="K24" i="22" s="1"/>
  <c r="H29" i="40"/>
  <c r="I29" i="40" s="1"/>
  <c r="K29" i="40" s="1"/>
  <c r="H39" i="42"/>
  <c r="I39" i="42" s="1"/>
  <c r="K39" i="42" s="1"/>
  <c r="H20" i="39"/>
  <c r="I20" i="39" s="1"/>
  <c r="H22" i="39"/>
  <c r="I22" i="39" s="1"/>
  <c r="K22" i="39" s="1"/>
  <c r="H26" i="33"/>
  <c r="I26" i="33" s="1"/>
  <c r="H10" i="52"/>
  <c r="I10" i="52" s="1"/>
  <c r="K10" i="52" s="1"/>
  <c r="H15" i="41"/>
  <c r="I15" i="41" s="1"/>
  <c r="H14" i="41"/>
  <c r="I14" i="41" s="1"/>
  <c r="K14" i="41" s="1"/>
  <c r="H6" i="35"/>
  <c r="I6" i="35" s="1"/>
  <c r="H31" i="35"/>
  <c r="I31" i="35" s="1"/>
  <c r="K31" i="35" s="1"/>
  <c r="H9" i="32"/>
  <c r="I9" i="32" s="1"/>
  <c r="H28" i="32"/>
  <c r="I28" i="32" s="1"/>
  <c r="H7" i="29"/>
  <c r="I7" i="29" s="1"/>
  <c r="K7" i="29" s="1"/>
  <c r="H43" i="29"/>
  <c r="I43" i="29" s="1"/>
  <c r="K43" i="29" s="1"/>
  <c r="H28" i="29"/>
  <c r="I28" i="29" s="1"/>
  <c r="H37" i="50"/>
  <c r="I37" i="50" s="1"/>
  <c r="H29" i="19"/>
  <c r="I29" i="19" s="1"/>
  <c r="H11" i="26"/>
  <c r="I11" i="26" s="1"/>
  <c r="K11" i="26" s="1"/>
  <c r="H5" i="26"/>
  <c r="H21" i="20"/>
  <c r="I21" i="20" s="1"/>
  <c r="H26" i="20"/>
  <c r="I26" i="20" s="1"/>
  <c r="H32" i="17"/>
  <c r="I32" i="17" s="1"/>
  <c r="H39" i="17"/>
  <c r="I39" i="17" s="1"/>
  <c r="H28" i="17"/>
  <c r="I28" i="17" s="1"/>
  <c r="K28" i="17" s="1"/>
  <c r="H15" i="8"/>
  <c r="I15" i="8" s="1"/>
  <c r="H36" i="8"/>
  <c r="I36" i="8" s="1"/>
  <c r="K36" i="8" s="1"/>
  <c r="H9" i="44"/>
  <c r="I9" i="44" s="1"/>
  <c r="K9" i="44" s="1"/>
  <c r="H34" i="38"/>
  <c r="I34" i="38" s="1"/>
  <c r="H35" i="36"/>
  <c r="I35" i="36" s="1"/>
  <c r="K35" i="36" s="1"/>
  <c r="H7" i="36"/>
  <c r="I7" i="36" s="1"/>
  <c r="K7" i="36" s="1"/>
  <c r="H5" i="31"/>
  <c r="H41" i="31"/>
  <c r="I41" i="31" s="1"/>
  <c r="K41" i="31" s="1"/>
  <c r="H36" i="31"/>
  <c r="I36" i="31" s="1"/>
  <c r="H12" i="38"/>
  <c r="I12" i="38" s="1"/>
  <c r="K12" i="38" s="1"/>
  <c r="H28" i="38"/>
  <c r="I28" i="38" s="1"/>
  <c r="K28" i="38" s="1"/>
  <c r="H6" i="38"/>
  <c r="I6" i="38" s="1"/>
  <c r="H18" i="36"/>
  <c r="I18" i="36" s="1"/>
  <c r="K18" i="36" s="1"/>
  <c r="H15" i="36"/>
  <c r="I15" i="36" s="1"/>
  <c r="K15" i="36" s="1"/>
  <c r="H17" i="52"/>
  <c r="I17" i="52" s="1"/>
  <c r="H34" i="31"/>
  <c r="I34" i="31" s="1"/>
  <c r="K34" i="31" s="1"/>
  <c r="H27" i="31"/>
  <c r="I27" i="31" s="1"/>
  <c r="K27" i="31" s="1"/>
  <c r="H40" i="31"/>
  <c r="I40" i="31" s="1"/>
  <c r="K40" i="31" s="1"/>
  <c r="H34" i="36"/>
  <c r="I34" i="36" s="1"/>
  <c r="H23" i="36"/>
  <c r="I23" i="36" s="1"/>
  <c r="K23" i="36" s="1"/>
  <c r="H5" i="52"/>
  <c r="I5" i="52" s="1"/>
  <c r="H16" i="52"/>
  <c r="I16" i="52" s="1"/>
  <c r="K16" i="52" s="1"/>
  <c r="H24" i="31"/>
  <c r="I24" i="31" s="1"/>
  <c r="H31" i="31"/>
  <c r="I31" i="31" s="1"/>
  <c r="H20" i="31"/>
  <c r="I20" i="31" s="1"/>
  <c r="H10" i="38"/>
  <c r="I10" i="38" s="1"/>
  <c r="K10" i="38" s="1"/>
  <c r="H11" i="38"/>
  <c r="I11" i="38" s="1"/>
  <c r="K11" i="38" s="1"/>
  <c r="H29" i="26"/>
  <c r="I29" i="26" s="1"/>
  <c r="H23" i="26"/>
  <c r="I23" i="26" s="1"/>
  <c r="H12" i="26"/>
  <c r="I12" i="26" s="1"/>
  <c r="K12" i="26" s="1"/>
  <c r="H35" i="20"/>
  <c r="I35" i="20" s="1"/>
  <c r="H42" i="20"/>
  <c r="I42" i="20" s="1"/>
  <c r="K42" i="20" s="1"/>
  <c r="H20" i="20"/>
  <c r="I20" i="20" s="1"/>
  <c r="H35" i="8"/>
  <c r="I35" i="8" s="1"/>
  <c r="K35" i="8" s="1"/>
  <c r="H33" i="8"/>
  <c r="I33" i="8" s="1"/>
  <c r="H21" i="44"/>
  <c r="I21" i="44" s="1"/>
  <c r="K21" i="44" s="1"/>
  <c r="H38" i="44"/>
  <c r="I38" i="44" s="1"/>
  <c r="K38" i="44" s="1"/>
  <c r="H40" i="44"/>
  <c r="I40" i="44" s="1"/>
  <c r="K40" i="44" s="1"/>
  <c r="H9" i="36"/>
  <c r="I9" i="36" s="1"/>
  <c r="K9" i="36" s="1"/>
  <c r="H31" i="36"/>
  <c r="I31" i="36" s="1"/>
  <c r="K31" i="36" s="1"/>
  <c r="H26" i="38"/>
  <c r="I26" i="38" s="1"/>
  <c r="H21" i="38"/>
  <c r="I21" i="38" s="1"/>
  <c r="K21" i="38" s="1"/>
  <c r="H32" i="31"/>
  <c r="I32" i="31" s="1"/>
  <c r="H27" i="38"/>
  <c r="I27" i="38" s="1"/>
  <c r="H43" i="38"/>
  <c r="I43" i="38" s="1"/>
  <c r="H11" i="44"/>
  <c r="I11" i="44" s="1"/>
  <c r="K11" i="44" s="1"/>
  <c r="H7" i="44"/>
  <c r="I7" i="44" s="1"/>
  <c r="K7" i="44" s="1"/>
  <c r="H19" i="36"/>
  <c r="I19" i="36" s="1"/>
  <c r="K19" i="36" s="1"/>
  <c r="H25" i="36"/>
  <c r="I25" i="36" s="1"/>
  <c r="H39" i="36"/>
  <c r="I39" i="36" s="1"/>
  <c r="K39" i="36" s="1"/>
  <c r="H20" i="36"/>
  <c r="I20" i="36" s="1"/>
  <c r="K20" i="36" s="1"/>
  <c r="H12" i="52"/>
  <c r="I12" i="52" s="1"/>
  <c r="H22" i="52"/>
  <c r="I22" i="52" s="1"/>
  <c r="H25" i="31"/>
  <c r="I25" i="31" s="1"/>
  <c r="K25" i="31" s="1"/>
  <c r="H42" i="52"/>
  <c r="I42" i="52" s="1"/>
  <c r="H14" i="38"/>
  <c r="I14" i="38" s="1"/>
  <c r="K14" i="38" s="1"/>
  <c r="H8" i="38"/>
  <c r="I8" i="38" s="1"/>
  <c r="H41" i="36"/>
  <c r="I41" i="36" s="1"/>
  <c r="K41" i="36" s="1"/>
  <c r="H12" i="36"/>
  <c r="I12" i="36" s="1"/>
  <c r="H16" i="36"/>
  <c r="I16" i="36" s="1"/>
  <c r="H15" i="52"/>
  <c r="I15" i="52" s="1"/>
  <c r="K15" i="52" s="1"/>
  <c r="H22" i="31"/>
  <c r="I22" i="31" s="1"/>
  <c r="K22" i="31" s="1"/>
  <c r="H29" i="31"/>
  <c r="I29" i="31" s="1"/>
  <c r="H18" i="31"/>
  <c r="I18" i="31" s="1"/>
  <c r="K18" i="31" s="1"/>
  <c r="H38" i="36"/>
  <c r="I38" i="36" s="1"/>
  <c r="K38" i="36" s="1"/>
  <c r="H28" i="36"/>
  <c r="I28" i="36" s="1"/>
  <c r="K28" i="36" s="1"/>
  <c r="H24" i="36"/>
  <c r="I24" i="36" s="1"/>
  <c r="H26" i="52"/>
  <c r="I26" i="52" s="1"/>
  <c r="K26" i="52" s="1"/>
  <c r="H31" i="52"/>
  <c r="I31" i="52" s="1"/>
  <c r="H14" i="31"/>
  <c r="I14" i="31" s="1"/>
  <c r="K14" i="31" s="1"/>
  <c r="H7" i="31"/>
  <c r="I7" i="31" s="1"/>
  <c r="H38" i="35"/>
  <c r="I38" i="35" s="1"/>
  <c r="K38" i="35" s="1"/>
  <c r="H41" i="35"/>
  <c r="I41" i="35" s="1"/>
  <c r="H36" i="38"/>
  <c r="I36" i="38" s="1"/>
  <c r="K36" i="38" s="1"/>
  <c r="H16" i="38"/>
  <c r="I16" i="38" s="1"/>
  <c r="H9" i="26"/>
  <c r="I9" i="26" s="1"/>
  <c r="H10" i="26"/>
  <c r="I10" i="26" s="1"/>
  <c r="H8" i="26"/>
  <c r="I8" i="26" s="1"/>
  <c r="K8" i="26" s="1"/>
  <c r="H11" i="8"/>
  <c r="I11" i="8" s="1"/>
  <c r="H26" i="8"/>
  <c r="I26" i="8" s="1"/>
  <c r="K26" i="8" s="1"/>
  <c r="H28" i="44"/>
  <c r="I28" i="44" s="1"/>
  <c r="K28" i="44" s="1"/>
  <c r="H37" i="36"/>
  <c r="I37" i="36" s="1"/>
  <c r="K37" i="36" s="1"/>
  <c r="H8" i="36"/>
  <c r="I8" i="36" s="1"/>
  <c r="K8" i="36" s="1"/>
  <c r="H30" i="31"/>
  <c r="I30" i="31" s="1"/>
  <c r="K30" i="31" s="1"/>
  <c r="H29" i="36"/>
  <c r="I29" i="36" s="1"/>
  <c r="H42" i="36"/>
  <c r="I42" i="36" s="1"/>
  <c r="K42" i="36" s="1"/>
  <c r="H32" i="36"/>
  <c r="I32" i="36" s="1"/>
  <c r="H9" i="52"/>
  <c r="I9" i="52" s="1"/>
  <c r="H6" i="52"/>
  <c r="I6" i="52" s="1"/>
  <c r="K6" i="52" s="1"/>
  <c r="H6" i="31"/>
  <c r="I6" i="31" s="1"/>
  <c r="K6" i="31" s="1"/>
  <c r="H17" i="31"/>
  <c r="I17" i="31" s="1"/>
  <c r="H15" i="38"/>
  <c r="I15" i="38" s="1"/>
  <c r="H24" i="38"/>
  <c r="I24" i="38" s="1"/>
  <c r="H26" i="44"/>
  <c r="I26" i="44" s="1"/>
  <c r="K26" i="44" s="1"/>
  <c r="H30" i="36"/>
  <c r="I30" i="36" s="1"/>
  <c r="H11" i="36"/>
  <c r="I11" i="36" s="1"/>
  <c r="K11" i="36" s="1"/>
  <c r="H40" i="36"/>
  <c r="I40" i="36" s="1"/>
  <c r="K40" i="36" s="1"/>
  <c r="H29" i="52"/>
  <c r="I29" i="52" s="1"/>
  <c r="K29" i="52" s="1"/>
  <c r="H25" i="52"/>
  <c r="I25" i="52" s="1"/>
  <c r="K25" i="52" s="1"/>
  <c r="H9" i="31"/>
  <c r="I9" i="31" s="1"/>
  <c r="H23" i="31"/>
  <c r="I23" i="31" s="1"/>
  <c r="K23" i="31" s="1"/>
  <c r="H35" i="38"/>
  <c r="I35" i="38" s="1"/>
  <c r="H32" i="38"/>
  <c r="I32" i="38" s="1"/>
  <c r="H5" i="38"/>
  <c r="I5" i="38" s="1"/>
  <c r="H31" i="38"/>
  <c r="I31" i="38" s="1"/>
  <c r="K31" i="38" s="1"/>
  <c r="H13" i="36"/>
  <c r="I13" i="36" s="1"/>
  <c r="K13" i="36" s="1"/>
  <c r="H21" i="36"/>
  <c r="I21" i="36" s="1"/>
  <c r="K21" i="36" s="1"/>
  <c r="H5" i="36"/>
  <c r="H30" i="52"/>
  <c r="I30" i="52" s="1"/>
  <c r="K30" i="52" s="1"/>
  <c r="H8" i="52"/>
  <c r="I8" i="52" s="1"/>
  <c r="K8" i="52" s="1"/>
  <c r="H43" i="31"/>
  <c r="I43" i="31" s="1"/>
  <c r="H33" i="31"/>
  <c r="I33" i="31" s="1"/>
  <c r="K33" i="31" s="1"/>
  <c r="H22" i="38"/>
  <c r="I22" i="38" s="1"/>
  <c r="K22" i="38" s="1"/>
  <c r="H20" i="38"/>
  <c r="I20" i="38" s="1"/>
  <c r="K20" i="38" s="1"/>
  <c r="H40" i="38"/>
  <c r="I40" i="38" s="1"/>
  <c r="K40" i="38" s="1"/>
  <c r="H27" i="36"/>
  <c r="I27" i="36" s="1"/>
  <c r="H37" i="52"/>
  <c r="I37" i="52" s="1"/>
  <c r="K37" i="52" s="1"/>
  <c r="H26" i="31"/>
  <c r="I26" i="31" s="1"/>
  <c r="K26" i="31" s="1"/>
  <c r="H42" i="38"/>
  <c r="I42" i="38" s="1"/>
  <c r="K42" i="38" s="1"/>
  <c r="H7" i="38"/>
  <c r="I7" i="38" s="1"/>
  <c r="H17" i="38"/>
  <c r="I17" i="38" s="1"/>
  <c r="H43" i="36"/>
  <c r="I43" i="36" s="1"/>
  <c r="K43" i="36" s="1"/>
  <c r="H23" i="52"/>
  <c r="I23" i="52" s="1"/>
  <c r="H19" i="31"/>
  <c r="I19" i="31" s="1"/>
  <c r="H6" i="36"/>
  <c r="I6" i="36" s="1"/>
  <c r="H14" i="36"/>
  <c r="I14" i="36" s="1"/>
  <c r="K14" i="36" s="1"/>
  <c r="H35" i="52"/>
  <c r="I35" i="52" s="1"/>
  <c r="K35" i="52" s="1"/>
  <c r="H32" i="52"/>
  <c r="I32" i="52" s="1"/>
  <c r="K32" i="52" s="1"/>
  <c r="H37" i="31"/>
  <c r="I37" i="31" s="1"/>
  <c r="K37" i="31" s="1"/>
  <c r="H42" i="31"/>
  <c r="I42" i="31" s="1"/>
  <c r="K42" i="31" s="1"/>
  <c r="H39" i="38"/>
  <c r="I39" i="38" s="1"/>
  <c r="H23" i="38"/>
  <c r="I23" i="38" s="1"/>
  <c r="H25" i="38"/>
  <c r="I25" i="38" s="1"/>
  <c r="H19" i="38"/>
  <c r="I19" i="38" s="1"/>
  <c r="K19" i="38" s="1"/>
  <c r="H22" i="36"/>
  <c r="I22" i="36" s="1"/>
  <c r="H26" i="36"/>
  <c r="I26" i="36" s="1"/>
  <c r="K26" i="36" s="1"/>
  <c r="H24" i="52"/>
  <c r="I24" i="52" s="1"/>
  <c r="H21" i="52"/>
  <c r="I21" i="52" s="1"/>
  <c r="K21" i="52" s="1"/>
  <c r="H13" i="31"/>
  <c r="I13" i="31" s="1"/>
  <c r="H8" i="31"/>
  <c r="I8" i="31" s="1"/>
  <c r="H30" i="38"/>
  <c r="I30" i="38" s="1"/>
  <c r="H37" i="38"/>
  <c r="I37" i="38" s="1"/>
  <c r="K37" i="38" s="1"/>
  <c r="H33" i="38"/>
  <c r="I33" i="38" s="1"/>
  <c r="K33" i="38" s="1"/>
  <c r="H9" i="38"/>
  <c r="I9" i="38" s="1"/>
  <c r="H17" i="36"/>
  <c r="I17" i="36" s="1"/>
  <c r="K17" i="36" s="1"/>
  <c r="H13" i="52"/>
  <c r="I13" i="52" s="1"/>
  <c r="K13" i="52" s="1"/>
  <c r="H15" i="31"/>
  <c r="I15" i="31" s="1"/>
  <c r="H21" i="35"/>
  <c r="I21" i="35" s="1"/>
  <c r="H14" i="35"/>
  <c r="I14" i="35" s="1"/>
  <c r="K14" i="35" s="1"/>
  <c r="H19" i="32"/>
  <c r="I19" i="32" s="1"/>
  <c r="K19" i="32" s="1"/>
  <c r="H21" i="29"/>
  <c r="I21" i="29" s="1"/>
  <c r="H35" i="29"/>
  <c r="I35" i="29" s="1"/>
  <c r="H29" i="38"/>
  <c r="I29" i="38" s="1"/>
  <c r="H18" i="38"/>
  <c r="I18" i="38" s="1"/>
  <c r="K18" i="38" s="1"/>
  <c r="H41" i="38"/>
  <c r="I41" i="38" s="1"/>
  <c r="H34" i="26"/>
  <c r="I34" i="26" s="1"/>
  <c r="H19" i="20"/>
  <c r="I19" i="20" s="1"/>
  <c r="H31" i="20"/>
  <c r="I31" i="20" s="1"/>
  <c r="K31" i="20" s="1"/>
  <c r="H13" i="17"/>
  <c r="I13" i="17" s="1"/>
  <c r="H16" i="8"/>
  <c r="I16" i="8" s="1"/>
  <c r="H7" i="8"/>
  <c r="I7" i="8" s="1"/>
  <c r="H13" i="38"/>
  <c r="I13" i="38" s="1"/>
  <c r="K13" i="38" s="1"/>
  <c r="H27" i="44"/>
  <c r="I27" i="44" s="1"/>
  <c r="K27" i="44" s="1"/>
  <c r="H41" i="30"/>
  <c r="I41" i="30" s="1"/>
  <c r="K41" i="30" s="1"/>
  <c r="H42" i="30"/>
  <c r="I42" i="30" s="1"/>
  <c r="H5" i="42"/>
  <c r="H13" i="42"/>
  <c r="I13" i="42" s="1"/>
  <c r="K13" i="42" s="1"/>
  <c r="H27" i="42"/>
  <c r="I27" i="42" s="1"/>
  <c r="K27" i="42" s="1"/>
  <c r="H15" i="42"/>
  <c r="I15" i="42" s="1"/>
  <c r="K15" i="42" s="1"/>
  <c r="H7" i="42"/>
  <c r="I7" i="42" s="1"/>
  <c r="K7" i="42" s="1"/>
  <c r="H18" i="42"/>
  <c r="I18" i="42" s="1"/>
  <c r="H21" i="42"/>
  <c r="I21" i="42" s="1"/>
  <c r="H16" i="42"/>
  <c r="I16" i="42" s="1"/>
  <c r="H9" i="42"/>
  <c r="I9" i="42" s="1"/>
  <c r="K9" i="42" s="1"/>
  <c r="H41" i="42"/>
  <c r="I41" i="42" s="1"/>
  <c r="H40" i="52"/>
  <c r="I40" i="52" s="1"/>
  <c r="K40" i="52" s="1"/>
  <c r="H33" i="52"/>
  <c r="I33" i="52" s="1"/>
  <c r="H14" i="52"/>
  <c r="I14" i="52" s="1"/>
  <c r="K14" i="52" s="1"/>
  <c r="H39" i="52"/>
  <c r="I39" i="52" s="1"/>
  <c r="K39" i="52" s="1"/>
  <c r="H43" i="52"/>
  <c r="I43" i="52" s="1"/>
  <c r="H36" i="52"/>
  <c r="I36" i="52" s="1"/>
  <c r="H38" i="52"/>
  <c r="I38" i="52" s="1"/>
  <c r="K38" i="52" s="1"/>
  <c r="H34" i="52"/>
  <c r="I34" i="52" s="1"/>
  <c r="K34" i="52" s="1"/>
  <c r="H20" i="52"/>
  <c r="I20" i="52" s="1"/>
  <c r="K20" i="52" s="1"/>
  <c r="H19" i="44"/>
  <c r="I19" i="44" s="1"/>
  <c r="K19" i="44" s="1"/>
  <c r="H35" i="44"/>
  <c r="I35" i="44" s="1"/>
  <c r="K35" i="44" s="1"/>
  <c r="H31" i="44"/>
  <c r="I31" i="44" s="1"/>
  <c r="K31" i="44" s="1"/>
  <c r="H8" i="44"/>
  <c r="I8" i="44" s="1"/>
  <c r="K8" i="44" s="1"/>
  <c r="H39" i="44"/>
  <c r="I39" i="44" s="1"/>
  <c r="K39" i="44" s="1"/>
  <c r="H14" i="44"/>
  <c r="I14" i="44" s="1"/>
  <c r="K14" i="44" s="1"/>
  <c r="H33" i="44"/>
  <c r="I33" i="44" s="1"/>
  <c r="K33" i="44" s="1"/>
  <c r="H34" i="44"/>
  <c r="I34" i="44" s="1"/>
  <c r="K34" i="44" s="1"/>
  <c r="H22" i="44"/>
  <c r="I22" i="44" s="1"/>
  <c r="K22" i="44" s="1"/>
  <c r="H35" i="42"/>
  <c r="I35" i="42" s="1"/>
  <c r="K35" i="42" s="1"/>
  <c r="H19" i="42"/>
  <c r="I19" i="42" s="1"/>
  <c r="H10" i="42"/>
  <c r="I10" i="42" s="1"/>
  <c r="H26" i="42"/>
  <c r="I26" i="42" s="1"/>
  <c r="K26" i="42" s="1"/>
  <c r="H20" i="42"/>
  <c r="I20" i="42" s="1"/>
  <c r="K20" i="42" s="1"/>
  <c r="H37" i="42"/>
  <c r="I37" i="42" s="1"/>
  <c r="K37" i="42" s="1"/>
  <c r="H38" i="42"/>
  <c r="I38" i="42" s="1"/>
  <c r="K38" i="42" s="1"/>
  <c r="H43" i="42"/>
  <c r="I43" i="42" s="1"/>
  <c r="H32" i="42"/>
  <c r="I32" i="42" s="1"/>
  <c r="K32" i="42" s="1"/>
  <c r="H5" i="44"/>
  <c r="I5" i="44" s="1"/>
  <c r="H30" i="44"/>
  <c r="I30" i="44" s="1"/>
  <c r="K30" i="44" s="1"/>
  <c r="H24" i="44"/>
  <c r="I24" i="44" s="1"/>
  <c r="K24" i="44" s="1"/>
  <c r="H42" i="44"/>
  <c r="I42" i="44" s="1"/>
  <c r="K42" i="44" s="1"/>
  <c r="H10" i="44"/>
  <c r="I10" i="44" s="1"/>
  <c r="K10" i="44" s="1"/>
  <c r="H36" i="44"/>
  <c r="I36" i="44" s="1"/>
  <c r="K36" i="44" s="1"/>
  <c r="H15" i="44"/>
  <c r="I15" i="44" s="1"/>
  <c r="K15" i="44" s="1"/>
  <c r="H43" i="44"/>
  <c r="I43" i="44" s="1"/>
  <c r="K43" i="44" s="1"/>
  <c r="H17" i="44"/>
  <c r="I17" i="44" s="1"/>
  <c r="K17" i="44" s="1"/>
  <c r="H12" i="44"/>
  <c r="I12" i="44" s="1"/>
  <c r="K12" i="44" s="1"/>
  <c r="H14" i="30"/>
  <c r="I14" i="30" s="1"/>
  <c r="K14" i="30" s="1"/>
  <c r="H39" i="12"/>
  <c r="I39" i="12" s="1"/>
  <c r="K39" i="12" s="1"/>
  <c r="H41" i="12"/>
  <c r="I41" i="12" s="1"/>
  <c r="K41" i="12" s="1"/>
  <c r="H35" i="30"/>
  <c r="I35" i="30" s="1"/>
  <c r="K35" i="30" s="1"/>
  <c r="H37" i="30"/>
  <c r="I37" i="30" s="1"/>
  <c r="K37" i="30" s="1"/>
  <c r="H24" i="30"/>
  <c r="I24" i="30" s="1"/>
  <c r="K24" i="30" s="1"/>
  <c r="H38" i="30"/>
  <c r="I38" i="30" s="1"/>
  <c r="K38" i="30" s="1"/>
  <c r="H10" i="30"/>
  <c r="I10" i="30" s="1"/>
  <c r="K10" i="30" s="1"/>
  <c r="H37" i="43"/>
  <c r="I37" i="43" s="1"/>
  <c r="K37" i="43" s="1"/>
  <c r="H11" i="12"/>
  <c r="I11" i="12" s="1"/>
  <c r="K11" i="12" s="1"/>
  <c r="H10" i="12"/>
  <c r="I10" i="12" s="1"/>
  <c r="H16" i="43"/>
  <c r="I16" i="43" s="1"/>
  <c r="K16" i="43" s="1"/>
  <c r="H35" i="43"/>
  <c r="I35" i="43" s="1"/>
  <c r="K35" i="43" s="1"/>
  <c r="H38" i="43"/>
  <c r="I38" i="43" s="1"/>
  <c r="K38" i="43" s="1"/>
  <c r="H28" i="34"/>
  <c r="I28" i="34" s="1"/>
  <c r="H35" i="12"/>
  <c r="I35" i="12" s="1"/>
  <c r="K35" i="12" s="1"/>
  <c r="H9" i="12"/>
  <c r="I9" i="12" s="1"/>
  <c r="K9" i="12" s="1"/>
  <c r="H38" i="12"/>
  <c r="I38" i="12" s="1"/>
  <c r="K38" i="12" s="1"/>
  <c r="H28" i="12"/>
  <c r="I28" i="12" s="1"/>
  <c r="K28" i="12" s="1"/>
  <c r="H8" i="12"/>
  <c r="I8" i="12" s="1"/>
  <c r="K8" i="12" s="1"/>
  <c r="H11" i="30"/>
  <c r="I11" i="30" s="1"/>
  <c r="K11" i="30" s="1"/>
  <c r="H23" i="30"/>
  <c r="I23" i="30" s="1"/>
  <c r="K23" i="30" s="1"/>
  <c r="H33" i="30"/>
  <c r="I33" i="30" s="1"/>
  <c r="K33" i="30" s="1"/>
  <c r="H29" i="30"/>
  <c r="I29" i="30" s="1"/>
  <c r="K29" i="30" s="1"/>
  <c r="H9" i="30"/>
  <c r="I9" i="30" s="1"/>
  <c r="K9" i="30" s="1"/>
  <c r="H32" i="30"/>
  <c r="I32" i="30" s="1"/>
  <c r="K32" i="30" s="1"/>
  <c r="H12" i="30"/>
  <c r="I12" i="30" s="1"/>
  <c r="H22" i="30"/>
  <c r="I22" i="30" s="1"/>
  <c r="K22" i="30" s="1"/>
  <c r="H16" i="30"/>
  <c r="I16" i="30" s="1"/>
  <c r="H26" i="30"/>
  <c r="I26" i="30" s="1"/>
  <c r="K26" i="30" s="1"/>
  <c r="H22" i="43"/>
  <c r="I22" i="43" s="1"/>
  <c r="K22" i="43" s="1"/>
  <c r="H25" i="43"/>
  <c r="I25" i="43" s="1"/>
  <c r="H13" i="43"/>
  <c r="I13" i="43" s="1"/>
  <c r="K13" i="43" s="1"/>
  <c r="H21" i="43"/>
  <c r="I21" i="43" s="1"/>
  <c r="K21" i="43" s="1"/>
  <c r="H31" i="43"/>
  <c r="I31" i="43" s="1"/>
  <c r="K31" i="43" s="1"/>
  <c r="H32" i="23"/>
  <c r="I32" i="23" s="1"/>
  <c r="K32" i="23" s="1"/>
  <c r="H38" i="15"/>
  <c r="I38" i="15" s="1"/>
  <c r="H37" i="12"/>
  <c r="I37" i="12" s="1"/>
  <c r="K37" i="12" s="1"/>
  <c r="H7" i="12"/>
  <c r="I7" i="12" s="1"/>
  <c r="K7" i="12" s="1"/>
  <c r="H27" i="12"/>
  <c r="I27" i="12" s="1"/>
  <c r="H29" i="12"/>
  <c r="I29" i="12" s="1"/>
  <c r="K29" i="12" s="1"/>
  <c r="H25" i="12"/>
  <c r="I25" i="12" s="1"/>
  <c r="H30" i="12"/>
  <c r="I30" i="12" s="1"/>
  <c r="K30" i="12" s="1"/>
  <c r="H42" i="12"/>
  <c r="I42" i="12" s="1"/>
  <c r="K42" i="12" s="1"/>
  <c r="H18" i="12"/>
  <c r="I18" i="12" s="1"/>
  <c r="K18" i="12" s="1"/>
  <c r="H12" i="12"/>
  <c r="I12" i="12" s="1"/>
  <c r="K12" i="12" s="1"/>
  <c r="H24" i="12"/>
  <c r="I24" i="12" s="1"/>
  <c r="H13" i="30"/>
  <c r="I13" i="30" s="1"/>
  <c r="H31" i="30"/>
  <c r="I31" i="30" s="1"/>
  <c r="H7" i="30"/>
  <c r="I7" i="30" s="1"/>
  <c r="K7" i="30" s="1"/>
  <c r="H17" i="30"/>
  <c r="I17" i="30" s="1"/>
  <c r="K17" i="30" s="1"/>
  <c r="H43" i="30"/>
  <c r="I43" i="30" s="1"/>
  <c r="H27" i="30"/>
  <c r="I27" i="30" s="1"/>
  <c r="K27" i="30" s="1"/>
  <c r="H19" i="30"/>
  <c r="I19" i="30" s="1"/>
  <c r="K19" i="30" s="1"/>
  <c r="H21" i="30"/>
  <c r="I21" i="30" s="1"/>
  <c r="K21" i="30" s="1"/>
  <c r="H25" i="30"/>
  <c r="I25" i="30" s="1"/>
  <c r="K25" i="30" s="1"/>
  <c r="H5" i="30"/>
  <c r="I5" i="30" s="1"/>
  <c r="H20" i="30"/>
  <c r="I20" i="30" s="1"/>
  <c r="K20" i="30" s="1"/>
  <c r="H40" i="30"/>
  <c r="I40" i="30" s="1"/>
  <c r="H30" i="30"/>
  <c r="I30" i="30" s="1"/>
  <c r="K30" i="30" s="1"/>
  <c r="H36" i="30"/>
  <c r="I36" i="30" s="1"/>
  <c r="K36" i="30" s="1"/>
  <c r="H8" i="30"/>
  <c r="I8" i="30" s="1"/>
  <c r="K8" i="30" s="1"/>
  <c r="H28" i="30"/>
  <c r="I28" i="30" s="1"/>
  <c r="H6" i="30"/>
  <c r="I6" i="30" s="1"/>
  <c r="K6" i="30" s="1"/>
  <c r="H34" i="30"/>
  <c r="I34" i="30" s="1"/>
  <c r="K34" i="30" s="1"/>
  <c r="H32" i="43"/>
  <c r="I32" i="43" s="1"/>
  <c r="K32" i="43" s="1"/>
  <c r="H8" i="43"/>
  <c r="I8" i="43" s="1"/>
  <c r="H26" i="43"/>
  <c r="I26" i="43" s="1"/>
  <c r="K26" i="43" s="1"/>
  <c r="H34" i="43"/>
  <c r="I34" i="43" s="1"/>
  <c r="K34" i="43" s="1"/>
  <c r="H24" i="43"/>
  <c r="I24" i="43" s="1"/>
  <c r="K24" i="43" s="1"/>
  <c r="H41" i="43"/>
  <c r="I41" i="43" s="1"/>
  <c r="K41" i="43" s="1"/>
  <c r="H40" i="43"/>
  <c r="I40" i="43" s="1"/>
  <c r="H43" i="43"/>
  <c r="I43" i="43" s="1"/>
  <c r="K43" i="43" s="1"/>
  <c r="H15" i="43"/>
  <c r="I15" i="43" s="1"/>
  <c r="K15" i="43" s="1"/>
  <c r="H6" i="43"/>
  <c r="I6" i="43" s="1"/>
  <c r="H5" i="23"/>
  <c r="I5" i="23" s="1"/>
  <c r="H27" i="34"/>
  <c r="I27" i="34" s="1"/>
  <c r="H23" i="15"/>
  <c r="I23" i="15" s="1"/>
  <c r="K23" i="15" s="1"/>
  <c r="H16" i="15"/>
  <c r="I16" i="15" s="1"/>
  <c r="H23" i="12"/>
  <c r="I23" i="12" s="1"/>
  <c r="K23" i="12" s="1"/>
  <c r="H19" i="12"/>
  <c r="I19" i="12" s="1"/>
  <c r="K19" i="12" s="1"/>
  <c r="H21" i="12"/>
  <c r="I21" i="12" s="1"/>
  <c r="K21" i="12" s="1"/>
  <c r="H13" i="12"/>
  <c r="I13" i="12" s="1"/>
  <c r="H31" i="12"/>
  <c r="I31" i="12" s="1"/>
  <c r="K31" i="12" s="1"/>
  <c r="H15" i="12"/>
  <c r="I15" i="12" s="1"/>
  <c r="H43" i="12"/>
  <c r="I43" i="12" s="1"/>
  <c r="K43" i="12" s="1"/>
  <c r="H17" i="12"/>
  <c r="I17" i="12" s="1"/>
  <c r="H33" i="12"/>
  <c r="I33" i="12" s="1"/>
  <c r="H22" i="12"/>
  <c r="I22" i="12" s="1"/>
  <c r="H14" i="12"/>
  <c r="I14" i="12" s="1"/>
  <c r="H6" i="12"/>
  <c r="I6" i="12" s="1"/>
  <c r="H26" i="12"/>
  <c r="I26" i="12" s="1"/>
  <c r="K26" i="12" s="1"/>
  <c r="H34" i="12"/>
  <c r="I34" i="12" s="1"/>
  <c r="K34" i="12" s="1"/>
  <c r="H36" i="12"/>
  <c r="I36" i="12" s="1"/>
  <c r="K36" i="12" s="1"/>
  <c r="H20" i="12"/>
  <c r="I20" i="12" s="1"/>
  <c r="K20" i="12" s="1"/>
  <c r="H5" i="12"/>
  <c r="I5" i="12" s="1"/>
  <c r="H32" i="12"/>
  <c r="I32" i="12" s="1"/>
  <c r="K32" i="12" s="1"/>
  <c r="H9" i="43"/>
  <c r="I9" i="43" s="1"/>
  <c r="K9" i="43" s="1"/>
  <c r="H29" i="43"/>
  <c r="I29" i="43" s="1"/>
  <c r="H19" i="43"/>
  <c r="I19" i="43" s="1"/>
  <c r="K19" i="43" s="1"/>
  <c r="H42" i="43"/>
  <c r="I42" i="43" s="1"/>
  <c r="K42" i="43" s="1"/>
  <c r="H10" i="43"/>
  <c r="I10" i="43" s="1"/>
  <c r="K10" i="43" s="1"/>
  <c r="H5" i="43"/>
  <c r="H18" i="43"/>
  <c r="I18" i="43" s="1"/>
  <c r="H17" i="43"/>
  <c r="I17" i="43" s="1"/>
  <c r="H14" i="43"/>
  <c r="I14" i="43" s="1"/>
  <c r="K14" i="43" s="1"/>
  <c r="H36" i="43"/>
  <c r="I36" i="43" s="1"/>
  <c r="H27" i="43"/>
  <c r="I27" i="43" s="1"/>
  <c r="K27" i="43" s="1"/>
  <c r="H12" i="43"/>
  <c r="I12" i="43" s="1"/>
  <c r="H28" i="43"/>
  <c r="I28" i="43" s="1"/>
  <c r="K28" i="43" s="1"/>
  <c r="H11" i="43"/>
  <c r="I11" i="43" s="1"/>
  <c r="K11" i="43" s="1"/>
  <c r="H33" i="43"/>
  <c r="I33" i="43" s="1"/>
  <c r="H30" i="43"/>
  <c r="I30" i="43" s="1"/>
  <c r="K30" i="43" s="1"/>
  <c r="H7" i="43"/>
  <c r="I7" i="43" s="1"/>
  <c r="K7" i="43" s="1"/>
  <c r="H23" i="43"/>
  <c r="I23" i="43" s="1"/>
  <c r="K23" i="43" s="1"/>
  <c r="H13" i="23"/>
  <c r="I13" i="23" s="1"/>
  <c r="K13" i="23" s="1"/>
  <c r="H35" i="34"/>
  <c r="I35" i="34" s="1"/>
  <c r="H32" i="34"/>
  <c r="I32" i="34" s="1"/>
  <c r="K32" i="34" s="1"/>
  <c r="H26" i="34"/>
  <c r="I26" i="34" s="1"/>
  <c r="H33" i="15"/>
  <c r="I33" i="15" s="1"/>
  <c r="K33" i="15" s="1"/>
  <c r="H36" i="15"/>
  <c r="I36" i="15" s="1"/>
  <c r="H25" i="23"/>
  <c r="I25" i="23" s="1"/>
  <c r="K25" i="23" s="1"/>
  <c r="H30" i="23"/>
  <c r="I30" i="23" s="1"/>
  <c r="K30" i="23" s="1"/>
  <c r="H17" i="34"/>
  <c r="I17" i="34" s="1"/>
  <c r="K17" i="34" s="1"/>
  <c r="H29" i="34"/>
  <c r="I29" i="34" s="1"/>
  <c r="H23" i="34"/>
  <c r="I23" i="34" s="1"/>
  <c r="K23" i="34" s="1"/>
  <c r="H24" i="34"/>
  <c r="I24" i="34" s="1"/>
  <c r="K24" i="34" s="1"/>
  <c r="H20" i="34"/>
  <c r="I20" i="34" s="1"/>
  <c r="H17" i="15"/>
  <c r="I17" i="15" s="1"/>
  <c r="K17" i="15" s="1"/>
  <c r="H39" i="15"/>
  <c r="I39" i="15" s="1"/>
  <c r="K39" i="15" s="1"/>
  <c r="H37" i="15"/>
  <c r="I37" i="15" s="1"/>
  <c r="K37" i="15" s="1"/>
  <c r="H18" i="15"/>
  <c r="I18" i="15" s="1"/>
  <c r="K18" i="15" s="1"/>
  <c r="H5" i="15"/>
  <c r="H43" i="23"/>
  <c r="I43" i="23" s="1"/>
  <c r="K43" i="23" s="1"/>
  <c r="H35" i="23"/>
  <c r="I35" i="23" s="1"/>
  <c r="K35" i="23" s="1"/>
  <c r="H8" i="23"/>
  <c r="I8" i="23" s="1"/>
  <c r="H40" i="23"/>
  <c r="I40" i="23" s="1"/>
  <c r="K40" i="23" s="1"/>
  <c r="H28" i="23"/>
  <c r="I28" i="23" s="1"/>
  <c r="K28" i="23" s="1"/>
  <c r="H33" i="34"/>
  <c r="I33" i="34" s="1"/>
  <c r="K33" i="34" s="1"/>
  <c r="H11" i="34"/>
  <c r="I11" i="34" s="1"/>
  <c r="K11" i="34" s="1"/>
  <c r="H9" i="34"/>
  <c r="I9" i="34" s="1"/>
  <c r="K9" i="34" s="1"/>
  <c r="H7" i="34"/>
  <c r="I7" i="34" s="1"/>
  <c r="K7" i="34" s="1"/>
  <c r="H39" i="34"/>
  <c r="I39" i="34" s="1"/>
  <c r="K39" i="34" s="1"/>
  <c r="H5" i="34"/>
  <c r="H36" i="34"/>
  <c r="I36" i="34" s="1"/>
  <c r="H40" i="34"/>
  <c r="I40" i="34" s="1"/>
  <c r="K40" i="34" s="1"/>
  <c r="H42" i="34"/>
  <c r="I42" i="34" s="1"/>
  <c r="H10" i="34"/>
  <c r="I10" i="34" s="1"/>
  <c r="K10" i="34" s="1"/>
  <c r="H13" i="15"/>
  <c r="I13" i="15" s="1"/>
  <c r="H31" i="15"/>
  <c r="I31" i="15" s="1"/>
  <c r="K31" i="15" s="1"/>
  <c r="H25" i="15"/>
  <c r="I25" i="15" s="1"/>
  <c r="K25" i="15" s="1"/>
  <c r="H21" i="15"/>
  <c r="I21" i="15" s="1"/>
  <c r="H30" i="15"/>
  <c r="I30" i="15" s="1"/>
  <c r="H14" i="15"/>
  <c r="I14" i="15" s="1"/>
  <c r="K14" i="15" s="1"/>
  <c r="H26" i="15"/>
  <c r="I26" i="15" s="1"/>
  <c r="H20" i="15"/>
  <c r="I20" i="15" s="1"/>
  <c r="K20" i="15" s="1"/>
  <c r="H32" i="15"/>
  <c r="I32" i="15" s="1"/>
  <c r="K32" i="15" s="1"/>
  <c r="H27" i="23"/>
  <c r="I27" i="23" s="1"/>
  <c r="K27" i="23" s="1"/>
  <c r="H23" i="23"/>
  <c r="I23" i="23" s="1"/>
  <c r="H17" i="23"/>
  <c r="I17" i="23" s="1"/>
  <c r="H19" i="23"/>
  <c r="I19" i="23" s="1"/>
  <c r="K19" i="23" s="1"/>
  <c r="H29" i="23"/>
  <c r="I29" i="23" s="1"/>
  <c r="K29" i="23" s="1"/>
  <c r="H38" i="23"/>
  <c r="I38" i="23" s="1"/>
  <c r="H18" i="23"/>
  <c r="I18" i="23" s="1"/>
  <c r="K18" i="23" s="1"/>
  <c r="H14" i="23"/>
  <c r="I14" i="23" s="1"/>
  <c r="K14" i="23" s="1"/>
  <c r="H10" i="23"/>
  <c r="I10" i="23" s="1"/>
  <c r="K10" i="23" s="1"/>
  <c r="H12" i="23"/>
  <c r="I12" i="23" s="1"/>
  <c r="K12" i="23" s="1"/>
  <c r="H19" i="34"/>
  <c r="I19" i="34" s="1"/>
  <c r="K19" i="34" s="1"/>
  <c r="H21" i="34"/>
  <c r="I21" i="34" s="1"/>
  <c r="K21" i="34" s="1"/>
  <c r="H37" i="34"/>
  <c r="I37" i="34" s="1"/>
  <c r="K37" i="34" s="1"/>
  <c r="H25" i="34"/>
  <c r="I25" i="34" s="1"/>
  <c r="K25" i="34" s="1"/>
  <c r="H43" i="34"/>
  <c r="I43" i="34" s="1"/>
  <c r="K43" i="34" s="1"/>
  <c r="H13" i="34"/>
  <c r="I13" i="34" s="1"/>
  <c r="K13" i="34" s="1"/>
  <c r="H41" i="34"/>
  <c r="I41" i="34" s="1"/>
  <c r="K41" i="34" s="1"/>
  <c r="H15" i="34"/>
  <c r="I15" i="34" s="1"/>
  <c r="H31" i="34"/>
  <c r="I31" i="34" s="1"/>
  <c r="K31" i="34" s="1"/>
  <c r="H12" i="34"/>
  <c r="I12" i="34" s="1"/>
  <c r="K12" i="34" s="1"/>
  <c r="H38" i="34"/>
  <c r="I38" i="34" s="1"/>
  <c r="K38" i="34" s="1"/>
  <c r="H22" i="34"/>
  <c r="I22" i="34" s="1"/>
  <c r="K22" i="34" s="1"/>
  <c r="H6" i="34"/>
  <c r="I6" i="34" s="1"/>
  <c r="K6" i="34" s="1"/>
  <c r="H16" i="34"/>
  <c r="I16" i="34" s="1"/>
  <c r="K16" i="34" s="1"/>
  <c r="H14" i="34"/>
  <c r="I14" i="34" s="1"/>
  <c r="K14" i="34" s="1"/>
  <c r="H30" i="34"/>
  <c r="I30" i="34" s="1"/>
  <c r="K30" i="34" s="1"/>
  <c r="H8" i="34"/>
  <c r="I8" i="34" s="1"/>
  <c r="K8" i="34" s="1"/>
  <c r="H34" i="34"/>
  <c r="I34" i="34" s="1"/>
  <c r="K34" i="34" s="1"/>
  <c r="H9" i="15"/>
  <c r="I9" i="15" s="1"/>
  <c r="K9" i="15" s="1"/>
  <c r="H19" i="15"/>
  <c r="I19" i="15" s="1"/>
  <c r="K19" i="15" s="1"/>
  <c r="H15" i="15"/>
  <c r="I15" i="15" s="1"/>
  <c r="K15" i="15" s="1"/>
  <c r="H41" i="15"/>
  <c r="I41" i="15" s="1"/>
  <c r="K41" i="15" s="1"/>
  <c r="H35" i="15"/>
  <c r="I35" i="15" s="1"/>
  <c r="K35" i="15" s="1"/>
  <c r="H7" i="15"/>
  <c r="I7" i="15" s="1"/>
  <c r="K7" i="15" s="1"/>
  <c r="H29" i="15"/>
  <c r="I29" i="15" s="1"/>
  <c r="H11" i="15"/>
  <c r="I11" i="15" s="1"/>
  <c r="K11" i="15" s="1"/>
  <c r="H27" i="15"/>
  <c r="I27" i="15" s="1"/>
  <c r="K27" i="15" s="1"/>
  <c r="H43" i="15"/>
  <c r="I43" i="15" s="1"/>
  <c r="K43" i="15" s="1"/>
  <c r="H6" i="15"/>
  <c r="I6" i="15" s="1"/>
  <c r="H22" i="15"/>
  <c r="I22" i="15" s="1"/>
  <c r="K22" i="15" s="1"/>
  <c r="H34" i="15"/>
  <c r="I34" i="15" s="1"/>
  <c r="K34" i="15" s="1"/>
  <c r="H42" i="15"/>
  <c r="I42" i="15" s="1"/>
  <c r="K42" i="15" s="1"/>
  <c r="H10" i="15"/>
  <c r="I10" i="15" s="1"/>
  <c r="K10" i="15" s="1"/>
  <c r="H28" i="15"/>
  <c r="I28" i="15" s="1"/>
  <c r="K28" i="15" s="1"/>
  <c r="H12" i="15"/>
  <c r="I12" i="15" s="1"/>
  <c r="K12" i="15" s="1"/>
  <c r="H40" i="15"/>
  <c r="I40" i="15" s="1"/>
  <c r="K40" i="15" s="1"/>
  <c r="H24" i="15"/>
  <c r="I24" i="15" s="1"/>
  <c r="K24" i="15" s="1"/>
  <c r="H41" i="23"/>
  <c r="I41" i="23" s="1"/>
  <c r="K41" i="23" s="1"/>
  <c r="H7" i="23"/>
  <c r="I7" i="23" s="1"/>
  <c r="K7" i="23" s="1"/>
  <c r="H9" i="23"/>
  <c r="I9" i="23" s="1"/>
  <c r="K9" i="23" s="1"/>
  <c r="H11" i="23"/>
  <c r="I11" i="23" s="1"/>
  <c r="K11" i="23" s="1"/>
  <c r="H39" i="23"/>
  <c r="I39" i="23" s="1"/>
  <c r="K39" i="23" s="1"/>
  <c r="H31" i="23"/>
  <c r="I31" i="23" s="1"/>
  <c r="K31" i="23" s="1"/>
  <c r="H15" i="23"/>
  <c r="I15" i="23" s="1"/>
  <c r="K15" i="23" s="1"/>
  <c r="H33" i="23"/>
  <c r="I33" i="23" s="1"/>
  <c r="K33" i="23" s="1"/>
  <c r="H21" i="23"/>
  <c r="I21" i="23" s="1"/>
  <c r="K21" i="23" s="1"/>
  <c r="H37" i="23"/>
  <c r="I37" i="23" s="1"/>
  <c r="K37" i="23" s="1"/>
  <c r="H24" i="23"/>
  <c r="I24" i="23" s="1"/>
  <c r="K24" i="23" s="1"/>
  <c r="H16" i="23"/>
  <c r="I16" i="23" s="1"/>
  <c r="H34" i="23"/>
  <c r="I34" i="23" s="1"/>
  <c r="K34" i="23" s="1"/>
  <c r="H6" i="23"/>
  <c r="I6" i="23" s="1"/>
  <c r="K6" i="23" s="1"/>
  <c r="H26" i="23"/>
  <c r="I26" i="23" s="1"/>
  <c r="K26" i="23" s="1"/>
  <c r="H42" i="23"/>
  <c r="I42" i="23" s="1"/>
  <c r="K42" i="23" s="1"/>
  <c r="H22" i="23"/>
  <c r="I22" i="23" s="1"/>
  <c r="K22" i="23" s="1"/>
  <c r="H36" i="23"/>
  <c r="I36" i="23" s="1"/>
  <c r="K36" i="23" s="1"/>
  <c r="K27" i="51"/>
  <c r="K14" i="51"/>
  <c r="K13" i="51"/>
  <c r="K29" i="51"/>
  <c r="K20" i="51"/>
  <c r="K16" i="51"/>
  <c r="K42" i="51"/>
  <c r="K33" i="51"/>
  <c r="K21" i="51"/>
  <c r="K17" i="51"/>
  <c r="K37" i="51"/>
  <c r="K22" i="51"/>
  <c r="K38" i="51"/>
  <c r="K15" i="51"/>
  <c r="K6" i="51"/>
  <c r="K26" i="51"/>
  <c r="K10" i="51"/>
  <c r="K40" i="51"/>
  <c r="K11" i="51"/>
  <c r="K8" i="51"/>
  <c r="K28" i="51"/>
  <c r="K19" i="51"/>
  <c r="K18" i="51"/>
  <c r="K35" i="51"/>
  <c r="H12" i="13"/>
  <c r="I12" i="13" s="1"/>
  <c r="H20" i="13"/>
  <c r="I20" i="13" s="1"/>
  <c r="H28" i="13"/>
  <c r="I28" i="13" s="1"/>
  <c r="H36" i="13"/>
  <c r="I36" i="13" s="1"/>
  <c r="H8" i="13"/>
  <c r="I8" i="13" s="1"/>
  <c r="H16" i="13"/>
  <c r="I16" i="13" s="1"/>
  <c r="H24" i="13"/>
  <c r="I24" i="13" s="1"/>
  <c r="H32" i="13"/>
  <c r="I32" i="13" s="1"/>
  <c r="H40" i="13"/>
  <c r="I40" i="13" s="1"/>
  <c r="H14" i="13"/>
  <c r="I14" i="13" s="1"/>
  <c r="H30" i="13"/>
  <c r="I30" i="13" s="1"/>
  <c r="H6" i="13"/>
  <c r="I6" i="13" s="1"/>
  <c r="H22" i="13"/>
  <c r="I22" i="13" s="1"/>
  <c r="H38" i="13"/>
  <c r="I38" i="13" s="1"/>
  <c r="H18" i="13"/>
  <c r="I18" i="13" s="1"/>
  <c r="H26" i="13"/>
  <c r="I26" i="13" s="1"/>
  <c r="H42" i="13"/>
  <c r="I42" i="13" s="1"/>
  <c r="H10" i="13"/>
  <c r="I10" i="13" s="1"/>
  <c r="H34" i="13"/>
  <c r="I34" i="13" s="1"/>
  <c r="H41" i="13"/>
  <c r="I41" i="13" s="1"/>
  <c r="H31" i="13"/>
  <c r="I31" i="13" s="1"/>
  <c r="H25" i="13"/>
  <c r="I25" i="13" s="1"/>
  <c r="H15" i="13"/>
  <c r="I15" i="13" s="1"/>
  <c r="H9" i="13"/>
  <c r="I9" i="13" s="1"/>
  <c r="H43" i="13"/>
  <c r="I43" i="13" s="1"/>
  <c r="H39" i="13"/>
  <c r="I39" i="13" s="1"/>
  <c r="H35" i="13"/>
  <c r="I35" i="13" s="1"/>
  <c r="H37" i="13"/>
  <c r="I37" i="13" s="1"/>
  <c r="H33" i="13"/>
  <c r="I33" i="13" s="1"/>
  <c r="H29" i="13"/>
  <c r="I29" i="13" s="1"/>
  <c r="H11" i="13"/>
  <c r="I11" i="13" s="1"/>
  <c r="H7" i="13"/>
  <c r="I7" i="13" s="1"/>
  <c r="H21" i="13"/>
  <c r="I21" i="13" s="1"/>
  <c r="H13" i="13"/>
  <c r="I13" i="13" s="1"/>
  <c r="H27" i="13"/>
  <c r="I27" i="13" s="1"/>
  <c r="H19" i="13"/>
  <c r="I19" i="13" s="1"/>
  <c r="H17" i="13"/>
  <c r="I17" i="13" s="1"/>
  <c r="H23" i="13"/>
  <c r="I23" i="13" s="1"/>
  <c r="H5" i="13"/>
  <c r="H5" i="16"/>
  <c r="H12" i="16"/>
  <c r="I12" i="16" s="1"/>
  <c r="H20" i="16"/>
  <c r="I20" i="16" s="1"/>
  <c r="H28" i="16"/>
  <c r="I28" i="16" s="1"/>
  <c r="H36" i="16"/>
  <c r="I36" i="16" s="1"/>
  <c r="H8" i="16"/>
  <c r="I8" i="16" s="1"/>
  <c r="H16" i="16"/>
  <c r="I16" i="16" s="1"/>
  <c r="H24" i="16"/>
  <c r="I24" i="16" s="1"/>
  <c r="H32" i="16"/>
  <c r="I32" i="16" s="1"/>
  <c r="H40" i="16"/>
  <c r="I40" i="16" s="1"/>
  <c r="H14" i="16"/>
  <c r="I14" i="16" s="1"/>
  <c r="H30" i="16"/>
  <c r="I30" i="16" s="1"/>
  <c r="H6" i="16"/>
  <c r="I6" i="16" s="1"/>
  <c r="H22" i="16"/>
  <c r="I22" i="16" s="1"/>
  <c r="H38" i="16"/>
  <c r="I38" i="16" s="1"/>
  <c r="H34" i="16"/>
  <c r="I34" i="16" s="1"/>
  <c r="H10" i="16"/>
  <c r="I10" i="16" s="1"/>
  <c r="H42" i="16"/>
  <c r="I42" i="16" s="1"/>
  <c r="H26" i="16"/>
  <c r="I26" i="16" s="1"/>
  <c r="H18" i="16"/>
  <c r="I18" i="16" s="1"/>
  <c r="H43" i="16"/>
  <c r="I43" i="16" s="1"/>
  <c r="H35" i="16"/>
  <c r="I35" i="16" s="1"/>
  <c r="H27" i="16"/>
  <c r="I27" i="16" s="1"/>
  <c r="H19" i="16"/>
  <c r="I19" i="16" s="1"/>
  <c r="H11" i="16"/>
  <c r="I11" i="16" s="1"/>
  <c r="H31" i="16"/>
  <c r="I31" i="16" s="1"/>
  <c r="H17" i="16"/>
  <c r="I17" i="16" s="1"/>
  <c r="H13" i="16"/>
  <c r="I13" i="16" s="1"/>
  <c r="H33" i="16"/>
  <c r="I33" i="16" s="1"/>
  <c r="H29" i="16"/>
  <c r="I29" i="16" s="1"/>
  <c r="H15" i="16"/>
  <c r="I15" i="16" s="1"/>
  <c r="H37" i="16"/>
  <c r="I37" i="16" s="1"/>
  <c r="H23" i="16"/>
  <c r="I23" i="16" s="1"/>
  <c r="H9" i="16"/>
  <c r="I9" i="16" s="1"/>
  <c r="H21" i="16"/>
  <c r="I21" i="16" s="1"/>
  <c r="H7" i="16"/>
  <c r="I7" i="16" s="1"/>
  <c r="H41" i="16"/>
  <c r="I41" i="16" s="1"/>
  <c r="H25" i="16"/>
  <c r="I25" i="16" s="1"/>
  <c r="H39" i="16"/>
  <c r="I39" i="16" s="1"/>
  <c r="H12" i="27"/>
  <c r="I12" i="27" s="1"/>
  <c r="H20" i="27"/>
  <c r="I20" i="27" s="1"/>
  <c r="H28" i="27"/>
  <c r="I28" i="27" s="1"/>
  <c r="H36" i="27"/>
  <c r="I36" i="27" s="1"/>
  <c r="H10" i="27"/>
  <c r="I10" i="27" s="1"/>
  <c r="H22" i="27"/>
  <c r="I22" i="27" s="1"/>
  <c r="H32" i="27"/>
  <c r="I32" i="27" s="1"/>
  <c r="H42" i="27"/>
  <c r="I42" i="27" s="1"/>
  <c r="H6" i="27"/>
  <c r="I6" i="27" s="1"/>
  <c r="H16" i="27"/>
  <c r="I16" i="27" s="1"/>
  <c r="H26" i="27"/>
  <c r="I26" i="27" s="1"/>
  <c r="H38" i="27"/>
  <c r="I38" i="27" s="1"/>
  <c r="H24" i="27"/>
  <c r="I24" i="27" s="1"/>
  <c r="H14" i="27"/>
  <c r="I14" i="27" s="1"/>
  <c r="H34" i="27"/>
  <c r="I34" i="27" s="1"/>
  <c r="H30" i="27"/>
  <c r="I30" i="27" s="1"/>
  <c r="H8" i="27"/>
  <c r="I8" i="27" s="1"/>
  <c r="H18" i="27"/>
  <c r="I18" i="27" s="1"/>
  <c r="H40" i="27"/>
  <c r="I40" i="27" s="1"/>
  <c r="H39" i="27"/>
  <c r="I39" i="27" s="1"/>
  <c r="H31" i="27"/>
  <c r="I31" i="27" s="1"/>
  <c r="H23" i="27"/>
  <c r="I23" i="27" s="1"/>
  <c r="H15" i="27"/>
  <c r="I15" i="27" s="1"/>
  <c r="H7" i="27"/>
  <c r="I7" i="27" s="1"/>
  <c r="H37" i="27"/>
  <c r="I37" i="27" s="1"/>
  <c r="H33" i="27"/>
  <c r="I33" i="27" s="1"/>
  <c r="H19" i="27"/>
  <c r="I19" i="27" s="1"/>
  <c r="H35" i="27"/>
  <c r="I35" i="27" s="1"/>
  <c r="H21" i="27"/>
  <c r="I21" i="27" s="1"/>
  <c r="H17" i="27"/>
  <c r="I17" i="27" s="1"/>
  <c r="H25" i="27"/>
  <c r="I25" i="27" s="1"/>
  <c r="H11" i="27"/>
  <c r="I11" i="27" s="1"/>
  <c r="H9" i="27"/>
  <c r="I9" i="27" s="1"/>
  <c r="H43" i="27"/>
  <c r="I43" i="27" s="1"/>
  <c r="H29" i="27"/>
  <c r="I29" i="27" s="1"/>
  <c r="H41" i="27"/>
  <c r="I41" i="27" s="1"/>
  <c r="H13" i="27"/>
  <c r="I13" i="27" s="1"/>
  <c r="H27" i="27"/>
  <c r="I27" i="27" s="1"/>
  <c r="H5" i="27"/>
  <c r="I5" i="25"/>
  <c r="K7" i="25"/>
  <c r="K11" i="25"/>
  <c r="K29" i="25"/>
  <c r="K13" i="25"/>
  <c r="K17" i="25"/>
  <c r="K6" i="25"/>
  <c r="K34" i="25"/>
  <c r="K14" i="25"/>
  <c r="K32" i="25"/>
  <c r="K38" i="25"/>
  <c r="K10" i="25"/>
  <c r="K30" i="25"/>
  <c r="K12" i="25"/>
  <c r="K23" i="22"/>
  <c r="K27" i="22"/>
  <c r="K7" i="22"/>
  <c r="K35" i="22"/>
  <c r="K13" i="22"/>
  <c r="K29" i="22"/>
  <c r="K16" i="22"/>
  <c r="K32" i="22"/>
  <c r="K20" i="22"/>
  <c r="K28" i="22"/>
  <c r="K38" i="22"/>
  <c r="K6" i="22"/>
  <c r="K18" i="22"/>
  <c r="K27" i="12"/>
  <c r="K25" i="12"/>
  <c r="K10" i="12"/>
  <c r="K24" i="12"/>
  <c r="K19" i="40"/>
  <c r="I5" i="40"/>
  <c r="K41" i="40"/>
  <c r="K27" i="40"/>
  <c r="K6" i="40"/>
  <c r="K25" i="40"/>
  <c r="K12" i="40"/>
  <c r="K42" i="40"/>
  <c r="K21" i="40"/>
  <c r="K43" i="40"/>
  <c r="K26" i="40"/>
  <c r="K39" i="40"/>
  <c r="K16" i="40"/>
  <c r="K15" i="30"/>
  <c r="K39" i="30"/>
  <c r="K12" i="30"/>
  <c r="K16" i="30"/>
  <c r="K42" i="30"/>
  <c r="K14" i="42"/>
  <c r="K30" i="42"/>
  <c r="K36" i="42"/>
  <c r="K12" i="42"/>
  <c r="K42" i="42"/>
  <c r="K23" i="42"/>
  <c r="K28" i="42"/>
  <c r="K8" i="42"/>
  <c r="K24" i="42"/>
  <c r="K17" i="42"/>
  <c r="K33" i="42"/>
  <c r="K20" i="39"/>
  <c r="K42" i="39"/>
  <c r="K30" i="39"/>
  <c r="K12" i="39"/>
  <c r="K28" i="39"/>
  <c r="K23" i="39"/>
  <c r="K13" i="39"/>
  <c r="K43" i="39"/>
  <c r="K26" i="39"/>
  <c r="K24" i="39"/>
  <c r="K40" i="39"/>
  <c r="K17" i="39"/>
  <c r="K33" i="39"/>
  <c r="K6" i="39"/>
  <c r="K30" i="36"/>
  <c r="K10" i="36"/>
  <c r="K6" i="36"/>
  <c r="K33" i="36"/>
  <c r="K36" i="36"/>
  <c r="K24" i="36"/>
  <c r="K24" i="33"/>
  <c r="K12" i="33"/>
  <c r="K8" i="33"/>
  <c r="K16" i="33"/>
  <c r="K32" i="33"/>
  <c r="K10" i="33"/>
  <c r="K14" i="33"/>
  <c r="K29" i="33"/>
  <c r="K17" i="33"/>
  <c r="K33" i="33"/>
  <c r="K9" i="33"/>
  <c r="K37" i="33"/>
  <c r="K7" i="33"/>
  <c r="K11" i="33"/>
  <c r="K27" i="33"/>
  <c r="K43" i="33"/>
  <c r="K42" i="52"/>
  <c r="K23" i="52"/>
  <c r="K28" i="52"/>
  <c r="K19" i="52"/>
  <c r="K22" i="52"/>
  <c r="K11" i="52"/>
  <c r="K8" i="43"/>
  <c r="K25" i="43"/>
  <c r="K40" i="43"/>
  <c r="K6" i="43"/>
  <c r="K12" i="31"/>
  <c r="K9" i="31"/>
  <c r="K11" i="31"/>
  <c r="K15" i="31"/>
  <c r="K35" i="31"/>
  <c r="K7" i="31"/>
  <c r="K16" i="31"/>
  <c r="K28" i="31"/>
  <c r="K32" i="31"/>
  <c r="K15" i="41"/>
  <c r="K26" i="41"/>
  <c r="K29" i="41"/>
  <c r="K34" i="41"/>
  <c r="K18" i="41"/>
  <c r="K37" i="41"/>
  <c r="K36" i="41"/>
  <c r="K27" i="41"/>
  <c r="I5" i="41"/>
  <c r="K31" i="41"/>
  <c r="K20" i="41"/>
  <c r="K42" i="41"/>
  <c r="K8" i="41"/>
  <c r="K24" i="41"/>
  <c r="K40" i="41"/>
  <c r="K17" i="41"/>
  <c r="K33" i="41"/>
  <c r="K6" i="41"/>
  <c r="K21" i="35"/>
  <c r="I5" i="35"/>
  <c r="K40" i="35"/>
  <c r="K6" i="35"/>
  <c r="K12" i="35"/>
  <c r="K8" i="35"/>
  <c r="K29" i="35"/>
  <c r="K41" i="35"/>
  <c r="K36" i="35"/>
  <c r="K32" i="35"/>
  <c r="K16" i="35"/>
  <c r="K25" i="32"/>
  <c r="K39" i="32"/>
  <c r="K41" i="32"/>
  <c r="K23" i="32"/>
  <c r="K17" i="32"/>
  <c r="K35" i="32"/>
  <c r="K21" i="32"/>
  <c r="K40" i="32"/>
  <c r="K28" i="32"/>
  <c r="K38" i="32"/>
  <c r="I5" i="32"/>
  <c r="K22" i="32"/>
  <c r="K42" i="32"/>
  <c r="K26" i="32"/>
  <c r="K10" i="32"/>
  <c r="K23" i="23"/>
  <c r="K17" i="23"/>
  <c r="K8" i="23"/>
  <c r="K38" i="23"/>
  <c r="K9" i="29"/>
  <c r="K37" i="29"/>
  <c r="K39" i="29"/>
  <c r="K15" i="29"/>
  <c r="K33" i="29"/>
  <c r="K17" i="29"/>
  <c r="K11" i="29"/>
  <c r="K27" i="29"/>
  <c r="K16" i="29"/>
  <c r="K26" i="29"/>
  <c r="K10" i="29"/>
  <c r="K22" i="29"/>
  <c r="K24" i="29"/>
  <c r="K40" i="29"/>
  <c r="K18" i="29"/>
  <c r="K36" i="29"/>
  <c r="K20" i="29"/>
  <c r="I5" i="50"/>
  <c r="K19" i="50"/>
  <c r="K40" i="50"/>
  <c r="K26" i="50"/>
  <c r="K43" i="50"/>
  <c r="K34" i="50"/>
  <c r="K21" i="50"/>
  <c r="K8" i="50"/>
  <c r="K36" i="50"/>
  <c r="K27" i="50"/>
  <c r="K10" i="50"/>
  <c r="K32" i="50"/>
  <c r="K13" i="50"/>
  <c r="K35" i="50"/>
  <c r="K22" i="50"/>
  <c r="K38" i="50"/>
  <c r="K31" i="50"/>
  <c r="K6" i="50"/>
  <c r="K16" i="50"/>
  <c r="K17" i="21"/>
  <c r="K21" i="21"/>
  <c r="K25" i="21"/>
  <c r="K43" i="21"/>
  <c r="K27" i="21"/>
  <c r="K11" i="21"/>
  <c r="K31" i="21"/>
  <c r="K15" i="21"/>
  <c r="K40" i="21"/>
  <c r="K32" i="21"/>
  <c r="K16" i="21"/>
  <c r="K8" i="21"/>
  <c r="K38" i="21"/>
  <c r="K30" i="21"/>
  <c r="K22" i="21"/>
  <c r="K6" i="21"/>
  <c r="K40" i="19"/>
  <c r="K24" i="19"/>
  <c r="K8" i="19"/>
  <c r="K35" i="19"/>
  <c r="K17" i="19"/>
  <c r="K33" i="19"/>
  <c r="K43" i="19"/>
  <c r="K13" i="19"/>
  <c r="K15" i="19"/>
  <c r="K31" i="19"/>
  <c r="K14" i="19"/>
  <c r="K38" i="19"/>
  <c r="K18" i="19"/>
  <c r="K36" i="19"/>
  <c r="K20" i="19"/>
  <c r="K30" i="38"/>
  <c r="K15" i="38"/>
  <c r="K7" i="38"/>
  <c r="K8" i="38"/>
  <c r="K24" i="38"/>
  <c r="K17" i="38"/>
  <c r="K6" i="38"/>
  <c r="K29" i="26"/>
  <c r="K25" i="26"/>
  <c r="K35" i="26"/>
  <c r="K19" i="26"/>
  <c r="K41" i="26"/>
  <c r="K7" i="26"/>
  <c r="K23" i="26"/>
  <c r="K26" i="26"/>
  <c r="K38" i="26"/>
  <c r="K18" i="26"/>
  <c r="K16" i="26"/>
  <c r="K17" i="24"/>
  <c r="K33" i="24"/>
  <c r="K15" i="24"/>
  <c r="K7" i="24"/>
  <c r="K25" i="24"/>
  <c r="K9" i="24"/>
  <c r="K37" i="24"/>
  <c r="K11" i="24"/>
  <c r="K27" i="24"/>
  <c r="K43" i="24"/>
  <c r="K22" i="24"/>
  <c r="K14" i="24"/>
  <c r="K34" i="24"/>
  <c r="I5" i="24"/>
  <c r="K26" i="24"/>
  <c r="K42" i="24"/>
  <c r="K20" i="24"/>
  <c r="K40" i="24"/>
  <c r="K24" i="24"/>
  <c r="K8" i="24"/>
  <c r="K33" i="28"/>
  <c r="K15" i="28"/>
  <c r="K11" i="28"/>
  <c r="K39" i="28"/>
  <c r="K9" i="28"/>
  <c r="K27" i="28"/>
  <c r="K13" i="28"/>
  <c r="K29" i="28"/>
  <c r="K38" i="28"/>
  <c r="K6" i="28"/>
  <c r="K34" i="28"/>
  <c r="K22" i="28"/>
  <c r="K26" i="28"/>
  <c r="I5" i="28"/>
  <c r="K30" i="28"/>
  <c r="K16" i="28"/>
  <c r="K22" i="37"/>
  <c r="K38" i="37"/>
  <c r="K34" i="37"/>
  <c r="K12" i="37"/>
  <c r="K26" i="37"/>
  <c r="K27" i="37"/>
  <c r="K18" i="37"/>
  <c r="K15" i="37"/>
  <c r="K14" i="37"/>
  <c r="I5" i="37"/>
  <c r="K31" i="37"/>
  <c r="K20" i="37"/>
  <c r="K42" i="37"/>
  <c r="K23" i="37"/>
  <c r="K8" i="37"/>
  <c r="K24" i="37"/>
  <c r="K40" i="37"/>
  <c r="K17" i="37"/>
  <c r="K33" i="37"/>
  <c r="K6" i="37"/>
  <c r="K15" i="34"/>
  <c r="K18" i="34"/>
  <c r="K29" i="15"/>
  <c r="K6" i="15"/>
  <c r="K8" i="15"/>
  <c r="K5" i="44"/>
  <c r="K17" i="20"/>
  <c r="K35" i="20"/>
  <c r="K29" i="20"/>
  <c r="K9" i="20"/>
  <c r="K27" i="20"/>
  <c r="K26" i="20"/>
  <c r="K6" i="20"/>
  <c r="K14" i="20"/>
  <c r="K32" i="20"/>
  <c r="K16" i="20"/>
  <c r="K36" i="20"/>
  <c r="K20" i="20"/>
  <c r="K32" i="17"/>
  <c r="K15" i="17"/>
  <c r="K11" i="17"/>
  <c r="K7" i="17"/>
  <c r="K9" i="17"/>
  <c r="K41" i="17"/>
  <c r="K38" i="17"/>
  <c r="K30" i="17"/>
  <c r="K42" i="17"/>
  <c r="K10" i="17"/>
  <c r="K18" i="17"/>
  <c r="K12" i="17"/>
  <c r="K40" i="8"/>
  <c r="K8" i="8"/>
  <c r="K29" i="8"/>
  <c r="K21" i="8"/>
  <c r="K9" i="8"/>
  <c r="K25" i="8"/>
  <c r="K41" i="8"/>
  <c r="K17" i="8"/>
  <c r="K33" i="8"/>
  <c r="K34" i="8"/>
  <c r="K18" i="8"/>
  <c r="K14" i="8"/>
  <c r="H32" i="48"/>
  <c r="I32" i="48" s="1"/>
  <c r="H22" i="48"/>
  <c r="I22" i="48" s="1"/>
  <c r="H12" i="48"/>
  <c r="I12" i="48" s="1"/>
  <c r="H6" i="48"/>
  <c r="I6" i="48" s="1"/>
  <c r="H41" i="48"/>
  <c r="I41" i="48" s="1"/>
  <c r="H29" i="48"/>
  <c r="I29" i="48" s="1"/>
  <c r="H13" i="48"/>
  <c r="I13" i="48" s="1"/>
  <c r="H38" i="48"/>
  <c r="I38" i="48" s="1"/>
  <c r="H24" i="48"/>
  <c r="I24" i="48" s="1"/>
  <c r="H8" i="48"/>
  <c r="I8" i="48" s="1"/>
  <c r="H39" i="48"/>
  <c r="I39" i="48" s="1"/>
  <c r="H23" i="48"/>
  <c r="I23" i="48" s="1"/>
  <c r="H9" i="48"/>
  <c r="I9" i="48" s="1"/>
  <c r="H36" i="48"/>
  <c r="I36" i="48" s="1"/>
  <c r="H20" i="48"/>
  <c r="I20" i="48" s="1"/>
  <c r="H31" i="48"/>
  <c r="I31" i="48" s="1"/>
  <c r="H40" i="48"/>
  <c r="I40" i="48" s="1"/>
  <c r="H14" i="48"/>
  <c r="I14" i="48" s="1"/>
  <c r="H17" i="48"/>
  <c r="I17" i="48" s="1"/>
  <c r="H28" i="48"/>
  <c r="I28" i="48" s="1"/>
  <c r="H33" i="48"/>
  <c r="I33" i="48" s="1"/>
  <c r="H16" i="48"/>
  <c r="I16" i="48" s="1"/>
  <c r="H7" i="48"/>
  <c r="I7" i="48" s="1"/>
  <c r="H30" i="48"/>
  <c r="I30" i="48" s="1"/>
  <c r="H21" i="48"/>
  <c r="I21" i="48" s="1"/>
  <c r="H43" i="48"/>
  <c r="I43" i="48" s="1"/>
  <c r="H35" i="48"/>
  <c r="I35" i="48" s="1"/>
  <c r="H27" i="48"/>
  <c r="I27" i="48" s="1"/>
  <c r="H19" i="48"/>
  <c r="I19" i="48" s="1"/>
  <c r="H11" i="48"/>
  <c r="I11" i="48" s="1"/>
  <c r="H42" i="48"/>
  <c r="I42" i="48" s="1"/>
  <c r="H34" i="48"/>
  <c r="I34" i="48" s="1"/>
  <c r="H26" i="48"/>
  <c r="I26" i="48" s="1"/>
  <c r="H18" i="48"/>
  <c r="I18" i="48" s="1"/>
  <c r="H10" i="48"/>
  <c r="I10" i="48" s="1"/>
  <c r="H37" i="48"/>
  <c r="I37" i="48" s="1"/>
  <c r="H25" i="48"/>
  <c r="I25" i="48" s="1"/>
  <c r="H15" i="48"/>
  <c r="I15" i="48" s="1"/>
  <c r="H5" i="48"/>
  <c r="H43" i="49"/>
  <c r="I43" i="49" s="1"/>
  <c r="H35" i="49"/>
  <c r="I35" i="49" s="1"/>
  <c r="H27" i="49"/>
  <c r="I27" i="49" s="1"/>
  <c r="H19" i="49"/>
  <c r="I19" i="49" s="1"/>
  <c r="H11" i="49"/>
  <c r="I11" i="49" s="1"/>
  <c r="H42" i="49"/>
  <c r="I42" i="49" s="1"/>
  <c r="H34" i="49"/>
  <c r="I34" i="49" s="1"/>
  <c r="H26" i="49"/>
  <c r="I26" i="49" s="1"/>
  <c r="H18" i="49"/>
  <c r="I18" i="49" s="1"/>
  <c r="H10" i="49"/>
  <c r="I10" i="49" s="1"/>
  <c r="H6" i="49"/>
  <c r="I6" i="49" s="1"/>
  <c r="H39" i="49"/>
  <c r="I39" i="49" s="1"/>
  <c r="H29" i="49"/>
  <c r="I29" i="49" s="1"/>
  <c r="H17" i="49"/>
  <c r="I17" i="49" s="1"/>
  <c r="H7" i="49"/>
  <c r="I7" i="49" s="1"/>
  <c r="H36" i="49"/>
  <c r="I36" i="49" s="1"/>
  <c r="H24" i="49"/>
  <c r="I24" i="49" s="1"/>
  <c r="H14" i="49"/>
  <c r="I14" i="49" s="1"/>
  <c r="H37" i="49"/>
  <c r="I37" i="49" s="1"/>
  <c r="H23" i="49"/>
  <c r="I23" i="49" s="1"/>
  <c r="H9" i="49"/>
  <c r="I9" i="49" s="1"/>
  <c r="H32" i="49"/>
  <c r="I32" i="49" s="1"/>
  <c r="H20" i="49"/>
  <c r="I20" i="49" s="1"/>
  <c r="H33" i="49"/>
  <c r="I33" i="49" s="1"/>
  <c r="H21" i="49"/>
  <c r="I21" i="49" s="1"/>
  <c r="H5" i="49"/>
  <c r="H30" i="49"/>
  <c r="I30" i="49" s="1"/>
  <c r="H16" i="49"/>
  <c r="I16" i="49" s="1"/>
  <c r="H41" i="49"/>
  <c r="I41" i="49" s="1"/>
  <c r="H13" i="49"/>
  <c r="I13" i="49" s="1"/>
  <c r="H22" i="49"/>
  <c r="I22" i="49" s="1"/>
  <c r="H25" i="49"/>
  <c r="I25" i="49" s="1"/>
  <c r="H38" i="49"/>
  <c r="I38" i="49" s="1"/>
  <c r="H8" i="49"/>
  <c r="I8" i="49" s="1"/>
  <c r="H15" i="49"/>
  <c r="I15" i="49" s="1"/>
  <c r="H28" i="49"/>
  <c r="I28" i="49" s="1"/>
  <c r="H31" i="49"/>
  <c r="I31" i="49" s="1"/>
  <c r="H12" i="49"/>
  <c r="I12" i="49" s="1"/>
  <c r="H40" i="49"/>
  <c r="I40" i="49" s="1"/>
  <c r="K21" i="25"/>
  <c r="K35" i="25"/>
  <c r="K37" i="25"/>
  <c r="K19" i="25"/>
  <c r="K15" i="25"/>
  <c r="K43" i="25"/>
  <c r="K27" i="25"/>
  <c r="K9" i="25"/>
  <c r="K25" i="25"/>
  <c r="K22" i="25"/>
  <c r="K42" i="25"/>
  <c r="K26" i="25"/>
  <c r="K16" i="25"/>
  <c r="K24" i="25"/>
  <c r="K40" i="25"/>
  <c r="K18" i="25"/>
  <c r="K36" i="25"/>
  <c r="K20" i="25"/>
  <c r="K9" i="22"/>
  <c r="K11" i="22"/>
  <c r="K39" i="22"/>
  <c r="K41" i="22"/>
  <c r="K43" i="22"/>
  <c r="K31" i="22"/>
  <c r="K33" i="22"/>
  <c r="K37" i="22"/>
  <c r="K8" i="22"/>
  <c r="K36" i="22"/>
  <c r="I5" i="22"/>
  <c r="K12" i="22"/>
  <c r="K30" i="22"/>
  <c r="K14" i="22"/>
  <c r="K42" i="22"/>
  <c r="K26" i="22"/>
  <c r="K10" i="22"/>
  <c r="K13" i="12"/>
  <c r="K15" i="12"/>
  <c r="K17" i="12"/>
  <c r="K33" i="12"/>
  <c r="K22" i="12"/>
  <c r="K14" i="12"/>
  <c r="K6" i="12"/>
  <c r="K16" i="12"/>
  <c r="K10" i="40"/>
  <c r="K38" i="40"/>
  <c r="K13" i="40"/>
  <c r="K30" i="40"/>
  <c r="K37" i="40"/>
  <c r="K28" i="40"/>
  <c r="K11" i="40"/>
  <c r="K33" i="40"/>
  <c r="K14" i="40"/>
  <c r="K36" i="40"/>
  <c r="K15" i="40"/>
  <c r="K31" i="40"/>
  <c r="K8" i="40"/>
  <c r="K24" i="40"/>
  <c r="K40" i="40"/>
  <c r="K13" i="30"/>
  <c r="K31" i="30"/>
  <c r="K43" i="30"/>
  <c r="K40" i="30"/>
  <c r="K28" i="30"/>
  <c r="K18" i="30"/>
  <c r="K19" i="42"/>
  <c r="K10" i="42"/>
  <c r="K18" i="42"/>
  <c r="K21" i="42"/>
  <c r="K43" i="42"/>
  <c r="K16" i="42"/>
  <c r="K25" i="42"/>
  <c r="K41" i="42"/>
  <c r="K21" i="39"/>
  <c r="K37" i="39"/>
  <c r="K11" i="39"/>
  <c r="I5" i="39"/>
  <c r="K18" i="39"/>
  <c r="K15" i="39"/>
  <c r="K10" i="39"/>
  <c r="K38" i="39"/>
  <c r="K27" i="39"/>
  <c r="K14" i="39"/>
  <c r="K36" i="39"/>
  <c r="K16" i="39"/>
  <c r="K32" i="39"/>
  <c r="K25" i="39"/>
  <c r="K41" i="39"/>
  <c r="K29" i="36"/>
  <c r="K27" i="36"/>
  <c r="K22" i="36"/>
  <c r="K34" i="36"/>
  <c r="K25" i="36"/>
  <c r="K12" i="36"/>
  <c r="K16" i="36"/>
  <c r="K32" i="36"/>
  <c r="I5" i="36"/>
  <c r="K40" i="33"/>
  <c r="K34" i="33"/>
  <c r="K36" i="33"/>
  <c r="K26" i="33"/>
  <c r="K28" i="33"/>
  <c r="K42" i="33"/>
  <c r="K20" i="33"/>
  <c r="K38" i="33"/>
  <c r="K6" i="33"/>
  <c r="K15" i="33"/>
  <c r="K31" i="33"/>
  <c r="K13" i="33"/>
  <c r="K23" i="33"/>
  <c r="K41" i="33"/>
  <c r="K21" i="33"/>
  <c r="K39" i="33"/>
  <c r="K19" i="33"/>
  <c r="K35" i="33"/>
  <c r="K12" i="52"/>
  <c r="K33" i="52"/>
  <c r="K9" i="52"/>
  <c r="K7" i="52"/>
  <c r="K24" i="52"/>
  <c r="K43" i="52"/>
  <c r="K17" i="52"/>
  <c r="K36" i="52"/>
  <c r="K31" i="52"/>
  <c r="K18" i="52"/>
  <c r="K29" i="43"/>
  <c r="I5" i="43"/>
  <c r="K18" i="43"/>
  <c r="K17" i="43"/>
  <c r="K36" i="43"/>
  <c r="K12" i="43"/>
  <c r="K33" i="43"/>
  <c r="K39" i="43"/>
  <c r="I5" i="31"/>
  <c r="K24" i="31"/>
  <c r="K38" i="31"/>
  <c r="K43" i="31"/>
  <c r="K19" i="31"/>
  <c r="K13" i="31"/>
  <c r="K31" i="31"/>
  <c r="K21" i="31"/>
  <c r="K29" i="31"/>
  <c r="K17" i="31"/>
  <c r="K8" i="31"/>
  <c r="K36" i="31"/>
  <c r="K20" i="31"/>
  <c r="K10" i="31"/>
  <c r="K43" i="41"/>
  <c r="K12" i="41"/>
  <c r="K38" i="41"/>
  <c r="K21" i="41"/>
  <c r="K7" i="41"/>
  <c r="K22" i="41"/>
  <c r="K11" i="41"/>
  <c r="K39" i="41"/>
  <c r="K28" i="41"/>
  <c r="K19" i="41"/>
  <c r="K10" i="41"/>
  <c r="K30" i="41"/>
  <c r="K13" i="41"/>
  <c r="K35" i="41"/>
  <c r="K16" i="41"/>
  <c r="K32" i="41"/>
  <c r="K9" i="41"/>
  <c r="K25" i="41"/>
  <c r="K41" i="41"/>
  <c r="K35" i="35"/>
  <c r="K19" i="35"/>
  <c r="K26" i="35"/>
  <c r="K18" i="35"/>
  <c r="K22" i="35"/>
  <c r="K42" i="35"/>
  <c r="K28" i="35"/>
  <c r="K33" i="35"/>
  <c r="K25" i="35"/>
  <c r="K9" i="35"/>
  <c r="K27" i="35"/>
  <c r="K39" i="35"/>
  <c r="K20" i="35"/>
  <c r="K10" i="35"/>
  <c r="K34" i="35"/>
  <c r="K11" i="32"/>
  <c r="K27" i="32"/>
  <c r="K7" i="32"/>
  <c r="K9" i="32"/>
  <c r="K15" i="32"/>
  <c r="K33" i="32"/>
  <c r="K31" i="32"/>
  <c r="K29" i="32"/>
  <c r="K36" i="32"/>
  <c r="K24" i="32"/>
  <c r="K6" i="32"/>
  <c r="K8" i="32"/>
  <c r="K20" i="32"/>
  <c r="K16" i="32"/>
  <c r="K12" i="32"/>
  <c r="K34" i="32"/>
  <c r="H12" i="14"/>
  <c r="I12" i="14" s="1"/>
  <c r="H20" i="14"/>
  <c r="I20" i="14" s="1"/>
  <c r="H28" i="14"/>
  <c r="I28" i="14" s="1"/>
  <c r="H36" i="14"/>
  <c r="I36" i="14" s="1"/>
  <c r="H8" i="14"/>
  <c r="I8" i="14" s="1"/>
  <c r="H16" i="14"/>
  <c r="I16" i="14" s="1"/>
  <c r="H24" i="14"/>
  <c r="I24" i="14" s="1"/>
  <c r="H32" i="14"/>
  <c r="I32" i="14" s="1"/>
  <c r="H40" i="14"/>
  <c r="I40" i="14" s="1"/>
  <c r="H6" i="14"/>
  <c r="I6" i="14" s="1"/>
  <c r="H22" i="14"/>
  <c r="I22" i="14" s="1"/>
  <c r="H38" i="14"/>
  <c r="I38" i="14" s="1"/>
  <c r="H14" i="14"/>
  <c r="I14" i="14" s="1"/>
  <c r="H30" i="14"/>
  <c r="I30" i="14" s="1"/>
  <c r="H26" i="14"/>
  <c r="I26" i="14" s="1"/>
  <c r="H34" i="14"/>
  <c r="I34" i="14" s="1"/>
  <c r="H18" i="14"/>
  <c r="I18" i="14" s="1"/>
  <c r="H42" i="14"/>
  <c r="I42" i="14" s="1"/>
  <c r="H10" i="14"/>
  <c r="I10" i="14" s="1"/>
  <c r="H35" i="14"/>
  <c r="I35" i="14" s="1"/>
  <c r="H29" i="14"/>
  <c r="I29" i="14" s="1"/>
  <c r="H19" i="14"/>
  <c r="I19" i="14" s="1"/>
  <c r="H13" i="14"/>
  <c r="I13" i="14" s="1"/>
  <c r="H25" i="14"/>
  <c r="I25" i="14" s="1"/>
  <c r="H21" i="14"/>
  <c r="I21" i="14" s="1"/>
  <c r="H17" i="14"/>
  <c r="I17" i="14" s="1"/>
  <c r="H31" i="14"/>
  <c r="I31" i="14" s="1"/>
  <c r="H27" i="14"/>
  <c r="I27" i="14" s="1"/>
  <c r="H23" i="14"/>
  <c r="I23" i="14" s="1"/>
  <c r="H37" i="14"/>
  <c r="I37" i="14" s="1"/>
  <c r="H11" i="14"/>
  <c r="I11" i="14" s="1"/>
  <c r="H43" i="14"/>
  <c r="I43" i="14" s="1"/>
  <c r="H9" i="14"/>
  <c r="I9" i="14" s="1"/>
  <c r="H41" i="14"/>
  <c r="I41" i="14" s="1"/>
  <c r="H33" i="14"/>
  <c r="I33" i="14" s="1"/>
  <c r="H15" i="14"/>
  <c r="I15" i="14" s="1"/>
  <c r="H7" i="14"/>
  <c r="I7" i="14" s="1"/>
  <c r="H39" i="14"/>
  <c r="I39" i="14" s="1"/>
  <c r="H5" i="14"/>
  <c r="K16" i="23"/>
  <c r="K20" i="23"/>
  <c r="I5" i="29"/>
  <c r="K21" i="29"/>
  <c r="K23" i="29"/>
  <c r="K25" i="29"/>
  <c r="K41" i="29"/>
  <c r="K29" i="29"/>
  <c r="K13" i="29"/>
  <c r="K31" i="29"/>
  <c r="K19" i="29"/>
  <c r="K35" i="29"/>
  <c r="K38" i="29"/>
  <c r="K6" i="29"/>
  <c r="K32" i="29"/>
  <c r="K42" i="29"/>
  <c r="K34" i="29"/>
  <c r="K14" i="29"/>
  <c r="K30" i="29"/>
  <c r="K8" i="29"/>
  <c r="K28" i="29"/>
  <c r="K12" i="29"/>
  <c r="K28" i="50"/>
  <c r="K12" i="50"/>
  <c r="K29" i="50"/>
  <c r="K17" i="50"/>
  <c r="K18" i="50"/>
  <c r="K37" i="50"/>
  <c r="K24" i="50"/>
  <c r="K11" i="50"/>
  <c r="K41" i="50"/>
  <c r="K20" i="50"/>
  <c r="K42" i="50"/>
  <c r="K25" i="50"/>
  <c r="K14" i="50"/>
  <c r="K30" i="50"/>
  <c r="K7" i="50"/>
  <c r="K23" i="50"/>
  <c r="K39" i="50"/>
  <c r="K33" i="50"/>
  <c r="H12" i="18"/>
  <c r="I12" i="18" s="1"/>
  <c r="H20" i="18"/>
  <c r="I20" i="18" s="1"/>
  <c r="H28" i="18"/>
  <c r="I28" i="18" s="1"/>
  <c r="H36" i="18"/>
  <c r="I36" i="18" s="1"/>
  <c r="H8" i="18"/>
  <c r="I8" i="18" s="1"/>
  <c r="H16" i="18"/>
  <c r="I16" i="18" s="1"/>
  <c r="H24" i="18"/>
  <c r="I24" i="18" s="1"/>
  <c r="H32" i="18"/>
  <c r="I32" i="18" s="1"/>
  <c r="H40" i="18"/>
  <c r="I40" i="18" s="1"/>
  <c r="H6" i="18"/>
  <c r="I6" i="18" s="1"/>
  <c r="H22" i="18"/>
  <c r="I22" i="18" s="1"/>
  <c r="H38" i="18"/>
  <c r="I38" i="18" s="1"/>
  <c r="H14" i="18"/>
  <c r="I14" i="18" s="1"/>
  <c r="H30" i="18"/>
  <c r="I30" i="18" s="1"/>
  <c r="H10" i="18"/>
  <c r="I10" i="18" s="1"/>
  <c r="H42" i="18"/>
  <c r="I42" i="18" s="1"/>
  <c r="H18" i="18"/>
  <c r="I18" i="18" s="1"/>
  <c r="H34" i="18"/>
  <c r="I34" i="18" s="1"/>
  <c r="H26" i="18"/>
  <c r="I26" i="18" s="1"/>
  <c r="H35" i="18"/>
  <c r="I35" i="18" s="1"/>
  <c r="H29" i="18"/>
  <c r="I29" i="18" s="1"/>
  <c r="H19" i="18"/>
  <c r="I19" i="18" s="1"/>
  <c r="H13" i="18"/>
  <c r="I13" i="18" s="1"/>
  <c r="H41" i="18"/>
  <c r="I41" i="18" s="1"/>
  <c r="H37" i="18"/>
  <c r="I37" i="18" s="1"/>
  <c r="H33" i="18"/>
  <c r="I33" i="18" s="1"/>
  <c r="H15" i="18"/>
  <c r="I15" i="18" s="1"/>
  <c r="H11" i="18"/>
  <c r="I11" i="18" s="1"/>
  <c r="H7" i="18"/>
  <c r="I7" i="18" s="1"/>
  <c r="H43" i="18"/>
  <c r="I43" i="18" s="1"/>
  <c r="H39" i="18"/>
  <c r="I39" i="18" s="1"/>
  <c r="H9" i="18"/>
  <c r="I9" i="18" s="1"/>
  <c r="H27" i="18"/>
  <c r="I27" i="18" s="1"/>
  <c r="H25" i="18"/>
  <c r="I25" i="18" s="1"/>
  <c r="H17" i="18"/>
  <c r="I17" i="18" s="1"/>
  <c r="H31" i="18"/>
  <c r="I31" i="18" s="1"/>
  <c r="H23" i="18"/>
  <c r="I23" i="18" s="1"/>
  <c r="H21" i="18"/>
  <c r="I21" i="18" s="1"/>
  <c r="H5" i="18"/>
  <c r="K33" i="21"/>
  <c r="K37" i="21"/>
  <c r="K41" i="21"/>
  <c r="K9" i="21"/>
  <c r="K35" i="21"/>
  <c r="K19" i="21"/>
  <c r="K39" i="21"/>
  <c r="K23" i="21"/>
  <c r="K7" i="21"/>
  <c r="K36" i="21"/>
  <c r="K28" i="21"/>
  <c r="K20" i="21"/>
  <c r="K12" i="21"/>
  <c r="K42" i="21"/>
  <c r="K34" i="21"/>
  <c r="K26" i="21"/>
  <c r="K18" i="21"/>
  <c r="I5" i="19"/>
  <c r="K32" i="19"/>
  <c r="K16" i="19"/>
  <c r="K21" i="19"/>
  <c r="K19" i="19"/>
  <c r="K11" i="19"/>
  <c r="K29" i="19"/>
  <c r="K9" i="19"/>
  <c r="K27" i="19"/>
  <c r="K7" i="19"/>
  <c r="K23" i="19"/>
  <c r="K39" i="19"/>
  <c r="K22" i="19"/>
  <c r="K34" i="19"/>
  <c r="K42" i="19"/>
  <c r="K10" i="19"/>
  <c r="K12" i="19"/>
  <c r="K39" i="38"/>
  <c r="K29" i="38"/>
  <c r="K26" i="38"/>
  <c r="K27" i="38"/>
  <c r="K35" i="38"/>
  <c r="K34" i="38"/>
  <c r="K23" i="38"/>
  <c r="K38" i="38"/>
  <c r="K43" i="38"/>
  <c r="K16" i="38"/>
  <c r="K32" i="38"/>
  <c r="K9" i="38"/>
  <c r="K25" i="38"/>
  <c r="K41" i="38"/>
  <c r="K21" i="26"/>
  <c r="K27" i="26"/>
  <c r="K9" i="26"/>
  <c r="K43" i="26"/>
  <c r="K15" i="26"/>
  <c r="K37" i="26"/>
  <c r="K34" i="26"/>
  <c r="K17" i="26"/>
  <c r="K33" i="26"/>
  <c r="K20" i="26"/>
  <c r="K10" i="26"/>
  <c r="K30" i="26"/>
  <c r="K36" i="26"/>
  <c r="I5" i="26"/>
  <c r="K28" i="26"/>
  <c r="K6" i="26"/>
  <c r="K40" i="26"/>
  <c r="K24" i="26"/>
  <c r="K31" i="24"/>
  <c r="K13" i="24"/>
  <c r="K29" i="24"/>
  <c r="K21" i="24"/>
  <c r="K39" i="24"/>
  <c r="K23" i="24"/>
  <c r="K41" i="24"/>
  <c r="K19" i="24"/>
  <c r="K35" i="24"/>
  <c r="K36" i="24"/>
  <c r="K6" i="24"/>
  <c r="K28" i="24"/>
  <c r="K18" i="24"/>
  <c r="K38" i="24"/>
  <c r="K12" i="24"/>
  <c r="K30" i="24"/>
  <c r="K10" i="24"/>
  <c r="K32" i="24"/>
  <c r="K16" i="24"/>
  <c r="K19" i="28"/>
  <c r="K7" i="28"/>
  <c r="K25" i="28"/>
  <c r="K43" i="28"/>
  <c r="K41" i="28"/>
  <c r="K21" i="28"/>
  <c r="K37" i="28"/>
  <c r="K18" i="28"/>
  <c r="K28" i="28"/>
  <c r="K36" i="28"/>
  <c r="K14" i="28"/>
  <c r="K42" i="28"/>
  <c r="K20" i="28"/>
  <c r="K40" i="28"/>
  <c r="K24" i="28"/>
  <c r="K21" i="37"/>
  <c r="K39" i="37"/>
  <c r="K29" i="37"/>
  <c r="K11" i="37"/>
  <c r="K7" i="37"/>
  <c r="K43" i="37"/>
  <c r="K36" i="37"/>
  <c r="K37" i="37"/>
  <c r="K28" i="37"/>
  <c r="K19" i="37"/>
  <c r="K10" i="37"/>
  <c r="K30" i="37"/>
  <c r="K13" i="37"/>
  <c r="K35" i="37"/>
  <c r="K16" i="37"/>
  <c r="K32" i="37"/>
  <c r="K9" i="37"/>
  <c r="K25" i="37"/>
  <c r="K41" i="37"/>
  <c r="K35" i="34"/>
  <c r="K29" i="34"/>
  <c r="K27" i="34"/>
  <c r="I5" i="34"/>
  <c r="K36" i="34"/>
  <c r="K28" i="34"/>
  <c r="K20" i="34"/>
  <c r="K42" i="34"/>
  <c r="K26" i="34"/>
  <c r="K13" i="15"/>
  <c r="K21" i="15"/>
  <c r="K30" i="15"/>
  <c r="K38" i="15"/>
  <c r="K26" i="15"/>
  <c r="K36" i="15"/>
  <c r="I5" i="15"/>
  <c r="K16" i="15"/>
  <c r="I5" i="20"/>
  <c r="K19" i="20"/>
  <c r="K21" i="20"/>
  <c r="K37" i="20"/>
  <c r="K25" i="20"/>
  <c r="K43" i="20"/>
  <c r="K13" i="20"/>
  <c r="K41" i="20"/>
  <c r="K15" i="20"/>
  <c r="K34" i="20"/>
  <c r="K10" i="20"/>
  <c r="K40" i="20"/>
  <c r="K24" i="20"/>
  <c r="K8" i="20"/>
  <c r="K28" i="20"/>
  <c r="K12" i="20"/>
  <c r="K40" i="17"/>
  <c r="K24" i="17"/>
  <c r="K8" i="17"/>
  <c r="K43" i="17"/>
  <c r="K31" i="17"/>
  <c r="K13" i="17"/>
  <c r="K19" i="17"/>
  <c r="K21" i="17"/>
  <c r="K39" i="17"/>
  <c r="K17" i="17"/>
  <c r="K33" i="17"/>
  <c r="K6" i="17"/>
  <c r="K14" i="17"/>
  <c r="K22" i="17"/>
  <c r="K26" i="17"/>
  <c r="K34" i="17"/>
  <c r="K36" i="17"/>
  <c r="K20" i="17"/>
  <c r="I5" i="8"/>
  <c r="K32" i="8"/>
  <c r="K16" i="8"/>
  <c r="K13" i="8"/>
  <c r="K27" i="8"/>
  <c r="K19" i="8"/>
  <c r="K11" i="8"/>
  <c r="K43" i="8"/>
  <c r="K15" i="8"/>
  <c r="K31" i="8"/>
  <c r="K7" i="8"/>
  <c r="K23" i="8"/>
  <c r="K39" i="8"/>
  <c r="K30" i="8"/>
  <c r="K38" i="8"/>
  <c r="K6" i="8"/>
  <c r="K28" i="8"/>
  <c r="K12" i="8"/>
  <c r="H44" i="33" l="1"/>
  <c r="H44" i="21"/>
  <c r="H44" i="24"/>
  <c r="I5" i="33"/>
  <c r="K5" i="33" s="1"/>
  <c r="K44" i="33" s="1"/>
  <c r="M44" i="33" s="1"/>
  <c r="H44" i="37"/>
  <c r="H44" i="42"/>
  <c r="H44" i="17"/>
  <c r="H44" i="51"/>
  <c r="H44" i="31"/>
  <c r="I44" i="26"/>
  <c r="H44" i="19"/>
  <c r="H44" i="39"/>
  <c r="H44" i="28"/>
  <c r="H44" i="32"/>
  <c r="H44" i="25"/>
  <c r="H44" i="20"/>
  <c r="H44" i="26"/>
  <c r="H44" i="8"/>
  <c r="H44" i="29"/>
  <c r="H44" i="36"/>
  <c r="I5" i="42"/>
  <c r="K5" i="42" s="1"/>
  <c r="K44" i="42" s="1"/>
  <c r="M44" i="42" s="1"/>
  <c r="H44" i="22"/>
  <c r="H44" i="41"/>
  <c r="H44" i="40"/>
  <c r="I5" i="51"/>
  <c r="H44" i="43"/>
  <c r="H44" i="50"/>
  <c r="K44" i="44"/>
  <c r="M44" i="44" s="1"/>
  <c r="O13" i="44" s="1"/>
  <c r="Q13" i="44" s="1"/>
  <c r="H44" i="38"/>
  <c r="H44" i="52"/>
  <c r="H44" i="35"/>
  <c r="H44" i="30"/>
  <c r="H44" i="12"/>
  <c r="H44" i="44"/>
  <c r="I44" i="44"/>
  <c r="H44" i="15"/>
  <c r="H44" i="34"/>
  <c r="H44" i="23"/>
  <c r="K5" i="20"/>
  <c r="K44" i="20" s="1"/>
  <c r="M44" i="20" s="1"/>
  <c r="I44" i="20"/>
  <c r="I5" i="18"/>
  <c r="H44" i="18"/>
  <c r="K23" i="18"/>
  <c r="K17" i="18"/>
  <c r="K27" i="18"/>
  <c r="K39" i="18"/>
  <c r="K7" i="18"/>
  <c r="K15" i="18"/>
  <c r="K37" i="18"/>
  <c r="K13" i="18"/>
  <c r="K29" i="18"/>
  <c r="K26" i="18"/>
  <c r="K18" i="18"/>
  <c r="K10" i="18"/>
  <c r="K14" i="18"/>
  <c r="K22" i="18"/>
  <c r="K40" i="18"/>
  <c r="K24" i="18"/>
  <c r="K8" i="18"/>
  <c r="K28" i="18"/>
  <c r="K12" i="18"/>
  <c r="K39" i="14"/>
  <c r="K15" i="14"/>
  <c r="K41" i="14"/>
  <c r="K43" i="14"/>
  <c r="K37" i="14"/>
  <c r="K27" i="14"/>
  <c r="K17" i="14"/>
  <c r="K25" i="14"/>
  <c r="K19" i="14"/>
  <c r="K35" i="14"/>
  <c r="K42" i="14"/>
  <c r="K34" i="14"/>
  <c r="K30" i="14"/>
  <c r="K38" i="14"/>
  <c r="K6" i="14"/>
  <c r="K32" i="14"/>
  <c r="K16" i="14"/>
  <c r="K36" i="14"/>
  <c r="K20" i="14"/>
  <c r="I44" i="43"/>
  <c r="K5" i="43"/>
  <c r="K44" i="43" s="1"/>
  <c r="M44" i="43" s="1"/>
  <c r="K5" i="36"/>
  <c r="K44" i="36" s="1"/>
  <c r="M44" i="36" s="1"/>
  <c r="I44" i="36"/>
  <c r="I44" i="42"/>
  <c r="K5" i="30"/>
  <c r="K44" i="30" s="1"/>
  <c r="M44" i="30" s="1"/>
  <c r="I44" i="30"/>
  <c r="I44" i="12"/>
  <c r="K5" i="12"/>
  <c r="K44" i="12" s="1"/>
  <c r="M44" i="12" s="1"/>
  <c r="K5" i="22"/>
  <c r="K44" i="22" s="1"/>
  <c r="M44" i="22" s="1"/>
  <c r="I44" i="22"/>
  <c r="K40" i="49"/>
  <c r="K31" i="49"/>
  <c r="K15" i="49"/>
  <c r="K38" i="49"/>
  <c r="K22" i="49"/>
  <c r="K41" i="49"/>
  <c r="K30" i="49"/>
  <c r="K21" i="49"/>
  <c r="K20" i="49"/>
  <c r="K9" i="49"/>
  <c r="K37" i="49"/>
  <c r="K24" i="49"/>
  <c r="K7" i="49"/>
  <c r="K29" i="49"/>
  <c r="K6" i="49"/>
  <c r="K18" i="49"/>
  <c r="K34" i="49"/>
  <c r="K11" i="49"/>
  <c r="K27" i="49"/>
  <c r="K43" i="49"/>
  <c r="K15" i="48"/>
  <c r="K37" i="48"/>
  <c r="K18" i="48"/>
  <c r="K34" i="48"/>
  <c r="K11" i="48"/>
  <c r="K27" i="48"/>
  <c r="K43" i="48"/>
  <c r="K30" i="48"/>
  <c r="K16" i="48"/>
  <c r="K28" i="48"/>
  <c r="K14" i="48"/>
  <c r="K31" i="48"/>
  <c r="K36" i="48"/>
  <c r="K23" i="48"/>
  <c r="K8" i="48"/>
  <c r="K38" i="48"/>
  <c r="K29" i="48"/>
  <c r="K6" i="48"/>
  <c r="K22" i="48"/>
  <c r="K5" i="37"/>
  <c r="K44" i="37" s="1"/>
  <c r="M44" i="37" s="1"/>
  <c r="I44" i="37"/>
  <c r="I44" i="24"/>
  <c r="K5" i="24"/>
  <c r="K44" i="24" s="1"/>
  <c r="M44" i="24" s="1"/>
  <c r="K5" i="38"/>
  <c r="K44" i="38" s="1"/>
  <c r="M44" i="38" s="1"/>
  <c r="I44" i="38"/>
  <c r="I44" i="21"/>
  <c r="K5" i="21"/>
  <c r="K44" i="21" s="1"/>
  <c r="M44" i="21" s="1"/>
  <c r="I44" i="40"/>
  <c r="K5" i="40"/>
  <c r="K44" i="40" s="1"/>
  <c r="M44" i="40" s="1"/>
  <c r="K27" i="27"/>
  <c r="K41" i="27"/>
  <c r="K43" i="27"/>
  <c r="K11" i="27"/>
  <c r="K17" i="27"/>
  <c r="K35" i="27"/>
  <c r="K33" i="27"/>
  <c r="K7" i="27"/>
  <c r="K23" i="27"/>
  <c r="K39" i="27"/>
  <c r="K18" i="27"/>
  <c r="K30" i="27"/>
  <c r="K14" i="27"/>
  <c r="K38" i="27"/>
  <c r="K16" i="27"/>
  <c r="K42" i="27"/>
  <c r="K22" i="27"/>
  <c r="K36" i="27"/>
  <c r="K20" i="27"/>
  <c r="K39" i="16"/>
  <c r="K41" i="16"/>
  <c r="K21" i="16"/>
  <c r="K23" i="16"/>
  <c r="K15" i="16"/>
  <c r="K33" i="16"/>
  <c r="K17" i="16"/>
  <c r="K11" i="16"/>
  <c r="K27" i="16"/>
  <c r="K43" i="16"/>
  <c r="K26" i="16"/>
  <c r="K10" i="16"/>
  <c r="K38" i="16"/>
  <c r="K6" i="16"/>
  <c r="K14" i="16"/>
  <c r="K32" i="16"/>
  <c r="K16" i="16"/>
  <c r="K36" i="16"/>
  <c r="K20" i="16"/>
  <c r="I5" i="16"/>
  <c r="H44" i="16"/>
  <c r="K23" i="13"/>
  <c r="K19" i="13"/>
  <c r="K13" i="13"/>
  <c r="K7" i="13"/>
  <c r="K29" i="13"/>
  <c r="K37" i="13"/>
  <c r="K39" i="13"/>
  <c r="K9" i="13"/>
  <c r="K25" i="13"/>
  <c r="K41" i="13"/>
  <c r="K10" i="13"/>
  <c r="K26" i="13"/>
  <c r="K38" i="13"/>
  <c r="K6" i="13"/>
  <c r="K14" i="13"/>
  <c r="K32" i="13"/>
  <c r="K16" i="13"/>
  <c r="K36" i="13"/>
  <c r="K20" i="13"/>
  <c r="I44" i="51"/>
  <c r="K5" i="51"/>
  <c r="K44" i="51" s="1"/>
  <c r="M44" i="51" s="1"/>
  <c r="I44" i="8"/>
  <c r="K5" i="8"/>
  <c r="K44" i="8" s="1"/>
  <c r="M44" i="8" s="1"/>
  <c r="K5" i="15"/>
  <c r="K44" i="15" s="1"/>
  <c r="M44" i="15" s="1"/>
  <c r="I44" i="15"/>
  <c r="K5" i="34"/>
  <c r="K44" i="34" s="1"/>
  <c r="M44" i="34" s="1"/>
  <c r="I44" i="34"/>
  <c r="K5" i="26"/>
  <c r="K44" i="26" s="1"/>
  <c r="M44" i="26" s="1"/>
  <c r="I44" i="19"/>
  <c r="K5" i="19"/>
  <c r="K44" i="19" s="1"/>
  <c r="M44" i="19" s="1"/>
  <c r="K21" i="18"/>
  <c r="K31" i="18"/>
  <c r="K25" i="18"/>
  <c r="K9" i="18"/>
  <c r="K43" i="18"/>
  <c r="K11" i="18"/>
  <c r="K33" i="18"/>
  <c r="K41" i="18"/>
  <c r="K19" i="18"/>
  <c r="K35" i="18"/>
  <c r="K34" i="18"/>
  <c r="K42" i="18"/>
  <c r="K30" i="18"/>
  <c r="K38" i="18"/>
  <c r="K6" i="18"/>
  <c r="K32" i="18"/>
  <c r="K16" i="18"/>
  <c r="K36" i="18"/>
  <c r="K20" i="18"/>
  <c r="I44" i="29"/>
  <c r="K5" i="29"/>
  <c r="K44" i="29" s="1"/>
  <c r="M44" i="29" s="1"/>
  <c r="H44" i="14"/>
  <c r="I5" i="14"/>
  <c r="K7" i="14"/>
  <c r="K33" i="14"/>
  <c r="K9" i="14"/>
  <c r="K11" i="14"/>
  <c r="K23" i="14"/>
  <c r="K31" i="14"/>
  <c r="K21" i="14"/>
  <c r="K13" i="14"/>
  <c r="K29" i="14"/>
  <c r="K10" i="14"/>
  <c r="K18" i="14"/>
  <c r="K26" i="14"/>
  <c r="K14" i="14"/>
  <c r="K22" i="14"/>
  <c r="K40" i="14"/>
  <c r="K24" i="14"/>
  <c r="K8" i="14"/>
  <c r="K28" i="14"/>
  <c r="K12" i="14"/>
  <c r="I44" i="31"/>
  <c r="K5" i="31"/>
  <c r="K44" i="31" s="1"/>
  <c r="M44" i="31" s="1"/>
  <c r="I44" i="52"/>
  <c r="K5" i="52"/>
  <c r="K44" i="52" s="1"/>
  <c r="M44" i="52" s="1"/>
  <c r="I44" i="39"/>
  <c r="K5" i="39"/>
  <c r="K44" i="39" s="1"/>
  <c r="M44" i="39" s="1"/>
  <c r="K12" i="49"/>
  <c r="K28" i="49"/>
  <c r="K8" i="49"/>
  <c r="K25" i="49"/>
  <c r="K13" i="49"/>
  <c r="K16" i="49"/>
  <c r="H44" i="49"/>
  <c r="I5" i="49"/>
  <c r="K33" i="49"/>
  <c r="K32" i="49"/>
  <c r="K23" i="49"/>
  <c r="K14" i="49"/>
  <c r="K36" i="49"/>
  <c r="K17" i="49"/>
  <c r="K39" i="49"/>
  <c r="K10" i="49"/>
  <c r="K26" i="49"/>
  <c r="K42" i="49"/>
  <c r="K19" i="49"/>
  <c r="K35" i="49"/>
  <c r="I5" i="48"/>
  <c r="H44" i="48"/>
  <c r="K25" i="48"/>
  <c r="K10" i="48"/>
  <c r="K26" i="48"/>
  <c r="K42" i="48"/>
  <c r="K19" i="48"/>
  <c r="K35" i="48"/>
  <c r="K21" i="48"/>
  <c r="K7" i="48"/>
  <c r="K33" i="48"/>
  <c r="K17" i="48"/>
  <c r="K40" i="48"/>
  <c r="K20" i="48"/>
  <c r="K9" i="48"/>
  <c r="K39" i="48"/>
  <c r="K24" i="48"/>
  <c r="K13" i="48"/>
  <c r="K41" i="48"/>
  <c r="K12" i="48"/>
  <c r="K32" i="48"/>
  <c r="I44" i="17"/>
  <c r="K5" i="17"/>
  <c r="K44" i="17" s="1"/>
  <c r="M44" i="17" s="1"/>
  <c r="K5" i="28"/>
  <c r="K44" i="28" s="1"/>
  <c r="M44" i="28" s="1"/>
  <c r="I44" i="28"/>
  <c r="K5" i="50"/>
  <c r="K44" i="50" s="1"/>
  <c r="M44" i="50" s="1"/>
  <c r="I44" i="50"/>
  <c r="I44" i="23"/>
  <c r="K5" i="23"/>
  <c r="K44" i="23" s="1"/>
  <c r="M44" i="23" s="1"/>
  <c r="I44" i="32"/>
  <c r="K5" i="32"/>
  <c r="K44" i="32" s="1"/>
  <c r="M44" i="32" s="1"/>
  <c r="K5" i="35"/>
  <c r="K44" i="35" s="1"/>
  <c r="M44" i="35" s="1"/>
  <c r="I44" i="35"/>
  <c r="I44" i="41"/>
  <c r="K5" i="41"/>
  <c r="K44" i="41" s="1"/>
  <c r="M44" i="41" s="1"/>
  <c r="I44" i="33"/>
  <c r="K5" i="25"/>
  <c r="K44" i="25" s="1"/>
  <c r="M44" i="25" s="1"/>
  <c r="I44" i="25"/>
  <c r="I5" i="27"/>
  <c r="H44" i="27"/>
  <c r="K13" i="27"/>
  <c r="K29" i="27"/>
  <c r="K9" i="27"/>
  <c r="K25" i="27"/>
  <c r="K21" i="27"/>
  <c r="K19" i="27"/>
  <c r="K37" i="27"/>
  <c r="K15" i="27"/>
  <c r="K31" i="27"/>
  <c r="K40" i="27"/>
  <c r="K8" i="27"/>
  <c r="K34" i="27"/>
  <c r="K24" i="27"/>
  <c r="K26" i="27"/>
  <c r="K6" i="27"/>
  <c r="K32" i="27"/>
  <c r="K10" i="27"/>
  <c r="K28" i="27"/>
  <c r="K12" i="27"/>
  <c r="K25" i="16"/>
  <c r="K7" i="16"/>
  <c r="K9" i="16"/>
  <c r="K37" i="16"/>
  <c r="K29" i="16"/>
  <c r="K13" i="16"/>
  <c r="K31" i="16"/>
  <c r="K19" i="16"/>
  <c r="K35" i="16"/>
  <c r="K18" i="16"/>
  <c r="K42" i="16"/>
  <c r="K34" i="16"/>
  <c r="K22" i="16"/>
  <c r="K30" i="16"/>
  <c r="K40" i="16"/>
  <c r="K24" i="16"/>
  <c r="K8" i="16"/>
  <c r="K28" i="16"/>
  <c r="K12" i="16"/>
  <c r="H44" i="13"/>
  <c r="I5" i="13"/>
  <c r="K17" i="13"/>
  <c r="K27" i="13"/>
  <c r="K21" i="13"/>
  <c r="K11" i="13"/>
  <c r="K33" i="13"/>
  <c r="K35" i="13"/>
  <c r="K43" i="13"/>
  <c r="K15" i="13"/>
  <c r="K31" i="13"/>
  <c r="K34" i="13"/>
  <c r="K42" i="13"/>
  <c r="K18" i="13"/>
  <c r="K22" i="13"/>
  <c r="K30" i="13"/>
  <c r="K40" i="13"/>
  <c r="K24" i="13"/>
  <c r="K8" i="13"/>
  <c r="K28" i="13"/>
  <c r="K12" i="13"/>
  <c r="O16" i="44" l="1"/>
  <c r="Q16" i="44" s="1"/>
  <c r="O15" i="44"/>
  <c r="Q15" i="44" s="1"/>
  <c r="O19" i="44"/>
  <c r="Q19" i="44" s="1"/>
  <c r="O33" i="44"/>
  <c r="Q33" i="44" s="1"/>
  <c r="O30" i="44"/>
  <c r="Q30" i="44" s="1"/>
  <c r="O17" i="44"/>
  <c r="Q17" i="44" s="1"/>
  <c r="O10" i="44"/>
  <c r="Q10" i="44" s="1"/>
  <c r="O39" i="44"/>
  <c r="Q39" i="44" s="1"/>
  <c r="O27" i="44"/>
  <c r="Q27" i="44" s="1"/>
  <c r="O5" i="44"/>
  <c r="Q5" i="44" s="1"/>
  <c r="O37" i="44"/>
  <c r="Q37" i="44" s="1"/>
  <c r="O34" i="44"/>
  <c r="Q34" i="44" s="1"/>
  <c r="O41" i="44"/>
  <c r="Q41" i="44" s="1"/>
  <c r="O18" i="44"/>
  <c r="Q18" i="44" s="1"/>
  <c r="O36" i="44"/>
  <c r="Q36" i="44" s="1"/>
  <c r="O22" i="44"/>
  <c r="Q22" i="44" s="1"/>
  <c r="O23" i="44"/>
  <c r="Q23" i="44" s="1"/>
  <c r="O35" i="44"/>
  <c r="Q35" i="44" s="1"/>
  <c r="O6" i="44"/>
  <c r="Q6" i="44" s="1"/>
  <c r="O25" i="44"/>
  <c r="Q25" i="44" s="1"/>
  <c r="O40" i="44"/>
  <c r="Q40" i="44" s="1"/>
  <c r="O8" i="44"/>
  <c r="Q8" i="44" s="1"/>
  <c r="O32" i="44"/>
  <c r="Q32" i="44" s="1"/>
  <c r="O43" i="44"/>
  <c r="Q43" i="44" s="1"/>
  <c r="O42" i="44"/>
  <c r="Q42" i="44" s="1"/>
  <c r="O24" i="44"/>
  <c r="Q24" i="44" s="1"/>
  <c r="O28" i="44"/>
  <c r="Q28" i="44" s="1"/>
  <c r="O7" i="44"/>
  <c r="Q7" i="44" s="1"/>
  <c r="O9" i="44"/>
  <c r="Q9" i="44" s="1"/>
  <c r="O31" i="44"/>
  <c r="Q31" i="44" s="1"/>
  <c r="O38" i="44"/>
  <c r="Q38" i="44" s="1"/>
  <c r="O29" i="44"/>
  <c r="Q29" i="44" s="1"/>
  <c r="O20" i="44"/>
  <c r="Q20" i="44" s="1"/>
  <c r="O14" i="44"/>
  <c r="Q14" i="44" s="1"/>
  <c r="O12" i="44"/>
  <c r="Q12" i="44" s="1"/>
  <c r="O21" i="44"/>
  <c r="Q21" i="44" s="1"/>
  <c r="O26" i="44"/>
  <c r="Q26" i="44" s="1"/>
  <c r="O11" i="44"/>
  <c r="Q11" i="44" s="1"/>
  <c r="J13" i="46"/>
  <c r="K5" i="13"/>
  <c r="K44" i="13" s="1"/>
  <c r="M44" i="13" s="1"/>
  <c r="I44" i="13"/>
  <c r="O40" i="25"/>
  <c r="Q40" i="25" s="1"/>
  <c r="O37" i="25"/>
  <c r="Q37" i="25" s="1"/>
  <c r="O24" i="25"/>
  <c r="Q24" i="25" s="1"/>
  <c r="O18" i="25"/>
  <c r="Q18" i="25" s="1"/>
  <c r="O33" i="25"/>
  <c r="Q33" i="25" s="1"/>
  <c r="O20" i="25"/>
  <c r="Q20" i="25" s="1"/>
  <c r="O38" i="25"/>
  <c r="Q38" i="25" s="1"/>
  <c r="O13" i="25"/>
  <c r="Q13" i="25" s="1"/>
  <c r="O22" i="25"/>
  <c r="Q22" i="25" s="1"/>
  <c r="O39" i="25"/>
  <c r="Q39" i="25" s="1"/>
  <c r="O28" i="25"/>
  <c r="Q28" i="25" s="1"/>
  <c r="O7" i="25"/>
  <c r="Q7" i="25" s="1"/>
  <c r="O25" i="25"/>
  <c r="Q25" i="25" s="1"/>
  <c r="O8" i="25"/>
  <c r="Q8" i="25" s="1"/>
  <c r="O9" i="25"/>
  <c r="Q9" i="25" s="1"/>
  <c r="O31" i="25"/>
  <c r="Q31" i="25" s="1"/>
  <c r="O16" i="25"/>
  <c r="Q16" i="25" s="1"/>
  <c r="O26" i="25"/>
  <c r="Q26" i="25" s="1"/>
  <c r="O10" i="25"/>
  <c r="Q10" i="25" s="1"/>
  <c r="O19" i="25"/>
  <c r="Q19" i="25" s="1"/>
  <c r="O34" i="25"/>
  <c r="Q34" i="25" s="1"/>
  <c r="O43" i="25"/>
  <c r="Q43" i="25" s="1"/>
  <c r="O17" i="25"/>
  <c r="Q17" i="25" s="1"/>
  <c r="O14" i="25"/>
  <c r="Q14" i="25" s="1"/>
  <c r="O29" i="25"/>
  <c r="Q29" i="25" s="1"/>
  <c r="O41" i="25"/>
  <c r="Q41" i="25" s="1"/>
  <c r="O11" i="25"/>
  <c r="Q11" i="25" s="1"/>
  <c r="O32" i="25"/>
  <c r="Q32" i="25" s="1"/>
  <c r="O30" i="25"/>
  <c r="Q30" i="25" s="1"/>
  <c r="O27" i="25"/>
  <c r="Q27" i="25" s="1"/>
  <c r="O23" i="25"/>
  <c r="Q23" i="25" s="1"/>
  <c r="O6" i="25"/>
  <c r="Q6" i="25" s="1"/>
  <c r="O36" i="25"/>
  <c r="Q36" i="25" s="1"/>
  <c r="O12" i="25"/>
  <c r="Q12" i="25" s="1"/>
  <c r="O35" i="25"/>
  <c r="Q35" i="25" s="1"/>
  <c r="O42" i="25"/>
  <c r="Q42" i="25" s="1"/>
  <c r="O15" i="25"/>
  <c r="Q15" i="25" s="1"/>
  <c r="O21" i="25"/>
  <c r="Q21" i="25" s="1"/>
  <c r="O5" i="25"/>
  <c r="O10" i="33"/>
  <c r="Q10" i="33" s="1"/>
  <c r="O29" i="33"/>
  <c r="Q29" i="33" s="1"/>
  <c r="O27" i="33"/>
  <c r="Q27" i="33" s="1"/>
  <c r="O15" i="33"/>
  <c r="Q15" i="33" s="1"/>
  <c r="O23" i="33"/>
  <c r="Q23" i="33" s="1"/>
  <c r="O37" i="33"/>
  <c r="Q37" i="33" s="1"/>
  <c r="O35" i="33"/>
  <c r="Q35" i="33" s="1"/>
  <c r="O6" i="33"/>
  <c r="Q6" i="33" s="1"/>
  <c r="O38" i="33"/>
  <c r="Q38" i="33" s="1"/>
  <c r="O12" i="33"/>
  <c r="Q12" i="33" s="1"/>
  <c r="O18" i="33"/>
  <c r="Q18" i="33" s="1"/>
  <c r="O25" i="33"/>
  <c r="Q25" i="33" s="1"/>
  <c r="O16" i="33"/>
  <c r="Q16" i="33" s="1"/>
  <c r="O26" i="33"/>
  <c r="Q26" i="33" s="1"/>
  <c r="O40" i="33"/>
  <c r="Q40" i="33" s="1"/>
  <c r="O41" i="33"/>
  <c r="Q41" i="33" s="1"/>
  <c r="O39" i="33"/>
  <c r="Q39" i="33" s="1"/>
  <c r="O34" i="33"/>
  <c r="Q34" i="33" s="1"/>
  <c r="O28" i="33"/>
  <c r="Q28" i="33" s="1"/>
  <c r="O43" i="33"/>
  <c r="Q43" i="33" s="1"/>
  <c r="O17" i="33"/>
  <c r="Q17" i="33" s="1"/>
  <c r="O32" i="33"/>
  <c r="Q32" i="33" s="1"/>
  <c r="O20" i="33"/>
  <c r="Q20" i="33" s="1"/>
  <c r="O11" i="33"/>
  <c r="Q11" i="33" s="1"/>
  <c r="O13" i="33"/>
  <c r="Q13" i="33" s="1"/>
  <c r="O42" i="33"/>
  <c r="Q42" i="33" s="1"/>
  <c r="O36" i="33"/>
  <c r="Q36" i="33" s="1"/>
  <c r="O31" i="33"/>
  <c r="Q31" i="33" s="1"/>
  <c r="O14" i="33"/>
  <c r="Q14" i="33" s="1"/>
  <c r="O19" i="33"/>
  <c r="Q19" i="33" s="1"/>
  <c r="O7" i="33"/>
  <c r="Q7" i="33" s="1"/>
  <c r="O21" i="33"/>
  <c r="Q21" i="33" s="1"/>
  <c r="O30" i="33"/>
  <c r="Q30" i="33" s="1"/>
  <c r="O33" i="33"/>
  <c r="Q33" i="33" s="1"/>
  <c r="O9" i="33"/>
  <c r="Q9" i="33" s="1"/>
  <c r="O5" i="33"/>
  <c r="O8" i="33"/>
  <c r="Q8" i="33" s="1"/>
  <c r="O24" i="33"/>
  <c r="Q24" i="33" s="1"/>
  <c r="O22" i="33"/>
  <c r="Q22" i="33" s="1"/>
  <c r="O30" i="23"/>
  <c r="Q30" i="23" s="1"/>
  <c r="O28" i="23"/>
  <c r="Q28" i="23" s="1"/>
  <c r="O34" i="23"/>
  <c r="Q34" i="23" s="1"/>
  <c r="O26" i="23"/>
  <c r="Q26" i="23" s="1"/>
  <c r="O6" i="23"/>
  <c r="Q6" i="23" s="1"/>
  <c r="O39" i="23"/>
  <c r="Q39" i="23" s="1"/>
  <c r="O8" i="23"/>
  <c r="Q8" i="23" s="1"/>
  <c r="O13" i="23"/>
  <c r="Q13" i="23" s="1"/>
  <c r="O15" i="23"/>
  <c r="Q15" i="23" s="1"/>
  <c r="O5" i="23"/>
  <c r="O36" i="23"/>
  <c r="Q36" i="23" s="1"/>
  <c r="O16" i="23"/>
  <c r="Q16" i="23" s="1"/>
  <c r="O41" i="23"/>
  <c r="Q41" i="23" s="1"/>
  <c r="O9" i="23"/>
  <c r="Q9" i="23" s="1"/>
  <c r="O12" i="23"/>
  <c r="Q12" i="23" s="1"/>
  <c r="O22" i="23"/>
  <c r="Q22" i="23" s="1"/>
  <c r="O11" i="23"/>
  <c r="Q11" i="23" s="1"/>
  <c r="O17" i="23"/>
  <c r="Q17" i="23" s="1"/>
  <c r="O31" i="23"/>
  <c r="Q31" i="23" s="1"/>
  <c r="O27" i="23"/>
  <c r="Q27" i="23" s="1"/>
  <c r="O7" i="23"/>
  <c r="Q7" i="23" s="1"/>
  <c r="O32" i="23"/>
  <c r="Q32" i="23" s="1"/>
  <c r="O21" i="23"/>
  <c r="Q21" i="23" s="1"/>
  <c r="O40" i="23"/>
  <c r="Q40" i="23" s="1"/>
  <c r="O33" i="23"/>
  <c r="Q33" i="23" s="1"/>
  <c r="O24" i="23"/>
  <c r="Q24" i="23" s="1"/>
  <c r="O29" i="23"/>
  <c r="Q29" i="23" s="1"/>
  <c r="O19" i="23"/>
  <c r="Q19" i="23" s="1"/>
  <c r="O37" i="23"/>
  <c r="Q37" i="23" s="1"/>
  <c r="O35" i="23"/>
  <c r="Q35" i="23" s="1"/>
  <c r="O43" i="23"/>
  <c r="Q43" i="23" s="1"/>
  <c r="O10" i="23"/>
  <c r="Q10" i="23" s="1"/>
  <c r="O38" i="23"/>
  <c r="Q38" i="23" s="1"/>
  <c r="O42" i="23"/>
  <c r="Q42" i="23" s="1"/>
  <c r="O23" i="23"/>
  <c r="Q23" i="23" s="1"/>
  <c r="O18" i="23"/>
  <c r="Q18" i="23" s="1"/>
  <c r="O25" i="23"/>
  <c r="Q25" i="23" s="1"/>
  <c r="O20" i="23"/>
  <c r="Q20" i="23" s="1"/>
  <c r="O14" i="23"/>
  <c r="Q14" i="23" s="1"/>
  <c r="O29" i="50"/>
  <c r="Q29" i="50" s="1"/>
  <c r="O10" i="50"/>
  <c r="Q10" i="50" s="1"/>
  <c r="O27" i="50"/>
  <c r="Q27" i="50" s="1"/>
  <c r="O25" i="50"/>
  <c r="Q25" i="50" s="1"/>
  <c r="O23" i="50"/>
  <c r="Q23" i="50" s="1"/>
  <c r="O34" i="50"/>
  <c r="Q34" i="50" s="1"/>
  <c r="O30" i="50"/>
  <c r="Q30" i="50" s="1"/>
  <c r="O22" i="50"/>
  <c r="Q22" i="50" s="1"/>
  <c r="O38" i="50"/>
  <c r="Q38" i="50" s="1"/>
  <c r="O6" i="50"/>
  <c r="Q6" i="50" s="1"/>
  <c r="O21" i="50"/>
  <c r="Q21" i="50" s="1"/>
  <c r="O32" i="50"/>
  <c r="Q32" i="50" s="1"/>
  <c r="O36" i="50"/>
  <c r="Q36" i="50" s="1"/>
  <c r="O15" i="50"/>
  <c r="Q15" i="50" s="1"/>
  <c r="O43" i="50"/>
  <c r="Q43" i="50" s="1"/>
  <c r="O14" i="50"/>
  <c r="Q14" i="50" s="1"/>
  <c r="O12" i="50"/>
  <c r="Q12" i="50" s="1"/>
  <c r="O33" i="50"/>
  <c r="Q33" i="50" s="1"/>
  <c r="O19" i="50"/>
  <c r="Q19" i="50" s="1"/>
  <c r="O35" i="50"/>
  <c r="Q35" i="50" s="1"/>
  <c r="O31" i="50"/>
  <c r="Q31" i="50" s="1"/>
  <c r="O26" i="50"/>
  <c r="Q26" i="50" s="1"/>
  <c r="O13" i="50"/>
  <c r="Q13" i="50" s="1"/>
  <c r="O37" i="50"/>
  <c r="Q37" i="50" s="1"/>
  <c r="O28" i="50"/>
  <c r="Q28" i="50" s="1"/>
  <c r="O18" i="50"/>
  <c r="Q18" i="50" s="1"/>
  <c r="O41" i="50"/>
  <c r="Q41" i="50" s="1"/>
  <c r="O7" i="50"/>
  <c r="Q7" i="50" s="1"/>
  <c r="O42" i="50"/>
  <c r="Q42" i="50" s="1"/>
  <c r="O16" i="50"/>
  <c r="Q16" i="50" s="1"/>
  <c r="O20" i="50"/>
  <c r="Q20" i="50" s="1"/>
  <c r="O17" i="50"/>
  <c r="Q17" i="50" s="1"/>
  <c r="O24" i="50"/>
  <c r="Q24" i="50" s="1"/>
  <c r="O40" i="50"/>
  <c r="Q40" i="50" s="1"/>
  <c r="O39" i="50"/>
  <c r="Q39" i="50" s="1"/>
  <c r="O11" i="50"/>
  <c r="Q11" i="50" s="1"/>
  <c r="O9" i="50"/>
  <c r="Q9" i="50" s="1"/>
  <c r="O8" i="50"/>
  <c r="Q8" i="50" s="1"/>
  <c r="O5" i="50"/>
  <c r="I44" i="48"/>
  <c r="K5" i="48"/>
  <c r="K44" i="48" s="1"/>
  <c r="M44" i="48" s="1"/>
  <c r="O25" i="39"/>
  <c r="Q25" i="39" s="1"/>
  <c r="O17" i="39"/>
  <c r="Q17" i="39" s="1"/>
  <c r="O29" i="39"/>
  <c r="Q29" i="39" s="1"/>
  <c r="O31" i="39"/>
  <c r="Q31" i="39" s="1"/>
  <c r="O43" i="39"/>
  <c r="Q43" i="39" s="1"/>
  <c r="O35" i="39"/>
  <c r="Q35" i="39" s="1"/>
  <c r="O30" i="39"/>
  <c r="Q30" i="39" s="1"/>
  <c r="O12" i="39"/>
  <c r="Q12" i="39" s="1"/>
  <c r="O20" i="39"/>
  <c r="Q20" i="39" s="1"/>
  <c r="O7" i="39"/>
  <c r="Q7" i="39" s="1"/>
  <c r="O14" i="39"/>
  <c r="Q14" i="39" s="1"/>
  <c r="O40" i="39"/>
  <c r="Q40" i="39" s="1"/>
  <c r="O18" i="39"/>
  <c r="Q18" i="39" s="1"/>
  <c r="O34" i="39"/>
  <c r="Q34" i="39" s="1"/>
  <c r="O38" i="39"/>
  <c r="Q38" i="39" s="1"/>
  <c r="O15" i="39"/>
  <c r="Q15" i="39" s="1"/>
  <c r="O28" i="39"/>
  <c r="Q28" i="39" s="1"/>
  <c r="O27" i="39"/>
  <c r="Q27" i="39" s="1"/>
  <c r="O26" i="39"/>
  <c r="Q26" i="39" s="1"/>
  <c r="O23" i="39"/>
  <c r="Q23" i="39" s="1"/>
  <c r="O36" i="39"/>
  <c r="Q36" i="39" s="1"/>
  <c r="O41" i="39"/>
  <c r="Q41" i="39" s="1"/>
  <c r="O37" i="39"/>
  <c r="Q37" i="39" s="1"/>
  <c r="O32" i="39"/>
  <c r="Q32" i="39" s="1"/>
  <c r="O42" i="39"/>
  <c r="Q42" i="39" s="1"/>
  <c r="O21" i="39"/>
  <c r="Q21" i="39" s="1"/>
  <c r="O33" i="39"/>
  <c r="Q33" i="39" s="1"/>
  <c r="O8" i="39"/>
  <c r="Q8" i="39" s="1"/>
  <c r="O11" i="39"/>
  <c r="Q11" i="39" s="1"/>
  <c r="O13" i="39"/>
  <c r="Q13" i="39" s="1"/>
  <c r="O19" i="39"/>
  <c r="Q19" i="39" s="1"/>
  <c r="O10" i="39"/>
  <c r="Q10" i="39" s="1"/>
  <c r="O24" i="39"/>
  <c r="Q24" i="39" s="1"/>
  <c r="O39" i="39"/>
  <c r="Q39" i="39" s="1"/>
  <c r="O22" i="39"/>
  <c r="Q22" i="39" s="1"/>
  <c r="O6" i="39"/>
  <c r="Q6" i="39" s="1"/>
  <c r="O9" i="39"/>
  <c r="Q9" i="39" s="1"/>
  <c r="O16" i="39"/>
  <c r="Q16" i="39" s="1"/>
  <c r="O5" i="39"/>
  <c r="O14" i="31"/>
  <c r="Q14" i="31" s="1"/>
  <c r="O33" i="31"/>
  <c r="Q33" i="31" s="1"/>
  <c r="O12" i="31"/>
  <c r="Q12" i="31" s="1"/>
  <c r="O10" i="31"/>
  <c r="Q10" i="31" s="1"/>
  <c r="O38" i="31"/>
  <c r="Q38" i="31" s="1"/>
  <c r="O32" i="31"/>
  <c r="Q32" i="31" s="1"/>
  <c r="O8" i="31"/>
  <c r="Q8" i="31" s="1"/>
  <c r="O25" i="31"/>
  <c r="Q25" i="31" s="1"/>
  <c r="O26" i="31"/>
  <c r="Q26" i="31" s="1"/>
  <c r="O13" i="31"/>
  <c r="Q13" i="31" s="1"/>
  <c r="O39" i="31"/>
  <c r="Q39" i="31" s="1"/>
  <c r="O11" i="31"/>
  <c r="Q11" i="31" s="1"/>
  <c r="O23" i="31"/>
  <c r="Q23" i="31" s="1"/>
  <c r="O41" i="31"/>
  <c r="Q41" i="31" s="1"/>
  <c r="O16" i="31"/>
  <c r="Q16" i="31" s="1"/>
  <c r="O31" i="31"/>
  <c r="Q31" i="31" s="1"/>
  <c r="O37" i="31"/>
  <c r="Q37" i="31" s="1"/>
  <c r="O22" i="31"/>
  <c r="Q22" i="31" s="1"/>
  <c r="O40" i="31"/>
  <c r="Q40" i="31" s="1"/>
  <c r="O34" i="31"/>
  <c r="Q34" i="31" s="1"/>
  <c r="O15" i="31"/>
  <c r="Q15" i="31" s="1"/>
  <c r="O9" i="31"/>
  <c r="Q9" i="31" s="1"/>
  <c r="O35" i="31"/>
  <c r="Q35" i="31" s="1"/>
  <c r="O36" i="31"/>
  <c r="Q36" i="31" s="1"/>
  <c r="O42" i="31"/>
  <c r="Q42" i="31" s="1"/>
  <c r="O19" i="31"/>
  <c r="Q19" i="31" s="1"/>
  <c r="O18" i="31"/>
  <c r="Q18" i="31" s="1"/>
  <c r="O27" i="31"/>
  <c r="Q27" i="31" s="1"/>
  <c r="O29" i="31"/>
  <c r="Q29" i="31" s="1"/>
  <c r="O21" i="31"/>
  <c r="Q21" i="31" s="1"/>
  <c r="O24" i="31"/>
  <c r="Q24" i="31" s="1"/>
  <c r="O20" i="31"/>
  <c r="Q20" i="31" s="1"/>
  <c r="O7" i="31"/>
  <c r="Q7" i="31" s="1"/>
  <c r="O30" i="31"/>
  <c r="Q30" i="31" s="1"/>
  <c r="O43" i="31"/>
  <c r="Q43" i="31" s="1"/>
  <c r="O28" i="31"/>
  <c r="Q28" i="31" s="1"/>
  <c r="O17" i="31"/>
  <c r="Q17" i="31" s="1"/>
  <c r="O6" i="31"/>
  <c r="Q6" i="31" s="1"/>
  <c r="O5" i="31"/>
  <c r="I44" i="14"/>
  <c r="K5" i="14"/>
  <c r="K44" i="14" s="1"/>
  <c r="M44" i="14" s="1"/>
  <c r="O10" i="19"/>
  <c r="Q10" i="19" s="1"/>
  <c r="O13" i="19"/>
  <c r="Q13" i="19" s="1"/>
  <c r="O34" i="19"/>
  <c r="Q34" i="19" s="1"/>
  <c r="O23" i="19"/>
  <c r="Q23" i="19" s="1"/>
  <c r="O43" i="19"/>
  <c r="Q43" i="19" s="1"/>
  <c r="O28" i="19"/>
  <c r="Q28" i="19" s="1"/>
  <c r="O25" i="19"/>
  <c r="Q25" i="19" s="1"/>
  <c r="O31" i="19"/>
  <c r="Q31" i="19" s="1"/>
  <c r="O29" i="19"/>
  <c r="Q29" i="19" s="1"/>
  <c r="O19" i="19"/>
  <c r="Q19" i="19" s="1"/>
  <c r="O42" i="19"/>
  <c r="Q42" i="19" s="1"/>
  <c r="O12" i="19"/>
  <c r="Q12" i="19" s="1"/>
  <c r="O36" i="19"/>
  <c r="Q36" i="19" s="1"/>
  <c r="O30" i="19"/>
  <c r="Q30" i="19" s="1"/>
  <c r="O15" i="19"/>
  <c r="Q15" i="19" s="1"/>
  <c r="O41" i="19"/>
  <c r="Q41" i="19" s="1"/>
  <c r="O21" i="19"/>
  <c r="Q21" i="19" s="1"/>
  <c r="O27" i="19"/>
  <c r="Q27" i="19" s="1"/>
  <c r="O24" i="19"/>
  <c r="Q24" i="19" s="1"/>
  <c r="O17" i="19"/>
  <c r="Q17" i="19" s="1"/>
  <c r="O7" i="19"/>
  <c r="Q7" i="19" s="1"/>
  <c r="O33" i="19"/>
  <c r="Q33" i="19" s="1"/>
  <c r="O16" i="19"/>
  <c r="Q16" i="19" s="1"/>
  <c r="O32" i="19"/>
  <c r="Q32" i="19" s="1"/>
  <c r="O20" i="19"/>
  <c r="Q20" i="19" s="1"/>
  <c r="O8" i="19"/>
  <c r="Q8" i="19" s="1"/>
  <c r="O39" i="19"/>
  <c r="Q39" i="19" s="1"/>
  <c r="O14" i="19"/>
  <c r="Q14" i="19" s="1"/>
  <c r="O40" i="19"/>
  <c r="Q40" i="19" s="1"/>
  <c r="O37" i="19"/>
  <c r="Q37" i="19" s="1"/>
  <c r="O11" i="19"/>
  <c r="Q11" i="19" s="1"/>
  <c r="O9" i="19"/>
  <c r="Q9" i="19" s="1"/>
  <c r="O26" i="19"/>
  <c r="Q26" i="19" s="1"/>
  <c r="O35" i="19"/>
  <c r="Q35" i="19" s="1"/>
  <c r="O6" i="19"/>
  <c r="Q6" i="19" s="1"/>
  <c r="O38" i="19"/>
  <c r="Q38" i="19" s="1"/>
  <c r="O18" i="19"/>
  <c r="Q18" i="19" s="1"/>
  <c r="O22" i="19"/>
  <c r="Q22" i="19" s="1"/>
  <c r="O5" i="19"/>
  <c r="O25" i="34"/>
  <c r="Q25" i="34" s="1"/>
  <c r="O15" i="34"/>
  <c r="Q15" i="34" s="1"/>
  <c r="O28" i="34"/>
  <c r="Q28" i="34" s="1"/>
  <c r="O39" i="34"/>
  <c r="Q39" i="34" s="1"/>
  <c r="O7" i="34"/>
  <c r="Q7" i="34" s="1"/>
  <c r="O23" i="34"/>
  <c r="Q23" i="34" s="1"/>
  <c r="O40" i="34"/>
  <c r="Q40" i="34" s="1"/>
  <c r="O43" i="34"/>
  <c r="Q43" i="34" s="1"/>
  <c r="O27" i="34"/>
  <c r="Q27" i="34" s="1"/>
  <c r="O42" i="34"/>
  <c r="Q42" i="34" s="1"/>
  <c r="O31" i="34"/>
  <c r="Q31" i="34" s="1"/>
  <c r="O33" i="34"/>
  <c r="Q33" i="34" s="1"/>
  <c r="O14" i="34"/>
  <c r="Q14" i="34" s="1"/>
  <c r="O20" i="34"/>
  <c r="Q20" i="34" s="1"/>
  <c r="O9" i="34"/>
  <c r="Q9" i="34" s="1"/>
  <c r="O6" i="34"/>
  <c r="Q6" i="34" s="1"/>
  <c r="O18" i="34"/>
  <c r="Q18" i="34" s="1"/>
  <c r="O36" i="34"/>
  <c r="Q36" i="34" s="1"/>
  <c r="O19" i="34"/>
  <c r="Q19" i="34" s="1"/>
  <c r="O8" i="34"/>
  <c r="Q8" i="34" s="1"/>
  <c r="O17" i="34"/>
  <c r="Q17" i="34" s="1"/>
  <c r="O22" i="34"/>
  <c r="Q22" i="34" s="1"/>
  <c r="O38" i="34"/>
  <c r="Q38" i="34" s="1"/>
  <c r="O41" i="34"/>
  <c r="Q41" i="34" s="1"/>
  <c r="O34" i="34"/>
  <c r="Q34" i="34" s="1"/>
  <c r="O12" i="34"/>
  <c r="Q12" i="34" s="1"/>
  <c r="O35" i="34"/>
  <c r="Q35" i="34" s="1"/>
  <c r="O37" i="34"/>
  <c r="Q37" i="34" s="1"/>
  <c r="O32" i="34"/>
  <c r="Q32" i="34" s="1"/>
  <c r="O11" i="34"/>
  <c r="Q11" i="34" s="1"/>
  <c r="O29" i="34"/>
  <c r="Q29" i="34" s="1"/>
  <c r="O21" i="34"/>
  <c r="Q21" i="34" s="1"/>
  <c r="O30" i="34"/>
  <c r="Q30" i="34" s="1"/>
  <c r="O5" i="34"/>
  <c r="O10" i="34"/>
  <c r="Q10" i="34" s="1"/>
  <c r="O26" i="34"/>
  <c r="Q26" i="34" s="1"/>
  <c r="O13" i="34"/>
  <c r="Q13" i="34" s="1"/>
  <c r="O24" i="34"/>
  <c r="Q24" i="34" s="1"/>
  <c r="O16" i="34"/>
  <c r="Q16" i="34" s="1"/>
  <c r="O17" i="8"/>
  <c r="Q17" i="8" s="1"/>
  <c r="O39" i="8"/>
  <c r="Q39" i="8" s="1"/>
  <c r="O25" i="8"/>
  <c r="Q25" i="8" s="1"/>
  <c r="O19" i="8"/>
  <c r="Q19" i="8" s="1"/>
  <c r="O37" i="8"/>
  <c r="Q37" i="8" s="1"/>
  <c r="O21" i="8"/>
  <c r="Q21" i="8" s="1"/>
  <c r="O8" i="8"/>
  <c r="Q8" i="8" s="1"/>
  <c r="O35" i="8"/>
  <c r="Q35" i="8" s="1"/>
  <c r="O28" i="8"/>
  <c r="Q28" i="8" s="1"/>
  <c r="O42" i="8"/>
  <c r="Q42" i="8" s="1"/>
  <c r="O13" i="8"/>
  <c r="Q13" i="8" s="1"/>
  <c r="O9" i="8"/>
  <c r="Q9" i="8" s="1"/>
  <c r="O14" i="8"/>
  <c r="Q14" i="8" s="1"/>
  <c r="O36" i="8"/>
  <c r="Q36" i="8" s="1"/>
  <c r="O32" i="8"/>
  <c r="Q32" i="8" s="1"/>
  <c r="O5" i="8"/>
  <c r="O6" i="8"/>
  <c r="Q6" i="8" s="1"/>
  <c r="O38" i="8"/>
  <c r="Q38" i="8" s="1"/>
  <c r="O7" i="8"/>
  <c r="Q7" i="8" s="1"/>
  <c r="O26" i="8"/>
  <c r="Q26" i="8" s="1"/>
  <c r="O18" i="8"/>
  <c r="Q18" i="8" s="1"/>
  <c r="O41" i="8"/>
  <c r="Q41" i="8" s="1"/>
  <c r="O31" i="8"/>
  <c r="Q31" i="8" s="1"/>
  <c r="O29" i="8"/>
  <c r="Q29" i="8" s="1"/>
  <c r="O10" i="8"/>
  <c r="Q10" i="8" s="1"/>
  <c r="O30" i="8"/>
  <c r="Q30" i="8" s="1"/>
  <c r="O12" i="8"/>
  <c r="Q12" i="8" s="1"/>
  <c r="O20" i="8"/>
  <c r="Q20" i="8" s="1"/>
  <c r="O27" i="8"/>
  <c r="Q27" i="8" s="1"/>
  <c r="O34" i="8"/>
  <c r="Q34" i="8" s="1"/>
  <c r="O23" i="8"/>
  <c r="Q23" i="8" s="1"/>
  <c r="O43" i="8"/>
  <c r="Q43" i="8" s="1"/>
  <c r="O33" i="8"/>
  <c r="Q33" i="8" s="1"/>
  <c r="O24" i="8"/>
  <c r="Q24" i="8" s="1"/>
  <c r="O16" i="8"/>
  <c r="Q16" i="8" s="1"/>
  <c r="O15" i="8"/>
  <c r="Q15" i="8" s="1"/>
  <c r="O40" i="8"/>
  <c r="Q40" i="8" s="1"/>
  <c r="O11" i="8"/>
  <c r="Q11" i="8" s="1"/>
  <c r="O22" i="8"/>
  <c r="Q22" i="8" s="1"/>
  <c r="O23" i="51"/>
  <c r="Q23" i="51" s="1"/>
  <c r="O13" i="51"/>
  <c r="Q13" i="51" s="1"/>
  <c r="O17" i="51"/>
  <c r="Q17" i="51" s="1"/>
  <c r="O27" i="51"/>
  <c r="Q27" i="51" s="1"/>
  <c r="O20" i="51"/>
  <c r="Q20" i="51" s="1"/>
  <c r="O9" i="51"/>
  <c r="Q9" i="51" s="1"/>
  <c r="O36" i="51"/>
  <c r="Q36" i="51" s="1"/>
  <c r="O28" i="51"/>
  <c r="Q28" i="51" s="1"/>
  <c r="O12" i="51"/>
  <c r="Q12" i="51" s="1"/>
  <c r="O14" i="51"/>
  <c r="Q14" i="51" s="1"/>
  <c r="O34" i="51"/>
  <c r="Q34" i="51" s="1"/>
  <c r="O42" i="51"/>
  <c r="Q42" i="51" s="1"/>
  <c r="O32" i="51"/>
  <c r="Q32" i="51" s="1"/>
  <c r="O43" i="51"/>
  <c r="Q43" i="51" s="1"/>
  <c r="O26" i="51"/>
  <c r="Q26" i="51" s="1"/>
  <c r="O25" i="51"/>
  <c r="Q25" i="51" s="1"/>
  <c r="O11" i="51"/>
  <c r="Q11" i="51" s="1"/>
  <c r="O18" i="51"/>
  <c r="Q18" i="51" s="1"/>
  <c r="O40" i="51"/>
  <c r="Q40" i="51" s="1"/>
  <c r="O37" i="51"/>
  <c r="Q37" i="51" s="1"/>
  <c r="O15" i="51"/>
  <c r="Q15" i="51" s="1"/>
  <c r="O8" i="51"/>
  <c r="Q8" i="51" s="1"/>
  <c r="O41" i="51"/>
  <c r="Q41" i="51" s="1"/>
  <c r="O29" i="51"/>
  <c r="Q29" i="51" s="1"/>
  <c r="O38" i="51"/>
  <c r="Q38" i="51" s="1"/>
  <c r="O30" i="51"/>
  <c r="Q30" i="51" s="1"/>
  <c r="O24" i="51"/>
  <c r="Q24" i="51" s="1"/>
  <c r="O6" i="51"/>
  <c r="Q6" i="51" s="1"/>
  <c r="O19" i="51"/>
  <c r="Q19" i="51" s="1"/>
  <c r="O22" i="51"/>
  <c r="Q22" i="51" s="1"/>
  <c r="O7" i="51"/>
  <c r="Q7" i="51" s="1"/>
  <c r="O35" i="51"/>
  <c r="Q35" i="51" s="1"/>
  <c r="O10" i="51"/>
  <c r="Q10" i="51" s="1"/>
  <c r="O33" i="51"/>
  <c r="Q33" i="51" s="1"/>
  <c r="O39" i="51"/>
  <c r="Q39" i="51" s="1"/>
  <c r="O16" i="51"/>
  <c r="Q16" i="51" s="1"/>
  <c r="O31" i="51"/>
  <c r="Q31" i="51" s="1"/>
  <c r="O5" i="51"/>
  <c r="O21" i="51"/>
  <c r="Q21" i="51" s="1"/>
  <c r="O43" i="21"/>
  <c r="Q43" i="21" s="1"/>
  <c r="O28" i="21"/>
  <c r="Q28" i="21" s="1"/>
  <c r="O17" i="21"/>
  <c r="Q17" i="21" s="1"/>
  <c r="O27" i="21"/>
  <c r="Q27" i="21" s="1"/>
  <c r="O37" i="21"/>
  <c r="Q37" i="21" s="1"/>
  <c r="O30" i="21"/>
  <c r="Q30" i="21" s="1"/>
  <c r="O32" i="21"/>
  <c r="Q32" i="21" s="1"/>
  <c r="O35" i="21"/>
  <c r="Q35" i="21" s="1"/>
  <c r="O22" i="21"/>
  <c r="Q22" i="21" s="1"/>
  <c r="O20" i="21"/>
  <c r="Q20" i="21" s="1"/>
  <c r="O6" i="21"/>
  <c r="Q6" i="21" s="1"/>
  <c r="O10" i="21"/>
  <c r="Q10" i="21" s="1"/>
  <c r="O15" i="21"/>
  <c r="Q15" i="21" s="1"/>
  <c r="O39" i="21"/>
  <c r="Q39" i="21" s="1"/>
  <c r="O12" i="21"/>
  <c r="Q12" i="21" s="1"/>
  <c r="O40" i="21"/>
  <c r="Q40" i="21" s="1"/>
  <c r="O23" i="21"/>
  <c r="Q23" i="21" s="1"/>
  <c r="O9" i="21"/>
  <c r="Q9" i="21" s="1"/>
  <c r="O38" i="21"/>
  <c r="Q38" i="21" s="1"/>
  <c r="O31" i="21"/>
  <c r="Q31" i="21" s="1"/>
  <c r="O25" i="21"/>
  <c r="Q25" i="21" s="1"/>
  <c r="O36" i="21"/>
  <c r="Q36" i="21" s="1"/>
  <c r="O42" i="21"/>
  <c r="Q42" i="21" s="1"/>
  <c r="O41" i="21"/>
  <c r="Q41" i="21" s="1"/>
  <c r="O29" i="21"/>
  <c r="Q29" i="21" s="1"/>
  <c r="O7" i="21"/>
  <c r="Q7" i="21" s="1"/>
  <c r="O11" i="21"/>
  <c r="Q11" i="21" s="1"/>
  <c r="O18" i="21"/>
  <c r="Q18" i="21" s="1"/>
  <c r="O21" i="21"/>
  <c r="Q21" i="21" s="1"/>
  <c r="O33" i="21"/>
  <c r="Q33" i="21" s="1"/>
  <c r="O26" i="21"/>
  <c r="Q26" i="21" s="1"/>
  <c r="O24" i="21"/>
  <c r="Q24" i="21" s="1"/>
  <c r="O8" i="21"/>
  <c r="Q8" i="21" s="1"/>
  <c r="O13" i="21"/>
  <c r="Q13" i="21" s="1"/>
  <c r="O16" i="21"/>
  <c r="Q16" i="21" s="1"/>
  <c r="O14" i="21"/>
  <c r="Q14" i="21" s="1"/>
  <c r="O34" i="21"/>
  <c r="Q34" i="21" s="1"/>
  <c r="O19" i="21"/>
  <c r="Q19" i="21" s="1"/>
  <c r="O5" i="21"/>
  <c r="O40" i="38"/>
  <c r="Q40" i="38" s="1"/>
  <c r="O20" i="38"/>
  <c r="Q20" i="38" s="1"/>
  <c r="O23" i="38"/>
  <c r="Q23" i="38" s="1"/>
  <c r="O18" i="38"/>
  <c r="Q18" i="38" s="1"/>
  <c r="O36" i="38"/>
  <c r="Q36" i="38" s="1"/>
  <c r="O43" i="38"/>
  <c r="Q43" i="38" s="1"/>
  <c r="O28" i="38"/>
  <c r="Q28" i="38" s="1"/>
  <c r="O7" i="38"/>
  <c r="Q7" i="38" s="1"/>
  <c r="O33" i="38"/>
  <c r="Q33" i="38" s="1"/>
  <c r="O24" i="38"/>
  <c r="Q24" i="38" s="1"/>
  <c r="O15" i="38"/>
  <c r="Q15" i="38" s="1"/>
  <c r="O10" i="38"/>
  <c r="Q10" i="38" s="1"/>
  <c r="O35" i="38"/>
  <c r="Q35" i="38" s="1"/>
  <c r="O34" i="38"/>
  <c r="Q34" i="38" s="1"/>
  <c r="O16" i="38"/>
  <c r="Q16" i="38" s="1"/>
  <c r="O17" i="38"/>
  <c r="Q17" i="38" s="1"/>
  <c r="O13" i="38"/>
  <c r="Q13" i="38" s="1"/>
  <c r="O42" i="38"/>
  <c r="Q42" i="38" s="1"/>
  <c r="O8" i="38"/>
  <c r="Q8" i="38" s="1"/>
  <c r="O31" i="38"/>
  <c r="Q31" i="38" s="1"/>
  <c r="O22" i="38"/>
  <c r="Q22" i="38" s="1"/>
  <c r="O19" i="38"/>
  <c r="Q19" i="38" s="1"/>
  <c r="O39" i="38"/>
  <c r="Q39" i="38" s="1"/>
  <c r="O25" i="38"/>
  <c r="Q25" i="38" s="1"/>
  <c r="O6" i="38"/>
  <c r="Q6" i="38" s="1"/>
  <c r="O9" i="38"/>
  <c r="Q9" i="38" s="1"/>
  <c r="O27" i="38"/>
  <c r="Q27" i="38" s="1"/>
  <c r="O29" i="38"/>
  <c r="Q29" i="38" s="1"/>
  <c r="O14" i="38"/>
  <c r="Q14" i="38" s="1"/>
  <c r="O41" i="38"/>
  <c r="Q41" i="38" s="1"/>
  <c r="O11" i="38"/>
  <c r="Q11" i="38" s="1"/>
  <c r="O12" i="38"/>
  <c r="Q12" i="38" s="1"/>
  <c r="O5" i="38"/>
  <c r="O21" i="38"/>
  <c r="Q21" i="38" s="1"/>
  <c r="O26" i="38"/>
  <c r="Q26" i="38" s="1"/>
  <c r="O37" i="38"/>
  <c r="Q37" i="38" s="1"/>
  <c r="O32" i="38"/>
  <c r="Q32" i="38" s="1"/>
  <c r="O38" i="38"/>
  <c r="Q38" i="38" s="1"/>
  <c r="O30" i="38"/>
  <c r="Q30" i="38" s="1"/>
  <c r="O40" i="24"/>
  <c r="Q40" i="24" s="1"/>
  <c r="O29" i="24"/>
  <c r="Q29" i="24" s="1"/>
  <c r="O22" i="24"/>
  <c r="Q22" i="24" s="1"/>
  <c r="O34" i="24"/>
  <c r="Q34" i="24" s="1"/>
  <c r="O42" i="24"/>
  <c r="Q42" i="24" s="1"/>
  <c r="O41" i="24"/>
  <c r="Q41" i="24" s="1"/>
  <c r="O11" i="24"/>
  <c r="Q11" i="24" s="1"/>
  <c r="O18" i="24"/>
  <c r="Q18" i="24" s="1"/>
  <c r="O28" i="24"/>
  <c r="Q28" i="24" s="1"/>
  <c r="O39" i="24"/>
  <c r="Q39" i="24" s="1"/>
  <c r="O36" i="24"/>
  <c r="Q36" i="24" s="1"/>
  <c r="O12" i="24"/>
  <c r="Q12" i="24" s="1"/>
  <c r="O43" i="24"/>
  <c r="Q43" i="24" s="1"/>
  <c r="O20" i="24"/>
  <c r="Q20" i="24" s="1"/>
  <c r="O16" i="24"/>
  <c r="Q16" i="24" s="1"/>
  <c r="O26" i="24"/>
  <c r="Q26" i="24" s="1"/>
  <c r="O7" i="24"/>
  <c r="Q7" i="24" s="1"/>
  <c r="O33" i="24"/>
  <c r="Q33" i="24" s="1"/>
  <c r="O14" i="24"/>
  <c r="Q14" i="24" s="1"/>
  <c r="O15" i="24"/>
  <c r="Q15" i="24" s="1"/>
  <c r="O23" i="24"/>
  <c r="Q23" i="24" s="1"/>
  <c r="O38" i="24"/>
  <c r="Q38" i="24" s="1"/>
  <c r="O10" i="24"/>
  <c r="Q10" i="24" s="1"/>
  <c r="O37" i="24"/>
  <c r="Q37" i="24" s="1"/>
  <c r="O32" i="24"/>
  <c r="Q32" i="24" s="1"/>
  <c r="O30" i="24"/>
  <c r="Q30" i="24" s="1"/>
  <c r="O6" i="24"/>
  <c r="Q6" i="24" s="1"/>
  <c r="O9" i="24"/>
  <c r="Q9" i="24" s="1"/>
  <c r="O19" i="24"/>
  <c r="Q19" i="24" s="1"/>
  <c r="O27" i="24"/>
  <c r="Q27" i="24" s="1"/>
  <c r="O8" i="24"/>
  <c r="Q8" i="24" s="1"/>
  <c r="O35" i="24"/>
  <c r="Q35" i="24" s="1"/>
  <c r="O25" i="24"/>
  <c r="Q25" i="24" s="1"/>
  <c r="O31" i="24"/>
  <c r="Q31" i="24" s="1"/>
  <c r="O21" i="24"/>
  <c r="Q21" i="24" s="1"/>
  <c r="O24" i="24"/>
  <c r="Q24" i="24" s="1"/>
  <c r="O17" i="24"/>
  <c r="Q17" i="24" s="1"/>
  <c r="O13" i="24"/>
  <c r="Q13" i="24" s="1"/>
  <c r="O5" i="24"/>
  <c r="O15" i="37"/>
  <c r="Q15" i="37" s="1"/>
  <c r="O29" i="37"/>
  <c r="Q29" i="37" s="1"/>
  <c r="O40" i="37"/>
  <c r="Q40" i="37" s="1"/>
  <c r="O18" i="37"/>
  <c r="Q18" i="37" s="1"/>
  <c r="O13" i="37"/>
  <c r="Q13" i="37" s="1"/>
  <c r="O9" i="37"/>
  <c r="Q9" i="37" s="1"/>
  <c r="O39" i="37"/>
  <c r="Q39" i="37" s="1"/>
  <c r="O25" i="37"/>
  <c r="Q25" i="37" s="1"/>
  <c r="O12" i="37"/>
  <c r="Q12" i="37" s="1"/>
  <c r="O37" i="37"/>
  <c r="Q37" i="37" s="1"/>
  <c r="O6" i="37"/>
  <c r="Q6" i="37" s="1"/>
  <c r="O27" i="37"/>
  <c r="Q27" i="37" s="1"/>
  <c r="O26" i="37"/>
  <c r="Q26" i="37" s="1"/>
  <c r="O42" i="37"/>
  <c r="Q42" i="37" s="1"/>
  <c r="O24" i="37"/>
  <c r="Q24" i="37" s="1"/>
  <c r="O22" i="37"/>
  <c r="Q22" i="37" s="1"/>
  <c r="O16" i="37"/>
  <c r="Q16" i="37" s="1"/>
  <c r="O32" i="37"/>
  <c r="Q32" i="37" s="1"/>
  <c r="O35" i="37"/>
  <c r="Q35" i="37" s="1"/>
  <c r="O41" i="37"/>
  <c r="Q41" i="37" s="1"/>
  <c r="O14" i="37"/>
  <c r="Q14" i="37" s="1"/>
  <c r="O23" i="37"/>
  <c r="Q23" i="37" s="1"/>
  <c r="O8" i="37"/>
  <c r="Q8" i="37" s="1"/>
  <c r="O20" i="37"/>
  <c r="Q20" i="37" s="1"/>
  <c r="O31" i="37"/>
  <c r="Q31" i="37" s="1"/>
  <c r="O10" i="37"/>
  <c r="Q10" i="37" s="1"/>
  <c r="O36" i="37"/>
  <c r="Q36" i="37" s="1"/>
  <c r="O17" i="37"/>
  <c r="Q17" i="37" s="1"/>
  <c r="O19" i="37"/>
  <c r="Q19" i="37" s="1"/>
  <c r="O43" i="37"/>
  <c r="Q43" i="37" s="1"/>
  <c r="O28" i="37"/>
  <c r="Q28" i="37" s="1"/>
  <c r="O7" i="37"/>
  <c r="Q7" i="37" s="1"/>
  <c r="O34" i="37"/>
  <c r="Q34" i="37" s="1"/>
  <c r="O11" i="37"/>
  <c r="Q11" i="37" s="1"/>
  <c r="O21" i="37"/>
  <c r="Q21" i="37" s="1"/>
  <c r="O38" i="37"/>
  <c r="Q38" i="37" s="1"/>
  <c r="O33" i="37"/>
  <c r="Q33" i="37" s="1"/>
  <c r="O30" i="37"/>
  <c r="Q30" i="37" s="1"/>
  <c r="O5" i="37"/>
  <c r="O34" i="22"/>
  <c r="Q34" i="22" s="1"/>
  <c r="O26" i="22"/>
  <c r="Q26" i="22" s="1"/>
  <c r="O25" i="22"/>
  <c r="Q25" i="22" s="1"/>
  <c r="O24" i="22"/>
  <c r="Q24" i="22" s="1"/>
  <c r="O36" i="22"/>
  <c r="Q36" i="22" s="1"/>
  <c r="O29" i="22"/>
  <c r="Q29" i="22" s="1"/>
  <c r="O41" i="22"/>
  <c r="Q41" i="22" s="1"/>
  <c r="O21" i="22"/>
  <c r="Q21" i="22" s="1"/>
  <c r="O9" i="22"/>
  <c r="Q9" i="22" s="1"/>
  <c r="O6" i="22"/>
  <c r="Q6" i="22" s="1"/>
  <c r="O32" i="22"/>
  <c r="Q32" i="22" s="1"/>
  <c r="O30" i="22"/>
  <c r="Q30" i="22" s="1"/>
  <c r="O11" i="22"/>
  <c r="Q11" i="22" s="1"/>
  <c r="O35" i="22"/>
  <c r="Q35" i="22" s="1"/>
  <c r="O38" i="22"/>
  <c r="Q38" i="22" s="1"/>
  <c r="O43" i="22"/>
  <c r="Q43" i="22" s="1"/>
  <c r="O13" i="22"/>
  <c r="Q13" i="22" s="1"/>
  <c r="O16" i="22"/>
  <c r="Q16" i="22" s="1"/>
  <c r="O18" i="22"/>
  <c r="Q18" i="22" s="1"/>
  <c r="O40" i="22"/>
  <c r="Q40" i="22" s="1"/>
  <c r="O39" i="22"/>
  <c r="Q39" i="22" s="1"/>
  <c r="O27" i="22"/>
  <c r="Q27" i="22" s="1"/>
  <c r="O12" i="22"/>
  <c r="Q12" i="22" s="1"/>
  <c r="O28" i="22"/>
  <c r="Q28" i="22" s="1"/>
  <c r="O17" i="22"/>
  <c r="Q17" i="22" s="1"/>
  <c r="O20" i="22"/>
  <c r="Q20" i="22" s="1"/>
  <c r="O31" i="22"/>
  <c r="Q31" i="22" s="1"/>
  <c r="O37" i="22"/>
  <c r="Q37" i="22" s="1"/>
  <c r="O14" i="22"/>
  <c r="Q14" i="22" s="1"/>
  <c r="O15" i="22"/>
  <c r="Q15" i="22" s="1"/>
  <c r="O8" i="22"/>
  <c r="Q8" i="22" s="1"/>
  <c r="O42" i="22"/>
  <c r="Q42" i="22" s="1"/>
  <c r="O22" i="22"/>
  <c r="Q22" i="22" s="1"/>
  <c r="O33" i="22"/>
  <c r="Q33" i="22" s="1"/>
  <c r="O19" i="22"/>
  <c r="Q19" i="22" s="1"/>
  <c r="O10" i="22"/>
  <c r="Q10" i="22" s="1"/>
  <c r="O7" i="22"/>
  <c r="Q7" i="22" s="1"/>
  <c r="O23" i="22"/>
  <c r="Q23" i="22" s="1"/>
  <c r="O5" i="22"/>
  <c r="O34" i="12"/>
  <c r="Q34" i="12" s="1"/>
  <c r="O22" i="12"/>
  <c r="Q22" i="12" s="1"/>
  <c r="O26" i="12"/>
  <c r="Q26" i="12" s="1"/>
  <c r="O11" i="12"/>
  <c r="Q11" i="12" s="1"/>
  <c r="O27" i="12"/>
  <c r="Q27" i="12" s="1"/>
  <c r="O10" i="12"/>
  <c r="Q10" i="12" s="1"/>
  <c r="O23" i="12"/>
  <c r="Q23" i="12" s="1"/>
  <c r="O43" i="12"/>
  <c r="Q43" i="12" s="1"/>
  <c r="O21" i="12"/>
  <c r="Q21" i="12" s="1"/>
  <c r="O18" i="12"/>
  <c r="Q18" i="12" s="1"/>
  <c r="O17" i="12"/>
  <c r="Q17" i="12" s="1"/>
  <c r="O41" i="12"/>
  <c r="Q41" i="12" s="1"/>
  <c r="O40" i="12"/>
  <c r="Q40" i="12" s="1"/>
  <c r="O14" i="12"/>
  <c r="Q14" i="12" s="1"/>
  <c r="O16" i="12"/>
  <c r="Q16" i="12" s="1"/>
  <c r="O25" i="12"/>
  <c r="Q25" i="12" s="1"/>
  <c r="O8" i="12"/>
  <c r="Q8" i="12" s="1"/>
  <c r="O6" i="12"/>
  <c r="Q6" i="12" s="1"/>
  <c r="O24" i="12"/>
  <c r="Q24" i="12" s="1"/>
  <c r="O7" i="12"/>
  <c r="Q7" i="12" s="1"/>
  <c r="O13" i="12"/>
  <c r="Q13" i="12" s="1"/>
  <c r="O28" i="12"/>
  <c r="Q28" i="12" s="1"/>
  <c r="O15" i="12"/>
  <c r="Q15" i="12" s="1"/>
  <c r="O29" i="12"/>
  <c r="Q29" i="12" s="1"/>
  <c r="O38" i="12"/>
  <c r="Q38" i="12" s="1"/>
  <c r="O9" i="12"/>
  <c r="Q9" i="12" s="1"/>
  <c r="O42" i="12"/>
  <c r="Q42" i="12" s="1"/>
  <c r="O36" i="12"/>
  <c r="Q36" i="12" s="1"/>
  <c r="O31" i="12"/>
  <c r="Q31" i="12" s="1"/>
  <c r="O19" i="12"/>
  <c r="Q19" i="12" s="1"/>
  <c r="O44" i="12"/>
  <c r="O5" i="12"/>
  <c r="Q5" i="12" s="1"/>
  <c r="O12" i="12"/>
  <c r="Q12" i="12" s="1"/>
  <c r="O37" i="12"/>
  <c r="Q37" i="12" s="1"/>
  <c r="O32" i="12"/>
  <c r="Q32" i="12" s="1"/>
  <c r="O39" i="12"/>
  <c r="Q39" i="12" s="1"/>
  <c r="O33" i="12"/>
  <c r="Q33" i="12" s="1"/>
  <c r="O30" i="12"/>
  <c r="Q30" i="12" s="1"/>
  <c r="O20" i="12"/>
  <c r="Q20" i="12" s="1"/>
  <c r="O35" i="12"/>
  <c r="Q35" i="12" s="1"/>
  <c r="O40" i="30"/>
  <c r="Q40" i="30" s="1"/>
  <c r="O30" i="30"/>
  <c r="Q30" i="30" s="1"/>
  <c r="O28" i="30"/>
  <c r="Q28" i="30" s="1"/>
  <c r="O35" i="30"/>
  <c r="Q35" i="30" s="1"/>
  <c r="O16" i="30"/>
  <c r="Q16" i="30" s="1"/>
  <c r="O15" i="30"/>
  <c r="Q15" i="30" s="1"/>
  <c r="O14" i="30"/>
  <c r="Q14" i="30" s="1"/>
  <c r="O23" i="30"/>
  <c r="Q23" i="30" s="1"/>
  <c r="O19" i="30"/>
  <c r="Q19" i="30" s="1"/>
  <c r="O27" i="30"/>
  <c r="Q27" i="30" s="1"/>
  <c r="O26" i="30"/>
  <c r="Q26" i="30" s="1"/>
  <c r="O12" i="30"/>
  <c r="Q12" i="30" s="1"/>
  <c r="O37" i="30"/>
  <c r="Q37" i="30" s="1"/>
  <c r="O11" i="30"/>
  <c r="Q11" i="30" s="1"/>
  <c r="O7" i="30"/>
  <c r="Q7" i="30" s="1"/>
  <c r="O43" i="30"/>
  <c r="Q43" i="30" s="1"/>
  <c r="O29" i="30"/>
  <c r="Q29" i="30" s="1"/>
  <c r="O32" i="30"/>
  <c r="Q32" i="30" s="1"/>
  <c r="O9" i="30"/>
  <c r="Q9" i="30" s="1"/>
  <c r="O39" i="30"/>
  <c r="Q39" i="30" s="1"/>
  <c r="O13" i="30"/>
  <c r="Q13" i="30" s="1"/>
  <c r="O33" i="30"/>
  <c r="Q33" i="30" s="1"/>
  <c r="O42" i="30"/>
  <c r="Q42" i="30" s="1"/>
  <c r="O41" i="30"/>
  <c r="Q41" i="30" s="1"/>
  <c r="O8" i="30"/>
  <c r="Q8" i="30" s="1"/>
  <c r="O25" i="30"/>
  <c r="Q25" i="30" s="1"/>
  <c r="O34" i="30"/>
  <c r="Q34" i="30" s="1"/>
  <c r="O20" i="30"/>
  <c r="Q20" i="30" s="1"/>
  <c r="O21" i="30"/>
  <c r="Q21" i="30" s="1"/>
  <c r="O17" i="30"/>
  <c r="Q17" i="30" s="1"/>
  <c r="O18" i="30"/>
  <c r="Q18" i="30" s="1"/>
  <c r="O10" i="30"/>
  <c r="Q10" i="30" s="1"/>
  <c r="O24" i="30"/>
  <c r="Q24" i="30" s="1"/>
  <c r="O6" i="30"/>
  <c r="Q6" i="30" s="1"/>
  <c r="O38" i="30"/>
  <c r="Q38" i="30" s="1"/>
  <c r="O36" i="30"/>
  <c r="Q36" i="30" s="1"/>
  <c r="O22" i="30"/>
  <c r="Q22" i="30" s="1"/>
  <c r="O31" i="30"/>
  <c r="Q31" i="30" s="1"/>
  <c r="O5" i="30"/>
  <c r="O30" i="42"/>
  <c r="Q30" i="42" s="1"/>
  <c r="O26" i="42"/>
  <c r="Q26" i="42" s="1"/>
  <c r="O15" i="42"/>
  <c r="Q15" i="42" s="1"/>
  <c r="O40" i="42"/>
  <c r="Q40" i="42" s="1"/>
  <c r="O23" i="42"/>
  <c r="Q23" i="42" s="1"/>
  <c r="O34" i="42"/>
  <c r="Q34" i="42" s="1"/>
  <c r="O19" i="42"/>
  <c r="Q19" i="42" s="1"/>
  <c r="O29" i="42"/>
  <c r="Q29" i="42" s="1"/>
  <c r="O11" i="42"/>
  <c r="Q11" i="42" s="1"/>
  <c r="O14" i="42"/>
  <c r="Q14" i="42" s="1"/>
  <c r="O16" i="42"/>
  <c r="Q16" i="42" s="1"/>
  <c r="O31" i="42"/>
  <c r="Q31" i="42" s="1"/>
  <c r="O27" i="42"/>
  <c r="Q27" i="42" s="1"/>
  <c r="O25" i="42"/>
  <c r="Q25" i="42" s="1"/>
  <c r="O24" i="42"/>
  <c r="Q24" i="42" s="1"/>
  <c r="O41" i="42"/>
  <c r="Q41" i="42" s="1"/>
  <c r="O32" i="42"/>
  <c r="Q32" i="42" s="1"/>
  <c r="O17" i="42"/>
  <c r="Q17" i="42" s="1"/>
  <c r="O9" i="42"/>
  <c r="Q9" i="42" s="1"/>
  <c r="O35" i="42"/>
  <c r="Q35" i="42" s="1"/>
  <c r="O18" i="42"/>
  <c r="Q18" i="42" s="1"/>
  <c r="O6" i="42"/>
  <c r="Q6" i="42" s="1"/>
  <c r="O20" i="42"/>
  <c r="Q20" i="42" s="1"/>
  <c r="O28" i="42"/>
  <c r="Q28" i="42" s="1"/>
  <c r="O8" i="42"/>
  <c r="Q8" i="42" s="1"/>
  <c r="O42" i="42"/>
  <c r="Q42" i="42" s="1"/>
  <c r="O39" i="42"/>
  <c r="Q39" i="42" s="1"/>
  <c r="O7" i="42"/>
  <c r="Q7" i="42" s="1"/>
  <c r="O13" i="42"/>
  <c r="Q13" i="42" s="1"/>
  <c r="O12" i="42"/>
  <c r="Q12" i="42" s="1"/>
  <c r="O38" i="42"/>
  <c r="Q38" i="42" s="1"/>
  <c r="O37" i="42"/>
  <c r="Q37" i="42" s="1"/>
  <c r="O43" i="42"/>
  <c r="Q43" i="42" s="1"/>
  <c r="O22" i="42"/>
  <c r="Q22" i="42" s="1"/>
  <c r="O33" i="42"/>
  <c r="Q33" i="42" s="1"/>
  <c r="O10" i="42"/>
  <c r="Q10" i="42" s="1"/>
  <c r="O21" i="42"/>
  <c r="Q21" i="42" s="1"/>
  <c r="O36" i="42"/>
  <c r="Q36" i="42" s="1"/>
  <c r="O5" i="42"/>
  <c r="O36" i="36"/>
  <c r="Q36" i="36" s="1"/>
  <c r="O24" i="36"/>
  <c r="Q24" i="36" s="1"/>
  <c r="O42" i="36"/>
  <c r="Q42" i="36" s="1"/>
  <c r="O16" i="36"/>
  <c r="Q16" i="36" s="1"/>
  <c r="O25" i="36"/>
  <c r="Q25" i="36" s="1"/>
  <c r="O21" i="36"/>
  <c r="Q21" i="36" s="1"/>
  <c r="O34" i="36"/>
  <c r="Q34" i="36" s="1"/>
  <c r="O11" i="36"/>
  <c r="Q11" i="36" s="1"/>
  <c r="O26" i="36"/>
  <c r="Q26" i="36" s="1"/>
  <c r="O33" i="36"/>
  <c r="Q33" i="36" s="1"/>
  <c r="O8" i="36"/>
  <c r="Q8" i="36" s="1"/>
  <c r="O23" i="36"/>
  <c r="Q23" i="36" s="1"/>
  <c r="O12" i="36"/>
  <c r="Q12" i="36" s="1"/>
  <c r="O13" i="36"/>
  <c r="Q13" i="36" s="1"/>
  <c r="O15" i="36"/>
  <c r="Q15" i="36" s="1"/>
  <c r="O39" i="36"/>
  <c r="Q39" i="36" s="1"/>
  <c r="O5" i="36"/>
  <c r="O27" i="36"/>
  <c r="Q27" i="36" s="1"/>
  <c r="O6" i="36"/>
  <c r="Q6" i="36" s="1"/>
  <c r="O17" i="36"/>
  <c r="Q17" i="36" s="1"/>
  <c r="O35" i="36"/>
  <c r="Q35" i="36" s="1"/>
  <c r="O28" i="36"/>
  <c r="Q28" i="36" s="1"/>
  <c r="O38" i="36"/>
  <c r="Q38" i="36" s="1"/>
  <c r="O40" i="36"/>
  <c r="Q40" i="36" s="1"/>
  <c r="O14" i="36"/>
  <c r="Q14" i="36" s="1"/>
  <c r="O9" i="36"/>
  <c r="Q9" i="36" s="1"/>
  <c r="O19" i="36"/>
  <c r="Q19" i="36" s="1"/>
  <c r="O31" i="36"/>
  <c r="Q31" i="36" s="1"/>
  <c r="O10" i="36"/>
  <c r="Q10" i="36" s="1"/>
  <c r="O20" i="36"/>
  <c r="Q20" i="36" s="1"/>
  <c r="O29" i="36"/>
  <c r="Q29" i="36" s="1"/>
  <c r="O32" i="36"/>
  <c r="Q32" i="36" s="1"/>
  <c r="O37" i="36"/>
  <c r="Q37" i="36" s="1"/>
  <c r="O18" i="36"/>
  <c r="Q18" i="36" s="1"/>
  <c r="O22" i="36"/>
  <c r="Q22" i="36" s="1"/>
  <c r="O41" i="36"/>
  <c r="Q41" i="36" s="1"/>
  <c r="O43" i="36"/>
  <c r="Q43" i="36" s="1"/>
  <c r="O7" i="36"/>
  <c r="Q7" i="36" s="1"/>
  <c r="O30" i="36"/>
  <c r="Q30" i="36" s="1"/>
  <c r="O15" i="43"/>
  <c r="Q15" i="43" s="1"/>
  <c r="O21" i="43"/>
  <c r="Q21" i="43" s="1"/>
  <c r="O28" i="43"/>
  <c r="Q28" i="43" s="1"/>
  <c r="O25" i="43"/>
  <c r="Q25" i="43" s="1"/>
  <c r="O27" i="43"/>
  <c r="Q27" i="43" s="1"/>
  <c r="O23" i="43"/>
  <c r="Q23" i="43" s="1"/>
  <c r="O42" i="43"/>
  <c r="Q42" i="43" s="1"/>
  <c r="O11" i="43"/>
  <c r="Q11" i="43" s="1"/>
  <c r="O29" i="43"/>
  <c r="Q29" i="43" s="1"/>
  <c r="O8" i="43"/>
  <c r="Q8" i="43" s="1"/>
  <c r="O5" i="43"/>
  <c r="O38" i="43"/>
  <c r="Q38" i="43" s="1"/>
  <c r="O31" i="43"/>
  <c r="Q31" i="43" s="1"/>
  <c r="O10" i="43"/>
  <c r="Q10" i="43" s="1"/>
  <c r="O26" i="43"/>
  <c r="Q26" i="43" s="1"/>
  <c r="O33" i="43"/>
  <c r="Q33" i="43" s="1"/>
  <c r="O7" i="43"/>
  <c r="Q7" i="43" s="1"/>
  <c r="O12" i="43"/>
  <c r="Q12" i="43" s="1"/>
  <c r="O14" i="43"/>
  <c r="Q14" i="43" s="1"/>
  <c r="O37" i="43"/>
  <c r="Q37" i="43" s="1"/>
  <c r="O6" i="43"/>
  <c r="Q6" i="43" s="1"/>
  <c r="O20" i="43"/>
  <c r="Q20" i="43" s="1"/>
  <c r="O19" i="43"/>
  <c r="Q19" i="43" s="1"/>
  <c r="O13" i="43"/>
  <c r="Q13" i="43" s="1"/>
  <c r="O18" i="43"/>
  <c r="Q18" i="43" s="1"/>
  <c r="O34" i="43"/>
  <c r="Q34" i="43" s="1"/>
  <c r="O39" i="43"/>
  <c r="Q39" i="43" s="1"/>
  <c r="O30" i="43"/>
  <c r="Q30" i="43" s="1"/>
  <c r="O16" i="43"/>
  <c r="Q16" i="43" s="1"/>
  <c r="O32" i="43"/>
  <c r="Q32" i="43" s="1"/>
  <c r="O35" i="43"/>
  <c r="Q35" i="43" s="1"/>
  <c r="O9" i="43"/>
  <c r="Q9" i="43" s="1"/>
  <c r="O41" i="43"/>
  <c r="Q41" i="43" s="1"/>
  <c r="O24" i="43"/>
  <c r="Q24" i="43" s="1"/>
  <c r="O36" i="43"/>
  <c r="Q36" i="43" s="1"/>
  <c r="O22" i="43"/>
  <c r="Q22" i="43" s="1"/>
  <c r="O43" i="43"/>
  <c r="Q43" i="43" s="1"/>
  <c r="O40" i="43"/>
  <c r="Q40" i="43" s="1"/>
  <c r="O17" i="43"/>
  <c r="Q17" i="43" s="1"/>
  <c r="O34" i="20"/>
  <c r="Q34" i="20" s="1"/>
  <c r="O10" i="20"/>
  <c r="Q10" i="20" s="1"/>
  <c r="O20" i="20"/>
  <c r="Q20" i="20" s="1"/>
  <c r="O16" i="20"/>
  <c r="Q16" i="20" s="1"/>
  <c r="O19" i="20"/>
  <c r="Q19" i="20" s="1"/>
  <c r="O9" i="20"/>
  <c r="Q9" i="20" s="1"/>
  <c r="O22" i="20"/>
  <c r="Q22" i="20" s="1"/>
  <c r="O8" i="20"/>
  <c r="Q8" i="20" s="1"/>
  <c r="O21" i="20"/>
  <c r="Q21" i="20" s="1"/>
  <c r="O38" i="20"/>
  <c r="Q38" i="20" s="1"/>
  <c r="O32" i="20"/>
  <c r="Q32" i="20" s="1"/>
  <c r="O39" i="20"/>
  <c r="Q39" i="20" s="1"/>
  <c r="O14" i="20"/>
  <c r="Q14" i="20" s="1"/>
  <c r="O15" i="20"/>
  <c r="Q15" i="20" s="1"/>
  <c r="O35" i="20"/>
  <c r="Q35" i="20" s="1"/>
  <c r="O13" i="20"/>
  <c r="Q13" i="20" s="1"/>
  <c r="O25" i="20"/>
  <c r="Q25" i="20" s="1"/>
  <c r="O6" i="20"/>
  <c r="Q6" i="20" s="1"/>
  <c r="O30" i="20"/>
  <c r="Q30" i="20" s="1"/>
  <c r="O17" i="20"/>
  <c r="Q17" i="20" s="1"/>
  <c r="O37" i="20"/>
  <c r="Q37" i="20" s="1"/>
  <c r="O31" i="20"/>
  <c r="Q31" i="20" s="1"/>
  <c r="O7" i="20"/>
  <c r="Q7" i="20" s="1"/>
  <c r="O18" i="20"/>
  <c r="Q18" i="20" s="1"/>
  <c r="O41" i="20"/>
  <c r="Q41" i="20" s="1"/>
  <c r="O12" i="20"/>
  <c r="Q12" i="20" s="1"/>
  <c r="O24" i="20"/>
  <c r="Q24" i="20" s="1"/>
  <c r="O36" i="20"/>
  <c r="Q36" i="20" s="1"/>
  <c r="O42" i="20"/>
  <c r="Q42" i="20" s="1"/>
  <c r="O23" i="20"/>
  <c r="Q23" i="20" s="1"/>
  <c r="O29" i="20"/>
  <c r="Q29" i="20" s="1"/>
  <c r="O40" i="20"/>
  <c r="Q40" i="20" s="1"/>
  <c r="O43" i="20"/>
  <c r="Q43" i="20" s="1"/>
  <c r="O26" i="20"/>
  <c r="Q26" i="20" s="1"/>
  <c r="O11" i="20"/>
  <c r="Q11" i="20" s="1"/>
  <c r="O27" i="20"/>
  <c r="Q27" i="20" s="1"/>
  <c r="O28" i="20"/>
  <c r="Q28" i="20" s="1"/>
  <c r="O33" i="20"/>
  <c r="Q33" i="20" s="1"/>
  <c r="O5" i="20"/>
  <c r="I44" i="27"/>
  <c r="K5" i="27"/>
  <c r="K44" i="27" s="1"/>
  <c r="M44" i="27" s="1"/>
  <c r="O12" i="41"/>
  <c r="Q12" i="41" s="1"/>
  <c r="O37" i="41"/>
  <c r="Q37" i="41" s="1"/>
  <c r="O43" i="41"/>
  <c r="Q43" i="41" s="1"/>
  <c r="O14" i="41"/>
  <c r="Q14" i="41" s="1"/>
  <c r="O35" i="41"/>
  <c r="Q35" i="41" s="1"/>
  <c r="O13" i="41"/>
  <c r="Q13" i="41" s="1"/>
  <c r="O22" i="41"/>
  <c r="Q22" i="41" s="1"/>
  <c r="O38" i="41"/>
  <c r="Q38" i="41" s="1"/>
  <c r="O25" i="41"/>
  <c r="Q25" i="41" s="1"/>
  <c r="O5" i="41"/>
  <c r="O10" i="41"/>
  <c r="Q10" i="41" s="1"/>
  <c r="O16" i="41"/>
  <c r="Q16" i="41" s="1"/>
  <c r="O26" i="41"/>
  <c r="Q26" i="41" s="1"/>
  <c r="O36" i="41"/>
  <c r="Q36" i="41" s="1"/>
  <c r="O40" i="41"/>
  <c r="Q40" i="41" s="1"/>
  <c r="O21" i="41"/>
  <c r="Q21" i="41" s="1"/>
  <c r="O30" i="41"/>
  <c r="Q30" i="41" s="1"/>
  <c r="O29" i="41"/>
  <c r="Q29" i="41" s="1"/>
  <c r="O28" i="41"/>
  <c r="Q28" i="41" s="1"/>
  <c r="O15" i="41"/>
  <c r="Q15" i="41" s="1"/>
  <c r="O6" i="41"/>
  <c r="Q6" i="41" s="1"/>
  <c r="O11" i="41"/>
  <c r="Q11" i="41" s="1"/>
  <c r="O24" i="41"/>
  <c r="Q24" i="41" s="1"/>
  <c r="O33" i="41"/>
  <c r="Q33" i="41" s="1"/>
  <c r="O32" i="41"/>
  <c r="Q32" i="41" s="1"/>
  <c r="O7" i="41"/>
  <c r="Q7" i="41" s="1"/>
  <c r="O39" i="41"/>
  <c r="Q39" i="41" s="1"/>
  <c r="O27" i="41"/>
  <c r="Q27" i="41" s="1"/>
  <c r="O8" i="41"/>
  <c r="Q8" i="41" s="1"/>
  <c r="O17" i="41"/>
  <c r="Q17" i="41" s="1"/>
  <c r="O23" i="41"/>
  <c r="Q23" i="41" s="1"/>
  <c r="O20" i="41"/>
  <c r="Q20" i="41" s="1"/>
  <c r="O42" i="41"/>
  <c r="Q42" i="41" s="1"/>
  <c r="O41" i="41"/>
  <c r="Q41" i="41" s="1"/>
  <c r="O19" i="41"/>
  <c r="Q19" i="41" s="1"/>
  <c r="O9" i="41"/>
  <c r="Q9" i="41" s="1"/>
  <c r="O34" i="41"/>
  <c r="Q34" i="41" s="1"/>
  <c r="O18" i="41"/>
  <c r="Q18" i="41" s="1"/>
  <c r="O31" i="41"/>
  <c r="Q31" i="41" s="1"/>
  <c r="O16" i="35"/>
  <c r="Q16" i="35" s="1"/>
  <c r="O33" i="35"/>
  <c r="Q33" i="35" s="1"/>
  <c r="O26" i="35"/>
  <c r="Q26" i="35" s="1"/>
  <c r="O28" i="35"/>
  <c r="Q28" i="35" s="1"/>
  <c r="O36" i="35"/>
  <c r="Q36" i="35" s="1"/>
  <c r="O41" i="35"/>
  <c r="Q41" i="35" s="1"/>
  <c r="O39" i="35"/>
  <c r="Q39" i="35" s="1"/>
  <c r="O18" i="35"/>
  <c r="Q18" i="35" s="1"/>
  <c r="O30" i="35"/>
  <c r="Q30" i="35" s="1"/>
  <c r="O23" i="35"/>
  <c r="Q23" i="35" s="1"/>
  <c r="O10" i="35"/>
  <c r="Q10" i="35" s="1"/>
  <c r="O13" i="35"/>
  <c r="Q13" i="35" s="1"/>
  <c r="O22" i="35"/>
  <c r="Q22" i="35" s="1"/>
  <c r="O37" i="35"/>
  <c r="Q37" i="35" s="1"/>
  <c r="O42" i="35"/>
  <c r="Q42" i="35" s="1"/>
  <c r="O5" i="35"/>
  <c r="O40" i="35"/>
  <c r="Q40" i="35" s="1"/>
  <c r="O19" i="35"/>
  <c r="Q19" i="35" s="1"/>
  <c r="O9" i="35"/>
  <c r="Q9" i="35" s="1"/>
  <c r="O43" i="35"/>
  <c r="Q43" i="35" s="1"/>
  <c r="O29" i="35"/>
  <c r="Q29" i="35" s="1"/>
  <c r="O6" i="35"/>
  <c r="Q6" i="35" s="1"/>
  <c r="O34" i="35"/>
  <c r="Q34" i="35" s="1"/>
  <c r="O17" i="35"/>
  <c r="Q17" i="35" s="1"/>
  <c r="O11" i="35"/>
  <c r="Q11" i="35" s="1"/>
  <c r="O21" i="35"/>
  <c r="Q21" i="35" s="1"/>
  <c r="O38" i="35"/>
  <c r="Q38" i="35" s="1"/>
  <c r="O24" i="35"/>
  <c r="Q24" i="35" s="1"/>
  <c r="O25" i="35"/>
  <c r="Q25" i="35" s="1"/>
  <c r="O20" i="35"/>
  <c r="Q20" i="35" s="1"/>
  <c r="O31" i="35"/>
  <c r="Q31" i="35" s="1"/>
  <c r="O12" i="35"/>
  <c r="Q12" i="35" s="1"/>
  <c r="O8" i="35"/>
  <c r="Q8" i="35" s="1"/>
  <c r="O35" i="35"/>
  <c r="Q35" i="35" s="1"/>
  <c r="O7" i="35"/>
  <c r="Q7" i="35" s="1"/>
  <c r="O14" i="35"/>
  <c r="Q14" i="35" s="1"/>
  <c r="O32" i="35"/>
  <c r="Q32" i="35" s="1"/>
  <c r="O15" i="35"/>
  <c r="Q15" i="35" s="1"/>
  <c r="O27" i="35"/>
  <c r="Q27" i="35" s="1"/>
  <c r="O27" i="32"/>
  <c r="Q27" i="32" s="1"/>
  <c r="O23" i="32"/>
  <c r="Q23" i="32" s="1"/>
  <c r="O21" i="32"/>
  <c r="Q21" i="32" s="1"/>
  <c r="O20" i="32"/>
  <c r="Q20" i="32" s="1"/>
  <c r="O12" i="32"/>
  <c r="Q12" i="32" s="1"/>
  <c r="O7" i="32"/>
  <c r="Q7" i="32" s="1"/>
  <c r="O11" i="32"/>
  <c r="Q11" i="32" s="1"/>
  <c r="O42" i="32"/>
  <c r="Q42" i="32" s="1"/>
  <c r="O5" i="32"/>
  <c r="O29" i="32"/>
  <c r="Q29" i="32" s="1"/>
  <c r="O35" i="32"/>
  <c r="Q35" i="32" s="1"/>
  <c r="O43" i="32"/>
  <c r="Q43" i="32" s="1"/>
  <c r="O24" i="32"/>
  <c r="Q24" i="32" s="1"/>
  <c r="O16" i="32"/>
  <c r="Q16" i="32" s="1"/>
  <c r="O9" i="32"/>
  <c r="Q9" i="32" s="1"/>
  <c r="O19" i="32"/>
  <c r="Q19" i="32" s="1"/>
  <c r="O15" i="32"/>
  <c r="Q15" i="32" s="1"/>
  <c r="O13" i="32"/>
  <c r="Q13" i="32" s="1"/>
  <c r="O30" i="32"/>
  <c r="Q30" i="32" s="1"/>
  <c r="O34" i="32"/>
  <c r="Q34" i="32" s="1"/>
  <c r="O41" i="32"/>
  <c r="Q41" i="32" s="1"/>
  <c r="O17" i="32"/>
  <c r="Q17" i="32" s="1"/>
  <c r="O14" i="32"/>
  <c r="Q14" i="32" s="1"/>
  <c r="O28" i="32"/>
  <c r="Q28" i="32" s="1"/>
  <c r="O40" i="32"/>
  <c r="Q40" i="32" s="1"/>
  <c r="O18" i="32"/>
  <c r="Q18" i="32" s="1"/>
  <c r="O39" i="32"/>
  <c r="Q39" i="32" s="1"/>
  <c r="O8" i="32"/>
  <c r="Q8" i="32" s="1"/>
  <c r="O31" i="32"/>
  <c r="Q31" i="32" s="1"/>
  <c r="O36" i="32"/>
  <c r="Q36" i="32" s="1"/>
  <c r="O37" i="32"/>
  <c r="Q37" i="32" s="1"/>
  <c r="O33" i="32"/>
  <c r="Q33" i="32" s="1"/>
  <c r="O10" i="32"/>
  <c r="Q10" i="32" s="1"/>
  <c r="O22" i="32"/>
  <c r="Q22" i="32" s="1"/>
  <c r="O32" i="32"/>
  <c r="Q32" i="32" s="1"/>
  <c r="O38" i="32"/>
  <c r="Q38" i="32" s="1"/>
  <c r="O25" i="32"/>
  <c r="Q25" i="32" s="1"/>
  <c r="O26" i="32"/>
  <c r="Q26" i="32" s="1"/>
  <c r="O6" i="32"/>
  <c r="Q6" i="32" s="1"/>
  <c r="O43" i="28"/>
  <c r="Q43" i="28" s="1"/>
  <c r="O30" i="28"/>
  <c r="Q30" i="28" s="1"/>
  <c r="O14" i="28"/>
  <c r="Q14" i="28" s="1"/>
  <c r="O31" i="28"/>
  <c r="Q31" i="28" s="1"/>
  <c r="O26" i="28"/>
  <c r="Q26" i="28" s="1"/>
  <c r="O38" i="28"/>
  <c r="Q38" i="28" s="1"/>
  <c r="O19" i="28"/>
  <c r="Q19" i="28" s="1"/>
  <c r="O12" i="28"/>
  <c r="Q12" i="28" s="1"/>
  <c r="O22" i="28"/>
  <c r="Q22" i="28" s="1"/>
  <c r="O9" i="28"/>
  <c r="Q9" i="28" s="1"/>
  <c r="O23" i="28"/>
  <c r="Q23" i="28" s="1"/>
  <c r="O40" i="28"/>
  <c r="Q40" i="28" s="1"/>
  <c r="O8" i="28"/>
  <c r="Q8" i="28" s="1"/>
  <c r="O36" i="28"/>
  <c r="Q36" i="28" s="1"/>
  <c r="O17" i="28"/>
  <c r="Q17" i="28" s="1"/>
  <c r="O11" i="28"/>
  <c r="Q11" i="28" s="1"/>
  <c r="O21" i="28"/>
  <c r="Q21" i="28" s="1"/>
  <c r="O42" i="28"/>
  <c r="Q42" i="28" s="1"/>
  <c r="O10" i="28"/>
  <c r="Q10" i="28" s="1"/>
  <c r="O28" i="28"/>
  <c r="Q28" i="28" s="1"/>
  <c r="O29" i="28"/>
  <c r="Q29" i="28" s="1"/>
  <c r="O7" i="28"/>
  <c r="Q7" i="28" s="1"/>
  <c r="O13" i="28"/>
  <c r="Q13" i="28" s="1"/>
  <c r="O25" i="28"/>
  <c r="Q25" i="28" s="1"/>
  <c r="O27" i="28"/>
  <c r="Q27" i="28" s="1"/>
  <c r="O32" i="28"/>
  <c r="Q32" i="28" s="1"/>
  <c r="O34" i="28"/>
  <c r="Q34" i="28" s="1"/>
  <c r="O41" i="28"/>
  <c r="Q41" i="28" s="1"/>
  <c r="O24" i="28"/>
  <c r="Q24" i="28" s="1"/>
  <c r="O39" i="28"/>
  <c r="Q39" i="28" s="1"/>
  <c r="O18" i="28"/>
  <c r="Q18" i="28" s="1"/>
  <c r="O16" i="28"/>
  <c r="Q16" i="28" s="1"/>
  <c r="O33" i="28"/>
  <c r="Q33" i="28" s="1"/>
  <c r="O20" i="28"/>
  <c r="Q20" i="28" s="1"/>
  <c r="O37" i="28"/>
  <c r="Q37" i="28" s="1"/>
  <c r="O15" i="28"/>
  <c r="Q15" i="28" s="1"/>
  <c r="O6" i="28"/>
  <c r="Q6" i="28" s="1"/>
  <c r="O35" i="28"/>
  <c r="Q35" i="28" s="1"/>
  <c r="O5" i="28"/>
  <c r="O9" i="17"/>
  <c r="Q9" i="17" s="1"/>
  <c r="O33" i="17"/>
  <c r="Q33" i="17" s="1"/>
  <c r="O23" i="17"/>
  <c r="Q23" i="17" s="1"/>
  <c r="O34" i="17"/>
  <c r="Q34" i="17" s="1"/>
  <c r="O43" i="17"/>
  <c r="Q43" i="17" s="1"/>
  <c r="O22" i="17"/>
  <c r="Q22" i="17" s="1"/>
  <c r="O7" i="17"/>
  <c r="Q7" i="17" s="1"/>
  <c r="O27" i="17"/>
  <c r="Q27" i="17" s="1"/>
  <c r="O35" i="17"/>
  <c r="Q35" i="17" s="1"/>
  <c r="O42" i="17"/>
  <c r="Q42" i="17" s="1"/>
  <c r="O41" i="17"/>
  <c r="Q41" i="17" s="1"/>
  <c r="O15" i="17"/>
  <c r="Q15" i="17" s="1"/>
  <c r="O18" i="17"/>
  <c r="Q18" i="17" s="1"/>
  <c r="O39" i="17"/>
  <c r="Q39" i="17" s="1"/>
  <c r="O21" i="17"/>
  <c r="Q21" i="17" s="1"/>
  <c r="O6" i="17"/>
  <c r="Q6" i="17" s="1"/>
  <c r="O40" i="17"/>
  <c r="Q40" i="17" s="1"/>
  <c r="O37" i="17"/>
  <c r="Q37" i="17" s="1"/>
  <c r="O30" i="17"/>
  <c r="Q30" i="17" s="1"/>
  <c r="O25" i="17"/>
  <c r="Q25" i="17" s="1"/>
  <c r="O13" i="17"/>
  <c r="Q13" i="17" s="1"/>
  <c r="O14" i="17"/>
  <c r="Q14" i="17" s="1"/>
  <c r="O11" i="17"/>
  <c r="Q11" i="17" s="1"/>
  <c r="O19" i="17"/>
  <c r="Q19" i="17" s="1"/>
  <c r="O28" i="17"/>
  <c r="Q28" i="17" s="1"/>
  <c r="O20" i="17"/>
  <c r="Q20" i="17" s="1"/>
  <c r="O26" i="17"/>
  <c r="Q26" i="17" s="1"/>
  <c r="O29" i="17"/>
  <c r="Q29" i="17" s="1"/>
  <c r="O38" i="17"/>
  <c r="Q38" i="17" s="1"/>
  <c r="O17" i="17"/>
  <c r="Q17" i="17" s="1"/>
  <c r="O16" i="17"/>
  <c r="Q16" i="17" s="1"/>
  <c r="O32" i="17"/>
  <c r="Q32" i="17" s="1"/>
  <c r="O24" i="17"/>
  <c r="Q24" i="17" s="1"/>
  <c r="O8" i="17"/>
  <c r="Q8" i="17" s="1"/>
  <c r="O31" i="17"/>
  <c r="Q31" i="17" s="1"/>
  <c r="O36" i="17"/>
  <c r="Q36" i="17" s="1"/>
  <c r="O10" i="17"/>
  <c r="Q10" i="17" s="1"/>
  <c r="O12" i="17"/>
  <c r="Q12" i="17" s="1"/>
  <c r="O5" i="17"/>
  <c r="I44" i="49"/>
  <c r="K5" i="49"/>
  <c r="K44" i="49" s="1"/>
  <c r="M44" i="49" s="1"/>
  <c r="O41" i="52"/>
  <c r="Q41" i="52" s="1"/>
  <c r="O13" i="52"/>
  <c r="Q13" i="52" s="1"/>
  <c r="O9" i="52"/>
  <c r="Q9" i="52" s="1"/>
  <c r="O26" i="52"/>
  <c r="Q26" i="52" s="1"/>
  <c r="O28" i="52"/>
  <c r="Q28" i="52" s="1"/>
  <c r="O35" i="52"/>
  <c r="Q35" i="52" s="1"/>
  <c r="O17" i="52"/>
  <c r="Q17" i="52" s="1"/>
  <c r="O40" i="52"/>
  <c r="Q40" i="52" s="1"/>
  <c r="O19" i="52"/>
  <c r="Q19" i="52" s="1"/>
  <c r="O42" i="52"/>
  <c r="Q42" i="52" s="1"/>
  <c r="O16" i="52"/>
  <c r="Q16" i="52" s="1"/>
  <c r="O6" i="52"/>
  <c r="Q6" i="52" s="1"/>
  <c r="O32" i="52"/>
  <c r="Q32" i="52" s="1"/>
  <c r="O22" i="52"/>
  <c r="Q22" i="52" s="1"/>
  <c r="O31" i="52"/>
  <c r="Q31" i="52" s="1"/>
  <c r="O14" i="52"/>
  <c r="Q14" i="52" s="1"/>
  <c r="O7" i="52"/>
  <c r="Q7" i="52" s="1"/>
  <c r="O21" i="52"/>
  <c r="Q21" i="52" s="1"/>
  <c r="O29" i="52"/>
  <c r="Q29" i="52" s="1"/>
  <c r="O10" i="52"/>
  <c r="Q10" i="52" s="1"/>
  <c r="O8" i="52"/>
  <c r="Q8" i="52" s="1"/>
  <c r="O37" i="52"/>
  <c r="Q37" i="52" s="1"/>
  <c r="O27" i="52"/>
  <c r="Q27" i="52" s="1"/>
  <c r="O39" i="52"/>
  <c r="Q39" i="52" s="1"/>
  <c r="O12" i="52"/>
  <c r="Q12" i="52" s="1"/>
  <c r="O15" i="52"/>
  <c r="Q15" i="52" s="1"/>
  <c r="O11" i="52"/>
  <c r="Q11" i="52" s="1"/>
  <c r="O20" i="52"/>
  <c r="Q20" i="52" s="1"/>
  <c r="O5" i="52"/>
  <c r="O38" i="52"/>
  <c r="Q38" i="52" s="1"/>
  <c r="O18" i="52"/>
  <c r="Q18" i="52" s="1"/>
  <c r="O33" i="52"/>
  <c r="Q33" i="52" s="1"/>
  <c r="O36" i="52"/>
  <c r="Q36" i="52" s="1"/>
  <c r="O34" i="52"/>
  <c r="Q34" i="52" s="1"/>
  <c r="O43" i="52"/>
  <c r="Q43" i="52" s="1"/>
  <c r="O25" i="52"/>
  <c r="Q25" i="52" s="1"/>
  <c r="O30" i="52"/>
  <c r="Q30" i="52" s="1"/>
  <c r="O23" i="52"/>
  <c r="Q23" i="52" s="1"/>
  <c r="O24" i="52"/>
  <c r="Q24" i="52" s="1"/>
  <c r="O10" i="29"/>
  <c r="Q10" i="29" s="1"/>
  <c r="O7" i="29"/>
  <c r="Q7" i="29" s="1"/>
  <c r="O9" i="29"/>
  <c r="Q9" i="29" s="1"/>
  <c r="O24" i="29"/>
  <c r="Q24" i="29" s="1"/>
  <c r="O25" i="29"/>
  <c r="Q25" i="29" s="1"/>
  <c r="O6" i="29"/>
  <c r="Q6" i="29" s="1"/>
  <c r="O17" i="29"/>
  <c r="Q17" i="29" s="1"/>
  <c r="O30" i="29"/>
  <c r="Q30" i="29" s="1"/>
  <c r="O22" i="29"/>
  <c r="Q22" i="29" s="1"/>
  <c r="O34" i="29"/>
  <c r="Q34" i="29" s="1"/>
  <c r="O33" i="29"/>
  <c r="Q33" i="29" s="1"/>
  <c r="O13" i="29"/>
  <c r="Q13" i="29" s="1"/>
  <c r="O37" i="29"/>
  <c r="Q37" i="29" s="1"/>
  <c r="O40" i="29"/>
  <c r="Q40" i="29" s="1"/>
  <c r="O43" i="29"/>
  <c r="Q43" i="29" s="1"/>
  <c r="O20" i="29"/>
  <c r="Q20" i="29" s="1"/>
  <c r="O8" i="29"/>
  <c r="Q8" i="29" s="1"/>
  <c r="O42" i="29"/>
  <c r="Q42" i="29" s="1"/>
  <c r="O36" i="29"/>
  <c r="Q36" i="29" s="1"/>
  <c r="O31" i="29"/>
  <c r="Q31" i="29" s="1"/>
  <c r="O15" i="29"/>
  <c r="Q15" i="29" s="1"/>
  <c r="O18" i="29"/>
  <c r="Q18" i="29" s="1"/>
  <c r="O38" i="29"/>
  <c r="Q38" i="29" s="1"/>
  <c r="O19" i="29"/>
  <c r="Q19" i="29" s="1"/>
  <c r="O41" i="29"/>
  <c r="Q41" i="29" s="1"/>
  <c r="O28" i="29"/>
  <c r="Q28" i="29" s="1"/>
  <c r="O32" i="29"/>
  <c r="Q32" i="29" s="1"/>
  <c r="O11" i="29"/>
  <c r="Q11" i="29" s="1"/>
  <c r="O23" i="29"/>
  <c r="Q23" i="29" s="1"/>
  <c r="O26" i="29"/>
  <c r="Q26" i="29" s="1"/>
  <c r="O27" i="29"/>
  <c r="Q27" i="29" s="1"/>
  <c r="O12" i="29"/>
  <c r="Q12" i="29" s="1"/>
  <c r="O39" i="29"/>
  <c r="Q39" i="29" s="1"/>
  <c r="O14" i="29"/>
  <c r="Q14" i="29" s="1"/>
  <c r="O16" i="29"/>
  <c r="Q16" i="29" s="1"/>
  <c r="O21" i="29"/>
  <c r="Q21" i="29" s="1"/>
  <c r="O35" i="29"/>
  <c r="Q35" i="29" s="1"/>
  <c r="O29" i="29"/>
  <c r="Q29" i="29" s="1"/>
  <c r="O5" i="29"/>
  <c r="O27" i="26"/>
  <c r="Q27" i="26" s="1"/>
  <c r="O39" i="26"/>
  <c r="Q39" i="26" s="1"/>
  <c r="O6" i="26"/>
  <c r="Q6" i="26" s="1"/>
  <c r="O42" i="26"/>
  <c r="Q42" i="26" s="1"/>
  <c r="O43" i="26"/>
  <c r="Q43" i="26" s="1"/>
  <c r="O33" i="26"/>
  <c r="Q33" i="26" s="1"/>
  <c r="O11" i="26"/>
  <c r="Q11" i="26" s="1"/>
  <c r="O31" i="26"/>
  <c r="Q31" i="26" s="1"/>
  <c r="O24" i="26"/>
  <c r="Q24" i="26" s="1"/>
  <c r="O9" i="26"/>
  <c r="Q9" i="26" s="1"/>
  <c r="O8" i="26"/>
  <c r="Q8" i="26" s="1"/>
  <c r="O32" i="26"/>
  <c r="Q32" i="26" s="1"/>
  <c r="O13" i="26"/>
  <c r="Q13" i="26" s="1"/>
  <c r="O19" i="26"/>
  <c r="Q19" i="26" s="1"/>
  <c r="O10" i="26"/>
  <c r="Q10" i="26" s="1"/>
  <c r="O38" i="26"/>
  <c r="Q38" i="26" s="1"/>
  <c r="O20" i="26"/>
  <c r="Q20" i="26" s="1"/>
  <c r="O40" i="26"/>
  <c r="Q40" i="26" s="1"/>
  <c r="O37" i="26"/>
  <c r="Q37" i="26" s="1"/>
  <c r="O25" i="26"/>
  <c r="Q25" i="26" s="1"/>
  <c r="O21" i="26"/>
  <c r="Q21" i="26" s="1"/>
  <c r="O16" i="26"/>
  <c r="Q16" i="26" s="1"/>
  <c r="O22" i="26"/>
  <c r="Q22" i="26" s="1"/>
  <c r="O36" i="26"/>
  <c r="Q36" i="26" s="1"/>
  <c r="O7" i="26"/>
  <c r="Q7" i="26" s="1"/>
  <c r="O23" i="26"/>
  <c r="Q23" i="26" s="1"/>
  <c r="O18" i="26"/>
  <c r="Q18" i="26" s="1"/>
  <c r="O17" i="26"/>
  <c r="Q17" i="26" s="1"/>
  <c r="O26" i="26"/>
  <c r="Q26" i="26" s="1"/>
  <c r="O41" i="26"/>
  <c r="Q41" i="26" s="1"/>
  <c r="O14" i="26"/>
  <c r="Q14" i="26" s="1"/>
  <c r="O15" i="26"/>
  <c r="Q15" i="26" s="1"/>
  <c r="O12" i="26"/>
  <c r="Q12" i="26" s="1"/>
  <c r="O28" i="26"/>
  <c r="Q28" i="26" s="1"/>
  <c r="O35" i="26"/>
  <c r="Q35" i="26" s="1"/>
  <c r="O34" i="26"/>
  <c r="Q34" i="26" s="1"/>
  <c r="O29" i="26"/>
  <c r="Q29" i="26" s="1"/>
  <c r="O30" i="26"/>
  <c r="Q30" i="26" s="1"/>
  <c r="O5" i="26"/>
  <c r="O16" i="15"/>
  <c r="Q16" i="15" s="1"/>
  <c r="O28" i="15"/>
  <c r="Q28" i="15" s="1"/>
  <c r="O13" i="15"/>
  <c r="Q13" i="15" s="1"/>
  <c r="O40" i="15"/>
  <c r="Q40" i="15" s="1"/>
  <c r="O17" i="15"/>
  <c r="Q17" i="15" s="1"/>
  <c r="O9" i="15"/>
  <c r="Q9" i="15" s="1"/>
  <c r="O43" i="15"/>
  <c r="Q43" i="15" s="1"/>
  <c r="O12" i="15"/>
  <c r="Q12" i="15" s="1"/>
  <c r="O20" i="15"/>
  <c r="Q20" i="15" s="1"/>
  <c r="O23" i="15"/>
  <c r="Q23" i="15" s="1"/>
  <c r="O36" i="15"/>
  <c r="Q36" i="15" s="1"/>
  <c r="O10" i="15"/>
  <c r="Q10" i="15" s="1"/>
  <c r="O6" i="15"/>
  <c r="Q6" i="15" s="1"/>
  <c r="O37" i="15"/>
  <c r="Q37" i="15" s="1"/>
  <c r="O27" i="15"/>
  <c r="Q27" i="15" s="1"/>
  <c r="O33" i="15"/>
  <c r="Q33" i="15" s="1"/>
  <c r="O7" i="15"/>
  <c r="Q7" i="15" s="1"/>
  <c r="O18" i="15"/>
  <c r="Q18" i="15" s="1"/>
  <c r="O25" i="15"/>
  <c r="Q25" i="15" s="1"/>
  <c r="O30" i="15"/>
  <c r="Q30" i="15" s="1"/>
  <c r="O35" i="15"/>
  <c r="Q35" i="15" s="1"/>
  <c r="O41" i="15"/>
  <c r="Q41" i="15" s="1"/>
  <c r="O8" i="15"/>
  <c r="Q8" i="15" s="1"/>
  <c r="O5" i="15"/>
  <c r="O31" i="15"/>
  <c r="Q31" i="15" s="1"/>
  <c r="O19" i="15"/>
  <c r="Q19" i="15" s="1"/>
  <c r="O15" i="15"/>
  <c r="Q15" i="15" s="1"/>
  <c r="O39" i="15"/>
  <c r="Q39" i="15" s="1"/>
  <c r="O29" i="15"/>
  <c r="Q29" i="15" s="1"/>
  <c r="O22" i="15"/>
  <c r="Q22" i="15" s="1"/>
  <c r="O21" i="15"/>
  <c r="Q21" i="15" s="1"/>
  <c r="O26" i="15"/>
  <c r="Q26" i="15" s="1"/>
  <c r="O38" i="15"/>
  <c r="Q38" i="15" s="1"/>
  <c r="O32" i="15"/>
  <c r="Q32" i="15" s="1"/>
  <c r="O14" i="15"/>
  <c r="Q14" i="15" s="1"/>
  <c r="O34" i="15"/>
  <c r="Q34" i="15" s="1"/>
  <c r="O11" i="15"/>
  <c r="Q11" i="15" s="1"/>
  <c r="O24" i="15"/>
  <c r="Q24" i="15" s="1"/>
  <c r="O42" i="15"/>
  <c r="Q42" i="15" s="1"/>
  <c r="K5" i="16"/>
  <c r="K44" i="16" s="1"/>
  <c r="M44" i="16" s="1"/>
  <c r="I44" i="16"/>
  <c r="O33" i="40"/>
  <c r="Q33" i="40" s="1"/>
  <c r="O37" i="40"/>
  <c r="Q37" i="40" s="1"/>
  <c r="O14" i="40"/>
  <c r="Q14" i="40" s="1"/>
  <c r="O35" i="40"/>
  <c r="Q35" i="40" s="1"/>
  <c r="O24" i="40"/>
  <c r="Q24" i="40" s="1"/>
  <c r="O25" i="40"/>
  <c r="Q25" i="40" s="1"/>
  <c r="O38" i="40"/>
  <c r="Q38" i="40" s="1"/>
  <c r="O20" i="40"/>
  <c r="Q20" i="40" s="1"/>
  <c r="O6" i="40"/>
  <c r="Q6" i="40" s="1"/>
  <c r="O19" i="40"/>
  <c r="Q19" i="40" s="1"/>
  <c r="O8" i="40"/>
  <c r="Q8" i="40" s="1"/>
  <c r="O27" i="40"/>
  <c r="Q27" i="40" s="1"/>
  <c r="O26" i="40"/>
  <c r="Q26" i="40" s="1"/>
  <c r="O28" i="40"/>
  <c r="Q28" i="40" s="1"/>
  <c r="O36" i="40"/>
  <c r="Q36" i="40" s="1"/>
  <c r="O17" i="40"/>
  <c r="Q17" i="40" s="1"/>
  <c r="O18" i="40"/>
  <c r="Q18" i="40" s="1"/>
  <c r="O40" i="40"/>
  <c r="Q40" i="40" s="1"/>
  <c r="O34" i="40"/>
  <c r="Q34" i="40" s="1"/>
  <c r="O11" i="40"/>
  <c r="Q11" i="40" s="1"/>
  <c r="O31" i="40"/>
  <c r="Q31" i="40" s="1"/>
  <c r="O30" i="40"/>
  <c r="Q30" i="40" s="1"/>
  <c r="O32" i="40"/>
  <c r="Q32" i="40" s="1"/>
  <c r="O13" i="40"/>
  <c r="Q13" i="40" s="1"/>
  <c r="O10" i="40"/>
  <c r="Q10" i="40" s="1"/>
  <c r="O41" i="40"/>
  <c r="Q41" i="40" s="1"/>
  <c r="O9" i="40"/>
  <c r="Q9" i="40" s="1"/>
  <c r="O39" i="40"/>
  <c r="Q39" i="40" s="1"/>
  <c r="O29" i="40"/>
  <c r="Q29" i="40" s="1"/>
  <c r="O21" i="40"/>
  <c r="Q21" i="40" s="1"/>
  <c r="O43" i="40"/>
  <c r="Q43" i="40" s="1"/>
  <c r="O12" i="40"/>
  <c r="Q12" i="40" s="1"/>
  <c r="O7" i="40"/>
  <c r="Q7" i="40" s="1"/>
  <c r="O22" i="40"/>
  <c r="Q22" i="40" s="1"/>
  <c r="O42" i="40"/>
  <c r="Q42" i="40" s="1"/>
  <c r="O15" i="40"/>
  <c r="Q15" i="40" s="1"/>
  <c r="O16" i="40"/>
  <c r="Q16" i="40" s="1"/>
  <c r="O23" i="40"/>
  <c r="Q23" i="40" s="1"/>
  <c r="O5" i="40"/>
  <c r="I44" i="18"/>
  <c r="K5" i="18"/>
  <c r="K44" i="18" s="1"/>
  <c r="M44" i="18" s="1"/>
  <c r="O44" i="44" l="1"/>
  <c r="O44" i="15"/>
  <c r="Q5" i="15"/>
  <c r="O44" i="26"/>
  <c r="Q5" i="26"/>
  <c r="O44" i="52"/>
  <c r="Q5" i="52"/>
  <c r="O25" i="49"/>
  <c r="Q25" i="49" s="1"/>
  <c r="O24" i="49"/>
  <c r="Q24" i="49" s="1"/>
  <c r="O40" i="49"/>
  <c r="Q40" i="49" s="1"/>
  <c r="O31" i="49"/>
  <c r="Q31" i="49" s="1"/>
  <c r="O39" i="49"/>
  <c r="Q39" i="49" s="1"/>
  <c r="O37" i="49"/>
  <c r="Q37" i="49" s="1"/>
  <c r="O8" i="49"/>
  <c r="Q8" i="49" s="1"/>
  <c r="O26" i="49"/>
  <c r="Q26" i="49" s="1"/>
  <c r="O34" i="49"/>
  <c r="Q34" i="49" s="1"/>
  <c r="O32" i="49"/>
  <c r="Q32" i="49" s="1"/>
  <c r="O35" i="49"/>
  <c r="Q35" i="49" s="1"/>
  <c r="O36" i="49"/>
  <c r="Q36" i="49" s="1"/>
  <c r="O11" i="49"/>
  <c r="Q11" i="49" s="1"/>
  <c r="O43" i="49"/>
  <c r="Q43" i="49" s="1"/>
  <c r="O41" i="49"/>
  <c r="Q41" i="49" s="1"/>
  <c r="O15" i="49"/>
  <c r="Q15" i="49" s="1"/>
  <c r="O18" i="49"/>
  <c r="Q18" i="49" s="1"/>
  <c r="O23" i="49"/>
  <c r="Q23" i="49" s="1"/>
  <c r="O27" i="49"/>
  <c r="Q27" i="49" s="1"/>
  <c r="O38" i="49"/>
  <c r="Q38" i="49" s="1"/>
  <c r="O29" i="49"/>
  <c r="Q29" i="49" s="1"/>
  <c r="O13" i="49"/>
  <c r="Q13" i="49" s="1"/>
  <c r="O28" i="49"/>
  <c r="Q28" i="49" s="1"/>
  <c r="O7" i="49"/>
  <c r="Q7" i="49" s="1"/>
  <c r="O12" i="49"/>
  <c r="Q12" i="49" s="1"/>
  <c r="O14" i="49"/>
  <c r="Q14" i="49" s="1"/>
  <c r="O42" i="49"/>
  <c r="Q42" i="49" s="1"/>
  <c r="O16" i="49"/>
  <c r="Q16" i="49" s="1"/>
  <c r="O22" i="49"/>
  <c r="Q22" i="49" s="1"/>
  <c r="O21" i="49"/>
  <c r="Q21" i="49" s="1"/>
  <c r="O9" i="49"/>
  <c r="Q9" i="49" s="1"/>
  <c r="O17" i="49"/>
  <c r="Q17" i="49" s="1"/>
  <c r="O6" i="49"/>
  <c r="Q6" i="49" s="1"/>
  <c r="O20" i="49"/>
  <c r="Q20" i="49" s="1"/>
  <c r="O19" i="49"/>
  <c r="Q19" i="49" s="1"/>
  <c r="O10" i="49"/>
  <c r="Q10" i="49" s="1"/>
  <c r="O30" i="49"/>
  <c r="Q30" i="49" s="1"/>
  <c r="O33" i="49"/>
  <c r="Q33" i="49" s="1"/>
  <c r="O5" i="49"/>
  <c r="O44" i="17"/>
  <c r="Q5" i="17"/>
  <c r="O44" i="32"/>
  <c r="Q5" i="32"/>
  <c r="O44" i="35"/>
  <c r="Q5" i="35"/>
  <c r="O10" i="27"/>
  <c r="Q10" i="27" s="1"/>
  <c r="O39" i="27"/>
  <c r="Q39" i="27" s="1"/>
  <c r="O9" i="27"/>
  <c r="Q9" i="27" s="1"/>
  <c r="O30" i="27"/>
  <c r="Q30" i="27" s="1"/>
  <c r="O11" i="27"/>
  <c r="Q11" i="27" s="1"/>
  <c r="O12" i="27"/>
  <c r="Q12" i="27" s="1"/>
  <c r="O21" i="27"/>
  <c r="Q21" i="27" s="1"/>
  <c r="O32" i="27"/>
  <c r="Q32" i="27" s="1"/>
  <c r="O28" i="27"/>
  <c r="Q28" i="27" s="1"/>
  <c r="O38" i="27"/>
  <c r="Q38" i="27" s="1"/>
  <c r="O36" i="27"/>
  <c r="Q36" i="27" s="1"/>
  <c r="O25" i="27"/>
  <c r="Q25" i="27" s="1"/>
  <c r="O29" i="27"/>
  <c r="Q29" i="27" s="1"/>
  <c r="O33" i="27"/>
  <c r="Q33" i="27" s="1"/>
  <c r="O5" i="27"/>
  <c r="O34" i="27"/>
  <c r="Q34" i="27" s="1"/>
  <c r="O24" i="27"/>
  <c r="Q24" i="27" s="1"/>
  <c r="O17" i="27"/>
  <c r="Q17" i="27" s="1"/>
  <c r="O27" i="27"/>
  <c r="Q27" i="27" s="1"/>
  <c r="O7" i="27"/>
  <c r="Q7" i="27" s="1"/>
  <c r="O15" i="27"/>
  <c r="Q15" i="27" s="1"/>
  <c r="O31" i="27"/>
  <c r="Q31" i="27" s="1"/>
  <c r="O19" i="27"/>
  <c r="Q19" i="27" s="1"/>
  <c r="O18" i="27"/>
  <c r="Q18" i="27" s="1"/>
  <c r="O16" i="27"/>
  <c r="Q16" i="27" s="1"/>
  <c r="O20" i="27"/>
  <c r="Q20" i="27" s="1"/>
  <c r="O6" i="27"/>
  <c r="Q6" i="27" s="1"/>
  <c r="O14" i="27"/>
  <c r="Q14" i="27" s="1"/>
  <c r="O13" i="27"/>
  <c r="Q13" i="27" s="1"/>
  <c r="O22" i="27"/>
  <c r="Q22" i="27" s="1"/>
  <c r="O8" i="27"/>
  <c r="Q8" i="27" s="1"/>
  <c r="O40" i="27"/>
  <c r="Q40" i="27" s="1"/>
  <c r="O43" i="27"/>
  <c r="Q43" i="27" s="1"/>
  <c r="O26" i="27"/>
  <c r="Q26" i="27" s="1"/>
  <c r="O41" i="27"/>
  <c r="Q41" i="27" s="1"/>
  <c r="O23" i="27"/>
  <c r="Q23" i="27" s="1"/>
  <c r="O35" i="27"/>
  <c r="Q35" i="27" s="1"/>
  <c r="O42" i="27"/>
  <c r="Q42" i="27" s="1"/>
  <c r="O37" i="27"/>
  <c r="Q37" i="27" s="1"/>
  <c r="Q5" i="20"/>
  <c r="O44" i="20"/>
  <c r="O44" i="36"/>
  <c r="Q5" i="36"/>
  <c r="Q5" i="30"/>
  <c r="O44" i="30"/>
  <c r="Q5" i="37"/>
  <c r="O44" i="37"/>
  <c r="Q5" i="38"/>
  <c r="O44" i="38"/>
  <c r="O44" i="8"/>
  <c r="Q5" i="8"/>
  <c r="Q5" i="39"/>
  <c r="O44" i="39"/>
  <c r="O42" i="48"/>
  <c r="Q42" i="48" s="1"/>
  <c r="O43" i="48"/>
  <c r="Q43" i="48" s="1"/>
  <c r="O34" i="48"/>
  <c r="Q34" i="48" s="1"/>
  <c r="O10" i="48"/>
  <c r="Q10" i="48" s="1"/>
  <c r="O11" i="48"/>
  <c r="Q11" i="48" s="1"/>
  <c r="O16" i="48"/>
  <c r="Q16" i="48" s="1"/>
  <c r="O18" i="48"/>
  <c r="Q18" i="48" s="1"/>
  <c r="O31" i="48"/>
  <c r="Q31" i="48" s="1"/>
  <c r="O26" i="48"/>
  <c r="Q26" i="48" s="1"/>
  <c r="O9" i="48"/>
  <c r="Q9" i="48" s="1"/>
  <c r="O15" i="48"/>
  <c r="Q15" i="48" s="1"/>
  <c r="O39" i="48"/>
  <c r="Q39" i="48" s="1"/>
  <c r="O28" i="48"/>
  <c r="Q28" i="48" s="1"/>
  <c r="O41" i="48"/>
  <c r="Q41" i="48" s="1"/>
  <c r="O23" i="48"/>
  <c r="Q23" i="48" s="1"/>
  <c r="O19" i="48"/>
  <c r="Q19" i="48" s="1"/>
  <c r="O20" i="48"/>
  <c r="Q20" i="48" s="1"/>
  <c r="O33" i="48"/>
  <c r="Q33" i="48" s="1"/>
  <c r="O8" i="48"/>
  <c r="Q8" i="48" s="1"/>
  <c r="O25" i="48"/>
  <c r="Q25" i="48" s="1"/>
  <c r="O13" i="48"/>
  <c r="Q13" i="48" s="1"/>
  <c r="O38" i="48"/>
  <c r="Q38" i="48" s="1"/>
  <c r="O40" i="48"/>
  <c r="Q40" i="48" s="1"/>
  <c r="O37" i="48"/>
  <c r="Q37" i="48" s="1"/>
  <c r="O22" i="48"/>
  <c r="Q22" i="48" s="1"/>
  <c r="O17" i="48"/>
  <c r="Q17" i="48" s="1"/>
  <c r="O27" i="48"/>
  <c r="Q27" i="48" s="1"/>
  <c r="O30" i="48"/>
  <c r="Q30" i="48" s="1"/>
  <c r="O29" i="48"/>
  <c r="Q29" i="48" s="1"/>
  <c r="O14" i="48"/>
  <c r="Q14" i="48" s="1"/>
  <c r="O32" i="48"/>
  <c r="Q32" i="48" s="1"/>
  <c r="O12" i="48"/>
  <c r="Q12" i="48" s="1"/>
  <c r="O35" i="48"/>
  <c r="Q35" i="48" s="1"/>
  <c r="O5" i="48"/>
  <c r="O24" i="48"/>
  <c r="Q24" i="48" s="1"/>
  <c r="O36" i="48"/>
  <c r="Q36" i="48" s="1"/>
  <c r="O21" i="48"/>
  <c r="Q21" i="48" s="1"/>
  <c r="O6" i="48"/>
  <c r="Q6" i="48" s="1"/>
  <c r="O7" i="48"/>
  <c r="Q7" i="48" s="1"/>
  <c r="Q5" i="50"/>
  <c r="O44" i="50"/>
  <c r="O44" i="23"/>
  <c r="Q5" i="23"/>
  <c r="O11" i="13"/>
  <c r="Q11" i="13" s="1"/>
  <c r="O21" i="13"/>
  <c r="Q21" i="13" s="1"/>
  <c r="O36" i="13"/>
  <c r="Q36" i="13" s="1"/>
  <c r="O5" i="13"/>
  <c r="O25" i="13"/>
  <c r="Q25" i="13" s="1"/>
  <c r="O40" i="13"/>
  <c r="Q40" i="13" s="1"/>
  <c r="O39" i="13"/>
  <c r="Q39" i="13" s="1"/>
  <c r="O43" i="13"/>
  <c r="Q43" i="13" s="1"/>
  <c r="O16" i="13"/>
  <c r="Q16" i="13" s="1"/>
  <c r="O42" i="13"/>
  <c r="Q42" i="13" s="1"/>
  <c r="O35" i="13"/>
  <c r="Q35" i="13" s="1"/>
  <c r="O24" i="13"/>
  <c r="Q24" i="13" s="1"/>
  <c r="O7" i="13"/>
  <c r="Q7" i="13" s="1"/>
  <c r="O41" i="13"/>
  <c r="Q41" i="13" s="1"/>
  <c r="O18" i="13"/>
  <c r="Q18" i="13" s="1"/>
  <c r="O34" i="13"/>
  <c r="Q34" i="13" s="1"/>
  <c r="O30" i="13"/>
  <c r="Q30" i="13" s="1"/>
  <c r="O14" i="13"/>
  <c r="Q14" i="13" s="1"/>
  <c r="O20" i="13"/>
  <c r="Q20" i="13" s="1"/>
  <c r="O29" i="13"/>
  <c r="Q29" i="13" s="1"/>
  <c r="O13" i="13"/>
  <c r="Q13" i="13" s="1"/>
  <c r="O23" i="13"/>
  <c r="Q23" i="13" s="1"/>
  <c r="O26" i="13"/>
  <c r="Q26" i="13" s="1"/>
  <c r="O8" i="13"/>
  <c r="Q8" i="13" s="1"/>
  <c r="O15" i="13"/>
  <c r="Q15" i="13" s="1"/>
  <c r="O27" i="13"/>
  <c r="Q27" i="13" s="1"/>
  <c r="O37" i="13"/>
  <c r="Q37" i="13" s="1"/>
  <c r="O6" i="13"/>
  <c r="Q6" i="13" s="1"/>
  <c r="O38" i="13"/>
  <c r="Q38" i="13" s="1"/>
  <c r="O22" i="13"/>
  <c r="Q22" i="13" s="1"/>
  <c r="O9" i="13"/>
  <c r="Q9" i="13" s="1"/>
  <c r="O32" i="13"/>
  <c r="Q32" i="13" s="1"/>
  <c r="O33" i="13"/>
  <c r="Q33" i="13" s="1"/>
  <c r="O28" i="13"/>
  <c r="Q28" i="13" s="1"/>
  <c r="O31" i="13"/>
  <c r="Q31" i="13" s="1"/>
  <c r="O12" i="13"/>
  <c r="Q12" i="13" s="1"/>
  <c r="O17" i="13"/>
  <c r="Q17" i="13" s="1"/>
  <c r="O19" i="13"/>
  <c r="Q19" i="13" s="1"/>
  <c r="O10" i="13"/>
  <c r="Q10" i="13" s="1"/>
  <c r="O8" i="16"/>
  <c r="Q8" i="16" s="1"/>
  <c r="O24" i="16"/>
  <c r="Q24" i="16" s="1"/>
  <c r="O7" i="16"/>
  <c r="Q7" i="16" s="1"/>
  <c r="O25" i="16"/>
  <c r="Q25" i="16" s="1"/>
  <c r="O30" i="16"/>
  <c r="Q30" i="16" s="1"/>
  <c r="O36" i="16"/>
  <c r="Q36" i="16" s="1"/>
  <c r="O40" i="16"/>
  <c r="Q40" i="16" s="1"/>
  <c r="O29" i="16"/>
  <c r="Q29" i="16" s="1"/>
  <c r="O41" i="16"/>
  <c r="Q41" i="16" s="1"/>
  <c r="O27" i="16"/>
  <c r="Q27" i="16" s="1"/>
  <c r="O43" i="16"/>
  <c r="Q43" i="16" s="1"/>
  <c r="O17" i="16"/>
  <c r="Q17" i="16" s="1"/>
  <c r="O28" i="16"/>
  <c r="Q28" i="16" s="1"/>
  <c r="O11" i="16"/>
  <c r="Q11" i="16" s="1"/>
  <c r="O12" i="16"/>
  <c r="Q12" i="16" s="1"/>
  <c r="O35" i="16"/>
  <c r="Q35" i="16" s="1"/>
  <c r="O26" i="16"/>
  <c r="Q26" i="16" s="1"/>
  <c r="O21" i="16"/>
  <c r="Q21" i="16" s="1"/>
  <c r="O6" i="16"/>
  <c r="Q6" i="16" s="1"/>
  <c r="O39" i="16"/>
  <c r="Q39" i="16" s="1"/>
  <c r="O18" i="16"/>
  <c r="Q18" i="16" s="1"/>
  <c r="O10" i="16"/>
  <c r="Q10" i="16" s="1"/>
  <c r="O33" i="16"/>
  <c r="Q33" i="16" s="1"/>
  <c r="O14" i="16"/>
  <c r="Q14" i="16" s="1"/>
  <c r="O32" i="16"/>
  <c r="Q32" i="16" s="1"/>
  <c r="O34" i="16"/>
  <c r="Q34" i="16" s="1"/>
  <c r="O38" i="16"/>
  <c r="Q38" i="16" s="1"/>
  <c r="O31" i="16"/>
  <c r="Q31" i="16" s="1"/>
  <c r="O42" i="16"/>
  <c r="Q42" i="16" s="1"/>
  <c r="O16" i="16"/>
  <c r="Q16" i="16" s="1"/>
  <c r="O22" i="16"/>
  <c r="Q22" i="16" s="1"/>
  <c r="O15" i="16"/>
  <c r="Q15" i="16" s="1"/>
  <c r="O23" i="16"/>
  <c r="Q23" i="16" s="1"/>
  <c r="O20" i="16"/>
  <c r="Q20" i="16" s="1"/>
  <c r="O37" i="16"/>
  <c r="Q37" i="16" s="1"/>
  <c r="O19" i="16"/>
  <c r="Q19" i="16" s="1"/>
  <c r="O13" i="16"/>
  <c r="Q13" i="16" s="1"/>
  <c r="O9" i="16"/>
  <c r="Q9" i="16" s="1"/>
  <c r="O5" i="16"/>
  <c r="O20" i="18"/>
  <c r="Q20" i="18" s="1"/>
  <c r="O10" i="18"/>
  <c r="Q10" i="18" s="1"/>
  <c r="O33" i="18"/>
  <c r="Q33" i="18" s="1"/>
  <c r="O23" i="18"/>
  <c r="Q23" i="18" s="1"/>
  <c r="O16" i="18"/>
  <c r="Q16" i="18" s="1"/>
  <c r="O6" i="18"/>
  <c r="Q6" i="18" s="1"/>
  <c r="O7" i="18"/>
  <c r="Q7" i="18" s="1"/>
  <c r="O12" i="18"/>
  <c r="Q12" i="18" s="1"/>
  <c r="O8" i="18"/>
  <c r="Q8" i="18" s="1"/>
  <c r="O19" i="18"/>
  <c r="Q19" i="18" s="1"/>
  <c r="O26" i="18"/>
  <c r="Q26" i="18" s="1"/>
  <c r="O17" i="18"/>
  <c r="Q17" i="18" s="1"/>
  <c r="O32" i="18"/>
  <c r="Q32" i="18" s="1"/>
  <c r="O24" i="18"/>
  <c r="Q24" i="18" s="1"/>
  <c r="O11" i="18"/>
  <c r="Q11" i="18" s="1"/>
  <c r="O34" i="18"/>
  <c r="Q34" i="18" s="1"/>
  <c r="O31" i="18"/>
  <c r="Q31" i="18" s="1"/>
  <c r="O42" i="18"/>
  <c r="Q42" i="18" s="1"/>
  <c r="O30" i="18"/>
  <c r="Q30" i="18" s="1"/>
  <c r="O29" i="18"/>
  <c r="Q29" i="18" s="1"/>
  <c r="O9" i="18"/>
  <c r="Q9" i="18" s="1"/>
  <c r="O15" i="18"/>
  <c r="Q15" i="18" s="1"/>
  <c r="O18" i="18"/>
  <c r="Q18" i="18" s="1"/>
  <c r="O27" i="18"/>
  <c r="Q27" i="18" s="1"/>
  <c r="O41" i="18"/>
  <c r="Q41" i="18" s="1"/>
  <c r="O39" i="18"/>
  <c r="Q39" i="18" s="1"/>
  <c r="O37" i="18"/>
  <c r="Q37" i="18" s="1"/>
  <c r="O28" i="18"/>
  <c r="Q28" i="18" s="1"/>
  <c r="O35" i="18"/>
  <c r="Q35" i="18" s="1"/>
  <c r="O5" i="18"/>
  <c r="O43" i="18"/>
  <c r="Q43" i="18" s="1"/>
  <c r="O36" i="18"/>
  <c r="Q36" i="18" s="1"/>
  <c r="O38" i="18"/>
  <c r="Q38" i="18" s="1"/>
  <c r="O13" i="18"/>
  <c r="Q13" i="18" s="1"/>
  <c r="O25" i="18"/>
  <c r="Q25" i="18" s="1"/>
  <c r="O21" i="18"/>
  <c r="Q21" i="18" s="1"/>
  <c r="O22" i="18"/>
  <c r="Q22" i="18" s="1"/>
  <c r="O14" i="18"/>
  <c r="Q14" i="18" s="1"/>
  <c r="O40" i="18"/>
  <c r="Q40" i="18" s="1"/>
  <c r="R5" i="44" a="1"/>
  <c r="Q44" i="44"/>
  <c r="Q5" i="40"/>
  <c r="O44" i="40"/>
  <c r="O44" i="29"/>
  <c r="Q5" i="29"/>
  <c r="O44" i="28"/>
  <c r="Q5" i="28"/>
  <c r="Q5" i="41"/>
  <c r="O44" i="41"/>
  <c r="Q5" i="43"/>
  <c r="O44" i="43"/>
  <c r="O44" i="42"/>
  <c r="Q5" i="42"/>
  <c r="Q44" i="12"/>
  <c r="R5" i="12" a="1"/>
  <c r="O44" i="22"/>
  <c r="Q5" i="22"/>
  <c r="O44" i="24"/>
  <c r="Q5" i="24"/>
  <c r="Q5" i="21"/>
  <c r="O44" i="21"/>
  <c r="O44" i="51"/>
  <c r="Q5" i="51"/>
  <c r="O44" i="34"/>
  <c r="Q5" i="34"/>
  <c r="Q5" i="19"/>
  <c r="O44" i="19"/>
  <c r="O23" i="14"/>
  <c r="Q23" i="14" s="1"/>
  <c r="O27" i="14"/>
  <c r="Q27" i="14" s="1"/>
  <c r="O42" i="14"/>
  <c r="Q42" i="14" s="1"/>
  <c r="O11" i="14"/>
  <c r="Q11" i="14" s="1"/>
  <c r="O38" i="14"/>
  <c r="Q38" i="14" s="1"/>
  <c r="O15" i="14"/>
  <c r="Q15" i="14" s="1"/>
  <c r="O18" i="14"/>
  <c r="Q18" i="14" s="1"/>
  <c r="O7" i="14"/>
  <c r="Q7" i="14" s="1"/>
  <c r="O20" i="14"/>
  <c r="Q20" i="14" s="1"/>
  <c r="O31" i="14"/>
  <c r="Q31" i="14" s="1"/>
  <c r="O29" i="14"/>
  <c r="Q29" i="14" s="1"/>
  <c r="O35" i="14"/>
  <c r="Q35" i="14" s="1"/>
  <c r="O8" i="14"/>
  <c r="Q8" i="14" s="1"/>
  <c r="O13" i="14"/>
  <c r="Q13" i="14" s="1"/>
  <c r="O41" i="14"/>
  <c r="Q41" i="14" s="1"/>
  <c r="O14" i="14"/>
  <c r="Q14" i="14" s="1"/>
  <c r="O37" i="14"/>
  <c r="Q37" i="14" s="1"/>
  <c r="O24" i="14"/>
  <c r="Q24" i="14" s="1"/>
  <c r="O6" i="14"/>
  <c r="Q6" i="14" s="1"/>
  <c r="O25" i="14"/>
  <c r="Q25" i="14" s="1"/>
  <c r="O28" i="14"/>
  <c r="Q28" i="14" s="1"/>
  <c r="O40" i="14"/>
  <c r="Q40" i="14" s="1"/>
  <c r="O17" i="14"/>
  <c r="Q17" i="14" s="1"/>
  <c r="O43" i="14"/>
  <c r="Q43" i="14" s="1"/>
  <c r="O32" i="14"/>
  <c r="Q32" i="14" s="1"/>
  <c r="O10" i="14"/>
  <c r="Q10" i="14" s="1"/>
  <c r="O9" i="14"/>
  <c r="Q9" i="14" s="1"/>
  <c r="O26" i="14"/>
  <c r="Q26" i="14" s="1"/>
  <c r="O21" i="14"/>
  <c r="Q21" i="14" s="1"/>
  <c r="O12" i="14"/>
  <c r="Q12" i="14" s="1"/>
  <c r="O33" i="14"/>
  <c r="Q33" i="14" s="1"/>
  <c r="O22" i="14"/>
  <c r="Q22" i="14" s="1"/>
  <c r="O34" i="14"/>
  <c r="Q34" i="14" s="1"/>
  <c r="O19" i="14"/>
  <c r="Q19" i="14" s="1"/>
  <c r="O30" i="14"/>
  <c r="Q30" i="14" s="1"/>
  <c r="O39" i="14"/>
  <c r="Q39" i="14" s="1"/>
  <c r="O36" i="14"/>
  <c r="Q36" i="14" s="1"/>
  <c r="O16" i="14"/>
  <c r="Q16" i="14" s="1"/>
  <c r="O5" i="14"/>
  <c r="Q5" i="31"/>
  <c r="O44" i="31"/>
  <c r="O44" i="33"/>
  <c r="Q5" i="33"/>
  <c r="O44" i="25"/>
  <c r="Q5" i="25"/>
  <c r="R5" i="31" l="1" a="1"/>
  <c r="Q44" i="31"/>
  <c r="R5" i="34" a="1"/>
  <c r="Q44" i="34"/>
  <c r="Q44" i="51"/>
  <c r="R5" i="51" a="1"/>
  <c r="R5" i="24" a="1"/>
  <c r="Q44" i="24"/>
  <c r="Q44" i="22"/>
  <c r="R5" i="22" a="1"/>
  <c r="R10" i="12"/>
  <c r="S10" i="12" s="1"/>
  <c r="R18" i="12"/>
  <c r="S18" i="12" s="1"/>
  <c r="R26" i="12"/>
  <c r="S26" i="12" s="1"/>
  <c r="R34" i="12"/>
  <c r="S34" i="12" s="1"/>
  <c r="R42" i="12"/>
  <c r="S42" i="12" s="1"/>
  <c r="R6" i="12"/>
  <c r="S6" i="12" s="1"/>
  <c r="R14" i="12"/>
  <c r="S14" i="12" s="1"/>
  <c r="R22" i="12"/>
  <c r="S22" i="12" s="1"/>
  <c r="R30" i="12"/>
  <c r="S30" i="12" s="1"/>
  <c r="R38" i="12"/>
  <c r="S38" i="12" s="1"/>
  <c r="R12" i="12"/>
  <c r="S12" i="12" s="1"/>
  <c r="R28" i="12"/>
  <c r="S28" i="12" s="1"/>
  <c r="R5" i="12"/>
  <c r="R20" i="12"/>
  <c r="S20" i="12" s="1"/>
  <c r="R36" i="12"/>
  <c r="S36" i="12" s="1"/>
  <c r="R16" i="12"/>
  <c r="S16" i="12" s="1"/>
  <c r="R24" i="12"/>
  <c r="S24" i="12" s="1"/>
  <c r="R40" i="12"/>
  <c r="S40" i="12" s="1"/>
  <c r="R8" i="12"/>
  <c r="S8" i="12" s="1"/>
  <c r="R32" i="12"/>
  <c r="S32" i="12" s="1"/>
  <c r="R43" i="12"/>
  <c r="S43" i="12" s="1"/>
  <c r="R35" i="12"/>
  <c r="S35" i="12" s="1"/>
  <c r="R27" i="12"/>
  <c r="S27" i="12" s="1"/>
  <c r="R19" i="12"/>
  <c r="S19" i="12" s="1"/>
  <c r="R11" i="12"/>
  <c r="S11" i="12" s="1"/>
  <c r="R33" i="12"/>
  <c r="S33" i="12" s="1"/>
  <c r="R23" i="12"/>
  <c r="S23" i="12" s="1"/>
  <c r="R13" i="12"/>
  <c r="S13" i="12" s="1"/>
  <c r="R39" i="12"/>
  <c r="S39" i="12" s="1"/>
  <c r="R29" i="12"/>
  <c r="S29" i="12" s="1"/>
  <c r="R17" i="12"/>
  <c r="S17" i="12" s="1"/>
  <c r="R41" i="12"/>
  <c r="S41" i="12" s="1"/>
  <c r="R21" i="12"/>
  <c r="S21" i="12" s="1"/>
  <c r="R37" i="12"/>
  <c r="S37" i="12" s="1"/>
  <c r="R15" i="12"/>
  <c r="S15" i="12" s="1"/>
  <c r="R31" i="12"/>
  <c r="S31" i="12" s="1"/>
  <c r="R9" i="12"/>
  <c r="S9" i="12" s="1"/>
  <c r="R25" i="12"/>
  <c r="S25" i="12" s="1"/>
  <c r="R7" i="12"/>
  <c r="S7" i="12" s="1"/>
  <c r="R5" i="42" a="1"/>
  <c r="Q44" i="42"/>
  <c r="Q44" i="28"/>
  <c r="R5" i="28" a="1"/>
  <c r="R5" i="29" a="1"/>
  <c r="Q44" i="29"/>
  <c r="R5" i="50" a="1"/>
  <c r="Q44" i="50"/>
  <c r="O44" i="48"/>
  <c r="Q5" i="48"/>
  <c r="R5" i="8" a="1"/>
  <c r="Q44" i="8"/>
  <c r="Q44" i="36"/>
  <c r="R5" i="36" a="1"/>
  <c r="Q5" i="27"/>
  <c r="O44" i="27"/>
  <c r="Q44" i="52"/>
  <c r="R5" i="52" a="1"/>
  <c r="R5" i="26" a="1"/>
  <c r="Q44" i="26"/>
  <c r="Q44" i="15"/>
  <c r="R5" i="15" a="1"/>
  <c r="R5" i="25" a="1"/>
  <c r="Q44" i="25"/>
  <c r="Q44" i="33"/>
  <c r="R5" i="33" a="1"/>
  <c r="O44" i="14"/>
  <c r="Q5" i="14"/>
  <c r="R5" i="19" a="1"/>
  <c r="Q44" i="19"/>
  <c r="R5" i="21" a="1"/>
  <c r="Q44" i="21"/>
  <c r="R5" i="43" a="1"/>
  <c r="Q44" i="43"/>
  <c r="R5" i="41" a="1"/>
  <c r="Q44" i="41"/>
  <c r="R5" i="40" a="1"/>
  <c r="Q44" i="40"/>
  <c r="R41" i="44"/>
  <c r="S41" i="44" s="1"/>
  <c r="R33" i="44"/>
  <c r="S33" i="44" s="1"/>
  <c r="R25" i="44"/>
  <c r="S25" i="44" s="1"/>
  <c r="R17" i="44"/>
  <c r="S17" i="44" s="1"/>
  <c r="R9" i="44"/>
  <c r="S9" i="44" s="1"/>
  <c r="R40" i="44"/>
  <c r="S40" i="44" s="1"/>
  <c r="R32" i="44"/>
  <c r="S32" i="44" s="1"/>
  <c r="R24" i="44"/>
  <c r="S24" i="44" s="1"/>
  <c r="R16" i="44"/>
  <c r="S16" i="44" s="1"/>
  <c r="R8" i="44"/>
  <c r="S8" i="44" s="1"/>
  <c r="R6" i="44"/>
  <c r="S6" i="44" s="1"/>
  <c r="R39" i="44"/>
  <c r="S39" i="44" s="1"/>
  <c r="R29" i="44"/>
  <c r="S29" i="44" s="1"/>
  <c r="R19" i="44"/>
  <c r="S19" i="44" s="1"/>
  <c r="R7" i="44"/>
  <c r="S7" i="44" s="1"/>
  <c r="R36" i="44"/>
  <c r="S36" i="44" s="1"/>
  <c r="R26" i="44"/>
  <c r="S26" i="44" s="1"/>
  <c r="R14" i="44"/>
  <c r="S14" i="44" s="1"/>
  <c r="R43" i="44"/>
  <c r="S43" i="44" s="1"/>
  <c r="R27" i="44"/>
  <c r="S27" i="44" s="1"/>
  <c r="R13" i="44"/>
  <c r="S13" i="44" s="1"/>
  <c r="R38" i="44"/>
  <c r="S38" i="44" s="1"/>
  <c r="R22" i="44"/>
  <c r="S22" i="44" s="1"/>
  <c r="R10" i="44"/>
  <c r="S10" i="44" s="1"/>
  <c r="R35" i="44"/>
  <c r="S35" i="44" s="1"/>
  <c r="R21" i="44"/>
  <c r="S21" i="44" s="1"/>
  <c r="R5" i="44"/>
  <c r="R30" i="44"/>
  <c r="S30" i="44" s="1"/>
  <c r="R18" i="44"/>
  <c r="S18" i="44" s="1"/>
  <c r="R15" i="44"/>
  <c r="S15" i="44" s="1"/>
  <c r="R28" i="44"/>
  <c r="S28" i="44" s="1"/>
  <c r="R31" i="44"/>
  <c r="S31" i="44" s="1"/>
  <c r="R42" i="44"/>
  <c r="S42" i="44" s="1"/>
  <c r="R12" i="44"/>
  <c r="S12" i="44" s="1"/>
  <c r="R37" i="44"/>
  <c r="S37" i="44" s="1"/>
  <c r="R20" i="44"/>
  <c r="S20" i="44" s="1"/>
  <c r="R11" i="44"/>
  <c r="S11" i="44" s="1"/>
  <c r="R23" i="44"/>
  <c r="S23" i="44" s="1"/>
  <c r="R34" i="44"/>
  <c r="S34" i="44" s="1"/>
  <c r="Q5" i="18"/>
  <c r="O44" i="18"/>
  <c r="O44" i="16"/>
  <c r="Q5" i="16"/>
  <c r="O44" i="13"/>
  <c r="Q5" i="13"/>
  <c r="Q44" i="23"/>
  <c r="R5" i="23" a="1"/>
  <c r="R5" i="39" a="1"/>
  <c r="Q44" i="39"/>
  <c r="Q44" i="38"/>
  <c r="R5" i="38" a="1"/>
  <c r="R5" i="37" a="1"/>
  <c r="Q44" i="37"/>
  <c r="R5" i="30" a="1"/>
  <c r="Q44" i="30"/>
  <c r="R5" i="20" a="1"/>
  <c r="Q44" i="20"/>
  <c r="R5" i="35" a="1"/>
  <c r="Q44" i="35"/>
  <c r="R5" i="32" a="1"/>
  <c r="Q44" i="32"/>
  <c r="R5" i="17" a="1"/>
  <c r="Q44" i="17"/>
  <c r="O44" i="49"/>
  <c r="Q5" i="49"/>
  <c r="Q44" i="49" l="1"/>
  <c r="R5" i="49" a="1"/>
  <c r="R37" i="38"/>
  <c r="S37" i="38" s="1"/>
  <c r="R29" i="38"/>
  <c r="S29" i="38" s="1"/>
  <c r="R21" i="38"/>
  <c r="S21" i="38" s="1"/>
  <c r="R13" i="38"/>
  <c r="S13" i="38" s="1"/>
  <c r="R5" i="38"/>
  <c r="R36" i="38"/>
  <c r="S36" i="38" s="1"/>
  <c r="R28" i="38"/>
  <c r="S28" i="38" s="1"/>
  <c r="R20" i="38"/>
  <c r="S20" i="38" s="1"/>
  <c r="R12" i="38"/>
  <c r="S12" i="38" s="1"/>
  <c r="R41" i="38"/>
  <c r="S41" i="38" s="1"/>
  <c r="R31" i="38"/>
  <c r="S31" i="38" s="1"/>
  <c r="R19" i="38"/>
  <c r="S19" i="38" s="1"/>
  <c r="R9" i="38"/>
  <c r="S9" i="38" s="1"/>
  <c r="R38" i="38"/>
  <c r="S38" i="38" s="1"/>
  <c r="R26" i="38"/>
  <c r="S26" i="38" s="1"/>
  <c r="R16" i="38"/>
  <c r="S16" i="38" s="1"/>
  <c r="R6" i="38"/>
  <c r="S6" i="38" s="1"/>
  <c r="R33" i="38"/>
  <c r="S33" i="38" s="1"/>
  <c r="R17" i="38"/>
  <c r="S17" i="38" s="1"/>
  <c r="R42" i="38"/>
  <c r="S42" i="38" s="1"/>
  <c r="R30" i="38"/>
  <c r="S30" i="38" s="1"/>
  <c r="R14" i="38"/>
  <c r="S14" i="38" s="1"/>
  <c r="R35" i="38"/>
  <c r="S35" i="38" s="1"/>
  <c r="R15" i="38"/>
  <c r="S15" i="38" s="1"/>
  <c r="R34" i="38"/>
  <c r="S34" i="38" s="1"/>
  <c r="R18" i="38"/>
  <c r="S18" i="38" s="1"/>
  <c r="R43" i="38"/>
  <c r="S43" i="38" s="1"/>
  <c r="R25" i="38"/>
  <c r="S25" i="38" s="1"/>
  <c r="R7" i="38"/>
  <c r="S7" i="38" s="1"/>
  <c r="R24" i="38"/>
  <c r="S24" i="38" s="1"/>
  <c r="R8" i="38"/>
  <c r="S8" i="38" s="1"/>
  <c r="R11" i="38"/>
  <c r="S11" i="38" s="1"/>
  <c r="R10" i="38"/>
  <c r="S10" i="38" s="1"/>
  <c r="R27" i="38"/>
  <c r="S27" i="38" s="1"/>
  <c r="R32" i="38"/>
  <c r="S32" i="38" s="1"/>
  <c r="R39" i="38"/>
  <c r="S39" i="38" s="1"/>
  <c r="R40" i="38"/>
  <c r="S40" i="38" s="1"/>
  <c r="R22" i="38"/>
  <c r="S22" i="38" s="1"/>
  <c r="R23" i="38"/>
  <c r="S23" i="38" s="1"/>
  <c r="R18" i="23"/>
  <c r="S18" i="23" s="1"/>
  <c r="R34" i="23"/>
  <c r="S34" i="23" s="1"/>
  <c r="R16" i="23"/>
  <c r="S16" i="23" s="1"/>
  <c r="R28" i="23"/>
  <c r="S28" i="23" s="1"/>
  <c r="R24" i="23"/>
  <c r="S24" i="23" s="1"/>
  <c r="R36" i="23"/>
  <c r="S36" i="23" s="1"/>
  <c r="R8" i="23"/>
  <c r="S8" i="23" s="1"/>
  <c r="R39" i="23"/>
  <c r="S39" i="23" s="1"/>
  <c r="R31" i="23"/>
  <c r="S31" i="23" s="1"/>
  <c r="R23" i="23"/>
  <c r="S23" i="23" s="1"/>
  <c r="R15" i="23"/>
  <c r="S15" i="23" s="1"/>
  <c r="R35" i="23"/>
  <c r="S35" i="23" s="1"/>
  <c r="R25" i="23"/>
  <c r="S25" i="23" s="1"/>
  <c r="R13" i="23"/>
  <c r="S13" i="23" s="1"/>
  <c r="R41" i="23"/>
  <c r="S41" i="23" s="1"/>
  <c r="R29" i="23"/>
  <c r="S29" i="23" s="1"/>
  <c r="R19" i="23"/>
  <c r="S19" i="23" s="1"/>
  <c r="R9" i="23"/>
  <c r="S9" i="23" s="1"/>
  <c r="R33" i="23"/>
  <c r="S33" i="23" s="1"/>
  <c r="R11" i="23"/>
  <c r="S11" i="23" s="1"/>
  <c r="R27" i="23"/>
  <c r="S27" i="23" s="1"/>
  <c r="R7" i="23"/>
  <c r="S7" i="23" s="1"/>
  <c r="R43" i="23"/>
  <c r="S43" i="23" s="1"/>
  <c r="R21" i="23"/>
  <c r="S21" i="23" s="1"/>
  <c r="R37" i="23"/>
  <c r="S37" i="23" s="1"/>
  <c r="R17" i="23"/>
  <c r="S17" i="23" s="1"/>
  <c r="R14" i="23"/>
  <c r="S14" i="23" s="1"/>
  <c r="R30" i="23"/>
  <c r="S30" i="23" s="1"/>
  <c r="R10" i="23"/>
  <c r="S10" i="23" s="1"/>
  <c r="R32" i="23"/>
  <c r="S32" i="23" s="1"/>
  <c r="R12" i="23"/>
  <c r="S12" i="23" s="1"/>
  <c r="R40" i="23"/>
  <c r="S40" i="23" s="1"/>
  <c r="R6" i="23"/>
  <c r="S6" i="23" s="1"/>
  <c r="R22" i="23"/>
  <c r="S22" i="23" s="1"/>
  <c r="R38" i="23"/>
  <c r="S38" i="23" s="1"/>
  <c r="R20" i="23"/>
  <c r="S20" i="23" s="1"/>
  <c r="R42" i="23"/>
  <c r="S42" i="23" s="1"/>
  <c r="R26" i="23"/>
  <c r="S26" i="23" s="1"/>
  <c r="R5" i="23"/>
  <c r="Q44" i="13"/>
  <c r="R5" i="13" a="1"/>
  <c r="R5" i="16" a="1"/>
  <c r="Q44" i="16"/>
  <c r="W34" i="44"/>
  <c r="U34" i="44"/>
  <c r="Y34" i="44"/>
  <c r="W11" i="44"/>
  <c r="Y11" i="44"/>
  <c r="U11" i="44"/>
  <c r="Y37" i="44"/>
  <c r="U37" i="44"/>
  <c r="W37" i="44"/>
  <c r="W42" i="44"/>
  <c r="Y42" i="44"/>
  <c r="U42" i="44"/>
  <c r="Y28" i="44"/>
  <c r="U28" i="44"/>
  <c r="W28" i="44"/>
  <c r="W18" i="44"/>
  <c r="Y18" i="44"/>
  <c r="U18" i="44"/>
  <c r="R44" i="44"/>
  <c r="S5" i="44"/>
  <c r="Y35" i="44"/>
  <c r="U35" i="44"/>
  <c r="W35" i="44"/>
  <c r="U22" i="44"/>
  <c r="Y22" i="44"/>
  <c r="W22" i="44"/>
  <c r="W13" i="44"/>
  <c r="U13" i="44"/>
  <c r="Y13" i="44"/>
  <c r="Y43" i="44"/>
  <c r="U43" i="44"/>
  <c r="W43" i="44"/>
  <c r="W26" i="44"/>
  <c r="Y26" i="44"/>
  <c r="U26" i="44"/>
  <c r="Y7" i="44"/>
  <c r="W7" i="44"/>
  <c r="U7" i="44"/>
  <c r="Y29" i="44"/>
  <c r="U29" i="44"/>
  <c r="W29" i="44"/>
  <c r="W6" i="44"/>
  <c r="Y6" i="44"/>
  <c r="U6" i="44"/>
  <c r="W16" i="44"/>
  <c r="Y16" i="44"/>
  <c r="U16" i="44"/>
  <c r="Y32" i="44"/>
  <c r="U32" i="44"/>
  <c r="W32" i="44"/>
  <c r="W9" i="44"/>
  <c r="U9" i="44"/>
  <c r="Y9" i="44"/>
  <c r="W25" i="44"/>
  <c r="Y25" i="44"/>
  <c r="U25" i="44"/>
  <c r="W41" i="44"/>
  <c r="Y41" i="44"/>
  <c r="U41" i="44"/>
  <c r="R36" i="40"/>
  <c r="S36" i="40" s="1"/>
  <c r="R28" i="40"/>
  <c r="S28" i="40" s="1"/>
  <c r="R20" i="40"/>
  <c r="S20" i="40" s="1"/>
  <c r="R12" i="40"/>
  <c r="S12" i="40" s="1"/>
  <c r="R35" i="40"/>
  <c r="S35" i="40" s="1"/>
  <c r="R25" i="40"/>
  <c r="S25" i="40" s="1"/>
  <c r="R15" i="40"/>
  <c r="S15" i="40" s="1"/>
  <c r="R42" i="40"/>
  <c r="S42" i="40" s="1"/>
  <c r="R32" i="40"/>
  <c r="S32" i="40" s="1"/>
  <c r="R22" i="40"/>
  <c r="S22" i="40" s="1"/>
  <c r="R10" i="40"/>
  <c r="S10" i="40" s="1"/>
  <c r="R39" i="40"/>
  <c r="S39" i="40" s="1"/>
  <c r="R23" i="40"/>
  <c r="S23" i="40" s="1"/>
  <c r="R9" i="40"/>
  <c r="S9" i="40" s="1"/>
  <c r="R34" i="40"/>
  <c r="S34" i="40" s="1"/>
  <c r="R18" i="40"/>
  <c r="S18" i="40" s="1"/>
  <c r="R43" i="40"/>
  <c r="S43" i="40" s="1"/>
  <c r="R31" i="40"/>
  <c r="S31" i="40" s="1"/>
  <c r="R17" i="40"/>
  <c r="S17" i="40" s="1"/>
  <c r="R40" i="40"/>
  <c r="S40" i="40" s="1"/>
  <c r="R26" i="40"/>
  <c r="S26" i="40" s="1"/>
  <c r="R14" i="40"/>
  <c r="S14" i="40" s="1"/>
  <c r="R27" i="40"/>
  <c r="S27" i="40" s="1"/>
  <c r="R38" i="40"/>
  <c r="S38" i="40" s="1"/>
  <c r="R8" i="40"/>
  <c r="S8" i="40" s="1"/>
  <c r="R41" i="40"/>
  <c r="S41" i="40" s="1"/>
  <c r="R11" i="40"/>
  <c r="S11" i="40" s="1"/>
  <c r="R24" i="40"/>
  <c r="S24" i="40" s="1"/>
  <c r="R19" i="40"/>
  <c r="S19" i="40" s="1"/>
  <c r="R30" i="40"/>
  <c r="S30" i="40" s="1"/>
  <c r="R7" i="40"/>
  <c r="S7" i="40" s="1"/>
  <c r="R16" i="40"/>
  <c r="S16" i="40" s="1"/>
  <c r="R33" i="40"/>
  <c r="S33" i="40" s="1"/>
  <c r="R37" i="40"/>
  <c r="S37" i="40" s="1"/>
  <c r="R21" i="40"/>
  <c r="S21" i="40" s="1"/>
  <c r="R5" i="40"/>
  <c r="R6" i="40"/>
  <c r="S6" i="40" s="1"/>
  <c r="R29" i="40"/>
  <c r="S29" i="40" s="1"/>
  <c r="R13" i="40"/>
  <c r="S13" i="40" s="1"/>
  <c r="R6" i="41"/>
  <c r="S6" i="41" s="1"/>
  <c r="R37" i="41"/>
  <c r="S37" i="41" s="1"/>
  <c r="R29" i="41"/>
  <c r="S29" i="41" s="1"/>
  <c r="R21" i="41"/>
  <c r="S21" i="41" s="1"/>
  <c r="R13" i="41"/>
  <c r="S13" i="41" s="1"/>
  <c r="R5" i="41"/>
  <c r="R36" i="41"/>
  <c r="S36" i="41" s="1"/>
  <c r="R28" i="41"/>
  <c r="S28" i="41" s="1"/>
  <c r="R20" i="41"/>
  <c r="S20" i="41" s="1"/>
  <c r="R12" i="41"/>
  <c r="S12" i="41" s="1"/>
  <c r="R43" i="41"/>
  <c r="S43" i="41" s="1"/>
  <c r="R33" i="41"/>
  <c r="S33" i="41" s="1"/>
  <c r="R23" i="41"/>
  <c r="S23" i="41" s="1"/>
  <c r="R11" i="41"/>
  <c r="S11" i="41" s="1"/>
  <c r="R40" i="41"/>
  <c r="S40" i="41" s="1"/>
  <c r="R30" i="41"/>
  <c r="S30" i="41" s="1"/>
  <c r="R18" i="41"/>
  <c r="S18" i="41" s="1"/>
  <c r="R8" i="41"/>
  <c r="S8" i="41" s="1"/>
  <c r="R41" i="41"/>
  <c r="S41" i="41" s="1"/>
  <c r="R27" i="41"/>
  <c r="S27" i="41" s="1"/>
  <c r="R15" i="41"/>
  <c r="S15" i="41" s="1"/>
  <c r="R38" i="41"/>
  <c r="S38" i="41" s="1"/>
  <c r="R24" i="41"/>
  <c r="S24" i="41" s="1"/>
  <c r="R10" i="41"/>
  <c r="S10" i="41" s="1"/>
  <c r="R35" i="41"/>
  <c r="S35" i="41" s="1"/>
  <c r="R19" i="41"/>
  <c r="S19" i="41" s="1"/>
  <c r="R7" i="41"/>
  <c r="S7" i="41" s="1"/>
  <c r="R32" i="41"/>
  <c r="S32" i="41" s="1"/>
  <c r="R16" i="41"/>
  <c r="S16" i="41" s="1"/>
  <c r="R17" i="41"/>
  <c r="S17" i="41" s="1"/>
  <c r="R26" i="41"/>
  <c r="S26" i="41" s="1"/>
  <c r="R31" i="41"/>
  <c r="S31" i="41" s="1"/>
  <c r="R42" i="41"/>
  <c r="S42" i="41" s="1"/>
  <c r="R14" i="41"/>
  <c r="S14" i="41" s="1"/>
  <c r="R39" i="41"/>
  <c r="S39" i="41" s="1"/>
  <c r="R22" i="41"/>
  <c r="S22" i="41" s="1"/>
  <c r="R9" i="41"/>
  <c r="S9" i="41" s="1"/>
  <c r="R25" i="41"/>
  <c r="S25" i="41" s="1"/>
  <c r="R34" i="41"/>
  <c r="S34" i="41" s="1"/>
  <c r="R25" i="43"/>
  <c r="S25" i="43" s="1"/>
  <c r="R36" i="43"/>
  <c r="S36" i="43" s="1"/>
  <c r="R14" i="43"/>
  <c r="S14" i="43" s="1"/>
  <c r="R6" i="43"/>
  <c r="S6" i="43" s="1"/>
  <c r="R39" i="43"/>
  <c r="S39" i="43" s="1"/>
  <c r="R13" i="43"/>
  <c r="S13" i="43" s="1"/>
  <c r="R24" i="43"/>
  <c r="S24" i="43" s="1"/>
  <c r="R8" i="43"/>
  <c r="S8" i="43" s="1"/>
  <c r="R40" i="43"/>
  <c r="S40" i="43" s="1"/>
  <c r="R29" i="43"/>
  <c r="S29" i="43" s="1"/>
  <c r="R22" i="43"/>
  <c r="S22" i="43" s="1"/>
  <c r="R30" i="43"/>
  <c r="S30" i="43" s="1"/>
  <c r="R15" i="43"/>
  <c r="S15" i="43" s="1"/>
  <c r="R12" i="43"/>
  <c r="S12" i="43" s="1"/>
  <c r="R43" i="43"/>
  <c r="S43" i="43" s="1"/>
  <c r="R27" i="43"/>
  <c r="S27" i="43" s="1"/>
  <c r="R11" i="43"/>
  <c r="S11" i="43" s="1"/>
  <c r="R34" i="43"/>
  <c r="S34" i="43" s="1"/>
  <c r="R18" i="43"/>
  <c r="S18" i="43" s="1"/>
  <c r="R41" i="43"/>
  <c r="S41" i="43" s="1"/>
  <c r="R21" i="43"/>
  <c r="S21" i="43" s="1"/>
  <c r="R38" i="43"/>
  <c r="S38" i="43" s="1"/>
  <c r="R16" i="43"/>
  <c r="S16" i="43" s="1"/>
  <c r="R23" i="43"/>
  <c r="S23" i="43" s="1"/>
  <c r="R32" i="43"/>
  <c r="S32" i="43" s="1"/>
  <c r="R33" i="43"/>
  <c r="S33" i="43" s="1"/>
  <c r="R5" i="43"/>
  <c r="R35" i="43"/>
  <c r="S35" i="43" s="1"/>
  <c r="R19" i="43"/>
  <c r="S19" i="43" s="1"/>
  <c r="R42" i="43"/>
  <c r="S42" i="43" s="1"/>
  <c r="R26" i="43"/>
  <c r="S26" i="43" s="1"/>
  <c r="R10" i="43"/>
  <c r="S10" i="43" s="1"/>
  <c r="R31" i="43"/>
  <c r="S31" i="43" s="1"/>
  <c r="R9" i="43"/>
  <c r="S9" i="43" s="1"/>
  <c r="R28" i="43"/>
  <c r="S28" i="43" s="1"/>
  <c r="R37" i="43"/>
  <c r="S37" i="43" s="1"/>
  <c r="R7" i="43"/>
  <c r="S7" i="43" s="1"/>
  <c r="R20" i="43"/>
  <c r="S20" i="43" s="1"/>
  <c r="R17" i="43"/>
  <c r="S17" i="43" s="1"/>
  <c r="R12" i="21"/>
  <c r="S12" i="21" s="1"/>
  <c r="R20" i="21"/>
  <c r="S20" i="21" s="1"/>
  <c r="R28" i="21"/>
  <c r="S28" i="21" s="1"/>
  <c r="R36" i="21"/>
  <c r="S36" i="21" s="1"/>
  <c r="R18" i="21"/>
  <c r="S18" i="21" s="1"/>
  <c r="R34" i="21"/>
  <c r="S34" i="21" s="1"/>
  <c r="R10" i="21"/>
  <c r="S10" i="21" s="1"/>
  <c r="R26" i="21"/>
  <c r="S26" i="21" s="1"/>
  <c r="R42" i="21"/>
  <c r="S42" i="21" s="1"/>
  <c r="R22" i="21"/>
  <c r="S22" i="21" s="1"/>
  <c r="R30" i="21"/>
  <c r="S30" i="21" s="1"/>
  <c r="R14" i="21"/>
  <c r="S14" i="21" s="1"/>
  <c r="R6" i="21"/>
  <c r="S6" i="21" s="1"/>
  <c r="R35" i="21"/>
  <c r="S35" i="21" s="1"/>
  <c r="R29" i="21"/>
  <c r="S29" i="21" s="1"/>
  <c r="R19" i="21"/>
  <c r="S19" i="21" s="1"/>
  <c r="R13" i="21"/>
  <c r="S13" i="21" s="1"/>
  <c r="R43" i="21"/>
  <c r="S43" i="21" s="1"/>
  <c r="R37" i="21"/>
  <c r="S37" i="21" s="1"/>
  <c r="R27" i="21"/>
  <c r="S27" i="21" s="1"/>
  <c r="R21" i="21"/>
  <c r="S21" i="21" s="1"/>
  <c r="R11" i="21"/>
  <c r="S11" i="21" s="1"/>
  <c r="R39" i="21"/>
  <c r="S39" i="21" s="1"/>
  <c r="R17" i="21"/>
  <c r="S17" i="21" s="1"/>
  <c r="R7" i="21"/>
  <c r="S7" i="21" s="1"/>
  <c r="R25" i="21"/>
  <c r="S25" i="21" s="1"/>
  <c r="R15" i="21"/>
  <c r="S15" i="21" s="1"/>
  <c r="R33" i="21"/>
  <c r="S33" i="21" s="1"/>
  <c r="R23" i="21"/>
  <c r="S23" i="21" s="1"/>
  <c r="R31" i="21"/>
  <c r="S31" i="21" s="1"/>
  <c r="R38" i="21"/>
  <c r="S38" i="21" s="1"/>
  <c r="R9" i="21"/>
  <c r="S9" i="21" s="1"/>
  <c r="R41" i="21"/>
  <c r="S41" i="21" s="1"/>
  <c r="R8" i="21"/>
  <c r="S8" i="21" s="1"/>
  <c r="R16" i="21"/>
  <c r="S16" i="21" s="1"/>
  <c r="R24" i="21"/>
  <c r="S24" i="21" s="1"/>
  <c r="R32" i="21"/>
  <c r="S32" i="21" s="1"/>
  <c r="R40" i="21"/>
  <c r="S40" i="21" s="1"/>
  <c r="R5" i="21"/>
  <c r="R20" i="19"/>
  <c r="S20" i="19" s="1"/>
  <c r="R36" i="19"/>
  <c r="S36" i="19" s="1"/>
  <c r="R12" i="19"/>
  <c r="S12" i="19" s="1"/>
  <c r="R28" i="19"/>
  <c r="S28" i="19" s="1"/>
  <c r="R8" i="19"/>
  <c r="S8" i="19" s="1"/>
  <c r="R40" i="19"/>
  <c r="S40" i="19" s="1"/>
  <c r="R16" i="19"/>
  <c r="S16" i="19" s="1"/>
  <c r="R32" i="19"/>
  <c r="S32" i="19" s="1"/>
  <c r="R24" i="19"/>
  <c r="S24" i="19" s="1"/>
  <c r="R37" i="19"/>
  <c r="S37" i="19" s="1"/>
  <c r="R29" i="19"/>
  <c r="S29" i="19" s="1"/>
  <c r="R21" i="19"/>
  <c r="S21" i="19" s="1"/>
  <c r="R13" i="19"/>
  <c r="S13" i="19" s="1"/>
  <c r="R7" i="19"/>
  <c r="S7" i="19" s="1"/>
  <c r="R39" i="19"/>
  <c r="S39" i="19" s="1"/>
  <c r="R27" i="19"/>
  <c r="S27" i="19" s="1"/>
  <c r="R17" i="19"/>
  <c r="S17" i="19" s="1"/>
  <c r="R43" i="19"/>
  <c r="S43" i="19" s="1"/>
  <c r="R33" i="19"/>
  <c r="S33" i="19" s="1"/>
  <c r="R23" i="19"/>
  <c r="S23" i="19" s="1"/>
  <c r="R11" i="19"/>
  <c r="S11" i="19" s="1"/>
  <c r="R35" i="19"/>
  <c r="S35" i="19" s="1"/>
  <c r="R15" i="19"/>
  <c r="S15" i="19" s="1"/>
  <c r="R31" i="19"/>
  <c r="S31" i="19" s="1"/>
  <c r="R9" i="19"/>
  <c r="S9" i="19" s="1"/>
  <c r="R25" i="19"/>
  <c r="S25" i="19" s="1"/>
  <c r="R41" i="19"/>
  <c r="S41" i="19" s="1"/>
  <c r="R19" i="19"/>
  <c r="S19" i="19" s="1"/>
  <c r="R10" i="19"/>
  <c r="S10" i="19" s="1"/>
  <c r="R18" i="19"/>
  <c r="S18" i="19" s="1"/>
  <c r="R26" i="19"/>
  <c r="S26" i="19" s="1"/>
  <c r="R34" i="19"/>
  <c r="S34" i="19" s="1"/>
  <c r="R42" i="19"/>
  <c r="S42" i="19" s="1"/>
  <c r="R6" i="19"/>
  <c r="S6" i="19" s="1"/>
  <c r="R14" i="19"/>
  <c r="S14" i="19" s="1"/>
  <c r="R22" i="19"/>
  <c r="S22" i="19" s="1"/>
  <c r="R30" i="19"/>
  <c r="S30" i="19" s="1"/>
  <c r="R38" i="19"/>
  <c r="S38" i="19" s="1"/>
  <c r="R5" i="19"/>
  <c r="R43" i="25"/>
  <c r="S43" i="25" s="1"/>
  <c r="R35" i="25"/>
  <c r="S35" i="25" s="1"/>
  <c r="R27" i="25"/>
  <c r="S27" i="25" s="1"/>
  <c r="R19" i="25"/>
  <c r="S19" i="25" s="1"/>
  <c r="R11" i="25"/>
  <c r="S11" i="25" s="1"/>
  <c r="R39" i="25"/>
  <c r="S39" i="25" s="1"/>
  <c r="R29" i="25"/>
  <c r="S29" i="25" s="1"/>
  <c r="R17" i="25"/>
  <c r="S17" i="25" s="1"/>
  <c r="R33" i="25"/>
  <c r="S33" i="25" s="1"/>
  <c r="R23" i="25"/>
  <c r="S23" i="25" s="1"/>
  <c r="R13" i="25"/>
  <c r="S13" i="25" s="1"/>
  <c r="R37" i="25"/>
  <c r="S37" i="25" s="1"/>
  <c r="R15" i="25"/>
  <c r="S15" i="25" s="1"/>
  <c r="R31" i="25"/>
  <c r="S31" i="25" s="1"/>
  <c r="R9" i="25"/>
  <c r="S9" i="25" s="1"/>
  <c r="R25" i="25"/>
  <c r="S25" i="25" s="1"/>
  <c r="R7" i="25"/>
  <c r="S7" i="25" s="1"/>
  <c r="R41" i="25"/>
  <c r="S41" i="25" s="1"/>
  <c r="R21" i="25"/>
  <c r="S21" i="25" s="1"/>
  <c r="R6" i="25"/>
  <c r="S6" i="25" s="1"/>
  <c r="R14" i="25"/>
  <c r="S14" i="25" s="1"/>
  <c r="R22" i="25"/>
  <c r="S22" i="25" s="1"/>
  <c r="R30" i="25"/>
  <c r="S30" i="25" s="1"/>
  <c r="R38" i="25"/>
  <c r="S38" i="25" s="1"/>
  <c r="R8" i="25"/>
  <c r="S8" i="25" s="1"/>
  <c r="R18" i="25"/>
  <c r="S18" i="25" s="1"/>
  <c r="R28" i="25"/>
  <c r="S28" i="25" s="1"/>
  <c r="R40" i="25"/>
  <c r="S40" i="25" s="1"/>
  <c r="R10" i="25"/>
  <c r="S10" i="25" s="1"/>
  <c r="R24" i="25"/>
  <c r="S24" i="25" s="1"/>
  <c r="R36" i="25"/>
  <c r="S36" i="25" s="1"/>
  <c r="R16" i="25"/>
  <c r="S16" i="25" s="1"/>
  <c r="R32" i="25"/>
  <c r="S32" i="25" s="1"/>
  <c r="R12" i="25"/>
  <c r="S12" i="25" s="1"/>
  <c r="R42" i="25"/>
  <c r="S42" i="25" s="1"/>
  <c r="R26" i="25"/>
  <c r="S26" i="25" s="1"/>
  <c r="R20" i="25"/>
  <c r="S20" i="25" s="1"/>
  <c r="R34" i="25"/>
  <c r="S34" i="25" s="1"/>
  <c r="R5" i="25"/>
  <c r="R10" i="26"/>
  <c r="S10" i="26" s="1"/>
  <c r="R18" i="26"/>
  <c r="S18" i="26" s="1"/>
  <c r="R26" i="26"/>
  <c r="S26" i="26" s="1"/>
  <c r="R34" i="26"/>
  <c r="S34" i="26" s="1"/>
  <c r="R42" i="26"/>
  <c r="S42" i="26" s="1"/>
  <c r="R12" i="26"/>
  <c r="S12" i="26" s="1"/>
  <c r="R22" i="26"/>
  <c r="S22" i="26" s="1"/>
  <c r="R32" i="26"/>
  <c r="S32" i="26" s="1"/>
  <c r="R6" i="26"/>
  <c r="S6" i="26" s="1"/>
  <c r="R16" i="26"/>
  <c r="S16" i="26" s="1"/>
  <c r="R28" i="26"/>
  <c r="S28" i="26" s="1"/>
  <c r="R38" i="26"/>
  <c r="S38" i="26" s="1"/>
  <c r="R5" i="26"/>
  <c r="R24" i="26"/>
  <c r="S24" i="26" s="1"/>
  <c r="R14" i="26"/>
  <c r="S14" i="26" s="1"/>
  <c r="R36" i="26"/>
  <c r="S36" i="26" s="1"/>
  <c r="R30" i="26"/>
  <c r="S30" i="26" s="1"/>
  <c r="R8" i="26"/>
  <c r="S8" i="26" s="1"/>
  <c r="R40" i="26"/>
  <c r="S40" i="26" s="1"/>
  <c r="R20" i="26"/>
  <c r="S20" i="26" s="1"/>
  <c r="R43" i="26"/>
  <c r="S43" i="26" s="1"/>
  <c r="R35" i="26"/>
  <c r="S35" i="26" s="1"/>
  <c r="R27" i="26"/>
  <c r="S27" i="26" s="1"/>
  <c r="R19" i="26"/>
  <c r="S19" i="26" s="1"/>
  <c r="R11" i="26"/>
  <c r="S11" i="26" s="1"/>
  <c r="R33" i="26"/>
  <c r="S33" i="26" s="1"/>
  <c r="R23" i="26"/>
  <c r="S23" i="26" s="1"/>
  <c r="R13" i="26"/>
  <c r="S13" i="26" s="1"/>
  <c r="R39" i="26"/>
  <c r="S39" i="26" s="1"/>
  <c r="R29" i="26"/>
  <c r="S29" i="26" s="1"/>
  <c r="R17" i="26"/>
  <c r="S17" i="26" s="1"/>
  <c r="R41" i="26"/>
  <c r="S41" i="26" s="1"/>
  <c r="R21" i="26"/>
  <c r="S21" i="26" s="1"/>
  <c r="R37" i="26"/>
  <c r="S37" i="26" s="1"/>
  <c r="R15" i="26"/>
  <c r="S15" i="26" s="1"/>
  <c r="R31" i="26"/>
  <c r="S31" i="26" s="1"/>
  <c r="R9" i="26"/>
  <c r="S9" i="26" s="1"/>
  <c r="R7" i="26"/>
  <c r="S7" i="26" s="1"/>
  <c r="R25" i="26"/>
  <c r="S25" i="26" s="1"/>
  <c r="R5" i="27" a="1"/>
  <c r="Q44" i="27"/>
  <c r="R7" i="8"/>
  <c r="S7" i="8" s="1"/>
  <c r="R6" i="8"/>
  <c r="S6" i="8" s="1"/>
  <c r="R9" i="8"/>
  <c r="S9" i="8" s="1"/>
  <c r="R12" i="8"/>
  <c r="S12" i="8" s="1"/>
  <c r="R14" i="8"/>
  <c r="S14" i="8" s="1"/>
  <c r="R17" i="8"/>
  <c r="S17" i="8" s="1"/>
  <c r="R20" i="8"/>
  <c r="S20" i="8" s="1"/>
  <c r="R22" i="8"/>
  <c r="S22" i="8" s="1"/>
  <c r="R25" i="8"/>
  <c r="S25" i="8" s="1"/>
  <c r="R28" i="8"/>
  <c r="S28" i="8" s="1"/>
  <c r="R30" i="8"/>
  <c r="S30" i="8" s="1"/>
  <c r="R33" i="8"/>
  <c r="S33" i="8" s="1"/>
  <c r="R36" i="8"/>
  <c r="S36" i="8" s="1"/>
  <c r="R38" i="8"/>
  <c r="S38" i="8" s="1"/>
  <c r="R41" i="8"/>
  <c r="S41" i="8" s="1"/>
  <c r="R5" i="8"/>
  <c r="R8" i="8"/>
  <c r="S8" i="8" s="1"/>
  <c r="R10" i="8"/>
  <c r="S10" i="8" s="1"/>
  <c r="R13" i="8"/>
  <c r="S13" i="8" s="1"/>
  <c r="R16" i="8"/>
  <c r="S16" i="8" s="1"/>
  <c r="R18" i="8"/>
  <c r="S18" i="8" s="1"/>
  <c r="R21" i="8"/>
  <c r="S21" i="8" s="1"/>
  <c r="R24" i="8"/>
  <c r="S24" i="8" s="1"/>
  <c r="R26" i="8"/>
  <c r="S26" i="8" s="1"/>
  <c r="R29" i="8"/>
  <c r="S29" i="8" s="1"/>
  <c r="R32" i="8"/>
  <c r="S32" i="8" s="1"/>
  <c r="R34" i="8"/>
  <c r="S34" i="8" s="1"/>
  <c r="R37" i="8"/>
  <c r="S37" i="8" s="1"/>
  <c r="R40" i="8"/>
  <c r="S40" i="8" s="1"/>
  <c r="R42" i="8"/>
  <c r="S42" i="8" s="1"/>
  <c r="R39" i="8"/>
  <c r="S39" i="8" s="1"/>
  <c r="R31" i="8"/>
  <c r="S31" i="8" s="1"/>
  <c r="R23" i="8"/>
  <c r="S23" i="8" s="1"/>
  <c r="R15" i="8"/>
  <c r="S15" i="8" s="1"/>
  <c r="R43" i="8"/>
  <c r="S43" i="8" s="1"/>
  <c r="R35" i="8"/>
  <c r="S35" i="8" s="1"/>
  <c r="R27" i="8"/>
  <c r="S27" i="8" s="1"/>
  <c r="R19" i="8"/>
  <c r="S19" i="8" s="1"/>
  <c r="R11" i="8"/>
  <c r="S11" i="8" s="1"/>
  <c r="R43" i="50"/>
  <c r="S43" i="50" s="1"/>
  <c r="R35" i="50"/>
  <c r="S35" i="50" s="1"/>
  <c r="R27" i="50"/>
  <c r="S27" i="50" s="1"/>
  <c r="R19" i="50"/>
  <c r="S19" i="50" s="1"/>
  <c r="R11" i="50"/>
  <c r="S11" i="50" s="1"/>
  <c r="R42" i="50"/>
  <c r="S42" i="50" s="1"/>
  <c r="R34" i="50"/>
  <c r="S34" i="50" s="1"/>
  <c r="R26" i="50"/>
  <c r="S26" i="50" s="1"/>
  <c r="R18" i="50"/>
  <c r="S18" i="50" s="1"/>
  <c r="R10" i="50"/>
  <c r="S10" i="50" s="1"/>
  <c r="R6" i="50"/>
  <c r="S6" i="50" s="1"/>
  <c r="R33" i="50"/>
  <c r="S33" i="50" s="1"/>
  <c r="R23" i="50"/>
  <c r="S23" i="50" s="1"/>
  <c r="R13" i="50"/>
  <c r="S13" i="50" s="1"/>
  <c r="R40" i="50"/>
  <c r="S40" i="50" s="1"/>
  <c r="R30" i="50"/>
  <c r="S30" i="50" s="1"/>
  <c r="R20" i="50"/>
  <c r="S20" i="50" s="1"/>
  <c r="R8" i="50"/>
  <c r="S8" i="50" s="1"/>
  <c r="R37" i="50"/>
  <c r="S37" i="50" s="1"/>
  <c r="R21" i="50"/>
  <c r="S21" i="50" s="1"/>
  <c r="R7" i="50"/>
  <c r="S7" i="50" s="1"/>
  <c r="R32" i="50"/>
  <c r="S32" i="50" s="1"/>
  <c r="R16" i="50"/>
  <c r="S16" i="50" s="1"/>
  <c r="R31" i="50"/>
  <c r="S31" i="50" s="1"/>
  <c r="R17" i="50"/>
  <c r="S17" i="50" s="1"/>
  <c r="R5" i="50"/>
  <c r="R28" i="50"/>
  <c r="S28" i="50" s="1"/>
  <c r="R25" i="50"/>
  <c r="S25" i="50" s="1"/>
  <c r="R39" i="50"/>
  <c r="S39" i="50" s="1"/>
  <c r="R22" i="50"/>
  <c r="S22" i="50" s="1"/>
  <c r="R29" i="50"/>
  <c r="S29" i="50" s="1"/>
  <c r="R41" i="50"/>
  <c r="S41" i="50" s="1"/>
  <c r="R15" i="50"/>
  <c r="S15" i="50" s="1"/>
  <c r="R14" i="50"/>
  <c r="S14" i="50" s="1"/>
  <c r="R36" i="50"/>
  <c r="S36" i="50" s="1"/>
  <c r="R9" i="50"/>
  <c r="S9" i="50" s="1"/>
  <c r="R38" i="50"/>
  <c r="S38" i="50" s="1"/>
  <c r="R12" i="50"/>
  <c r="S12" i="50" s="1"/>
  <c r="R24" i="50"/>
  <c r="S24" i="50" s="1"/>
  <c r="R36" i="29"/>
  <c r="S36" i="29" s="1"/>
  <c r="R16" i="29"/>
  <c r="S16" i="29" s="1"/>
  <c r="R41" i="29"/>
  <c r="S41" i="29" s="1"/>
  <c r="R33" i="29"/>
  <c r="S33" i="29" s="1"/>
  <c r="R25" i="29"/>
  <c r="S25" i="29" s="1"/>
  <c r="R17" i="29"/>
  <c r="S17" i="29" s="1"/>
  <c r="R9" i="29"/>
  <c r="S9" i="29" s="1"/>
  <c r="R39" i="29"/>
  <c r="S39" i="29" s="1"/>
  <c r="R29" i="29"/>
  <c r="S29" i="29" s="1"/>
  <c r="R19" i="29"/>
  <c r="S19" i="29" s="1"/>
  <c r="R35" i="29"/>
  <c r="S35" i="29" s="1"/>
  <c r="R23" i="29"/>
  <c r="S23" i="29" s="1"/>
  <c r="R13" i="29"/>
  <c r="S13" i="29" s="1"/>
  <c r="R37" i="29"/>
  <c r="S37" i="29" s="1"/>
  <c r="R15" i="29"/>
  <c r="S15" i="29" s="1"/>
  <c r="R31" i="29"/>
  <c r="S31" i="29" s="1"/>
  <c r="R11" i="29"/>
  <c r="S11" i="29" s="1"/>
  <c r="R27" i="29"/>
  <c r="S27" i="29" s="1"/>
  <c r="R7" i="29"/>
  <c r="S7" i="29" s="1"/>
  <c r="R43" i="29"/>
  <c r="S43" i="29" s="1"/>
  <c r="R21" i="29"/>
  <c r="S21" i="29" s="1"/>
  <c r="R6" i="29"/>
  <c r="S6" i="29" s="1"/>
  <c r="R14" i="29"/>
  <c r="S14" i="29" s="1"/>
  <c r="R22" i="29"/>
  <c r="S22" i="29" s="1"/>
  <c r="R30" i="29"/>
  <c r="S30" i="29" s="1"/>
  <c r="R38" i="29"/>
  <c r="S38" i="29" s="1"/>
  <c r="R8" i="29"/>
  <c r="S8" i="29" s="1"/>
  <c r="R18" i="29"/>
  <c r="S18" i="29" s="1"/>
  <c r="R28" i="29"/>
  <c r="S28" i="29" s="1"/>
  <c r="R40" i="29"/>
  <c r="S40" i="29" s="1"/>
  <c r="R12" i="29"/>
  <c r="S12" i="29" s="1"/>
  <c r="R24" i="29"/>
  <c r="S24" i="29" s="1"/>
  <c r="R34" i="29"/>
  <c r="S34" i="29" s="1"/>
  <c r="R20" i="29"/>
  <c r="S20" i="29" s="1"/>
  <c r="R42" i="29"/>
  <c r="S42" i="29" s="1"/>
  <c r="R10" i="29"/>
  <c r="S10" i="29" s="1"/>
  <c r="R32" i="29"/>
  <c r="S32" i="29" s="1"/>
  <c r="R26" i="29"/>
  <c r="S26" i="29" s="1"/>
  <c r="R5" i="29"/>
  <c r="R7" i="42"/>
  <c r="S7" i="42" s="1"/>
  <c r="R11" i="42"/>
  <c r="S11" i="42" s="1"/>
  <c r="R15" i="42"/>
  <c r="S15" i="42" s="1"/>
  <c r="R19" i="42"/>
  <c r="S19" i="42" s="1"/>
  <c r="R23" i="42"/>
  <c r="S23" i="42" s="1"/>
  <c r="R27" i="42"/>
  <c r="S27" i="42" s="1"/>
  <c r="R31" i="42"/>
  <c r="S31" i="42" s="1"/>
  <c r="R35" i="42"/>
  <c r="S35" i="42" s="1"/>
  <c r="R39" i="42"/>
  <c r="S39" i="42" s="1"/>
  <c r="R43" i="42"/>
  <c r="S43" i="42" s="1"/>
  <c r="R9" i="42"/>
  <c r="S9" i="42" s="1"/>
  <c r="R14" i="42"/>
  <c r="S14" i="42" s="1"/>
  <c r="R20" i="42"/>
  <c r="S20" i="42" s="1"/>
  <c r="R25" i="42"/>
  <c r="S25" i="42" s="1"/>
  <c r="R30" i="42"/>
  <c r="S30" i="42" s="1"/>
  <c r="R36" i="42"/>
  <c r="S36" i="42" s="1"/>
  <c r="R41" i="42"/>
  <c r="S41" i="42" s="1"/>
  <c r="R6" i="42"/>
  <c r="S6" i="42" s="1"/>
  <c r="R13" i="42"/>
  <c r="S13" i="42" s="1"/>
  <c r="R21" i="42"/>
  <c r="S21" i="42" s="1"/>
  <c r="R28" i="42"/>
  <c r="S28" i="42" s="1"/>
  <c r="R34" i="42"/>
  <c r="S34" i="42" s="1"/>
  <c r="R42" i="42"/>
  <c r="S42" i="42" s="1"/>
  <c r="R10" i="42"/>
  <c r="S10" i="42" s="1"/>
  <c r="R18" i="42"/>
  <c r="S18" i="42" s="1"/>
  <c r="R29" i="42"/>
  <c r="S29" i="42" s="1"/>
  <c r="R38" i="42"/>
  <c r="S38" i="42" s="1"/>
  <c r="R12" i="42"/>
  <c r="S12" i="42" s="1"/>
  <c r="R22" i="42"/>
  <c r="S22" i="42" s="1"/>
  <c r="R32" i="42"/>
  <c r="S32" i="42" s="1"/>
  <c r="R40" i="42"/>
  <c r="S40" i="42" s="1"/>
  <c r="R8" i="42"/>
  <c r="S8" i="42" s="1"/>
  <c r="R26" i="42"/>
  <c r="S26" i="42" s="1"/>
  <c r="R17" i="42"/>
  <c r="S17" i="42" s="1"/>
  <c r="R37" i="42"/>
  <c r="S37" i="42" s="1"/>
  <c r="R24" i="42"/>
  <c r="S24" i="42" s="1"/>
  <c r="R5" i="42"/>
  <c r="R33" i="42"/>
  <c r="S33" i="42" s="1"/>
  <c r="R16" i="42"/>
  <c r="S16" i="42" s="1"/>
  <c r="Y25" i="12"/>
  <c r="W25" i="12"/>
  <c r="U25" i="12"/>
  <c r="U31" i="12"/>
  <c r="W31" i="12"/>
  <c r="Y31" i="12"/>
  <c r="Y37" i="12"/>
  <c r="U37" i="12"/>
  <c r="W37" i="12"/>
  <c r="Y41" i="12"/>
  <c r="U41" i="12"/>
  <c r="W41" i="12"/>
  <c r="U29" i="12"/>
  <c r="W29" i="12"/>
  <c r="Y29" i="12"/>
  <c r="Y13" i="12"/>
  <c r="U13" i="12"/>
  <c r="W13" i="12"/>
  <c r="Y33" i="12"/>
  <c r="U33" i="12"/>
  <c r="W33" i="12"/>
  <c r="Y19" i="12"/>
  <c r="W19" i="12"/>
  <c r="U19" i="12"/>
  <c r="W35" i="12"/>
  <c r="Y35" i="12"/>
  <c r="U35" i="12"/>
  <c r="Y32" i="12"/>
  <c r="W32" i="12"/>
  <c r="U32" i="12"/>
  <c r="W40" i="12"/>
  <c r="U40" i="12"/>
  <c r="Y40" i="12"/>
  <c r="Y16" i="12"/>
  <c r="U16" i="12"/>
  <c r="W16" i="12"/>
  <c r="Y20" i="12"/>
  <c r="W20" i="12"/>
  <c r="U20" i="12"/>
  <c r="Y28" i="12"/>
  <c r="W28" i="12"/>
  <c r="U28" i="12"/>
  <c r="W38" i="12"/>
  <c r="U38" i="12"/>
  <c r="Y38" i="12"/>
  <c r="W22" i="12"/>
  <c r="U22" i="12"/>
  <c r="Y22" i="12"/>
  <c r="W6" i="12"/>
  <c r="Y6" i="12"/>
  <c r="U6" i="12"/>
  <c r="W34" i="12"/>
  <c r="Y34" i="12"/>
  <c r="U34" i="12"/>
  <c r="W18" i="12"/>
  <c r="U18" i="12"/>
  <c r="Y18" i="12"/>
  <c r="R10" i="22"/>
  <c r="S10" i="22" s="1"/>
  <c r="R18" i="22"/>
  <c r="S18" i="22" s="1"/>
  <c r="R26" i="22"/>
  <c r="S26" i="22" s="1"/>
  <c r="R34" i="22"/>
  <c r="S34" i="22" s="1"/>
  <c r="R42" i="22"/>
  <c r="S42" i="22" s="1"/>
  <c r="R12" i="22"/>
  <c r="S12" i="22" s="1"/>
  <c r="R22" i="22"/>
  <c r="S22" i="22" s="1"/>
  <c r="R32" i="22"/>
  <c r="S32" i="22" s="1"/>
  <c r="R6" i="22"/>
  <c r="S6" i="22" s="1"/>
  <c r="R16" i="22"/>
  <c r="S16" i="22" s="1"/>
  <c r="R28" i="22"/>
  <c r="S28" i="22" s="1"/>
  <c r="R38" i="22"/>
  <c r="S38" i="22" s="1"/>
  <c r="R14" i="22"/>
  <c r="S14" i="22" s="1"/>
  <c r="R36" i="22"/>
  <c r="S36" i="22" s="1"/>
  <c r="R5" i="22"/>
  <c r="R24" i="22"/>
  <c r="S24" i="22" s="1"/>
  <c r="R8" i="22"/>
  <c r="S8" i="22" s="1"/>
  <c r="R20" i="22"/>
  <c r="S20" i="22" s="1"/>
  <c r="R31" i="22"/>
  <c r="S31" i="22" s="1"/>
  <c r="R15" i="22"/>
  <c r="S15" i="22" s="1"/>
  <c r="R25" i="22"/>
  <c r="S25" i="22" s="1"/>
  <c r="R41" i="22"/>
  <c r="S41" i="22" s="1"/>
  <c r="R19" i="22"/>
  <c r="S19" i="22" s="1"/>
  <c r="R43" i="22"/>
  <c r="S43" i="22" s="1"/>
  <c r="R37" i="22"/>
  <c r="S37" i="22" s="1"/>
  <c r="R33" i="22"/>
  <c r="S33" i="22" s="1"/>
  <c r="R27" i="22"/>
  <c r="S27" i="22" s="1"/>
  <c r="R40" i="22"/>
  <c r="S40" i="22" s="1"/>
  <c r="R30" i="22"/>
  <c r="S30" i="22" s="1"/>
  <c r="R39" i="22"/>
  <c r="S39" i="22" s="1"/>
  <c r="R23" i="22"/>
  <c r="S23" i="22" s="1"/>
  <c r="R35" i="22"/>
  <c r="S35" i="22" s="1"/>
  <c r="R13" i="22"/>
  <c r="S13" i="22" s="1"/>
  <c r="R29" i="22"/>
  <c r="S29" i="22" s="1"/>
  <c r="R9" i="22"/>
  <c r="S9" i="22" s="1"/>
  <c r="R21" i="22"/>
  <c r="S21" i="22" s="1"/>
  <c r="R17" i="22"/>
  <c r="S17" i="22" s="1"/>
  <c r="R11" i="22"/>
  <c r="S11" i="22" s="1"/>
  <c r="R7" i="22"/>
  <c r="S7" i="22" s="1"/>
  <c r="R42" i="51"/>
  <c r="S42" i="51" s="1"/>
  <c r="R34" i="51"/>
  <c r="S34" i="51" s="1"/>
  <c r="R26" i="51"/>
  <c r="S26" i="51" s="1"/>
  <c r="R18" i="51"/>
  <c r="S18" i="51" s="1"/>
  <c r="R10" i="51"/>
  <c r="S10" i="51" s="1"/>
  <c r="R41" i="51"/>
  <c r="S41" i="51" s="1"/>
  <c r="R33" i="51"/>
  <c r="S33" i="51" s="1"/>
  <c r="R25" i="51"/>
  <c r="S25" i="51" s="1"/>
  <c r="R17" i="51"/>
  <c r="S17" i="51" s="1"/>
  <c r="R9" i="51"/>
  <c r="S9" i="51" s="1"/>
  <c r="R36" i="51"/>
  <c r="S36" i="51" s="1"/>
  <c r="R24" i="51"/>
  <c r="S24" i="51" s="1"/>
  <c r="R14" i="51"/>
  <c r="S14" i="51" s="1"/>
  <c r="R43" i="51"/>
  <c r="S43" i="51" s="1"/>
  <c r="R31" i="51"/>
  <c r="S31" i="51" s="1"/>
  <c r="R21" i="51"/>
  <c r="S21" i="51" s="1"/>
  <c r="R11" i="51"/>
  <c r="S11" i="51" s="1"/>
  <c r="R30" i="51"/>
  <c r="S30" i="51" s="1"/>
  <c r="R16" i="51"/>
  <c r="S16" i="51" s="1"/>
  <c r="R39" i="51"/>
  <c r="S39" i="51" s="1"/>
  <c r="R27" i="51"/>
  <c r="S27" i="51" s="1"/>
  <c r="R13" i="51"/>
  <c r="S13" i="51" s="1"/>
  <c r="R40" i="51"/>
  <c r="S40" i="51" s="1"/>
  <c r="R28" i="51"/>
  <c r="S28" i="51" s="1"/>
  <c r="R12" i="51"/>
  <c r="S12" i="51" s="1"/>
  <c r="R37" i="51"/>
  <c r="S37" i="51" s="1"/>
  <c r="R23" i="51"/>
  <c r="S23" i="51" s="1"/>
  <c r="R7" i="51"/>
  <c r="S7" i="51" s="1"/>
  <c r="R5" i="51"/>
  <c r="R32" i="51"/>
  <c r="S32" i="51" s="1"/>
  <c r="R15" i="51"/>
  <c r="S15" i="51" s="1"/>
  <c r="R29" i="51"/>
  <c r="S29" i="51" s="1"/>
  <c r="R19" i="51"/>
  <c r="S19" i="51" s="1"/>
  <c r="R22" i="51"/>
  <c r="S22" i="51" s="1"/>
  <c r="R6" i="51"/>
  <c r="S6" i="51" s="1"/>
  <c r="R20" i="51"/>
  <c r="S20" i="51" s="1"/>
  <c r="R38" i="51"/>
  <c r="S38" i="51" s="1"/>
  <c r="R8" i="51"/>
  <c r="S8" i="51" s="1"/>
  <c r="R35" i="51"/>
  <c r="S35" i="51" s="1"/>
  <c r="R20" i="17"/>
  <c r="S20" i="17" s="1"/>
  <c r="R36" i="17"/>
  <c r="S36" i="17" s="1"/>
  <c r="R32" i="17"/>
  <c r="S32" i="17" s="1"/>
  <c r="R8" i="17"/>
  <c r="S8" i="17" s="1"/>
  <c r="R40" i="17"/>
  <c r="S40" i="17" s="1"/>
  <c r="R24" i="17"/>
  <c r="S24" i="17" s="1"/>
  <c r="R16" i="17"/>
  <c r="S16" i="17" s="1"/>
  <c r="R43" i="17"/>
  <c r="S43" i="17" s="1"/>
  <c r="R35" i="17"/>
  <c r="S35" i="17" s="1"/>
  <c r="R27" i="17"/>
  <c r="S27" i="17" s="1"/>
  <c r="R19" i="17"/>
  <c r="S19" i="17" s="1"/>
  <c r="R11" i="17"/>
  <c r="S11" i="17" s="1"/>
  <c r="R41" i="17"/>
  <c r="S41" i="17" s="1"/>
  <c r="R31" i="17"/>
  <c r="S31" i="17" s="1"/>
  <c r="R21" i="17"/>
  <c r="S21" i="17" s="1"/>
  <c r="R9" i="17"/>
  <c r="S9" i="17" s="1"/>
  <c r="R37" i="17"/>
  <c r="S37" i="17" s="1"/>
  <c r="R25" i="17"/>
  <c r="S25" i="17" s="1"/>
  <c r="R15" i="17"/>
  <c r="S15" i="17" s="1"/>
  <c r="R7" i="17"/>
  <c r="S7" i="17" s="1"/>
  <c r="R39" i="17"/>
  <c r="S39" i="17" s="1"/>
  <c r="R17" i="17"/>
  <c r="S17" i="17" s="1"/>
  <c r="R33" i="17"/>
  <c r="S33" i="17" s="1"/>
  <c r="R13" i="17"/>
  <c r="S13" i="17" s="1"/>
  <c r="R29" i="17"/>
  <c r="S29" i="17" s="1"/>
  <c r="R23" i="17"/>
  <c r="S23" i="17" s="1"/>
  <c r="R18" i="17"/>
  <c r="S18" i="17" s="1"/>
  <c r="R34" i="17"/>
  <c r="S34" i="17" s="1"/>
  <c r="R6" i="17"/>
  <c r="S6" i="17" s="1"/>
  <c r="R22" i="17"/>
  <c r="S22" i="17" s="1"/>
  <c r="R38" i="17"/>
  <c r="S38" i="17" s="1"/>
  <c r="R28" i="17"/>
  <c r="S28" i="17" s="1"/>
  <c r="R10" i="17"/>
  <c r="S10" i="17" s="1"/>
  <c r="R26" i="17"/>
  <c r="S26" i="17" s="1"/>
  <c r="R42" i="17"/>
  <c r="S42" i="17" s="1"/>
  <c r="R14" i="17"/>
  <c r="S14" i="17" s="1"/>
  <c r="R30" i="17"/>
  <c r="S30" i="17" s="1"/>
  <c r="R12" i="17"/>
  <c r="S12" i="17" s="1"/>
  <c r="R5" i="17"/>
  <c r="R5" i="32"/>
  <c r="R12" i="32"/>
  <c r="S12" i="32" s="1"/>
  <c r="R20" i="32"/>
  <c r="S20" i="32" s="1"/>
  <c r="R28" i="32"/>
  <c r="S28" i="32" s="1"/>
  <c r="R36" i="32"/>
  <c r="S36" i="32" s="1"/>
  <c r="R10" i="32"/>
  <c r="S10" i="32" s="1"/>
  <c r="R22" i="32"/>
  <c r="S22" i="32" s="1"/>
  <c r="R32" i="32"/>
  <c r="S32" i="32" s="1"/>
  <c r="R42" i="32"/>
  <c r="S42" i="32" s="1"/>
  <c r="R16" i="32"/>
  <c r="S16" i="32" s="1"/>
  <c r="R30" i="32"/>
  <c r="S30" i="32" s="1"/>
  <c r="R6" i="32"/>
  <c r="S6" i="32" s="1"/>
  <c r="R24" i="32"/>
  <c r="S24" i="32" s="1"/>
  <c r="R40" i="32"/>
  <c r="S40" i="32" s="1"/>
  <c r="R14" i="32"/>
  <c r="S14" i="32" s="1"/>
  <c r="R34" i="32"/>
  <c r="S34" i="32" s="1"/>
  <c r="R8" i="32"/>
  <c r="S8" i="32" s="1"/>
  <c r="R26" i="32"/>
  <c r="S26" i="32" s="1"/>
  <c r="R18" i="32"/>
  <c r="S18" i="32" s="1"/>
  <c r="R38" i="32"/>
  <c r="S38" i="32" s="1"/>
  <c r="R39" i="32"/>
  <c r="S39" i="32" s="1"/>
  <c r="R31" i="32"/>
  <c r="S31" i="32" s="1"/>
  <c r="R23" i="32"/>
  <c r="S23" i="32" s="1"/>
  <c r="R15" i="32"/>
  <c r="S15" i="32" s="1"/>
  <c r="R41" i="32"/>
  <c r="S41" i="32" s="1"/>
  <c r="R29" i="32"/>
  <c r="S29" i="32" s="1"/>
  <c r="R19" i="32"/>
  <c r="S19" i="32" s="1"/>
  <c r="R9" i="32"/>
  <c r="S9" i="32" s="1"/>
  <c r="R35" i="32"/>
  <c r="S35" i="32" s="1"/>
  <c r="R25" i="32"/>
  <c r="S25" i="32" s="1"/>
  <c r="R13" i="32"/>
  <c r="S13" i="32" s="1"/>
  <c r="R27" i="32"/>
  <c r="S27" i="32" s="1"/>
  <c r="R7" i="32"/>
  <c r="S7" i="32" s="1"/>
  <c r="R43" i="32"/>
  <c r="S43" i="32" s="1"/>
  <c r="R21" i="32"/>
  <c r="S21" i="32" s="1"/>
  <c r="R37" i="32"/>
  <c r="S37" i="32" s="1"/>
  <c r="R17" i="32"/>
  <c r="S17" i="32" s="1"/>
  <c r="R11" i="32"/>
  <c r="S11" i="32" s="1"/>
  <c r="R33" i="32"/>
  <c r="S33" i="32" s="1"/>
  <c r="R41" i="35"/>
  <c r="S41" i="35" s="1"/>
  <c r="R33" i="35"/>
  <c r="S33" i="35" s="1"/>
  <c r="R25" i="35"/>
  <c r="S25" i="35" s="1"/>
  <c r="R17" i="35"/>
  <c r="S17" i="35" s="1"/>
  <c r="R9" i="35"/>
  <c r="S9" i="35" s="1"/>
  <c r="R37" i="35"/>
  <c r="S37" i="35" s="1"/>
  <c r="R29" i="35"/>
  <c r="S29" i="35" s="1"/>
  <c r="R21" i="35"/>
  <c r="S21" i="35" s="1"/>
  <c r="R13" i="35"/>
  <c r="S13" i="35" s="1"/>
  <c r="R7" i="35"/>
  <c r="S7" i="35" s="1"/>
  <c r="R43" i="35"/>
  <c r="S43" i="35" s="1"/>
  <c r="R27" i="35"/>
  <c r="S27" i="35" s="1"/>
  <c r="R11" i="35"/>
  <c r="S11" i="35" s="1"/>
  <c r="R22" i="35"/>
  <c r="S22" i="35" s="1"/>
  <c r="R35" i="35"/>
  <c r="S35" i="35" s="1"/>
  <c r="R19" i="35"/>
  <c r="S19" i="35" s="1"/>
  <c r="R23" i="35"/>
  <c r="S23" i="35" s="1"/>
  <c r="R15" i="35"/>
  <c r="S15" i="35" s="1"/>
  <c r="R39" i="35"/>
  <c r="S39" i="35" s="1"/>
  <c r="R31" i="35"/>
  <c r="S31" i="35" s="1"/>
  <c r="R8" i="35"/>
  <c r="S8" i="35" s="1"/>
  <c r="R16" i="35"/>
  <c r="S16" i="35" s="1"/>
  <c r="R24" i="35"/>
  <c r="S24" i="35" s="1"/>
  <c r="R32" i="35"/>
  <c r="S32" i="35" s="1"/>
  <c r="R40" i="35"/>
  <c r="S40" i="35" s="1"/>
  <c r="R6" i="35"/>
  <c r="S6" i="35" s="1"/>
  <c r="R18" i="35"/>
  <c r="S18" i="35" s="1"/>
  <c r="R28" i="35"/>
  <c r="S28" i="35" s="1"/>
  <c r="R38" i="35"/>
  <c r="S38" i="35" s="1"/>
  <c r="R12" i="35"/>
  <c r="S12" i="35" s="1"/>
  <c r="R26" i="35"/>
  <c r="S26" i="35" s="1"/>
  <c r="R42" i="35"/>
  <c r="S42" i="35" s="1"/>
  <c r="R10" i="35"/>
  <c r="S10" i="35" s="1"/>
  <c r="R30" i="35"/>
  <c r="S30" i="35" s="1"/>
  <c r="R20" i="35"/>
  <c r="S20" i="35" s="1"/>
  <c r="R36" i="35"/>
  <c r="S36" i="35" s="1"/>
  <c r="R34" i="35"/>
  <c r="S34" i="35" s="1"/>
  <c r="R14" i="35"/>
  <c r="S14" i="35" s="1"/>
  <c r="R5" i="35"/>
  <c r="R36" i="20"/>
  <c r="S36" i="20" s="1"/>
  <c r="R20" i="20"/>
  <c r="S20" i="20" s="1"/>
  <c r="R12" i="20"/>
  <c r="S12" i="20" s="1"/>
  <c r="R37" i="20"/>
  <c r="S37" i="20" s="1"/>
  <c r="R29" i="20"/>
  <c r="S29" i="20" s="1"/>
  <c r="R21" i="20"/>
  <c r="S21" i="20" s="1"/>
  <c r="R13" i="20"/>
  <c r="S13" i="20" s="1"/>
  <c r="R7" i="20"/>
  <c r="S7" i="20" s="1"/>
  <c r="R39" i="20"/>
  <c r="S39" i="20" s="1"/>
  <c r="R27" i="20"/>
  <c r="S27" i="20" s="1"/>
  <c r="R17" i="20"/>
  <c r="S17" i="20" s="1"/>
  <c r="R43" i="20"/>
  <c r="S43" i="20" s="1"/>
  <c r="R33" i="20"/>
  <c r="S33" i="20" s="1"/>
  <c r="R23" i="20"/>
  <c r="S23" i="20" s="1"/>
  <c r="R11" i="20"/>
  <c r="S11" i="20" s="1"/>
  <c r="R25" i="20"/>
  <c r="S25" i="20" s="1"/>
  <c r="R41" i="20"/>
  <c r="S41" i="20" s="1"/>
  <c r="R19" i="20"/>
  <c r="S19" i="20" s="1"/>
  <c r="R35" i="20"/>
  <c r="S35" i="20" s="1"/>
  <c r="R15" i="20"/>
  <c r="S15" i="20" s="1"/>
  <c r="R9" i="20"/>
  <c r="S9" i="20" s="1"/>
  <c r="R31" i="20"/>
  <c r="S31" i="20" s="1"/>
  <c r="R6" i="20"/>
  <c r="S6" i="20" s="1"/>
  <c r="R14" i="20"/>
  <c r="S14" i="20" s="1"/>
  <c r="R22" i="20"/>
  <c r="S22" i="20" s="1"/>
  <c r="R30" i="20"/>
  <c r="S30" i="20" s="1"/>
  <c r="R38" i="20"/>
  <c r="S38" i="20" s="1"/>
  <c r="R10" i="20"/>
  <c r="S10" i="20" s="1"/>
  <c r="R18" i="20"/>
  <c r="S18" i="20" s="1"/>
  <c r="R26" i="20"/>
  <c r="S26" i="20" s="1"/>
  <c r="R34" i="20"/>
  <c r="S34" i="20" s="1"/>
  <c r="R42" i="20"/>
  <c r="S42" i="20" s="1"/>
  <c r="R8" i="20"/>
  <c r="S8" i="20" s="1"/>
  <c r="R24" i="20"/>
  <c r="S24" i="20" s="1"/>
  <c r="R40" i="20"/>
  <c r="S40" i="20" s="1"/>
  <c r="R16" i="20"/>
  <c r="S16" i="20" s="1"/>
  <c r="R32" i="20"/>
  <c r="S32" i="20" s="1"/>
  <c r="R28" i="20"/>
  <c r="S28" i="20" s="1"/>
  <c r="R5" i="20"/>
  <c r="R5" i="30"/>
  <c r="S5" i="30" s="1"/>
  <c r="R12" i="30"/>
  <c r="S12" i="30" s="1"/>
  <c r="R20" i="30"/>
  <c r="S20" i="30" s="1"/>
  <c r="R28" i="30"/>
  <c r="S28" i="30" s="1"/>
  <c r="R36" i="30"/>
  <c r="S36" i="30" s="1"/>
  <c r="R6" i="30"/>
  <c r="S6" i="30" s="1"/>
  <c r="R16" i="30"/>
  <c r="S16" i="30" s="1"/>
  <c r="R26" i="30"/>
  <c r="S26" i="30" s="1"/>
  <c r="R38" i="30"/>
  <c r="S38" i="30" s="1"/>
  <c r="R8" i="30"/>
  <c r="S8" i="30" s="1"/>
  <c r="R22" i="30"/>
  <c r="S22" i="30" s="1"/>
  <c r="R34" i="30"/>
  <c r="S34" i="30" s="1"/>
  <c r="R14" i="30"/>
  <c r="S14" i="30" s="1"/>
  <c r="R30" i="30"/>
  <c r="S30" i="30" s="1"/>
  <c r="R42" i="30"/>
  <c r="S42" i="30" s="1"/>
  <c r="R24" i="30"/>
  <c r="S24" i="30" s="1"/>
  <c r="R10" i="30"/>
  <c r="S10" i="30" s="1"/>
  <c r="R40" i="30"/>
  <c r="S40" i="30" s="1"/>
  <c r="R32" i="30"/>
  <c r="S32" i="30" s="1"/>
  <c r="R18" i="30"/>
  <c r="S18" i="30" s="1"/>
  <c r="R41" i="30"/>
  <c r="S41" i="30" s="1"/>
  <c r="R33" i="30"/>
  <c r="S33" i="30" s="1"/>
  <c r="R25" i="30"/>
  <c r="S25" i="30" s="1"/>
  <c r="R17" i="30"/>
  <c r="S17" i="30" s="1"/>
  <c r="R9" i="30"/>
  <c r="S9" i="30" s="1"/>
  <c r="R39" i="30"/>
  <c r="S39" i="30" s="1"/>
  <c r="R29" i="30"/>
  <c r="S29" i="30" s="1"/>
  <c r="R19" i="30"/>
  <c r="S19" i="30" s="1"/>
  <c r="R7" i="30"/>
  <c r="R35" i="30"/>
  <c r="S35" i="30" s="1"/>
  <c r="R13" i="30"/>
  <c r="S13" i="30" s="1"/>
  <c r="R43" i="30"/>
  <c r="S43" i="30" s="1"/>
  <c r="R37" i="30"/>
  <c r="S37" i="30" s="1"/>
  <c r="R31" i="30"/>
  <c r="S31" i="30" s="1"/>
  <c r="R23" i="30"/>
  <c r="S23" i="30" s="1"/>
  <c r="R27" i="30"/>
  <c r="S27" i="30" s="1"/>
  <c r="R21" i="30"/>
  <c r="S21" i="30" s="1"/>
  <c r="R15" i="30"/>
  <c r="S15" i="30" s="1"/>
  <c r="R11" i="30"/>
  <c r="S11" i="30" s="1"/>
  <c r="R36" i="37"/>
  <c r="S36" i="37" s="1"/>
  <c r="R28" i="37"/>
  <c r="S28" i="37" s="1"/>
  <c r="R20" i="37"/>
  <c r="S20" i="37" s="1"/>
  <c r="R12" i="37"/>
  <c r="S12" i="37" s="1"/>
  <c r="R43" i="37"/>
  <c r="S43" i="37" s="1"/>
  <c r="R35" i="37"/>
  <c r="S35" i="37" s="1"/>
  <c r="R27" i="37"/>
  <c r="S27" i="37" s="1"/>
  <c r="R19" i="37"/>
  <c r="S19" i="37" s="1"/>
  <c r="R11" i="37"/>
  <c r="S11" i="37" s="1"/>
  <c r="R42" i="37"/>
  <c r="S42" i="37" s="1"/>
  <c r="R32" i="37"/>
  <c r="S32" i="37" s="1"/>
  <c r="R22" i="37"/>
  <c r="S22" i="37" s="1"/>
  <c r="R10" i="37"/>
  <c r="S10" i="37" s="1"/>
  <c r="R39" i="37"/>
  <c r="S39" i="37" s="1"/>
  <c r="R29" i="37"/>
  <c r="S29" i="37" s="1"/>
  <c r="R17" i="37"/>
  <c r="S17" i="37" s="1"/>
  <c r="R7" i="37"/>
  <c r="S7" i="37" s="1"/>
  <c r="R40" i="37"/>
  <c r="S40" i="37" s="1"/>
  <c r="R26" i="37"/>
  <c r="S26" i="37" s="1"/>
  <c r="R14" i="37"/>
  <c r="S14" i="37" s="1"/>
  <c r="R37" i="37"/>
  <c r="S37" i="37" s="1"/>
  <c r="R23" i="37"/>
  <c r="S23" i="37" s="1"/>
  <c r="R9" i="37"/>
  <c r="S9" i="37" s="1"/>
  <c r="R34" i="37"/>
  <c r="S34" i="37" s="1"/>
  <c r="R16" i="37"/>
  <c r="S16" i="37" s="1"/>
  <c r="R33" i="37"/>
  <c r="S33" i="37" s="1"/>
  <c r="R15" i="37"/>
  <c r="S15" i="37" s="1"/>
  <c r="R24" i="37"/>
  <c r="S24" i="37" s="1"/>
  <c r="R6" i="37"/>
  <c r="S6" i="37" s="1"/>
  <c r="R25" i="37"/>
  <c r="S25" i="37" s="1"/>
  <c r="R8" i="37"/>
  <c r="S8" i="37" s="1"/>
  <c r="R13" i="37"/>
  <c r="S13" i="37" s="1"/>
  <c r="R30" i="37"/>
  <c r="S30" i="37" s="1"/>
  <c r="R31" i="37"/>
  <c r="S31" i="37" s="1"/>
  <c r="R38" i="37"/>
  <c r="S38" i="37" s="1"/>
  <c r="R41" i="37"/>
  <c r="S41" i="37" s="1"/>
  <c r="R5" i="37"/>
  <c r="R21" i="37"/>
  <c r="S21" i="37" s="1"/>
  <c r="R18" i="37"/>
  <c r="S18" i="37" s="1"/>
  <c r="R37" i="39"/>
  <c r="S37" i="39" s="1"/>
  <c r="R29" i="39"/>
  <c r="S29" i="39" s="1"/>
  <c r="R21" i="39"/>
  <c r="S21" i="39" s="1"/>
  <c r="R13" i="39"/>
  <c r="S13" i="39" s="1"/>
  <c r="R5" i="39"/>
  <c r="R36" i="39"/>
  <c r="S36" i="39" s="1"/>
  <c r="R28" i="39"/>
  <c r="S28" i="39" s="1"/>
  <c r="R20" i="39"/>
  <c r="S20" i="39" s="1"/>
  <c r="R12" i="39"/>
  <c r="S12" i="39" s="1"/>
  <c r="R39" i="39"/>
  <c r="S39" i="39" s="1"/>
  <c r="R27" i="39"/>
  <c r="S27" i="39" s="1"/>
  <c r="R17" i="39"/>
  <c r="S17" i="39" s="1"/>
  <c r="R7" i="39"/>
  <c r="S7" i="39" s="1"/>
  <c r="R34" i="39"/>
  <c r="S34" i="39" s="1"/>
  <c r="R24" i="39"/>
  <c r="S24" i="39" s="1"/>
  <c r="R14" i="39"/>
  <c r="S14" i="39" s="1"/>
  <c r="R35" i="39"/>
  <c r="S35" i="39" s="1"/>
  <c r="R23" i="39"/>
  <c r="S23" i="39" s="1"/>
  <c r="R9" i="39"/>
  <c r="S9" i="39" s="1"/>
  <c r="R32" i="39"/>
  <c r="S32" i="39" s="1"/>
  <c r="R18" i="39"/>
  <c r="S18" i="39" s="1"/>
  <c r="R6" i="39"/>
  <c r="S6" i="39" s="1"/>
  <c r="R33" i="39"/>
  <c r="S33" i="39" s="1"/>
  <c r="R15" i="39"/>
  <c r="S15" i="39" s="1"/>
  <c r="R38" i="39"/>
  <c r="S38" i="39" s="1"/>
  <c r="R16" i="39"/>
  <c r="S16" i="39" s="1"/>
  <c r="R43" i="39"/>
  <c r="S43" i="39" s="1"/>
  <c r="R25" i="39"/>
  <c r="S25" i="39" s="1"/>
  <c r="R42" i="39"/>
  <c r="S42" i="39" s="1"/>
  <c r="R26" i="39"/>
  <c r="S26" i="39" s="1"/>
  <c r="R8" i="39"/>
  <c r="S8" i="39" s="1"/>
  <c r="R11" i="39"/>
  <c r="S11" i="39" s="1"/>
  <c r="R10" i="39"/>
  <c r="S10" i="39" s="1"/>
  <c r="R31" i="39"/>
  <c r="S31" i="39" s="1"/>
  <c r="R30" i="39"/>
  <c r="S30" i="39" s="1"/>
  <c r="R41" i="39"/>
  <c r="S41" i="39" s="1"/>
  <c r="R40" i="39"/>
  <c r="S40" i="39" s="1"/>
  <c r="R22" i="39"/>
  <c r="S22" i="39" s="1"/>
  <c r="R19" i="39"/>
  <c r="S19" i="39" s="1"/>
  <c r="R5" i="18" a="1"/>
  <c r="Q44" i="18"/>
  <c r="W23" i="44"/>
  <c r="U23" i="44"/>
  <c r="Y23" i="44"/>
  <c r="Y20" i="44"/>
  <c r="W20" i="44"/>
  <c r="U20" i="44"/>
  <c r="Y12" i="44"/>
  <c r="U12" i="44"/>
  <c r="W12" i="44"/>
  <c r="W31" i="44"/>
  <c r="U31" i="44"/>
  <c r="Y31" i="44"/>
  <c r="W15" i="44"/>
  <c r="Y15" i="44"/>
  <c r="U15" i="44"/>
  <c r="Y30" i="44"/>
  <c r="U30" i="44"/>
  <c r="W30" i="44"/>
  <c r="W21" i="44"/>
  <c r="U21" i="44"/>
  <c r="Y21" i="44"/>
  <c r="Y10" i="44"/>
  <c r="U10" i="44"/>
  <c r="W10" i="44"/>
  <c r="W38" i="44"/>
  <c r="U38" i="44"/>
  <c r="Y38" i="44"/>
  <c r="Y27" i="44"/>
  <c r="W27" i="44"/>
  <c r="U27" i="44"/>
  <c r="W14" i="44"/>
  <c r="U14" i="44"/>
  <c r="Y14" i="44"/>
  <c r="W36" i="44"/>
  <c r="U36" i="44"/>
  <c r="Y36" i="44"/>
  <c r="W19" i="44"/>
  <c r="Y19" i="44"/>
  <c r="U19" i="44"/>
  <c r="W39" i="44"/>
  <c r="U39" i="44"/>
  <c r="Y39" i="44"/>
  <c r="Y8" i="44"/>
  <c r="W8" i="44"/>
  <c r="U8" i="44"/>
  <c r="Y24" i="44"/>
  <c r="U24" i="44"/>
  <c r="W24" i="44"/>
  <c r="U40" i="44"/>
  <c r="W40" i="44"/>
  <c r="Y40" i="44"/>
  <c r="W17" i="44"/>
  <c r="Y17" i="44"/>
  <c r="U17" i="44"/>
  <c r="Y33" i="44"/>
  <c r="U33" i="44"/>
  <c r="W33" i="44"/>
  <c r="Q44" i="14"/>
  <c r="R5" i="14" a="1"/>
  <c r="R8" i="33"/>
  <c r="S8" i="33" s="1"/>
  <c r="R16" i="33"/>
  <c r="S16" i="33" s="1"/>
  <c r="R24" i="33"/>
  <c r="S24" i="33" s="1"/>
  <c r="R32" i="33"/>
  <c r="S32" i="33" s="1"/>
  <c r="R40" i="33"/>
  <c r="S40" i="33" s="1"/>
  <c r="R10" i="33"/>
  <c r="S10" i="33" s="1"/>
  <c r="R20" i="33"/>
  <c r="S20" i="33" s="1"/>
  <c r="R30" i="33"/>
  <c r="S30" i="33" s="1"/>
  <c r="R42" i="33"/>
  <c r="S42" i="33" s="1"/>
  <c r="R14" i="33"/>
  <c r="S14" i="33" s="1"/>
  <c r="R28" i="33"/>
  <c r="S28" i="33" s="1"/>
  <c r="R12" i="33"/>
  <c r="S12" i="33" s="1"/>
  <c r="R34" i="33"/>
  <c r="S34" i="33" s="1"/>
  <c r="R5" i="33"/>
  <c r="R22" i="33"/>
  <c r="S22" i="33" s="1"/>
  <c r="R38" i="33"/>
  <c r="S38" i="33" s="1"/>
  <c r="R18" i="33"/>
  <c r="S18" i="33" s="1"/>
  <c r="R36" i="33"/>
  <c r="S36" i="33" s="1"/>
  <c r="R26" i="33"/>
  <c r="S26" i="33" s="1"/>
  <c r="R6" i="33"/>
  <c r="S6" i="33" s="1"/>
  <c r="R39" i="33"/>
  <c r="S39" i="33" s="1"/>
  <c r="R31" i="33"/>
  <c r="S31" i="33" s="1"/>
  <c r="R23" i="33"/>
  <c r="S23" i="33" s="1"/>
  <c r="R15" i="33"/>
  <c r="S15" i="33" s="1"/>
  <c r="R7" i="33"/>
  <c r="S7" i="33" s="1"/>
  <c r="R41" i="33"/>
  <c r="S41" i="33" s="1"/>
  <c r="R29" i="33"/>
  <c r="S29" i="33" s="1"/>
  <c r="R19" i="33"/>
  <c r="S19" i="33" s="1"/>
  <c r="R9" i="33"/>
  <c r="S9" i="33" s="1"/>
  <c r="R35" i="33"/>
  <c r="S35" i="33" s="1"/>
  <c r="R25" i="33"/>
  <c r="S25" i="33" s="1"/>
  <c r="R13" i="33"/>
  <c r="S13" i="33" s="1"/>
  <c r="R37" i="33"/>
  <c r="S37" i="33" s="1"/>
  <c r="R17" i="33"/>
  <c r="S17" i="33" s="1"/>
  <c r="R33" i="33"/>
  <c r="S33" i="33" s="1"/>
  <c r="R11" i="33"/>
  <c r="S11" i="33" s="1"/>
  <c r="R27" i="33"/>
  <c r="S27" i="33" s="1"/>
  <c r="R21" i="33"/>
  <c r="S21" i="33" s="1"/>
  <c r="R43" i="33"/>
  <c r="S43" i="33" s="1"/>
  <c r="R10" i="15"/>
  <c r="S10" i="15" s="1"/>
  <c r="R18" i="15"/>
  <c r="S18" i="15" s="1"/>
  <c r="R26" i="15"/>
  <c r="S26" i="15" s="1"/>
  <c r="R34" i="15"/>
  <c r="S34" i="15" s="1"/>
  <c r="R42" i="15"/>
  <c r="S42" i="15" s="1"/>
  <c r="R6" i="15"/>
  <c r="S6" i="15" s="1"/>
  <c r="R14" i="15"/>
  <c r="S14" i="15" s="1"/>
  <c r="R22" i="15"/>
  <c r="S22" i="15" s="1"/>
  <c r="R30" i="15"/>
  <c r="S30" i="15" s="1"/>
  <c r="R38" i="15"/>
  <c r="S38" i="15" s="1"/>
  <c r="R5" i="15"/>
  <c r="R20" i="15"/>
  <c r="S20" i="15" s="1"/>
  <c r="R36" i="15"/>
  <c r="S36" i="15" s="1"/>
  <c r="R12" i="15"/>
  <c r="S12" i="15" s="1"/>
  <c r="R28" i="15"/>
  <c r="S28" i="15" s="1"/>
  <c r="R24" i="15"/>
  <c r="S24" i="15" s="1"/>
  <c r="R32" i="15"/>
  <c r="S32" i="15" s="1"/>
  <c r="R16" i="15"/>
  <c r="S16" i="15" s="1"/>
  <c r="R40" i="15"/>
  <c r="S40" i="15" s="1"/>
  <c r="R39" i="15"/>
  <c r="S39" i="15" s="1"/>
  <c r="R31" i="15"/>
  <c r="S31" i="15" s="1"/>
  <c r="R23" i="15"/>
  <c r="S23" i="15" s="1"/>
  <c r="R15" i="15"/>
  <c r="S15" i="15" s="1"/>
  <c r="R37" i="15"/>
  <c r="S37" i="15" s="1"/>
  <c r="R27" i="15"/>
  <c r="S27" i="15" s="1"/>
  <c r="R17" i="15"/>
  <c r="S17" i="15" s="1"/>
  <c r="R7" i="15"/>
  <c r="S7" i="15" s="1"/>
  <c r="R43" i="15"/>
  <c r="S43" i="15" s="1"/>
  <c r="R33" i="15"/>
  <c r="S33" i="15" s="1"/>
  <c r="R21" i="15"/>
  <c r="S21" i="15" s="1"/>
  <c r="R11" i="15"/>
  <c r="S11" i="15" s="1"/>
  <c r="R8" i="15"/>
  <c r="S8" i="15" s="1"/>
  <c r="R35" i="15"/>
  <c r="S35" i="15" s="1"/>
  <c r="R13" i="15"/>
  <c r="S13" i="15" s="1"/>
  <c r="R29" i="15"/>
  <c r="S29" i="15" s="1"/>
  <c r="R9" i="15"/>
  <c r="S9" i="15" s="1"/>
  <c r="R25" i="15"/>
  <c r="S25" i="15" s="1"/>
  <c r="R19" i="15"/>
  <c r="S19" i="15" s="1"/>
  <c r="R41" i="15"/>
  <c r="S41" i="15" s="1"/>
  <c r="R6" i="52"/>
  <c r="S6" i="52" s="1"/>
  <c r="R43" i="52"/>
  <c r="S43" i="52" s="1"/>
  <c r="R35" i="52"/>
  <c r="S35" i="52" s="1"/>
  <c r="R27" i="52"/>
  <c r="S27" i="52" s="1"/>
  <c r="R19" i="52"/>
  <c r="S19" i="52" s="1"/>
  <c r="R11" i="52"/>
  <c r="S11" i="52" s="1"/>
  <c r="R42" i="52"/>
  <c r="S42" i="52" s="1"/>
  <c r="R34" i="52"/>
  <c r="S34" i="52" s="1"/>
  <c r="R26" i="52"/>
  <c r="S26" i="52" s="1"/>
  <c r="R18" i="52"/>
  <c r="S18" i="52" s="1"/>
  <c r="R10" i="52"/>
  <c r="S10" i="52" s="1"/>
  <c r="R39" i="52"/>
  <c r="S39" i="52" s="1"/>
  <c r="R29" i="52"/>
  <c r="S29" i="52" s="1"/>
  <c r="R17" i="52"/>
  <c r="S17" i="52" s="1"/>
  <c r="R7" i="52"/>
  <c r="S7" i="52" s="1"/>
  <c r="R36" i="52"/>
  <c r="S36" i="52" s="1"/>
  <c r="R24" i="52"/>
  <c r="S24" i="52" s="1"/>
  <c r="R14" i="52"/>
  <c r="S14" i="52" s="1"/>
  <c r="R41" i="52"/>
  <c r="S41" i="52" s="1"/>
  <c r="R25" i="52"/>
  <c r="S25" i="52" s="1"/>
  <c r="R13" i="52"/>
  <c r="S13" i="52" s="1"/>
  <c r="R38" i="52"/>
  <c r="S38" i="52" s="1"/>
  <c r="R22" i="52"/>
  <c r="S22" i="52" s="1"/>
  <c r="R8" i="52"/>
  <c r="S8" i="52" s="1"/>
  <c r="R37" i="52"/>
  <c r="S37" i="52" s="1"/>
  <c r="R23" i="52"/>
  <c r="S23" i="52" s="1"/>
  <c r="R9" i="52"/>
  <c r="S9" i="52" s="1"/>
  <c r="R32" i="52"/>
  <c r="S32" i="52" s="1"/>
  <c r="R20" i="52"/>
  <c r="S20" i="52" s="1"/>
  <c r="R15" i="52"/>
  <c r="S15" i="52" s="1"/>
  <c r="R28" i="52"/>
  <c r="S28" i="52" s="1"/>
  <c r="R31" i="52"/>
  <c r="S31" i="52" s="1"/>
  <c r="R40" i="52"/>
  <c r="S40" i="52" s="1"/>
  <c r="R12" i="52"/>
  <c r="S12" i="52" s="1"/>
  <c r="R21" i="52"/>
  <c r="S21" i="52" s="1"/>
  <c r="R30" i="52"/>
  <c r="S30" i="52" s="1"/>
  <c r="R5" i="52"/>
  <c r="R33" i="52"/>
  <c r="S33" i="52" s="1"/>
  <c r="R16" i="52"/>
  <c r="S16" i="52" s="1"/>
  <c r="R34" i="36"/>
  <c r="S34" i="36" s="1"/>
  <c r="R24" i="36"/>
  <c r="S24" i="36" s="1"/>
  <c r="R14" i="36"/>
  <c r="S14" i="36" s="1"/>
  <c r="R41" i="36"/>
  <c r="S41" i="36" s="1"/>
  <c r="R31" i="36"/>
  <c r="S31" i="36" s="1"/>
  <c r="R21" i="36"/>
  <c r="S21" i="36" s="1"/>
  <c r="R9" i="36"/>
  <c r="S9" i="36" s="1"/>
  <c r="R38" i="36"/>
  <c r="S38" i="36" s="1"/>
  <c r="R22" i="36"/>
  <c r="S22" i="36" s="1"/>
  <c r="R8" i="36"/>
  <c r="S8" i="36" s="1"/>
  <c r="R33" i="36"/>
  <c r="S33" i="36" s="1"/>
  <c r="R17" i="36"/>
  <c r="S17" i="36" s="1"/>
  <c r="R32" i="36"/>
  <c r="S32" i="36" s="1"/>
  <c r="R16" i="36"/>
  <c r="S16" i="36" s="1"/>
  <c r="R37" i="36"/>
  <c r="S37" i="36" s="1"/>
  <c r="R15" i="36"/>
  <c r="S15" i="36" s="1"/>
  <c r="R42" i="36"/>
  <c r="S42" i="36" s="1"/>
  <c r="R26" i="36"/>
  <c r="S26" i="36" s="1"/>
  <c r="R6" i="36"/>
  <c r="S6" i="36" s="1"/>
  <c r="R25" i="36"/>
  <c r="S25" i="36" s="1"/>
  <c r="R7" i="36"/>
  <c r="S7" i="36" s="1"/>
  <c r="R10" i="36"/>
  <c r="S10" i="36" s="1"/>
  <c r="R13" i="36"/>
  <c r="S13" i="36" s="1"/>
  <c r="R30" i="36"/>
  <c r="S30" i="36" s="1"/>
  <c r="R29" i="36"/>
  <c r="S29" i="36" s="1"/>
  <c r="R40" i="36"/>
  <c r="S40" i="36" s="1"/>
  <c r="R39" i="36"/>
  <c r="S39" i="36" s="1"/>
  <c r="R23" i="36"/>
  <c r="S23" i="36" s="1"/>
  <c r="R18" i="36"/>
  <c r="S18" i="36" s="1"/>
  <c r="R36" i="36"/>
  <c r="S36" i="36" s="1"/>
  <c r="R20" i="36"/>
  <c r="S20" i="36" s="1"/>
  <c r="R43" i="36"/>
  <c r="S43" i="36" s="1"/>
  <c r="R27" i="36"/>
  <c r="S27" i="36" s="1"/>
  <c r="R11" i="36"/>
  <c r="S11" i="36" s="1"/>
  <c r="R28" i="36"/>
  <c r="S28" i="36" s="1"/>
  <c r="R12" i="36"/>
  <c r="S12" i="36" s="1"/>
  <c r="R35" i="36"/>
  <c r="S35" i="36" s="1"/>
  <c r="R19" i="36"/>
  <c r="S19" i="36" s="1"/>
  <c r="R5" i="36"/>
  <c r="Q44" i="48"/>
  <c r="R5" i="48" a="1"/>
  <c r="R10" i="28"/>
  <c r="S10" i="28" s="1"/>
  <c r="R18" i="28"/>
  <c r="S18" i="28" s="1"/>
  <c r="R26" i="28"/>
  <c r="S26" i="28" s="1"/>
  <c r="R34" i="28"/>
  <c r="S34" i="28" s="1"/>
  <c r="R42" i="28"/>
  <c r="S42" i="28" s="1"/>
  <c r="R8" i="28"/>
  <c r="S8" i="28" s="1"/>
  <c r="R20" i="28"/>
  <c r="S20" i="28" s="1"/>
  <c r="R30" i="28"/>
  <c r="S30" i="28" s="1"/>
  <c r="R40" i="28"/>
  <c r="S40" i="28" s="1"/>
  <c r="R5" i="28"/>
  <c r="R14" i="28"/>
  <c r="S14" i="28" s="1"/>
  <c r="R36" i="28"/>
  <c r="S36" i="28" s="1"/>
  <c r="R12" i="28"/>
  <c r="S12" i="28" s="1"/>
  <c r="R28" i="28"/>
  <c r="S28" i="28" s="1"/>
  <c r="R38" i="28"/>
  <c r="S38" i="28" s="1"/>
  <c r="R39" i="28"/>
  <c r="S39" i="28" s="1"/>
  <c r="R23" i="28"/>
  <c r="S23" i="28" s="1"/>
  <c r="R37" i="28"/>
  <c r="S37" i="28" s="1"/>
  <c r="R17" i="28"/>
  <c r="S17" i="28" s="1"/>
  <c r="R43" i="28"/>
  <c r="S43" i="28" s="1"/>
  <c r="R21" i="28"/>
  <c r="S21" i="28" s="1"/>
  <c r="R25" i="28"/>
  <c r="S25" i="28" s="1"/>
  <c r="R19" i="28"/>
  <c r="S19" i="28" s="1"/>
  <c r="R13" i="28"/>
  <c r="S13" i="28" s="1"/>
  <c r="R9" i="28"/>
  <c r="S9" i="28" s="1"/>
  <c r="R24" i="28"/>
  <c r="S24" i="28" s="1"/>
  <c r="R22" i="28"/>
  <c r="S22" i="28" s="1"/>
  <c r="R32" i="28"/>
  <c r="S32" i="28" s="1"/>
  <c r="R6" i="28"/>
  <c r="S6" i="28" s="1"/>
  <c r="R16" i="28"/>
  <c r="S16" i="28" s="1"/>
  <c r="R31" i="28"/>
  <c r="S31" i="28" s="1"/>
  <c r="R15" i="28"/>
  <c r="S15" i="28" s="1"/>
  <c r="R27" i="28"/>
  <c r="S27" i="28" s="1"/>
  <c r="R7" i="28"/>
  <c r="S7" i="28" s="1"/>
  <c r="R33" i="28"/>
  <c r="S33" i="28" s="1"/>
  <c r="R11" i="28"/>
  <c r="S11" i="28" s="1"/>
  <c r="R41" i="28"/>
  <c r="S41" i="28" s="1"/>
  <c r="R35" i="28"/>
  <c r="S35" i="28" s="1"/>
  <c r="R29" i="28"/>
  <c r="S29" i="28" s="1"/>
  <c r="W7" i="12"/>
  <c r="Y7" i="12"/>
  <c r="U7" i="12"/>
  <c r="Y9" i="12"/>
  <c r="W9" i="12"/>
  <c r="U9" i="12"/>
  <c r="W15" i="12"/>
  <c r="U15" i="12"/>
  <c r="Y15" i="12"/>
  <c r="Y21" i="12"/>
  <c r="W21" i="12"/>
  <c r="U21" i="12"/>
  <c r="U17" i="12"/>
  <c r="Y17" i="12"/>
  <c r="W17" i="12"/>
  <c r="U39" i="12"/>
  <c r="W39" i="12"/>
  <c r="Y39" i="12"/>
  <c r="Y23" i="12"/>
  <c r="U23" i="12"/>
  <c r="W23" i="12"/>
  <c r="Y11" i="12"/>
  <c r="W11" i="12"/>
  <c r="U11" i="12"/>
  <c r="U27" i="12"/>
  <c r="W27" i="12"/>
  <c r="Y27" i="12"/>
  <c r="U43" i="12"/>
  <c r="W43" i="12"/>
  <c r="Y43" i="12"/>
  <c r="W8" i="12"/>
  <c r="U8" i="12"/>
  <c r="Y8" i="12"/>
  <c r="W24" i="12"/>
  <c r="U24" i="12"/>
  <c r="Y24" i="12"/>
  <c r="U36" i="12"/>
  <c r="W36" i="12"/>
  <c r="Y36" i="12"/>
  <c r="R44" i="12"/>
  <c r="S5" i="12"/>
  <c r="W12" i="12"/>
  <c r="U12" i="12"/>
  <c r="Y12" i="12"/>
  <c r="Y30" i="12"/>
  <c r="W30" i="12"/>
  <c r="U30" i="12"/>
  <c r="Y14" i="12"/>
  <c r="W14" i="12"/>
  <c r="U14" i="12"/>
  <c r="W42" i="12"/>
  <c r="Y42" i="12"/>
  <c r="U42" i="12"/>
  <c r="Y26" i="12"/>
  <c r="U26" i="12"/>
  <c r="W26" i="12"/>
  <c r="Y10" i="12"/>
  <c r="W10" i="12"/>
  <c r="U10" i="12"/>
  <c r="R10" i="24"/>
  <c r="S10" i="24" s="1"/>
  <c r="R18" i="24"/>
  <c r="S18" i="24" s="1"/>
  <c r="R26" i="24"/>
  <c r="S26" i="24" s="1"/>
  <c r="R34" i="24"/>
  <c r="S34" i="24" s="1"/>
  <c r="R42" i="24"/>
  <c r="S42" i="24" s="1"/>
  <c r="R8" i="24"/>
  <c r="S8" i="24" s="1"/>
  <c r="R20" i="24"/>
  <c r="S20" i="24" s="1"/>
  <c r="R30" i="24"/>
  <c r="S30" i="24" s="1"/>
  <c r="R40" i="24"/>
  <c r="S40" i="24" s="1"/>
  <c r="R12" i="24"/>
  <c r="S12" i="24" s="1"/>
  <c r="R24" i="24"/>
  <c r="S24" i="24" s="1"/>
  <c r="R38" i="24"/>
  <c r="S38" i="24" s="1"/>
  <c r="R5" i="24"/>
  <c r="R16" i="24"/>
  <c r="S16" i="24" s="1"/>
  <c r="R32" i="24"/>
  <c r="S32" i="24" s="1"/>
  <c r="R14" i="24"/>
  <c r="S14" i="24" s="1"/>
  <c r="R28" i="24"/>
  <c r="S28" i="24" s="1"/>
  <c r="R6" i="24"/>
  <c r="S6" i="24" s="1"/>
  <c r="R36" i="24"/>
  <c r="S36" i="24" s="1"/>
  <c r="R22" i="24"/>
  <c r="S22" i="24" s="1"/>
  <c r="R41" i="24"/>
  <c r="S41" i="24" s="1"/>
  <c r="R33" i="24"/>
  <c r="S33" i="24" s="1"/>
  <c r="R25" i="24"/>
  <c r="S25" i="24" s="1"/>
  <c r="R17" i="24"/>
  <c r="S17" i="24" s="1"/>
  <c r="R9" i="24"/>
  <c r="S9" i="24" s="1"/>
  <c r="R37" i="24"/>
  <c r="S37" i="24" s="1"/>
  <c r="R27" i="24"/>
  <c r="S27" i="24" s="1"/>
  <c r="R15" i="24"/>
  <c r="S15" i="24" s="1"/>
  <c r="R7" i="24"/>
  <c r="S7" i="24" s="1"/>
  <c r="R43" i="24"/>
  <c r="S43" i="24" s="1"/>
  <c r="R31" i="24"/>
  <c r="S31" i="24" s="1"/>
  <c r="R21" i="24"/>
  <c r="S21" i="24" s="1"/>
  <c r="R11" i="24"/>
  <c r="S11" i="24" s="1"/>
  <c r="R23" i="24"/>
  <c r="S23" i="24" s="1"/>
  <c r="R39" i="24"/>
  <c r="S39" i="24" s="1"/>
  <c r="R19" i="24"/>
  <c r="S19" i="24" s="1"/>
  <c r="R35" i="24"/>
  <c r="S35" i="24" s="1"/>
  <c r="R13" i="24"/>
  <c r="S13" i="24" s="1"/>
  <c r="R29" i="24"/>
  <c r="S29" i="24" s="1"/>
  <c r="R43" i="34"/>
  <c r="S43" i="34" s="1"/>
  <c r="R33" i="34"/>
  <c r="S33" i="34" s="1"/>
  <c r="R23" i="34"/>
  <c r="S23" i="34" s="1"/>
  <c r="R11" i="34"/>
  <c r="S11" i="34" s="1"/>
  <c r="R25" i="34"/>
  <c r="S25" i="34" s="1"/>
  <c r="R41" i="34"/>
  <c r="S41" i="34" s="1"/>
  <c r="R19" i="34"/>
  <c r="S19" i="34" s="1"/>
  <c r="R35" i="34"/>
  <c r="S35" i="34" s="1"/>
  <c r="R15" i="34"/>
  <c r="S15" i="34" s="1"/>
  <c r="R31" i="34"/>
  <c r="S31" i="34" s="1"/>
  <c r="R9" i="34"/>
  <c r="S9" i="34" s="1"/>
  <c r="R5" i="34"/>
  <c r="S5" i="34" s="1"/>
  <c r="R20" i="34"/>
  <c r="S20" i="34" s="1"/>
  <c r="R36" i="34"/>
  <c r="S36" i="34" s="1"/>
  <c r="R18" i="34"/>
  <c r="S18" i="34" s="1"/>
  <c r="R40" i="34"/>
  <c r="S40" i="34" s="1"/>
  <c r="R26" i="34"/>
  <c r="S26" i="34" s="1"/>
  <c r="R22" i="34"/>
  <c r="S22" i="34" s="1"/>
  <c r="R10" i="34"/>
  <c r="S10" i="34" s="1"/>
  <c r="R24" i="34"/>
  <c r="S24" i="34" s="1"/>
  <c r="R34" i="34"/>
  <c r="S34" i="34" s="1"/>
  <c r="R37" i="34"/>
  <c r="S37" i="34" s="1"/>
  <c r="R21" i="34"/>
  <c r="S21" i="34" s="1"/>
  <c r="R39" i="34"/>
  <c r="S39" i="34" s="1"/>
  <c r="R17" i="34"/>
  <c r="S17" i="34" s="1"/>
  <c r="R12" i="34"/>
  <c r="S12" i="34" s="1"/>
  <c r="R28" i="34"/>
  <c r="S28" i="34" s="1"/>
  <c r="R8" i="34"/>
  <c r="S8" i="34" s="1"/>
  <c r="R30" i="34"/>
  <c r="S30" i="34" s="1"/>
  <c r="R14" i="34"/>
  <c r="S14" i="34" s="1"/>
  <c r="R42" i="34"/>
  <c r="S42" i="34" s="1"/>
  <c r="R38" i="34"/>
  <c r="S38" i="34" s="1"/>
  <c r="R32" i="34"/>
  <c r="S32" i="34" s="1"/>
  <c r="R6" i="34"/>
  <c r="S6" i="34" s="1"/>
  <c r="R16" i="34"/>
  <c r="S16" i="34" s="1"/>
  <c r="R29" i="34"/>
  <c r="S29" i="34" s="1"/>
  <c r="R13" i="34"/>
  <c r="S13" i="34" s="1"/>
  <c r="R27" i="34"/>
  <c r="S27" i="34" s="1"/>
  <c r="R7" i="34"/>
  <c r="R18" i="31"/>
  <c r="S18" i="31" s="1"/>
  <c r="R30" i="31"/>
  <c r="S30" i="31" s="1"/>
  <c r="R14" i="31"/>
  <c r="S14" i="31" s="1"/>
  <c r="R36" i="31"/>
  <c r="S36" i="31" s="1"/>
  <c r="R6" i="31"/>
  <c r="S6" i="31" s="1"/>
  <c r="R26" i="31"/>
  <c r="S26" i="31" s="1"/>
  <c r="R42" i="31"/>
  <c r="S42" i="31" s="1"/>
  <c r="R38" i="31"/>
  <c r="S38" i="31" s="1"/>
  <c r="R20" i="31"/>
  <c r="S20" i="31" s="1"/>
  <c r="R10" i="31"/>
  <c r="S10" i="31" s="1"/>
  <c r="R28" i="31"/>
  <c r="S28" i="31" s="1"/>
  <c r="R37" i="31"/>
  <c r="S37" i="31" s="1"/>
  <c r="R29" i="31"/>
  <c r="S29" i="31" s="1"/>
  <c r="R21" i="31"/>
  <c r="S21" i="31" s="1"/>
  <c r="R13" i="31"/>
  <c r="S13" i="31" s="1"/>
  <c r="R7" i="31"/>
  <c r="S7" i="31" s="1"/>
  <c r="R39" i="31"/>
  <c r="S39" i="31" s="1"/>
  <c r="R27" i="31"/>
  <c r="S27" i="31" s="1"/>
  <c r="R17" i="31"/>
  <c r="S17" i="31" s="1"/>
  <c r="R43" i="31"/>
  <c r="S43" i="31" s="1"/>
  <c r="R33" i="31"/>
  <c r="S33" i="31" s="1"/>
  <c r="R23" i="31"/>
  <c r="S23" i="31" s="1"/>
  <c r="R11" i="31"/>
  <c r="S11" i="31" s="1"/>
  <c r="R35" i="31"/>
  <c r="S35" i="31" s="1"/>
  <c r="R15" i="31"/>
  <c r="S15" i="31" s="1"/>
  <c r="R31" i="31"/>
  <c r="S31" i="31" s="1"/>
  <c r="R9" i="31"/>
  <c r="S9" i="31" s="1"/>
  <c r="R25" i="31"/>
  <c r="S25" i="31" s="1"/>
  <c r="R41" i="31"/>
  <c r="S41" i="31" s="1"/>
  <c r="R19" i="31"/>
  <c r="S19" i="31" s="1"/>
  <c r="R8" i="31"/>
  <c r="S8" i="31" s="1"/>
  <c r="R16" i="31"/>
  <c r="S16" i="31" s="1"/>
  <c r="R24" i="31"/>
  <c r="S24" i="31" s="1"/>
  <c r="R32" i="31"/>
  <c r="S32" i="31" s="1"/>
  <c r="R40" i="31"/>
  <c r="S40" i="31" s="1"/>
  <c r="R12" i="31"/>
  <c r="S12" i="31" s="1"/>
  <c r="R22" i="31"/>
  <c r="S22" i="31" s="1"/>
  <c r="R34" i="31"/>
  <c r="S34" i="31" s="1"/>
  <c r="R5" i="31"/>
  <c r="W34" i="31" l="1"/>
  <c r="Y34" i="31"/>
  <c r="U34" i="31"/>
  <c r="W12" i="31"/>
  <c r="U12" i="31"/>
  <c r="Y12" i="31"/>
  <c r="Y32" i="31"/>
  <c r="U32" i="31"/>
  <c r="W32" i="31"/>
  <c r="Y16" i="31"/>
  <c r="U16" i="31"/>
  <c r="W16" i="31"/>
  <c r="U19" i="31"/>
  <c r="W19" i="31"/>
  <c r="Y19" i="31"/>
  <c r="Y25" i="31"/>
  <c r="U25" i="31"/>
  <c r="W25" i="31"/>
  <c r="U31" i="31"/>
  <c r="Y31" i="31"/>
  <c r="W31" i="31"/>
  <c r="W35" i="31"/>
  <c r="U35" i="31"/>
  <c r="Y35" i="31"/>
  <c r="Y23" i="31"/>
  <c r="U23" i="31"/>
  <c r="W23" i="31"/>
  <c r="W43" i="31"/>
  <c r="U43" i="31"/>
  <c r="Y43" i="31"/>
  <c r="W27" i="31"/>
  <c r="Y27" i="31"/>
  <c r="U27" i="31"/>
  <c r="U7" i="31"/>
  <c r="W7" i="31"/>
  <c r="Y7" i="31"/>
  <c r="U21" i="31"/>
  <c r="Y21" i="31"/>
  <c r="W21" i="31"/>
  <c r="Y37" i="31"/>
  <c r="U37" i="31"/>
  <c r="W37" i="31"/>
  <c r="W10" i="31"/>
  <c r="U10" i="31"/>
  <c r="Y10" i="31"/>
  <c r="Y38" i="31"/>
  <c r="U38" i="31"/>
  <c r="W38" i="31"/>
  <c r="Y26" i="31"/>
  <c r="U26" i="31"/>
  <c r="W26" i="31"/>
  <c r="W36" i="31"/>
  <c r="Y36" i="31"/>
  <c r="U36" i="31"/>
  <c r="W30" i="31"/>
  <c r="U30" i="31"/>
  <c r="Y30" i="31"/>
  <c r="R44" i="34"/>
  <c r="S7" i="34"/>
  <c r="W13" i="34"/>
  <c r="Y13" i="34"/>
  <c r="U13" i="34"/>
  <c r="Y16" i="34"/>
  <c r="W16" i="34"/>
  <c r="U16" i="34"/>
  <c r="Y32" i="34"/>
  <c r="U32" i="34"/>
  <c r="W32" i="34"/>
  <c r="Y42" i="34"/>
  <c r="W42" i="34"/>
  <c r="U42" i="34"/>
  <c r="W30" i="34"/>
  <c r="U30" i="34"/>
  <c r="Y30" i="34"/>
  <c r="Y28" i="34"/>
  <c r="W28" i="34"/>
  <c r="U28" i="34"/>
  <c r="U17" i="34"/>
  <c r="Y17" i="34"/>
  <c r="W17" i="34"/>
  <c r="W21" i="34"/>
  <c r="Y21" i="34"/>
  <c r="U21" i="34"/>
  <c r="Y34" i="34"/>
  <c r="W34" i="34"/>
  <c r="U34" i="34"/>
  <c r="W10" i="34"/>
  <c r="U10" i="34"/>
  <c r="Y10" i="34"/>
  <c r="Y26" i="34"/>
  <c r="W26" i="34"/>
  <c r="U26" i="34"/>
  <c r="Y18" i="34"/>
  <c r="U18" i="34"/>
  <c r="W18" i="34"/>
  <c r="W20" i="34"/>
  <c r="Y20" i="34"/>
  <c r="U20" i="34"/>
  <c r="W9" i="34"/>
  <c r="Y9" i="34"/>
  <c r="U9" i="34"/>
  <c r="W15" i="34"/>
  <c r="Y15" i="34"/>
  <c r="U15" i="34"/>
  <c r="U19" i="34"/>
  <c r="Y19" i="34"/>
  <c r="W19" i="34"/>
  <c r="U25" i="34"/>
  <c r="Y25" i="34"/>
  <c r="W25" i="34"/>
  <c r="Y23" i="34"/>
  <c r="W23" i="34"/>
  <c r="U23" i="34"/>
  <c r="U43" i="34"/>
  <c r="W43" i="34"/>
  <c r="Y43" i="34"/>
  <c r="Y13" i="24"/>
  <c r="W13" i="24"/>
  <c r="U13" i="24"/>
  <c r="W19" i="24"/>
  <c r="Y19" i="24"/>
  <c r="U19" i="24"/>
  <c r="U23" i="24"/>
  <c r="Y23" i="24"/>
  <c r="W23" i="24"/>
  <c r="W21" i="24"/>
  <c r="U21" i="24"/>
  <c r="Y21" i="24"/>
  <c r="W43" i="24"/>
  <c r="Y43" i="24"/>
  <c r="U43" i="24"/>
  <c r="Y15" i="24"/>
  <c r="U15" i="24"/>
  <c r="W15" i="24"/>
  <c r="W37" i="24"/>
  <c r="U37" i="24"/>
  <c r="Y37" i="24"/>
  <c r="W17" i="24"/>
  <c r="U17" i="24"/>
  <c r="Y17" i="24"/>
  <c r="Y33" i="24"/>
  <c r="W33" i="24"/>
  <c r="U33" i="24"/>
  <c r="Y22" i="24"/>
  <c r="W22" i="24"/>
  <c r="U22" i="24"/>
  <c r="U6" i="24"/>
  <c r="Y6" i="24"/>
  <c r="W6" i="24"/>
  <c r="Y14" i="24"/>
  <c r="W14" i="24"/>
  <c r="U14" i="24"/>
  <c r="Y16" i="24"/>
  <c r="U16" i="24"/>
  <c r="W16" i="24"/>
  <c r="W38" i="24"/>
  <c r="U38" i="24"/>
  <c r="Y38" i="24"/>
  <c r="Y12" i="24"/>
  <c r="U12" i="24"/>
  <c r="W12" i="24"/>
  <c r="Y30" i="24"/>
  <c r="U30" i="24"/>
  <c r="W30" i="24"/>
  <c r="Y8" i="24"/>
  <c r="U8" i="24"/>
  <c r="W8" i="24"/>
  <c r="Y34" i="24"/>
  <c r="U34" i="24"/>
  <c r="W34" i="24"/>
  <c r="W18" i="24"/>
  <c r="Y18" i="24"/>
  <c r="U18" i="24"/>
  <c r="U5" i="12"/>
  <c r="U44" i="12" s="1"/>
  <c r="E8" i="7" s="1"/>
  <c r="S44" i="12"/>
  <c r="D8" i="7" s="1"/>
  <c r="W5" i="12"/>
  <c r="W44" i="12" s="1"/>
  <c r="F8" i="7" s="1"/>
  <c r="Y5" i="12"/>
  <c r="Y44" i="12" s="1"/>
  <c r="G8" i="7" s="1"/>
  <c r="Y35" i="28"/>
  <c r="U35" i="28"/>
  <c r="W35" i="28"/>
  <c r="W11" i="28"/>
  <c r="Y11" i="28"/>
  <c r="U11" i="28"/>
  <c r="W7" i="28"/>
  <c r="U7" i="28"/>
  <c r="Y7" i="28"/>
  <c r="U15" i="28"/>
  <c r="W15" i="28"/>
  <c r="Y15" i="28"/>
  <c r="Y16" i="28"/>
  <c r="U16" i="28"/>
  <c r="W16" i="28"/>
  <c r="Y32" i="28"/>
  <c r="W32" i="28"/>
  <c r="U32" i="28"/>
  <c r="Y24" i="28"/>
  <c r="U24" i="28"/>
  <c r="W24" i="28"/>
  <c r="Y13" i="28"/>
  <c r="U13" i="28"/>
  <c r="W13" i="28"/>
  <c r="U25" i="28"/>
  <c r="Y25" i="28"/>
  <c r="W25" i="28"/>
  <c r="Y43" i="28"/>
  <c r="W43" i="28"/>
  <c r="U43" i="28"/>
  <c r="U37" i="28"/>
  <c r="W37" i="28"/>
  <c r="Y37" i="28"/>
  <c r="Y39" i="28"/>
  <c r="U39" i="28"/>
  <c r="W39" i="28"/>
  <c r="W28" i="28"/>
  <c r="Y28" i="28"/>
  <c r="U28" i="28"/>
  <c r="W36" i="28"/>
  <c r="U36" i="28"/>
  <c r="Y36" i="28"/>
  <c r="R44" i="28"/>
  <c r="S5" i="28"/>
  <c r="W30" i="28"/>
  <c r="Y30" i="28"/>
  <c r="U30" i="28"/>
  <c r="W8" i="28"/>
  <c r="U8" i="28"/>
  <c r="Y8" i="28"/>
  <c r="W34" i="28"/>
  <c r="Y34" i="28"/>
  <c r="U34" i="28"/>
  <c r="Y18" i="28"/>
  <c r="W18" i="28"/>
  <c r="U18" i="28"/>
  <c r="R5" i="48"/>
  <c r="R32" i="48"/>
  <c r="S32" i="48" s="1"/>
  <c r="R16" i="48"/>
  <c r="S16" i="48" s="1"/>
  <c r="R39" i="48"/>
  <c r="S39" i="48" s="1"/>
  <c r="R23" i="48"/>
  <c r="S23" i="48" s="1"/>
  <c r="R26" i="48"/>
  <c r="S26" i="48" s="1"/>
  <c r="R43" i="48"/>
  <c r="S43" i="48" s="1"/>
  <c r="R21" i="48"/>
  <c r="S21" i="48" s="1"/>
  <c r="R38" i="48"/>
  <c r="S38" i="48" s="1"/>
  <c r="R10" i="48"/>
  <c r="S10" i="48" s="1"/>
  <c r="R19" i="48"/>
  <c r="S19" i="48" s="1"/>
  <c r="R34" i="48"/>
  <c r="S34" i="48" s="1"/>
  <c r="R37" i="48"/>
  <c r="S37" i="48" s="1"/>
  <c r="R30" i="48"/>
  <c r="S30" i="48" s="1"/>
  <c r="R29" i="48"/>
  <c r="S29" i="48" s="1"/>
  <c r="R20" i="48"/>
  <c r="S20" i="48" s="1"/>
  <c r="R42" i="48"/>
  <c r="S42" i="48" s="1"/>
  <c r="R7" i="48"/>
  <c r="S7" i="48" s="1"/>
  <c r="R27" i="48"/>
  <c r="S27" i="48" s="1"/>
  <c r="R6" i="48"/>
  <c r="S6" i="48" s="1"/>
  <c r="R40" i="48"/>
  <c r="S40" i="48" s="1"/>
  <c r="R24" i="48"/>
  <c r="S24" i="48" s="1"/>
  <c r="R8" i="48"/>
  <c r="S8" i="48" s="1"/>
  <c r="R31" i="48"/>
  <c r="S31" i="48" s="1"/>
  <c r="R36" i="48"/>
  <c r="S36" i="48" s="1"/>
  <c r="R14" i="48"/>
  <c r="S14" i="48" s="1"/>
  <c r="R33" i="48"/>
  <c r="S33" i="48" s="1"/>
  <c r="R13" i="48"/>
  <c r="S13" i="48" s="1"/>
  <c r="R22" i="48"/>
  <c r="S22" i="48" s="1"/>
  <c r="R35" i="48"/>
  <c r="S35" i="48" s="1"/>
  <c r="R9" i="48"/>
  <c r="S9" i="48" s="1"/>
  <c r="R18" i="48"/>
  <c r="S18" i="48" s="1"/>
  <c r="R17" i="48"/>
  <c r="S17" i="48" s="1"/>
  <c r="R12" i="48"/>
  <c r="S12" i="48" s="1"/>
  <c r="R15" i="48"/>
  <c r="S15" i="48" s="1"/>
  <c r="R25" i="48"/>
  <c r="S25" i="48" s="1"/>
  <c r="R41" i="48"/>
  <c r="S41" i="48" s="1"/>
  <c r="R28" i="48"/>
  <c r="S28" i="48" s="1"/>
  <c r="R11" i="48"/>
  <c r="S11" i="48" s="1"/>
  <c r="R44" i="36"/>
  <c r="S5" i="36"/>
  <c r="Y35" i="36"/>
  <c r="W35" i="36"/>
  <c r="U35" i="36"/>
  <c r="W28" i="36"/>
  <c r="U28" i="36"/>
  <c r="Y28" i="36"/>
  <c r="W27" i="36"/>
  <c r="Y27" i="36"/>
  <c r="U27" i="36"/>
  <c r="Y20" i="36"/>
  <c r="U20" i="36"/>
  <c r="W20" i="36"/>
  <c r="W18" i="36"/>
  <c r="Y18" i="36"/>
  <c r="U18" i="36"/>
  <c r="Y39" i="36"/>
  <c r="U39" i="36"/>
  <c r="W39" i="36"/>
  <c r="W29" i="36"/>
  <c r="U29" i="36"/>
  <c r="Y29" i="36"/>
  <c r="U13" i="36"/>
  <c r="W13" i="36"/>
  <c r="Y13" i="36"/>
  <c r="W7" i="36"/>
  <c r="Y7" i="36"/>
  <c r="U7" i="36"/>
  <c r="Y6" i="36"/>
  <c r="W6" i="36"/>
  <c r="U6" i="36"/>
  <c r="W42" i="36"/>
  <c r="U42" i="36"/>
  <c r="Y42" i="36"/>
  <c r="W37" i="36"/>
  <c r="U37" i="36"/>
  <c r="Y37" i="36"/>
  <c r="U32" i="36"/>
  <c r="W32" i="36"/>
  <c r="Y32" i="36"/>
  <c r="W33" i="36"/>
  <c r="U33" i="36"/>
  <c r="Y33" i="36"/>
  <c r="Y22" i="36"/>
  <c r="U22" i="36"/>
  <c r="W22" i="36"/>
  <c r="W9" i="36"/>
  <c r="Y9" i="36"/>
  <c r="U9" i="36"/>
  <c r="W31" i="36"/>
  <c r="Y31" i="36"/>
  <c r="U31" i="36"/>
  <c r="U14" i="36"/>
  <c r="Y14" i="36"/>
  <c r="W14" i="36"/>
  <c r="W34" i="36"/>
  <c r="U34" i="36"/>
  <c r="Y34" i="36"/>
  <c r="W33" i="52"/>
  <c r="Y33" i="52"/>
  <c r="U33" i="52"/>
  <c r="W30" i="52"/>
  <c r="Y30" i="52"/>
  <c r="U30" i="52"/>
  <c r="W12" i="52"/>
  <c r="U12" i="52"/>
  <c r="Y12" i="52"/>
  <c r="Y31" i="52"/>
  <c r="W31" i="52"/>
  <c r="U31" i="52"/>
  <c r="Y15" i="52"/>
  <c r="U15" i="52"/>
  <c r="W15" i="52"/>
  <c r="Y32" i="52"/>
  <c r="U32" i="52"/>
  <c r="W32" i="52"/>
  <c r="W23" i="52"/>
  <c r="Y23" i="52"/>
  <c r="U23" i="52"/>
  <c r="W8" i="52"/>
  <c r="Y8" i="52"/>
  <c r="U8" i="52"/>
  <c r="W38" i="52"/>
  <c r="Y38" i="52"/>
  <c r="U38" i="52"/>
  <c r="Y25" i="52"/>
  <c r="U25" i="52"/>
  <c r="W25" i="52"/>
  <c r="Y14" i="52"/>
  <c r="U14" i="52"/>
  <c r="W14" i="52"/>
  <c r="Y36" i="52"/>
  <c r="W36" i="52"/>
  <c r="U36" i="52"/>
  <c r="Y17" i="52"/>
  <c r="U17" i="52"/>
  <c r="W17" i="52"/>
  <c r="W39" i="52"/>
  <c r="U39" i="52"/>
  <c r="Y39" i="52"/>
  <c r="Y18" i="52"/>
  <c r="W18" i="52"/>
  <c r="U18" i="52"/>
  <c r="Y34" i="52"/>
  <c r="W34" i="52"/>
  <c r="U34" i="52"/>
  <c r="U11" i="52"/>
  <c r="Y11" i="52"/>
  <c r="W11" i="52"/>
  <c r="W27" i="52"/>
  <c r="U27" i="52"/>
  <c r="Y27" i="52"/>
  <c r="W43" i="52"/>
  <c r="U43" i="52"/>
  <c r="Y43" i="52"/>
  <c r="W41" i="15"/>
  <c r="Y41" i="15"/>
  <c r="U41" i="15"/>
  <c r="Y25" i="15"/>
  <c r="U25" i="15"/>
  <c r="W25" i="15"/>
  <c r="U29" i="15"/>
  <c r="W29" i="15"/>
  <c r="Y29" i="15"/>
  <c r="U35" i="15"/>
  <c r="Y35" i="15"/>
  <c r="W35" i="15"/>
  <c r="Y11" i="15"/>
  <c r="W11" i="15"/>
  <c r="U11" i="15"/>
  <c r="U33" i="15"/>
  <c r="W33" i="15"/>
  <c r="Y33" i="15"/>
  <c r="Y7" i="15"/>
  <c r="U7" i="15"/>
  <c r="W7" i="15"/>
  <c r="U27" i="15"/>
  <c r="Y27" i="15"/>
  <c r="W27" i="15"/>
  <c r="Y15" i="15"/>
  <c r="U15" i="15"/>
  <c r="W15" i="15"/>
  <c r="W31" i="15"/>
  <c r="Y31" i="15"/>
  <c r="U31" i="15"/>
  <c r="Y40" i="15"/>
  <c r="W40" i="15"/>
  <c r="U40" i="15"/>
  <c r="U32" i="15"/>
  <c r="Y32" i="15"/>
  <c r="W32" i="15"/>
  <c r="W28" i="15"/>
  <c r="U28" i="15"/>
  <c r="Y28" i="15"/>
  <c r="W36" i="15"/>
  <c r="U36" i="15"/>
  <c r="Y36" i="15"/>
  <c r="R44" i="15"/>
  <c r="S5" i="15"/>
  <c r="W30" i="15"/>
  <c r="Y30" i="15"/>
  <c r="U30" i="15"/>
  <c r="Y14" i="15"/>
  <c r="W14" i="15"/>
  <c r="U14" i="15"/>
  <c r="W42" i="15"/>
  <c r="Y42" i="15"/>
  <c r="U42" i="15"/>
  <c r="Y26" i="15"/>
  <c r="W26" i="15"/>
  <c r="U26" i="15"/>
  <c r="W10" i="15"/>
  <c r="Y10" i="15"/>
  <c r="U10" i="15"/>
  <c r="W21" i="33"/>
  <c r="Y21" i="33"/>
  <c r="U21" i="33"/>
  <c r="Y11" i="33"/>
  <c r="W11" i="33"/>
  <c r="U11" i="33"/>
  <c r="U17" i="33"/>
  <c r="W17" i="33"/>
  <c r="Y17" i="33"/>
  <c r="U13" i="33"/>
  <c r="Y13" i="33"/>
  <c r="W13" i="33"/>
  <c r="Y35" i="33"/>
  <c r="W35" i="33"/>
  <c r="U35" i="33"/>
  <c r="Y19" i="33"/>
  <c r="W19" i="33"/>
  <c r="U19" i="33"/>
  <c r="U41" i="33"/>
  <c r="W41" i="33"/>
  <c r="Y41" i="33"/>
  <c r="U15" i="33"/>
  <c r="W15" i="33"/>
  <c r="Y15" i="33"/>
  <c r="Y31" i="33"/>
  <c r="U31" i="33"/>
  <c r="W31" i="33"/>
  <c r="W6" i="33"/>
  <c r="U6" i="33"/>
  <c r="Y6" i="33"/>
  <c r="W36" i="33"/>
  <c r="Y36" i="33"/>
  <c r="U36" i="33"/>
  <c r="Y38" i="33"/>
  <c r="U38" i="33"/>
  <c r="W38" i="33"/>
  <c r="R44" i="33"/>
  <c r="S5" i="33"/>
  <c r="W12" i="33"/>
  <c r="U12" i="33"/>
  <c r="Y12" i="33"/>
  <c r="W14" i="33"/>
  <c r="U14" i="33"/>
  <c r="Y14" i="33"/>
  <c r="W30" i="33"/>
  <c r="Y30" i="33"/>
  <c r="U30" i="33"/>
  <c r="Y10" i="33"/>
  <c r="W10" i="33"/>
  <c r="U10" i="33"/>
  <c r="Y32" i="33"/>
  <c r="U32" i="33"/>
  <c r="W32" i="33"/>
  <c r="Y16" i="33"/>
  <c r="U16" i="33"/>
  <c r="W16" i="33"/>
  <c r="R6" i="14"/>
  <c r="S6" i="14" s="1"/>
  <c r="R14" i="14"/>
  <c r="S14" i="14" s="1"/>
  <c r="R22" i="14"/>
  <c r="S22" i="14" s="1"/>
  <c r="R30" i="14"/>
  <c r="S30" i="14" s="1"/>
  <c r="R38" i="14"/>
  <c r="S38" i="14" s="1"/>
  <c r="R10" i="14"/>
  <c r="S10" i="14" s="1"/>
  <c r="R18" i="14"/>
  <c r="S18" i="14" s="1"/>
  <c r="R26" i="14"/>
  <c r="S26" i="14" s="1"/>
  <c r="R34" i="14"/>
  <c r="S34" i="14" s="1"/>
  <c r="R42" i="14"/>
  <c r="S42" i="14" s="1"/>
  <c r="R16" i="14"/>
  <c r="S16" i="14" s="1"/>
  <c r="R32" i="14"/>
  <c r="S32" i="14" s="1"/>
  <c r="R8" i="14"/>
  <c r="S8" i="14" s="1"/>
  <c r="R24" i="14"/>
  <c r="S24" i="14" s="1"/>
  <c r="R40" i="14"/>
  <c r="S40" i="14" s="1"/>
  <c r="R5" i="14"/>
  <c r="R36" i="14"/>
  <c r="S36" i="14" s="1"/>
  <c r="R12" i="14"/>
  <c r="S12" i="14" s="1"/>
  <c r="R28" i="14"/>
  <c r="S28" i="14" s="1"/>
  <c r="R20" i="14"/>
  <c r="S20" i="14" s="1"/>
  <c r="R43" i="14"/>
  <c r="S43" i="14" s="1"/>
  <c r="R35" i="14"/>
  <c r="S35" i="14" s="1"/>
  <c r="R27" i="14"/>
  <c r="S27" i="14" s="1"/>
  <c r="R19" i="14"/>
  <c r="S19" i="14" s="1"/>
  <c r="R11" i="14"/>
  <c r="S11" i="14" s="1"/>
  <c r="R39" i="14"/>
  <c r="S39" i="14" s="1"/>
  <c r="R29" i="14"/>
  <c r="S29" i="14" s="1"/>
  <c r="R17" i="14"/>
  <c r="S17" i="14" s="1"/>
  <c r="R33" i="14"/>
  <c r="S33" i="14" s="1"/>
  <c r="R23" i="14"/>
  <c r="S23" i="14" s="1"/>
  <c r="R13" i="14"/>
  <c r="S13" i="14" s="1"/>
  <c r="R25" i="14"/>
  <c r="S25" i="14" s="1"/>
  <c r="R7" i="14"/>
  <c r="S7" i="14" s="1"/>
  <c r="R41" i="14"/>
  <c r="S41" i="14" s="1"/>
  <c r="R21" i="14"/>
  <c r="S21" i="14" s="1"/>
  <c r="R37" i="14"/>
  <c r="S37" i="14" s="1"/>
  <c r="R15" i="14"/>
  <c r="S15" i="14" s="1"/>
  <c r="R31" i="14"/>
  <c r="S31" i="14" s="1"/>
  <c r="R9" i="14"/>
  <c r="S9" i="14" s="1"/>
  <c r="R6" i="18"/>
  <c r="S6" i="18" s="1"/>
  <c r="R14" i="18"/>
  <c r="S14" i="18" s="1"/>
  <c r="R22" i="18"/>
  <c r="S22" i="18" s="1"/>
  <c r="R30" i="18"/>
  <c r="S30" i="18" s="1"/>
  <c r="R38" i="18"/>
  <c r="S38" i="18" s="1"/>
  <c r="R10" i="18"/>
  <c r="S10" i="18" s="1"/>
  <c r="R18" i="18"/>
  <c r="S18" i="18" s="1"/>
  <c r="R26" i="18"/>
  <c r="S26" i="18" s="1"/>
  <c r="R34" i="18"/>
  <c r="S34" i="18" s="1"/>
  <c r="R42" i="18"/>
  <c r="S42" i="18" s="1"/>
  <c r="R16" i="18"/>
  <c r="S16" i="18" s="1"/>
  <c r="R32" i="18"/>
  <c r="S32" i="18" s="1"/>
  <c r="R8" i="18"/>
  <c r="S8" i="18" s="1"/>
  <c r="R24" i="18"/>
  <c r="S24" i="18" s="1"/>
  <c r="R40" i="18"/>
  <c r="S40" i="18" s="1"/>
  <c r="R20" i="18"/>
  <c r="S20" i="18" s="1"/>
  <c r="R28" i="18"/>
  <c r="S28" i="18" s="1"/>
  <c r="R12" i="18"/>
  <c r="S12" i="18" s="1"/>
  <c r="R36" i="18"/>
  <c r="S36" i="18" s="1"/>
  <c r="R43" i="18"/>
  <c r="S43" i="18" s="1"/>
  <c r="R35" i="18"/>
  <c r="S35" i="18" s="1"/>
  <c r="R27" i="18"/>
  <c r="S27" i="18" s="1"/>
  <c r="R19" i="18"/>
  <c r="S19" i="18" s="1"/>
  <c r="R11" i="18"/>
  <c r="S11" i="18" s="1"/>
  <c r="R37" i="18"/>
  <c r="S37" i="18" s="1"/>
  <c r="R25" i="18"/>
  <c r="S25" i="18" s="1"/>
  <c r="R15" i="18"/>
  <c r="S15" i="18" s="1"/>
  <c r="R7" i="18"/>
  <c r="S7" i="18" s="1"/>
  <c r="R5" i="18"/>
  <c r="R31" i="18"/>
  <c r="S31" i="18" s="1"/>
  <c r="R9" i="18"/>
  <c r="S9" i="18" s="1"/>
  <c r="R39" i="18"/>
  <c r="S39" i="18" s="1"/>
  <c r="R33" i="18"/>
  <c r="S33" i="18" s="1"/>
  <c r="R29" i="18"/>
  <c r="S29" i="18" s="1"/>
  <c r="R41" i="18"/>
  <c r="S41" i="18" s="1"/>
  <c r="R21" i="18"/>
  <c r="S21" i="18" s="1"/>
  <c r="R23" i="18"/>
  <c r="S23" i="18" s="1"/>
  <c r="R17" i="18"/>
  <c r="S17" i="18" s="1"/>
  <c r="R13" i="18"/>
  <c r="S13" i="18" s="1"/>
  <c r="Y22" i="39"/>
  <c r="W22" i="39"/>
  <c r="U22" i="39"/>
  <c r="W41" i="39"/>
  <c r="Y41" i="39"/>
  <c r="U41" i="39"/>
  <c r="W31" i="39"/>
  <c r="U31" i="39"/>
  <c r="Y31" i="39"/>
  <c r="W11" i="39"/>
  <c r="U11" i="39"/>
  <c r="Y11" i="39"/>
  <c r="W26" i="39"/>
  <c r="U26" i="39"/>
  <c r="Y26" i="39"/>
  <c r="W25" i="39"/>
  <c r="U25" i="39"/>
  <c r="Y25" i="39"/>
  <c r="Y16" i="39"/>
  <c r="U16" i="39"/>
  <c r="W16" i="39"/>
  <c r="Y15" i="39"/>
  <c r="U15" i="39"/>
  <c r="W15" i="39"/>
  <c r="U6" i="39"/>
  <c r="W6" i="39"/>
  <c r="Y6" i="39"/>
  <c r="Y32" i="39"/>
  <c r="W32" i="39"/>
  <c r="U32" i="39"/>
  <c r="W23" i="39"/>
  <c r="U23" i="39"/>
  <c r="Y23" i="39"/>
  <c r="W14" i="39"/>
  <c r="U14" i="39"/>
  <c r="Y14" i="39"/>
  <c r="Y34" i="39"/>
  <c r="U34" i="39"/>
  <c r="W34" i="39"/>
  <c r="Y17" i="39"/>
  <c r="U17" i="39"/>
  <c r="W17" i="39"/>
  <c r="Y39" i="39"/>
  <c r="U39" i="39"/>
  <c r="W39" i="39"/>
  <c r="W20" i="39"/>
  <c r="U20" i="39"/>
  <c r="Y20" i="39"/>
  <c r="Y36" i="39"/>
  <c r="W36" i="39"/>
  <c r="U36" i="39"/>
  <c r="Y13" i="39"/>
  <c r="W13" i="39"/>
  <c r="U13" i="39"/>
  <c r="Y29" i="39"/>
  <c r="W29" i="39"/>
  <c r="U29" i="39"/>
  <c r="Y18" i="37"/>
  <c r="U18" i="37"/>
  <c r="W18" i="37"/>
  <c r="R44" i="37"/>
  <c r="S5" i="37"/>
  <c r="Y38" i="37"/>
  <c r="W38" i="37"/>
  <c r="U38" i="37"/>
  <c r="Y30" i="37"/>
  <c r="U30" i="37"/>
  <c r="W30" i="37"/>
  <c r="Y8" i="37"/>
  <c r="U8" i="37"/>
  <c r="W8" i="37"/>
  <c r="Y6" i="37"/>
  <c r="W6" i="37"/>
  <c r="U6" i="37"/>
  <c r="W15" i="37"/>
  <c r="Y15" i="37"/>
  <c r="U15" i="37"/>
  <c r="Y16" i="37"/>
  <c r="W16" i="37"/>
  <c r="U16" i="37"/>
  <c r="W9" i="37"/>
  <c r="U9" i="37"/>
  <c r="Y9" i="37"/>
  <c r="Y37" i="37"/>
  <c r="U37" i="37"/>
  <c r="W37" i="37"/>
  <c r="W26" i="37"/>
  <c r="Y26" i="37"/>
  <c r="U26" i="37"/>
  <c r="W7" i="37"/>
  <c r="Y7" i="37"/>
  <c r="U7" i="37"/>
  <c r="W29" i="37"/>
  <c r="U29" i="37"/>
  <c r="Y29" i="37"/>
  <c r="W10" i="37"/>
  <c r="U10" i="37"/>
  <c r="Y10" i="37"/>
  <c r="Y32" i="37"/>
  <c r="W32" i="37"/>
  <c r="U32" i="37"/>
  <c r="Y11" i="37"/>
  <c r="W11" i="37"/>
  <c r="U11" i="37"/>
  <c r="W27" i="37"/>
  <c r="U27" i="37"/>
  <c r="Y27" i="37"/>
  <c r="Y43" i="37"/>
  <c r="W43" i="37"/>
  <c r="U43" i="37"/>
  <c r="W20" i="37"/>
  <c r="Y20" i="37"/>
  <c r="U20" i="37"/>
  <c r="Y36" i="37"/>
  <c r="W36" i="37"/>
  <c r="U36" i="37"/>
  <c r="Y15" i="30"/>
  <c r="U15" i="30"/>
  <c r="W15" i="30"/>
  <c r="W27" i="30"/>
  <c r="Y27" i="30"/>
  <c r="U27" i="30"/>
  <c r="U31" i="30"/>
  <c r="W31" i="30"/>
  <c r="Y31" i="30"/>
  <c r="U43" i="30"/>
  <c r="W43" i="30"/>
  <c r="Y43" i="30"/>
  <c r="W35" i="30"/>
  <c r="Y35" i="30"/>
  <c r="U35" i="30"/>
  <c r="U19" i="30"/>
  <c r="Y19" i="30"/>
  <c r="W19" i="30"/>
  <c r="Y39" i="30"/>
  <c r="U39" i="30"/>
  <c r="W39" i="30"/>
  <c r="W17" i="30"/>
  <c r="Y17" i="30"/>
  <c r="U17" i="30"/>
  <c r="Y33" i="30"/>
  <c r="W33" i="30"/>
  <c r="U33" i="30"/>
  <c r="W18" i="30"/>
  <c r="U18" i="30"/>
  <c r="Y18" i="30"/>
  <c r="W40" i="30"/>
  <c r="Y40" i="30"/>
  <c r="U40" i="30"/>
  <c r="Y24" i="30"/>
  <c r="U24" i="30"/>
  <c r="W24" i="30"/>
  <c r="W30" i="30"/>
  <c r="Y30" i="30"/>
  <c r="U30" i="30"/>
  <c r="W34" i="30"/>
  <c r="Y34" i="30"/>
  <c r="U34" i="30"/>
  <c r="Y8" i="30"/>
  <c r="U8" i="30"/>
  <c r="W8" i="30"/>
  <c r="W26" i="30"/>
  <c r="Y26" i="30"/>
  <c r="U26" i="30"/>
  <c r="Y6" i="30"/>
  <c r="W6" i="30"/>
  <c r="U6" i="30"/>
  <c r="Y28" i="30"/>
  <c r="U28" i="30"/>
  <c r="W28" i="30"/>
  <c r="W12" i="30"/>
  <c r="U12" i="30"/>
  <c r="Y12" i="30"/>
  <c r="R44" i="20"/>
  <c r="S5" i="20"/>
  <c r="Y32" i="20"/>
  <c r="U32" i="20"/>
  <c r="W32" i="20"/>
  <c r="Y40" i="20"/>
  <c r="U40" i="20"/>
  <c r="W40" i="20"/>
  <c r="Y8" i="20"/>
  <c r="W8" i="20"/>
  <c r="U8" i="20"/>
  <c r="W34" i="20"/>
  <c r="Y34" i="20"/>
  <c r="U34" i="20"/>
  <c r="Y18" i="20"/>
  <c r="W18" i="20"/>
  <c r="U18" i="20"/>
  <c r="W38" i="20"/>
  <c r="U38" i="20"/>
  <c r="Y38" i="20"/>
  <c r="U22" i="20"/>
  <c r="Y22" i="20"/>
  <c r="W22" i="20"/>
  <c r="Y6" i="20"/>
  <c r="U6" i="20"/>
  <c r="W6" i="20"/>
  <c r="Y9" i="20"/>
  <c r="W9" i="20"/>
  <c r="U9" i="20"/>
  <c r="W35" i="20"/>
  <c r="Y35" i="20"/>
  <c r="U35" i="20"/>
  <c r="Y41" i="20"/>
  <c r="U41" i="20"/>
  <c r="W41" i="20"/>
  <c r="Y11" i="20"/>
  <c r="U11" i="20"/>
  <c r="W11" i="20"/>
  <c r="U33" i="20"/>
  <c r="Y33" i="20"/>
  <c r="W33" i="20"/>
  <c r="W17" i="20"/>
  <c r="U17" i="20"/>
  <c r="Y17" i="20"/>
  <c r="Y39" i="20"/>
  <c r="U39" i="20"/>
  <c r="W39" i="20"/>
  <c r="U13" i="20"/>
  <c r="Y13" i="20"/>
  <c r="W13" i="20"/>
  <c r="U29" i="20"/>
  <c r="W29" i="20"/>
  <c r="Y29" i="20"/>
  <c r="Y12" i="20"/>
  <c r="U12" i="20"/>
  <c r="W12" i="20"/>
  <c r="W36" i="20"/>
  <c r="Y36" i="20"/>
  <c r="U36" i="20"/>
  <c r="Y14" i="35"/>
  <c r="U14" i="35"/>
  <c r="W14" i="35"/>
  <c r="Y36" i="35"/>
  <c r="U36" i="35"/>
  <c r="W36" i="35"/>
  <c r="U30" i="35"/>
  <c r="W30" i="35"/>
  <c r="Y30" i="35"/>
  <c r="W42" i="35"/>
  <c r="U42" i="35"/>
  <c r="Y42" i="35"/>
  <c r="W12" i="35"/>
  <c r="U12" i="35"/>
  <c r="Y12" i="35"/>
  <c r="Y28" i="35"/>
  <c r="U28" i="35"/>
  <c r="W28" i="35"/>
  <c r="Y6" i="35"/>
  <c r="W6" i="35"/>
  <c r="U6" i="35"/>
  <c r="Y32" i="35"/>
  <c r="W32" i="35"/>
  <c r="U32" i="35"/>
  <c r="Y16" i="35"/>
  <c r="W16" i="35"/>
  <c r="U16" i="35"/>
  <c r="U31" i="35"/>
  <c r="Y31" i="35"/>
  <c r="W31" i="35"/>
  <c r="Y15" i="35"/>
  <c r="U15" i="35"/>
  <c r="W15" i="35"/>
  <c r="W19" i="35"/>
  <c r="Y19" i="35"/>
  <c r="U19" i="35"/>
  <c r="Y22" i="35"/>
  <c r="U22" i="35"/>
  <c r="W22" i="35"/>
  <c r="U27" i="35"/>
  <c r="W27" i="35"/>
  <c r="Y27" i="35"/>
  <c r="W7" i="35"/>
  <c r="Y7" i="35"/>
  <c r="U7" i="35"/>
  <c r="Y21" i="35"/>
  <c r="W21" i="35"/>
  <c r="U21" i="35"/>
  <c r="W37" i="35"/>
  <c r="Y37" i="35"/>
  <c r="U37" i="35"/>
  <c r="Y17" i="35"/>
  <c r="W17" i="35"/>
  <c r="U17" i="35"/>
  <c r="Y33" i="35"/>
  <c r="U33" i="35"/>
  <c r="W33" i="35"/>
  <c r="U33" i="32"/>
  <c r="W33" i="32"/>
  <c r="Y33" i="32"/>
  <c r="U17" i="32"/>
  <c r="W17" i="32"/>
  <c r="Y17" i="32"/>
  <c r="Y21" i="32"/>
  <c r="U21" i="32"/>
  <c r="W21" i="32"/>
  <c r="W7" i="32"/>
  <c r="Y7" i="32"/>
  <c r="U7" i="32"/>
  <c r="Y13" i="32"/>
  <c r="U13" i="32"/>
  <c r="W13" i="32"/>
  <c r="W35" i="32"/>
  <c r="Y35" i="32"/>
  <c r="U35" i="32"/>
  <c r="W19" i="32"/>
  <c r="Y19" i="32"/>
  <c r="U19" i="32"/>
  <c r="Y41" i="32"/>
  <c r="W41" i="32"/>
  <c r="U41" i="32"/>
  <c r="U23" i="32"/>
  <c r="Y23" i="32"/>
  <c r="W23" i="32"/>
  <c r="W39" i="32"/>
  <c r="Y39" i="32"/>
  <c r="U39" i="32"/>
  <c r="W18" i="32"/>
  <c r="U18" i="32"/>
  <c r="Y18" i="32"/>
  <c r="W8" i="32"/>
  <c r="U8" i="32"/>
  <c r="Y8" i="32"/>
  <c r="Y14" i="32"/>
  <c r="U14" i="32"/>
  <c r="W14" i="32"/>
  <c r="Y24" i="32"/>
  <c r="W24" i="32"/>
  <c r="U24" i="32"/>
  <c r="W30" i="32"/>
  <c r="U30" i="32"/>
  <c r="Y30" i="32"/>
  <c r="W42" i="32"/>
  <c r="U42" i="32"/>
  <c r="Y42" i="32"/>
  <c r="Y22" i="32"/>
  <c r="W22" i="32"/>
  <c r="U22" i="32"/>
  <c r="W36" i="32"/>
  <c r="U36" i="32"/>
  <c r="Y36" i="32"/>
  <c r="Y20" i="32"/>
  <c r="U20" i="32"/>
  <c r="W20" i="32"/>
  <c r="R44" i="32"/>
  <c r="S5" i="32"/>
  <c r="Y12" i="17"/>
  <c r="U12" i="17"/>
  <c r="W12" i="17"/>
  <c r="W14" i="17"/>
  <c r="Y14" i="17"/>
  <c r="U14" i="17"/>
  <c r="Y26" i="17"/>
  <c r="W26" i="17"/>
  <c r="U26" i="17"/>
  <c r="Y28" i="17"/>
  <c r="W28" i="17"/>
  <c r="U28" i="17"/>
  <c r="U22" i="17"/>
  <c r="Y22" i="17"/>
  <c r="W22" i="17"/>
  <c r="Y34" i="17"/>
  <c r="U34" i="17"/>
  <c r="W34" i="17"/>
  <c r="Y23" i="17"/>
  <c r="U23" i="17"/>
  <c r="W23" i="17"/>
  <c r="W13" i="17"/>
  <c r="Y13" i="17"/>
  <c r="U13" i="17"/>
  <c r="Y17" i="17"/>
  <c r="W17" i="17"/>
  <c r="U17" i="17"/>
  <c r="U7" i="17"/>
  <c r="W7" i="17"/>
  <c r="Y7" i="17"/>
  <c r="Y25" i="17"/>
  <c r="U25" i="17"/>
  <c r="W25" i="17"/>
  <c r="Y9" i="17"/>
  <c r="W9" i="17"/>
  <c r="U9" i="17"/>
  <c r="Y31" i="17"/>
  <c r="W31" i="17"/>
  <c r="U31" i="17"/>
  <c r="U11" i="17"/>
  <c r="Y11" i="17"/>
  <c r="W11" i="17"/>
  <c r="U27" i="17"/>
  <c r="W27" i="17"/>
  <c r="Y27" i="17"/>
  <c r="W43" i="17"/>
  <c r="Y43" i="17"/>
  <c r="U43" i="17"/>
  <c r="U24" i="17"/>
  <c r="W24" i="17"/>
  <c r="Y24" i="17"/>
  <c r="Y8" i="17"/>
  <c r="W8" i="17"/>
  <c r="U8" i="17"/>
  <c r="Y36" i="17"/>
  <c r="U36" i="17"/>
  <c r="W36" i="17"/>
  <c r="W35" i="51"/>
  <c r="U35" i="51"/>
  <c r="Y35" i="51"/>
  <c r="U38" i="51"/>
  <c r="W38" i="51"/>
  <c r="Y38" i="51"/>
  <c r="Y6" i="51"/>
  <c r="U6" i="51"/>
  <c r="W6" i="51"/>
  <c r="W19" i="51"/>
  <c r="Y19" i="51"/>
  <c r="U19" i="51"/>
  <c r="U15" i="51"/>
  <c r="Y15" i="51"/>
  <c r="W15" i="51"/>
  <c r="R44" i="51"/>
  <c r="S5" i="51"/>
  <c r="Y23" i="51"/>
  <c r="W23" i="51"/>
  <c r="U23" i="51"/>
  <c r="W12" i="51"/>
  <c r="U12" i="51"/>
  <c r="Y12" i="51"/>
  <c r="W40" i="51"/>
  <c r="U40" i="51"/>
  <c r="Y40" i="51"/>
  <c r="W27" i="51"/>
  <c r="U27" i="51"/>
  <c r="Y27" i="51"/>
  <c r="Y16" i="51"/>
  <c r="W16" i="51"/>
  <c r="U16" i="51"/>
  <c r="U11" i="51"/>
  <c r="W11" i="51"/>
  <c r="Y11" i="51"/>
  <c r="Y31" i="51"/>
  <c r="U31" i="51"/>
  <c r="W31" i="51"/>
  <c r="W14" i="51"/>
  <c r="U14" i="51"/>
  <c r="Y14" i="51"/>
  <c r="W36" i="51"/>
  <c r="Y36" i="51"/>
  <c r="U36" i="51"/>
  <c r="Y17" i="51"/>
  <c r="W17" i="51"/>
  <c r="U17" i="51"/>
  <c r="Y33" i="51"/>
  <c r="U33" i="51"/>
  <c r="W33" i="51"/>
  <c r="Y10" i="51"/>
  <c r="W10" i="51"/>
  <c r="U10" i="51"/>
  <c r="W26" i="51"/>
  <c r="Y26" i="51"/>
  <c r="U26" i="51"/>
  <c r="W42" i="51"/>
  <c r="U42" i="51"/>
  <c r="Y42" i="51"/>
  <c r="U11" i="22"/>
  <c r="Y11" i="22"/>
  <c r="W11" i="22"/>
  <c r="Y21" i="22"/>
  <c r="U21" i="22"/>
  <c r="W21" i="22"/>
  <c r="W29" i="22"/>
  <c r="U29" i="22"/>
  <c r="Y29" i="22"/>
  <c r="U35" i="22"/>
  <c r="Y35" i="22"/>
  <c r="W35" i="22"/>
  <c r="Y39" i="22"/>
  <c r="W39" i="22"/>
  <c r="U39" i="22"/>
  <c r="W40" i="22"/>
  <c r="U40" i="22"/>
  <c r="Y40" i="22"/>
  <c r="W33" i="22"/>
  <c r="Y33" i="22"/>
  <c r="U33" i="22"/>
  <c r="Y43" i="22"/>
  <c r="U43" i="22"/>
  <c r="W43" i="22"/>
  <c r="Y41" i="22"/>
  <c r="W41" i="22"/>
  <c r="U41" i="22"/>
  <c r="U15" i="22"/>
  <c r="Y15" i="22"/>
  <c r="W15" i="22"/>
  <c r="Y20" i="22"/>
  <c r="W20" i="22"/>
  <c r="U20" i="22"/>
  <c r="Y24" i="22"/>
  <c r="U24" i="22"/>
  <c r="W24" i="22"/>
  <c r="Y36" i="22"/>
  <c r="U36" i="22"/>
  <c r="W36" i="22"/>
  <c r="Y38" i="22"/>
  <c r="U38" i="22"/>
  <c r="W38" i="22"/>
  <c r="Y16" i="22"/>
  <c r="W16" i="22"/>
  <c r="U16" i="22"/>
  <c r="W32" i="22"/>
  <c r="Y32" i="22"/>
  <c r="U32" i="22"/>
  <c r="Y12" i="22"/>
  <c r="U12" i="22"/>
  <c r="W12" i="22"/>
  <c r="Y34" i="22"/>
  <c r="W34" i="22"/>
  <c r="U34" i="22"/>
  <c r="Y18" i="22"/>
  <c r="W18" i="22"/>
  <c r="U18" i="22"/>
  <c r="W33" i="42"/>
  <c r="Y33" i="42"/>
  <c r="U33" i="42"/>
  <c r="W24" i="42"/>
  <c r="Y24" i="42"/>
  <c r="U24" i="42"/>
  <c r="U17" i="42"/>
  <c r="Y17" i="42"/>
  <c r="W17" i="42"/>
  <c r="W8" i="42"/>
  <c r="U8" i="42"/>
  <c r="Y8" i="42"/>
  <c r="Y32" i="42"/>
  <c r="U32" i="42"/>
  <c r="W32" i="42"/>
  <c r="Y12" i="42"/>
  <c r="W12" i="42"/>
  <c r="U12" i="42"/>
  <c r="Y29" i="42"/>
  <c r="W29" i="42"/>
  <c r="U29" i="42"/>
  <c r="W10" i="42"/>
  <c r="U10" i="42"/>
  <c r="Y10" i="42"/>
  <c r="Y34" i="42"/>
  <c r="W34" i="42"/>
  <c r="U34" i="42"/>
  <c r="U21" i="42"/>
  <c r="W21" i="42"/>
  <c r="Y21" i="42"/>
  <c r="W6" i="42"/>
  <c r="U6" i="42"/>
  <c r="Y6" i="42"/>
  <c r="W36" i="42"/>
  <c r="U36" i="42"/>
  <c r="Y36" i="42"/>
  <c r="Y25" i="42"/>
  <c r="U25" i="42"/>
  <c r="W25" i="42"/>
  <c r="Y14" i="42"/>
  <c r="W14" i="42"/>
  <c r="U14" i="42"/>
  <c r="W43" i="42"/>
  <c r="Y43" i="42"/>
  <c r="U43" i="42"/>
  <c r="Y35" i="42"/>
  <c r="W35" i="42"/>
  <c r="U35" i="42"/>
  <c r="U27" i="42"/>
  <c r="W27" i="42"/>
  <c r="Y27" i="42"/>
  <c r="U19" i="42"/>
  <c r="Y19" i="42"/>
  <c r="W19" i="42"/>
  <c r="Y11" i="42"/>
  <c r="U11" i="42"/>
  <c r="W11" i="42"/>
  <c r="R44" i="29"/>
  <c r="S5" i="29"/>
  <c r="W32" i="29"/>
  <c r="U32" i="29"/>
  <c r="Y32" i="29"/>
  <c r="Y42" i="29"/>
  <c r="U42" i="29"/>
  <c r="W42" i="29"/>
  <c r="Y34" i="29"/>
  <c r="W34" i="29"/>
  <c r="U34" i="29"/>
  <c r="W12" i="29"/>
  <c r="U12" i="29"/>
  <c r="Y12" i="29"/>
  <c r="U28" i="29"/>
  <c r="W28" i="29"/>
  <c r="Y28" i="29"/>
  <c r="Y8" i="29"/>
  <c r="U8" i="29"/>
  <c r="W8" i="29"/>
  <c r="W30" i="29"/>
  <c r="U30" i="29"/>
  <c r="Y30" i="29"/>
  <c r="Y14" i="29"/>
  <c r="U14" i="29"/>
  <c r="W14" i="29"/>
  <c r="W21" i="29"/>
  <c r="U21" i="29"/>
  <c r="Y21" i="29"/>
  <c r="W7" i="29"/>
  <c r="Y7" i="29"/>
  <c r="U7" i="29"/>
  <c r="U11" i="29"/>
  <c r="Y11" i="29"/>
  <c r="W11" i="29"/>
  <c r="Y15" i="29"/>
  <c r="W15" i="29"/>
  <c r="U15" i="29"/>
  <c r="W13" i="29"/>
  <c r="Y13" i="29"/>
  <c r="U13" i="29"/>
  <c r="W35" i="29"/>
  <c r="U35" i="29"/>
  <c r="Y35" i="29"/>
  <c r="U29" i="29"/>
  <c r="W29" i="29"/>
  <c r="Y29" i="29"/>
  <c r="W9" i="29"/>
  <c r="U9" i="29"/>
  <c r="Y9" i="29"/>
  <c r="Y25" i="29"/>
  <c r="W25" i="29"/>
  <c r="U25" i="29"/>
  <c r="U41" i="29"/>
  <c r="W41" i="29"/>
  <c r="Y41" i="29"/>
  <c r="Y36" i="29"/>
  <c r="U36" i="29"/>
  <c r="W36" i="29"/>
  <c r="W12" i="50"/>
  <c r="U12" i="50"/>
  <c r="Y12" i="50"/>
  <c r="W9" i="50"/>
  <c r="Y9" i="50"/>
  <c r="U9" i="50"/>
  <c r="W14" i="50"/>
  <c r="U14" i="50"/>
  <c r="Y14" i="50"/>
  <c r="Y41" i="50"/>
  <c r="U41" i="50"/>
  <c r="W41" i="50"/>
  <c r="W22" i="50"/>
  <c r="Y22" i="50"/>
  <c r="U22" i="50"/>
  <c r="W25" i="50"/>
  <c r="Y25" i="50"/>
  <c r="U25" i="50"/>
  <c r="R44" i="50"/>
  <c r="S5" i="50"/>
  <c r="W31" i="50"/>
  <c r="Y31" i="50"/>
  <c r="U31" i="50"/>
  <c r="W32" i="50"/>
  <c r="Y32" i="50"/>
  <c r="U32" i="50"/>
  <c r="Y21" i="50"/>
  <c r="U21" i="50"/>
  <c r="W21" i="50"/>
  <c r="W8" i="50"/>
  <c r="U8" i="50"/>
  <c r="Y8" i="50"/>
  <c r="Y30" i="50"/>
  <c r="W30" i="50"/>
  <c r="U30" i="50"/>
  <c r="W13" i="50"/>
  <c r="Y13" i="50"/>
  <c r="U13" i="50"/>
  <c r="W33" i="50"/>
  <c r="U33" i="50"/>
  <c r="Y33" i="50"/>
  <c r="W10" i="50"/>
  <c r="Y10" i="50"/>
  <c r="U10" i="50"/>
  <c r="W26" i="50"/>
  <c r="Y26" i="50"/>
  <c r="U26" i="50"/>
  <c r="W42" i="50"/>
  <c r="U42" i="50"/>
  <c r="Y42" i="50"/>
  <c r="Y19" i="50"/>
  <c r="W19" i="50"/>
  <c r="U19" i="50"/>
  <c r="Y35" i="50"/>
  <c r="W35" i="50"/>
  <c r="U35" i="50"/>
  <c r="U11" i="8"/>
  <c r="Y11" i="8"/>
  <c r="W11" i="8"/>
  <c r="Y27" i="8"/>
  <c r="U27" i="8"/>
  <c r="W27" i="8"/>
  <c r="U43" i="8"/>
  <c r="W43" i="8"/>
  <c r="Y43" i="8"/>
  <c r="U23" i="8"/>
  <c r="Y23" i="8"/>
  <c r="W23" i="8"/>
  <c r="U39" i="8"/>
  <c r="Y39" i="8"/>
  <c r="W39" i="8"/>
  <c r="W40" i="8"/>
  <c r="U40" i="8"/>
  <c r="Y40" i="8"/>
  <c r="Y34" i="8"/>
  <c r="U34" i="8"/>
  <c r="W34" i="8"/>
  <c r="U29" i="8"/>
  <c r="W29" i="8"/>
  <c r="Y29" i="8"/>
  <c r="W24" i="8"/>
  <c r="U24" i="8"/>
  <c r="Y24" i="8"/>
  <c r="W18" i="8"/>
  <c r="Y18" i="8"/>
  <c r="U18" i="8"/>
  <c r="Y13" i="8"/>
  <c r="U13" i="8"/>
  <c r="W13" i="8"/>
  <c r="Y8" i="8"/>
  <c r="W8" i="8"/>
  <c r="U8" i="8"/>
  <c r="Y41" i="8"/>
  <c r="W41" i="8"/>
  <c r="U41" i="8"/>
  <c r="Y36" i="8"/>
  <c r="U36" i="8"/>
  <c r="W36" i="8"/>
  <c r="W30" i="8"/>
  <c r="U30" i="8"/>
  <c r="Y30" i="8"/>
  <c r="Y25" i="8"/>
  <c r="W25" i="8"/>
  <c r="U25" i="8"/>
  <c r="Y20" i="8"/>
  <c r="W20" i="8"/>
  <c r="U20" i="8"/>
  <c r="W14" i="8"/>
  <c r="U14" i="8"/>
  <c r="Y14" i="8"/>
  <c r="Y9" i="8"/>
  <c r="W9" i="8"/>
  <c r="U9" i="8"/>
  <c r="W7" i="8"/>
  <c r="U7" i="8"/>
  <c r="Y7" i="8"/>
  <c r="R6" i="27"/>
  <c r="S6" i="27" s="1"/>
  <c r="R14" i="27"/>
  <c r="S14" i="27" s="1"/>
  <c r="R22" i="27"/>
  <c r="S22" i="27" s="1"/>
  <c r="R30" i="27"/>
  <c r="S30" i="27" s="1"/>
  <c r="R38" i="27"/>
  <c r="S38" i="27" s="1"/>
  <c r="R10" i="27"/>
  <c r="S10" i="27" s="1"/>
  <c r="R20" i="27"/>
  <c r="S20" i="27" s="1"/>
  <c r="R32" i="27"/>
  <c r="S32" i="27" s="1"/>
  <c r="R42" i="27"/>
  <c r="S42" i="27" s="1"/>
  <c r="R5" i="27"/>
  <c r="R16" i="27"/>
  <c r="S16" i="27" s="1"/>
  <c r="R26" i="27"/>
  <c r="S26" i="27" s="1"/>
  <c r="R36" i="27"/>
  <c r="S36" i="27" s="1"/>
  <c r="R24" i="27"/>
  <c r="S24" i="27" s="1"/>
  <c r="R12" i="27"/>
  <c r="S12" i="27" s="1"/>
  <c r="R34" i="27"/>
  <c r="S34" i="27" s="1"/>
  <c r="R28" i="27"/>
  <c r="S28" i="27" s="1"/>
  <c r="R8" i="27"/>
  <c r="S8" i="27" s="1"/>
  <c r="R40" i="27"/>
  <c r="S40" i="27" s="1"/>
  <c r="R18" i="27"/>
  <c r="S18" i="27" s="1"/>
  <c r="R37" i="27"/>
  <c r="S37" i="27" s="1"/>
  <c r="R29" i="27"/>
  <c r="S29" i="27" s="1"/>
  <c r="R21" i="27"/>
  <c r="S21" i="27" s="1"/>
  <c r="R13" i="27"/>
  <c r="S13" i="27" s="1"/>
  <c r="R7" i="27"/>
  <c r="S7" i="27" s="1"/>
  <c r="R35" i="27"/>
  <c r="S35" i="27" s="1"/>
  <c r="R25" i="27"/>
  <c r="S25" i="27" s="1"/>
  <c r="R15" i="27"/>
  <c r="S15" i="27" s="1"/>
  <c r="R41" i="27"/>
  <c r="S41" i="27" s="1"/>
  <c r="R31" i="27"/>
  <c r="S31" i="27" s="1"/>
  <c r="R19" i="27"/>
  <c r="S19" i="27" s="1"/>
  <c r="R9" i="27"/>
  <c r="S9" i="27" s="1"/>
  <c r="R33" i="27"/>
  <c r="S33" i="27" s="1"/>
  <c r="R11" i="27"/>
  <c r="S11" i="27" s="1"/>
  <c r="R27" i="27"/>
  <c r="S27" i="27" s="1"/>
  <c r="R43" i="27"/>
  <c r="S43" i="27" s="1"/>
  <c r="R23" i="27"/>
  <c r="S23" i="27" s="1"/>
  <c r="R17" i="27"/>
  <c r="S17" i="27" s="1"/>
  <c r="R39" i="27"/>
  <c r="S39" i="27" s="1"/>
  <c r="Y7" i="26"/>
  <c r="W7" i="26"/>
  <c r="U7" i="26"/>
  <c r="W31" i="26"/>
  <c r="Y31" i="26"/>
  <c r="U31" i="26"/>
  <c r="Y37" i="26"/>
  <c r="U37" i="26"/>
  <c r="W37" i="26"/>
  <c r="W41" i="26"/>
  <c r="Y41" i="26"/>
  <c r="U41" i="26"/>
  <c r="W29" i="26"/>
  <c r="Y29" i="26"/>
  <c r="U29" i="26"/>
  <c r="W13" i="26"/>
  <c r="U13" i="26"/>
  <c r="Y13" i="26"/>
  <c r="U33" i="26"/>
  <c r="Y33" i="26"/>
  <c r="W33" i="26"/>
  <c r="U19" i="26"/>
  <c r="Y19" i="26"/>
  <c r="W19" i="26"/>
  <c r="Y35" i="26"/>
  <c r="U35" i="26"/>
  <c r="W35" i="26"/>
  <c r="W20" i="26"/>
  <c r="U20" i="26"/>
  <c r="Y20" i="26"/>
  <c r="W8" i="26"/>
  <c r="U8" i="26"/>
  <c r="Y8" i="26"/>
  <c r="W36" i="26"/>
  <c r="U36" i="26"/>
  <c r="Y36" i="26"/>
  <c r="Y24" i="26"/>
  <c r="U24" i="26"/>
  <c r="W24" i="26"/>
  <c r="Y38" i="26"/>
  <c r="U38" i="26"/>
  <c r="W38" i="26"/>
  <c r="W16" i="26"/>
  <c r="Y16" i="26"/>
  <c r="U16" i="26"/>
  <c r="W32" i="26"/>
  <c r="Y32" i="26"/>
  <c r="U32" i="26"/>
  <c r="Y12" i="26"/>
  <c r="U12" i="26"/>
  <c r="W12" i="26"/>
  <c r="W34" i="26"/>
  <c r="U34" i="26"/>
  <c r="Y34" i="26"/>
  <c r="Y18" i="26"/>
  <c r="U18" i="26"/>
  <c r="W18" i="26"/>
  <c r="R44" i="25"/>
  <c r="S5" i="25"/>
  <c r="Y20" i="25"/>
  <c r="U20" i="25"/>
  <c r="W20" i="25"/>
  <c r="U42" i="25"/>
  <c r="Y42" i="25"/>
  <c r="W42" i="25"/>
  <c r="Y32" i="25"/>
  <c r="U32" i="25"/>
  <c r="W32" i="25"/>
  <c r="W36" i="25"/>
  <c r="U36" i="25"/>
  <c r="Y36" i="25"/>
  <c r="W10" i="25"/>
  <c r="U10" i="25"/>
  <c r="Y10" i="25"/>
  <c r="W28" i="25"/>
  <c r="U28" i="25"/>
  <c r="Y28" i="25"/>
  <c r="Y8" i="25"/>
  <c r="W8" i="25"/>
  <c r="U8" i="25"/>
  <c r="W30" i="25"/>
  <c r="U30" i="25"/>
  <c r="Y30" i="25"/>
  <c r="W14" i="25"/>
  <c r="Y14" i="25"/>
  <c r="U14" i="25"/>
  <c r="Y21" i="25"/>
  <c r="U21" i="25"/>
  <c r="W21" i="25"/>
  <c r="Y7" i="25"/>
  <c r="U7" i="25"/>
  <c r="W7" i="25"/>
  <c r="W9" i="25"/>
  <c r="U9" i="25"/>
  <c r="Y9" i="25"/>
  <c r="Y15" i="25"/>
  <c r="W15" i="25"/>
  <c r="U15" i="25"/>
  <c r="W13" i="25"/>
  <c r="U13" i="25"/>
  <c r="Y13" i="25"/>
  <c r="U33" i="25"/>
  <c r="Y33" i="25"/>
  <c r="W33" i="25"/>
  <c r="Y29" i="25"/>
  <c r="U29" i="25"/>
  <c r="W29" i="25"/>
  <c r="Y11" i="25"/>
  <c r="W11" i="25"/>
  <c r="U11" i="25"/>
  <c r="U27" i="25"/>
  <c r="W27" i="25"/>
  <c r="Y27" i="25"/>
  <c r="U43" i="25"/>
  <c r="W43" i="25"/>
  <c r="Y43" i="25"/>
  <c r="W38" i="19"/>
  <c r="U38" i="19"/>
  <c r="Y38" i="19"/>
  <c r="W22" i="19"/>
  <c r="U22" i="19"/>
  <c r="Y22" i="19"/>
  <c r="W6" i="19"/>
  <c r="U6" i="19"/>
  <c r="Y6" i="19"/>
  <c r="W34" i="19"/>
  <c r="U34" i="19"/>
  <c r="Y34" i="19"/>
  <c r="W18" i="19"/>
  <c r="U18" i="19"/>
  <c r="Y18" i="19"/>
  <c r="Y19" i="19"/>
  <c r="W19" i="19"/>
  <c r="U19" i="19"/>
  <c r="Y25" i="19"/>
  <c r="U25" i="19"/>
  <c r="W25" i="19"/>
  <c r="W31" i="19"/>
  <c r="U31" i="19"/>
  <c r="Y31" i="19"/>
  <c r="Y35" i="19"/>
  <c r="W35" i="19"/>
  <c r="U35" i="19"/>
  <c r="U23" i="19"/>
  <c r="Y23" i="19"/>
  <c r="W23" i="19"/>
  <c r="Y43" i="19"/>
  <c r="U43" i="19"/>
  <c r="W43" i="19"/>
  <c r="U27" i="19"/>
  <c r="Y27" i="19"/>
  <c r="W27" i="19"/>
  <c r="W7" i="19"/>
  <c r="Y7" i="19"/>
  <c r="U7" i="19"/>
  <c r="Y21" i="19"/>
  <c r="W21" i="19"/>
  <c r="U21" i="19"/>
  <c r="W37" i="19"/>
  <c r="U37" i="19"/>
  <c r="Y37" i="19"/>
  <c r="W32" i="19"/>
  <c r="U32" i="19"/>
  <c r="Y32" i="19"/>
  <c r="Y40" i="19"/>
  <c r="W40" i="19"/>
  <c r="U40" i="19"/>
  <c r="U28" i="19"/>
  <c r="W28" i="19"/>
  <c r="Y28" i="19"/>
  <c r="W36" i="19"/>
  <c r="U36" i="19"/>
  <c r="Y36" i="19"/>
  <c r="R44" i="21"/>
  <c r="S5" i="21"/>
  <c r="Y32" i="21"/>
  <c r="W32" i="21"/>
  <c r="U32" i="21"/>
  <c r="W16" i="21"/>
  <c r="Y16" i="21"/>
  <c r="U16" i="21"/>
  <c r="Y41" i="21"/>
  <c r="W41" i="21"/>
  <c r="U41" i="21"/>
  <c r="W38" i="21"/>
  <c r="Y38" i="21"/>
  <c r="U38" i="21"/>
  <c r="U23" i="21"/>
  <c r="W23" i="21"/>
  <c r="Y23" i="21"/>
  <c r="Y15" i="21"/>
  <c r="W15" i="21"/>
  <c r="U15" i="21"/>
  <c r="W7" i="21"/>
  <c r="Y7" i="21"/>
  <c r="U7" i="21"/>
  <c r="Y39" i="21"/>
  <c r="W39" i="21"/>
  <c r="U39" i="21"/>
  <c r="U21" i="21"/>
  <c r="W21" i="21"/>
  <c r="Y21" i="21"/>
  <c r="W37" i="21"/>
  <c r="U37" i="21"/>
  <c r="Y37" i="21"/>
  <c r="W13" i="21"/>
  <c r="Y13" i="21"/>
  <c r="U13" i="21"/>
  <c r="Y29" i="21"/>
  <c r="W29" i="21"/>
  <c r="U29" i="21"/>
  <c r="Y6" i="21"/>
  <c r="W6" i="21"/>
  <c r="U6" i="21"/>
  <c r="W30" i="21"/>
  <c r="Y30" i="21"/>
  <c r="U30" i="21"/>
  <c r="Y42" i="21"/>
  <c r="W42" i="21"/>
  <c r="U42" i="21"/>
  <c r="W10" i="21"/>
  <c r="U10" i="21"/>
  <c r="Y10" i="21"/>
  <c r="W18" i="21"/>
  <c r="U18" i="21"/>
  <c r="Y18" i="21"/>
  <c r="Y28" i="21"/>
  <c r="U28" i="21"/>
  <c r="W28" i="21"/>
  <c r="Y12" i="21"/>
  <c r="U12" i="21"/>
  <c r="W12" i="21"/>
  <c r="Y20" i="43"/>
  <c r="U20" i="43"/>
  <c r="W20" i="43"/>
  <c r="Y37" i="43"/>
  <c r="W37" i="43"/>
  <c r="U37" i="43"/>
  <c r="Y9" i="43"/>
  <c r="U9" i="43"/>
  <c r="W9" i="43"/>
  <c r="W10" i="43"/>
  <c r="Y10" i="43"/>
  <c r="U10" i="43"/>
  <c r="Y42" i="43"/>
  <c r="W42" i="43"/>
  <c r="U42" i="43"/>
  <c r="W35" i="43"/>
  <c r="Y35" i="43"/>
  <c r="U35" i="43"/>
  <c r="Y33" i="43"/>
  <c r="W33" i="43"/>
  <c r="U33" i="43"/>
  <c r="W23" i="43"/>
  <c r="U23" i="43"/>
  <c r="Y23" i="43"/>
  <c r="W38" i="43"/>
  <c r="Y38" i="43"/>
  <c r="U38" i="43"/>
  <c r="Y41" i="43"/>
  <c r="U41" i="43"/>
  <c r="W41" i="43"/>
  <c r="U34" i="43"/>
  <c r="W34" i="43"/>
  <c r="Y34" i="43"/>
  <c r="Y27" i="43"/>
  <c r="U27" i="43"/>
  <c r="W27" i="43"/>
  <c r="U12" i="43"/>
  <c r="Y12" i="43"/>
  <c r="W12" i="43"/>
  <c r="W30" i="43"/>
  <c r="Y30" i="43"/>
  <c r="U30" i="43"/>
  <c r="W29" i="43"/>
  <c r="U29" i="43"/>
  <c r="Y29" i="43"/>
  <c r="W8" i="43"/>
  <c r="U8" i="43"/>
  <c r="Y8" i="43"/>
  <c r="W13" i="43"/>
  <c r="Y13" i="43"/>
  <c r="U13" i="43"/>
  <c r="W6" i="43"/>
  <c r="Y6" i="43"/>
  <c r="U6" i="43"/>
  <c r="Y36" i="43"/>
  <c r="U36" i="43"/>
  <c r="W36" i="43"/>
  <c r="Y34" i="41"/>
  <c r="U34" i="41"/>
  <c r="W34" i="41"/>
  <c r="W9" i="41"/>
  <c r="U9" i="41"/>
  <c r="Y9" i="41"/>
  <c r="Y39" i="41"/>
  <c r="W39" i="41"/>
  <c r="U39" i="41"/>
  <c r="W42" i="41"/>
  <c r="U42" i="41"/>
  <c r="Y42" i="41"/>
  <c r="W26" i="41"/>
  <c r="U26" i="41"/>
  <c r="Y26" i="41"/>
  <c r="Y16" i="41"/>
  <c r="W16" i="41"/>
  <c r="U16" i="41"/>
  <c r="Y7" i="41"/>
  <c r="U7" i="41"/>
  <c r="W7" i="41"/>
  <c r="W35" i="41"/>
  <c r="U35" i="41"/>
  <c r="Y35" i="41"/>
  <c r="U24" i="41"/>
  <c r="Y24" i="41"/>
  <c r="W24" i="41"/>
  <c r="Y15" i="41"/>
  <c r="U15" i="41"/>
  <c r="W15" i="41"/>
  <c r="W41" i="41"/>
  <c r="U41" i="41"/>
  <c r="Y41" i="41"/>
  <c r="W18" i="41"/>
  <c r="U18" i="41"/>
  <c r="Y18" i="41"/>
  <c r="W40" i="41"/>
  <c r="Y40" i="41"/>
  <c r="U40" i="41"/>
  <c r="Y23" i="41"/>
  <c r="W23" i="41"/>
  <c r="U23" i="41"/>
  <c r="Y43" i="41"/>
  <c r="W43" i="41"/>
  <c r="U43" i="41"/>
  <c r="Y20" i="41"/>
  <c r="U20" i="41"/>
  <c r="W20" i="41"/>
  <c r="W36" i="41"/>
  <c r="Y36" i="41"/>
  <c r="U36" i="41"/>
  <c r="U13" i="41"/>
  <c r="Y13" i="41"/>
  <c r="W13" i="41"/>
  <c r="W29" i="41"/>
  <c r="U29" i="41"/>
  <c r="Y29" i="41"/>
  <c r="W6" i="41"/>
  <c r="U6" i="41"/>
  <c r="Y6" i="41"/>
  <c r="Y29" i="40"/>
  <c r="W29" i="40"/>
  <c r="U29" i="40"/>
  <c r="R44" i="40"/>
  <c r="S5" i="40"/>
  <c r="W37" i="40"/>
  <c r="Y37" i="40"/>
  <c r="U37" i="40"/>
  <c r="Y16" i="40"/>
  <c r="U16" i="40"/>
  <c r="W16" i="40"/>
  <c r="Y30" i="40"/>
  <c r="U30" i="40"/>
  <c r="W30" i="40"/>
  <c r="Y24" i="40"/>
  <c r="W24" i="40"/>
  <c r="U24" i="40"/>
  <c r="Y41" i="40"/>
  <c r="W41" i="40"/>
  <c r="U41" i="40"/>
  <c r="W38" i="40"/>
  <c r="Y38" i="40"/>
  <c r="U38" i="40"/>
  <c r="W14" i="40"/>
  <c r="Y14" i="40"/>
  <c r="U14" i="40"/>
  <c r="Y40" i="40"/>
  <c r="U40" i="40"/>
  <c r="W40" i="40"/>
  <c r="U31" i="40"/>
  <c r="W31" i="40"/>
  <c r="Y31" i="40"/>
  <c r="Y18" i="40"/>
  <c r="U18" i="40"/>
  <c r="W18" i="40"/>
  <c r="W9" i="40"/>
  <c r="U9" i="40"/>
  <c r="Y9" i="40"/>
  <c r="Y39" i="40"/>
  <c r="W39" i="40"/>
  <c r="U39" i="40"/>
  <c r="U22" i="40"/>
  <c r="Y22" i="40"/>
  <c r="W22" i="40"/>
  <c r="Y42" i="40"/>
  <c r="U42" i="40"/>
  <c r="W42" i="40"/>
  <c r="Y25" i="40"/>
  <c r="U25" i="40"/>
  <c r="W25" i="40"/>
  <c r="W12" i="40"/>
  <c r="U12" i="40"/>
  <c r="Y12" i="40"/>
  <c r="W28" i="40"/>
  <c r="Y28" i="40"/>
  <c r="U28" i="40"/>
  <c r="R28" i="16"/>
  <c r="S28" i="16" s="1"/>
  <c r="R41" i="16"/>
  <c r="S41" i="16" s="1"/>
  <c r="R33" i="16"/>
  <c r="S33" i="16" s="1"/>
  <c r="R25" i="16"/>
  <c r="S25" i="16" s="1"/>
  <c r="R17" i="16"/>
  <c r="S17" i="16" s="1"/>
  <c r="R9" i="16"/>
  <c r="S9" i="16" s="1"/>
  <c r="R39" i="16"/>
  <c r="S39" i="16" s="1"/>
  <c r="R29" i="16"/>
  <c r="S29" i="16" s="1"/>
  <c r="R19" i="16"/>
  <c r="S19" i="16" s="1"/>
  <c r="R35" i="16"/>
  <c r="S35" i="16" s="1"/>
  <c r="R23" i="16"/>
  <c r="S23" i="16" s="1"/>
  <c r="R13" i="16"/>
  <c r="S13" i="16" s="1"/>
  <c r="R27" i="16"/>
  <c r="S27" i="16" s="1"/>
  <c r="R7" i="16"/>
  <c r="S7" i="16" s="1"/>
  <c r="R43" i="16"/>
  <c r="S43" i="16" s="1"/>
  <c r="R21" i="16"/>
  <c r="S21" i="16" s="1"/>
  <c r="R37" i="16"/>
  <c r="S37" i="16" s="1"/>
  <c r="R15" i="16"/>
  <c r="S15" i="16" s="1"/>
  <c r="R31" i="16"/>
  <c r="S31" i="16" s="1"/>
  <c r="R11" i="16"/>
  <c r="S11" i="16" s="1"/>
  <c r="R6" i="16"/>
  <c r="S6" i="16" s="1"/>
  <c r="R14" i="16"/>
  <c r="S14" i="16" s="1"/>
  <c r="R22" i="16"/>
  <c r="S22" i="16" s="1"/>
  <c r="R30" i="16"/>
  <c r="S30" i="16" s="1"/>
  <c r="R38" i="16"/>
  <c r="S38" i="16" s="1"/>
  <c r="R10" i="16"/>
  <c r="S10" i="16" s="1"/>
  <c r="R18" i="16"/>
  <c r="S18" i="16" s="1"/>
  <c r="R26" i="16"/>
  <c r="S26" i="16" s="1"/>
  <c r="R34" i="16"/>
  <c r="S34" i="16" s="1"/>
  <c r="R42" i="16"/>
  <c r="S42" i="16" s="1"/>
  <c r="R8" i="16"/>
  <c r="S8" i="16" s="1"/>
  <c r="R24" i="16"/>
  <c r="S24" i="16" s="1"/>
  <c r="R40" i="16"/>
  <c r="S40" i="16" s="1"/>
  <c r="R16" i="16"/>
  <c r="S16" i="16" s="1"/>
  <c r="R32" i="16"/>
  <c r="S32" i="16" s="1"/>
  <c r="R12" i="16"/>
  <c r="S12" i="16" s="1"/>
  <c r="R20" i="16"/>
  <c r="S20" i="16" s="1"/>
  <c r="R36" i="16"/>
  <c r="S36" i="16" s="1"/>
  <c r="R5" i="16"/>
  <c r="Y26" i="23"/>
  <c r="U26" i="23"/>
  <c r="W26" i="23"/>
  <c r="Y20" i="23"/>
  <c r="W20" i="23"/>
  <c r="U20" i="23"/>
  <c r="W22" i="23"/>
  <c r="Y22" i="23"/>
  <c r="U22" i="23"/>
  <c r="Y40" i="23"/>
  <c r="W40" i="23"/>
  <c r="U40" i="23"/>
  <c r="Y32" i="23"/>
  <c r="U32" i="23"/>
  <c r="W32" i="23"/>
  <c r="Y30" i="23"/>
  <c r="U30" i="23"/>
  <c r="W30" i="23"/>
  <c r="W17" i="23"/>
  <c r="U17" i="23"/>
  <c r="Y17" i="23"/>
  <c r="U21" i="23"/>
  <c r="Y21" i="23"/>
  <c r="W21" i="23"/>
  <c r="U7" i="23"/>
  <c r="W7" i="23"/>
  <c r="Y7" i="23"/>
  <c r="W11" i="23"/>
  <c r="Y11" i="23"/>
  <c r="U11" i="23"/>
  <c r="Y9" i="23"/>
  <c r="W9" i="23"/>
  <c r="U9" i="23"/>
  <c r="U29" i="23"/>
  <c r="Y29" i="23"/>
  <c r="W29" i="23"/>
  <c r="Y13" i="23"/>
  <c r="W13" i="23"/>
  <c r="U13" i="23"/>
  <c r="W35" i="23"/>
  <c r="U35" i="23"/>
  <c r="Y35" i="23"/>
  <c r="W23" i="23"/>
  <c r="U23" i="23"/>
  <c r="Y23" i="23"/>
  <c r="Y39" i="23"/>
  <c r="U39" i="23"/>
  <c r="W39" i="23"/>
  <c r="U36" i="23"/>
  <c r="Y36" i="23"/>
  <c r="W36" i="23"/>
  <c r="Y28" i="23"/>
  <c r="U28" i="23"/>
  <c r="W28" i="23"/>
  <c r="Y34" i="23"/>
  <c r="W34" i="23"/>
  <c r="U34" i="23"/>
  <c r="W23" i="38"/>
  <c r="U23" i="38"/>
  <c r="Y23" i="38"/>
  <c r="W40" i="38"/>
  <c r="U40" i="38"/>
  <c r="Y40" i="38"/>
  <c r="Y32" i="38"/>
  <c r="W32" i="38"/>
  <c r="U32" i="38"/>
  <c r="W10" i="38"/>
  <c r="U10" i="38"/>
  <c r="Y10" i="38"/>
  <c r="Y8" i="38"/>
  <c r="U8" i="38"/>
  <c r="W8" i="38"/>
  <c r="W7" i="38"/>
  <c r="Y7" i="38"/>
  <c r="U7" i="38"/>
  <c r="W43" i="38"/>
  <c r="Y43" i="38"/>
  <c r="U43" i="38"/>
  <c r="Y34" i="38"/>
  <c r="W34" i="38"/>
  <c r="U34" i="38"/>
  <c r="W35" i="38"/>
  <c r="U35" i="38"/>
  <c r="Y35" i="38"/>
  <c r="Y30" i="38"/>
  <c r="W30" i="38"/>
  <c r="U30" i="38"/>
  <c r="W17" i="38"/>
  <c r="Y17" i="38"/>
  <c r="U17" i="38"/>
  <c r="W6" i="38"/>
  <c r="U6" i="38"/>
  <c r="Y6" i="38"/>
  <c r="Y26" i="38"/>
  <c r="U26" i="38"/>
  <c r="W26" i="38"/>
  <c r="Y9" i="38"/>
  <c r="W9" i="38"/>
  <c r="U9" i="38"/>
  <c r="Y31" i="38"/>
  <c r="W31" i="38"/>
  <c r="U31" i="38"/>
  <c r="Y12" i="38"/>
  <c r="W12" i="38"/>
  <c r="U12" i="38"/>
  <c r="Y28" i="38"/>
  <c r="U28" i="38"/>
  <c r="W28" i="38"/>
  <c r="R44" i="38"/>
  <c r="S5" i="38"/>
  <c r="Y21" i="38"/>
  <c r="W21" i="38"/>
  <c r="U21" i="38"/>
  <c r="W37" i="38"/>
  <c r="U37" i="38"/>
  <c r="Y37" i="38"/>
  <c r="R44" i="31"/>
  <c r="S5" i="31"/>
  <c r="W22" i="31"/>
  <c r="Y22" i="31"/>
  <c r="U22" i="31"/>
  <c r="W40" i="31"/>
  <c r="U40" i="31"/>
  <c r="Y40" i="31"/>
  <c r="W24" i="31"/>
  <c r="U24" i="31"/>
  <c r="Y24" i="31"/>
  <c r="W8" i="31"/>
  <c r="U8" i="31"/>
  <c r="Y8" i="31"/>
  <c r="U41" i="31"/>
  <c r="Y41" i="31"/>
  <c r="W41" i="31"/>
  <c r="W9" i="31"/>
  <c r="U9" i="31"/>
  <c r="Y9" i="31"/>
  <c r="Y15" i="31"/>
  <c r="W15" i="31"/>
  <c r="U15" i="31"/>
  <c r="U11" i="31"/>
  <c r="W11" i="31"/>
  <c r="Y11" i="31"/>
  <c r="W33" i="31"/>
  <c r="Y33" i="31"/>
  <c r="U33" i="31"/>
  <c r="Y17" i="31"/>
  <c r="W17" i="31"/>
  <c r="U17" i="31"/>
  <c r="W39" i="31"/>
  <c r="Y39" i="31"/>
  <c r="U39" i="31"/>
  <c r="W13" i="31"/>
  <c r="Y13" i="31"/>
  <c r="U13" i="31"/>
  <c r="U29" i="31"/>
  <c r="Y29" i="31"/>
  <c r="W29" i="31"/>
  <c r="Y28" i="31"/>
  <c r="U28" i="31"/>
  <c r="W28" i="31"/>
  <c r="W20" i="31"/>
  <c r="U20" i="31"/>
  <c r="Y20" i="31"/>
  <c r="W42" i="31"/>
  <c r="Y42" i="31"/>
  <c r="U42" i="31"/>
  <c r="W6" i="31"/>
  <c r="Y6" i="31"/>
  <c r="U6" i="31"/>
  <c r="W14" i="31"/>
  <c r="Y14" i="31"/>
  <c r="U14" i="31"/>
  <c r="W18" i="31"/>
  <c r="U18" i="31"/>
  <c r="Y18" i="31"/>
  <c r="U27" i="34"/>
  <c r="Y27" i="34"/>
  <c r="W27" i="34"/>
  <c r="U29" i="34"/>
  <c r="Y29" i="34"/>
  <c r="W29" i="34"/>
  <c r="W6" i="34"/>
  <c r="Y6" i="34"/>
  <c r="U6" i="34"/>
  <c r="U38" i="34"/>
  <c r="W38" i="34"/>
  <c r="Y38" i="34"/>
  <c r="Y14" i="34"/>
  <c r="U14" i="34"/>
  <c r="W14" i="34"/>
  <c r="Y8" i="34"/>
  <c r="U8" i="34"/>
  <c r="W8" i="34"/>
  <c r="Y12" i="34"/>
  <c r="W12" i="34"/>
  <c r="U12" i="34"/>
  <c r="W39" i="34"/>
  <c r="U39" i="34"/>
  <c r="Y39" i="34"/>
  <c r="W37" i="34"/>
  <c r="U37" i="34"/>
  <c r="Y37" i="34"/>
  <c r="W24" i="34"/>
  <c r="Y24" i="34"/>
  <c r="U24" i="34"/>
  <c r="U22" i="34"/>
  <c r="W22" i="34"/>
  <c r="Y22" i="34"/>
  <c r="W40" i="34"/>
  <c r="U40" i="34"/>
  <c r="Y40" i="34"/>
  <c r="W36" i="34"/>
  <c r="Y36" i="34"/>
  <c r="U36" i="34"/>
  <c r="Y5" i="34"/>
  <c r="W5" i="34"/>
  <c r="U5" i="34"/>
  <c r="Y31" i="34"/>
  <c r="W31" i="34"/>
  <c r="U31" i="34"/>
  <c r="W35" i="34"/>
  <c r="Y35" i="34"/>
  <c r="U35" i="34"/>
  <c r="U41" i="34"/>
  <c r="Y41" i="34"/>
  <c r="W41" i="34"/>
  <c r="U11" i="34"/>
  <c r="Y11" i="34"/>
  <c r="W11" i="34"/>
  <c r="W33" i="34"/>
  <c r="Y33" i="34"/>
  <c r="U33" i="34"/>
  <c r="U29" i="24"/>
  <c r="W29" i="24"/>
  <c r="Y29" i="24"/>
  <c r="U35" i="24"/>
  <c r="Y35" i="24"/>
  <c r="W35" i="24"/>
  <c r="U39" i="24"/>
  <c r="Y39" i="24"/>
  <c r="W39" i="24"/>
  <c r="W11" i="24"/>
  <c r="Y11" i="24"/>
  <c r="U11" i="24"/>
  <c r="U31" i="24"/>
  <c r="W31" i="24"/>
  <c r="Y31" i="24"/>
  <c r="W7" i="24"/>
  <c r="Y7" i="24"/>
  <c r="U7" i="24"/>
  <c r="Y27" i="24"/>
  <c r="W27" i="24"/>
  <c r="U27" i="24"/>
  <c r="Y9" i="24"/>
  <c r="U9" i="24"/>
  <c r="W9" i="24"/>
  <c r="W25" i="24"/>
  <c r="Y25" i="24"/>
  <c r="U25" i="24"/>
  <c r="Y41" i="24"/>
  <c r="U41" i="24"/>
  <c r="W41" i="24"/>
  <c r="W36" i="24"/>
  <c r="U36" i="24"/>
  <c r="Y36" i="24"/>
  <c r="W28" i="24"/>
  <c r="U28" i="24"/>
  <c r="Y28" i="24"/>
  <c r="W32" i="24"/>
  <c r="U32" i="24"/>
  <c r="Y32" i="24"/>
  <c r="R44" i="24"/>
  <c r="S5" i="24"/>
  <c r="W24" i="24"/>
  <c r="Y24" i="24"/>
  <c r="U24" i="24"/>
  <c r="Y40" i="24"/>
  <c r="U40" i="24"/>
  <c r="W40" i="24"/>
  <c r="Y20" i="24"/>
  <c r="W20" i="24"/>
  <c r="U20" i="24"/>
  <c r="W42" i="24"/>
  <c r="U42" i="24"/>
  <c r="Y42" i="24"/>
  <c r="Y26" i="24"/>
  <c r="U26" i="24"/>
  <c r="W26" i="24"/>
  <c r="W10" i="24"/>
  <c r="Y10" i="24"/>
  <c r="U10" i="24"/>
  <c r="Y29" i="28"/>
  <c r="W29" i="28"/>
  <c r="U29" i="28"/>
  <c r="Y41" i="28"/>
  <c r="U41" i="28"/>
  <c r="W41" i="28"/>
  <c r="W33" i="28"/>
  <c r="Y33" i="28"/>
  <c r="U33" i="28"/>
  <c r="Y27" i="28"/>
  <c r="W27" i="28"/>
  <c r="U27" i="28"/>
  <c r="W31" i="28"/>
  <c r="Y31" i="28"/>
  <c r="U31" i="28"/>
  <c r="U6" i="28"/>
  <c r="Y6" i="28"/>
  <c r="W6" i="28"/>
  <c r="Y22" i="28"/>
  <c r="W22" i="28"/>
  <c r="U22" i="28"/>
  <c r="U9" i="28"/>
  <c r="Y9" i="28"/>
  <c r="W9" i="28"/>
  <c r="W19" i="28"/>
  <c r="Y19" i="28"/>
  <c r="U19" i="28"/>
  <c r="Y21" i="28"/>
  <c r="W21" i="28"/>
  <c r="U21" i="28"/>
  <c r="Y17" i="28"/>
  <c r="U17" i="28"/>
  <c r="W17" i="28"/>
  <c r="U23" i="28"/>
  <c r="W23" i="28"/>
  <c r="Y23" i="28"/>
  <c r="Y38" i="28"/>
  <c r="W38" i="28"/>
  <c r="U38" i="28"/>
  <c r="W12" i="28"/>
  <c r="U12" i="28"/>
  <c r="Y12" i="28"/>
  <c r="Y14" i="28"/>
  <c r="U14" i="28"/>
  <c r="W14" i="28"/>
  <c r="U40" i="28"/>
  <c r="W40" i="28"/>
  <c r="Y40" i="28"/>
  <c r="W20" i="28"/>
  <c r="Y20" i="28"/>
  <c r="U20" i="28"/>
  <c r="U42" i="28"/>
  <c r="W42" i="28"/>
  <c r="Y42" i="28"/>
  <c r="W26" i="28"/>
  <c r="Y26" i="28"/>
  <c r="U26" i="28"/>
  <c r="Y10" i="28"/>
  <c r="W10" i="28"/>
  <c r="U10" i="28"/>
  <c r="Y19" i="36"/>
  <c r="W19" i="36"/>
  <c r="U19" i="36"/>
  <c r="W12" i="36"/>
  <c r="U12" i="36"/>
  <c r="Y12" i="36"/>
  <c r="W11" i="36"/>
  <c r="U11" i="36"/>
  <c r="Y11" i="36"/>
  <c r="W43" i="36"/>
  <c r="U43" i="36"/>
  <c r="Y43" i="36"/>
  <c r="W36" i="36"/>
  <c r="Y36" i="36"/>
  <c r="U36" i="36"/>
  <c r="W23" i="36"/>
  <c r="U23" i="36"/>
  <c r="Y23" i="36"/>
  <c r="Y40" i="36"/>
  <c r="U40" i="36"/>
  <c r="W40" i="36"/>
  <c r="W30" i="36"/>
  <c r="Y30" i="36"/>
  <c r="U30" i="36"/>
  <c r="Y10" i="36"/>
  <c r="W10" i="36"/>
  <c r="U10" i="36"/>
  <c r="Y25" i="36"/>
  <c r="U25" i="36"/>
  <c r="W25" i="36"/>
  <c r="Y26" i="36"/>
  <c r="W26" i="36"/>
  <c r="U26" i="36"/>
  <c r="Y15" i="36"/>
  <c r="W15" i="36"/>
  <c r="U15" i="36"/>
  <c r="W16" i="36"/>
  <c r="Y16" i="36"/>
  <c r="U16" i="36"/>
  <c r="W17" i="36"/>
  <c r="U17" i="36"/>
  <c r="Y17" i="36"/>
  <c r="W8" i="36"/>
  <c r="U8" i="36"/>
  <c r="Y8" i="36"/>
  <c r="U38" i="36"/>
  <c r="W38" i="36"/>
  <c r="Y38" i="36"/>
  <c r="Y21" i="36"/>
  <c r="W21" i="36"/>
  <c r="U21" i="36"/>
  <c r="Y41" i="36"/>
  <c r="U41" i="36"/>
  <c r="W41" i="36"/>
  <c r="Y24" i="36"/>
  <c r="U24" i="36"/>
  <c r="W24" i="36"/>
  <c r="W16" i="52"/>
  <c r="Y16" i="52"/>
  <c r="U16" i="52"/>
  <c r="R44" i="52"/>
  <c r="S5" i="52"/>
  <c r="Y21" i="52"/>
  <c r="W21" i="52"/>
  <c r="U21" i="52"/>
  <c r="Y40" i="52"/>
  <c r="U40" i="52"/>
  <c r="W40" i="52"/>
  <c r="Y28" i="52"/>
  <c r="U28" i="52"/>
  <c r="W28" i="52"/>
  <c r="W20" i="52"/>
  <c r="U20" i="52"/>
  <c r="Y20" i="52"/>
  <c r="Y9" i="52"/>
  <c r="W9" i="52"/>
  <c r="U9" i="52"/>
  <c r="W37" i="52"/>
  <c r="Y37" i="52"/>
  <c r="U37" i="52"/>
  <c r="Y22" i="52"/>
  <c r="U22" i="52"/>
  <c r="W22" i="52"/>
  <c r="Y13" i="52"/>
  <c r="W13" i="52"/>
  <c r="U13" i="52"/>
  <c r="W41" i="52"/>
  <c r="Y41" i="52"/>
  <c r="U41" i="52"/>
  <c r="W24" i="52"/>
  <c r="Y24" i="52"/>
  <c r="U24" i="52"/>
  <c r="Y7" i="52"/>
  <c r="U7" i="52"/>
  <c r="W7" i="52"/>
  <c r="Y29" i="52"/>
  <c r="W29" i="52"/>
  <c r="U29" i="52"/>
  <c r="Y10" i="52"/>
  <c r="W10" i="52"/>
  <c r="U10" i="52"/>
  <c r="W26" i="52"/>
  <c r="Y26" i="52"/>
  <c r="U26" i="52"/>
  <c r="U42" i="52"/>
  <c r="W42" i="52"/>
  <c r="Y42" i="52"/>
  <c r="Y19" i="52"/>
  <c r="U19" i="52"/>
  <c r="W19" i="52"/>
  <c r="W35" i="52"/>
  <c r="Y35" i="52"/>
  <c r="U35" i="52"/>
  <c r="Y6" i="52"/>
  <c r="W6" i="52"/>
  <c r="U6" i="52"/>
  <c r="Y19" i="15"/>
  <c r="W19" i="15"/>
  <c r="U19" i="15"/>
  <c r="W9" i="15"/>
  <c r="U9" i="15"/>
  <c r="Y9" i="15"/>
  <c r="Y13" i="15"/>
  <c r="W13" i="15"/>
  <c r="U13" i="15"/>
  <c r="W8" i="15"/>
  <c r="U8" i="15"/>
  <c r="Y8" i="15"/>
  <c r="W21" i="15"/>
  <c r="U21" i="15"/>
  <c r="Y21" i="15"/>
  <c r="Y43" i="15"/>
  <c r="W43" i="15"/>
  <c r="U43" i="15"/>
  <c r="U17" i="15"/>
  <c r="Y17" i="15"/>
  <c r="W17" i="15"/>
  <c r="Y37" i="15"/>
  <c r="W37" i="15"/>
  <c r="U37" i="15"/>
  <c r="Y23" i="15"/>
  <c r="W23" i="15"/>
  <c r="U23" i="15"/>
  <c r="Y39" i="15"/>
  <c r="W39" i="15"/>
  <c r="U39" i="15"/>
  <c r="W16" i="15"/>
  <c r="Y16" i="15"/>
  <c r="U16" i="15"/>
  <c r="W24" i="15"/>
  <c r="Y24" i="15"/>
  <c r="U24" i="15"/>
  <c r="W12" i="15"/>
  <c r="Y12" i="15"/>
  <c r="U12" i="15"/>
  <c r="Y20" i="15"/>
  <c r="U20" i="15"/>
  <c r="W20" i="15"/>
  <c r="W38" i="15"/>
  <c r="U38" i="15"/>
  <c r="Y38" i="15"/>
  <c r="Y22" i="15"/>
  <c r="U22" i="15"/>
  <c r="W22" i="15"/>
  <c r="W6" i="15"/>
  <c r="U6" i="15"/>
  <c r="Y6" i="15"/>
  <c r="W34" i="15"/>
  <c r="U34" i="15"/>
  <c r="Y34" i="15"/>
  <c r="Y18" i="15"/>
  <c r="W18" i="15"/>
  <c r="U18" i="15"/>
  <c r="Y43" i="33"/>
  <c r="W43" i="33"/>
  <c r="U43" i="33"/>
  <c r="U27" i="33"/>
  <c r="W27" i="33"/>
  <c r="Y27" i="33"/>
  <c r="W33" i="33"/>
  <c r="U33" i="33"/>
  <c r="Y33" i="33"/>
  <c r="Y37" i="33"/>
  <c r="U37" i="33"/>
  <c r="W37" i="33"/>
  <c r="U25" i="33"/>
  <c r="Y25" i="33"/>
  <c r="W25" i="33"/>
  <c r="U9" i="33"/>
  <c r="W9" i="33"/>
  <c r="Y9" i="33"/>
  <c r="W29" i="33"/>
  <c r="Y29" i="33"/>
  <c r="U29" i="33"/>
  <c r="Y7" i="33"/>
  <c r="U7" i="33"/>
  <c r="W7" i="33"/>
  <c r="U23" i="33"/>
  <c r="Y23" i="33"/>
  <c r="W23" i="33"/>
  <c r="U39" i="33"/>
  <c r="W39" i="33"/>
  <c r="Y39" i="33"/>
  <c r="Y26" i="33"/>
  <c r="U26" i="33"/>
  <c r="W26" i="33"/>
  <c r="Y18" i="33"/>
  <c r="U18" i="33"/>
  <c r="W18" i="33"/>
  <c r="U22" i="33"/>
  <c r="W22" i="33"/>
  <c r="Y22" i="33"/>
  <c r="Y34" i="33"/>
  <c r="U34" i="33"/>
  <c r="W34" i="33"/>
  <c r="Y28" i="33"/>
  <c r="U28" i="33"/>
  <c r="W28" i="33"/>
  <c r="Y42" i="33"/>
  <c r="U42" i="33"/>
  <c r="W42" i="33"/>
  <c r="U20" i="33"/>
  <c r="Y20" i="33"/>
  <c r="W20" i="33"/>
  <c r="Y40" i="33"/>
  <c r="W40" i="33"/>
  <c r="U40" i="33"/>
  <c r="W24" i="33"/>
  <c r="U24" i="33"/>
  <c r="Y24" i="33"/>
  <c r="Y8" i="33"/>
  <c r="U8" i="33"/>
  <c r="W8" i="33"/>
  <c r="W19" i="39"/>
  <c r="Y19" i="39"/>
  <c r="U19" i="39"/>
  <c r="Y40" i="39"/>
  <c r="W40" i="39"/>
  <c r="U40" i="39"/>
  <c r="Y30" i="39"/>
  <c r="U30" i="39"/>
  <c r="W30" i="39"/>
  <c r="W10" i="39"/>
  <c r="Y10" i="39"/>
  <c r="U10" i="39"/>
  <c r="U8" i="39"/>
  <c r="Y8" i="39"/>
  <c r="W8" i="39"/>
  <c r="Y42" i="39"/>
  <c r="W42" i="39"/>
  <c r="U42" i="39"/>
  <c r="Y43" i="39"/>
  <c r="U43" i="39"/>
  <c r="W43" i="39"/>
  <c r="W38" i="39"/>
  <c r="U38" i="39"/>
  <c r="Y38" i="39"/>
  <c r="Y33" i="39"/>
  <c r="W33" i="39"/>
  <c r="U33" i="39"/>
  <c r="Y18" i="39"/>
  <c r="W18" i="39"/>
  <c r="U18" i="39"/>
  <c r="W9" i="39"/>
  <c r="U9" i="39"/>
  <c r="Y9" i="39"/>
  <c r="W35" i="39"/>
  <c r="U35" i="39"/>
  <c r="Y35" i="39"/>
  <c r="Y24" i="39"/>
  <c r="W24" i="39"/>
  <c r="U24" i="39"/>
  <c r="Y7" i="39"/>
  <c r="U7" i="39"/>
  <c r="W7" i="39"/>
  <c r="W27" i="39"/>
  <c r="U27" i="39"/>
  <c r="Y27" i="39"/>
  <c r="Y12" i="39"/>
  <c r="U12" i="39"/>
  <c r="W12" i="39"/>
  <c r="Y28" i="39"/>
  <c r="W28" i="39"/>
  <c r="U28" i="39"/>
  <c r="R44" i="39"/>
  <c r="S5" i="39"/>
  <c r="Y21" i="39"/>
  <c r="U21" i="39"/>
  <c r="W21" i="39"/>
  <c r="W37" i="39"/>
  <c r="U37" i="39"/>
  <c r="Y37" i="39"/>
  <c r="Y21" i="37"/>
  <c r="W21" i="37"/>
  <c r="U21" i="37"/>
  <c r="W41" i="37"/>
  <c r="Y41" i="37"/>
  <c r="U41" i="37"/>
  <c r="W31" i="37"/>
  <c r="U31" i="37"/>
  <c r="Y31" i="37"/>
  <c r="W13" i="37"/>
  <c r="U13" i="37"/>
  <c r="Y13" i="37"/>
  <c r="Y25" i="37"/>
  <c r="U25" i="37"/>
  <c r="W25" i="37"/>
  <c r="Y24" i="37"/>
  <c r="W24" i="37"/>
  <c r="U24" i="37"/>
  <c r="U33" i="37"/>
  <c r="Y33" i="37"/>
  <c r="W33" i="37"/>
  <c r="W34" i="37"/>
  <c r="U34" i="37"/>
  <c r="Y34" i="37"/>
  <c r="U23" i="37"/>
  <c r="W23" i="37"/>
  <c r="Y23" i="37"/>
  <c r="Y14" i="37"/>
  <c r="W14" i="37"/>
  <c r="U14" i="37"/>
  <c r="Y40" i="37"/>
  <c r="W40" i="37"/>
  <c r="U40" i="37"/>
  <c r="W17" i="37"/>
  <c r="U17" i="37"/>
  <c r="Y17" i="37"/>
  <c r="W39" i="37"/>
  <c r="U39" i="37"/>
  <c r="Y39" i="37"/>
  <c r="Y22" i="37"/>
  <c r="W22" i="37"/>
  <c r="U22" i="37"/>
  <c r="Y42" i="37"/>
  <c r="W42" i="37"/>
  <c r="U42" i="37"/>
  <c r="Y19" i="37"/>
  <c r="U19" i="37"/>
  <c r="W19" i="37"/>
  <c r="W35" i="37"/>
  <c r="Y35" i="37"/>
  <c r="U35" i="37"/>
  <c r="Y12" i="37"/>
  <c r="W12" i="37"/>
  <c r="U12" i="37"/>
  <c r="W28" i="37"/>
  <c r="U28" i="37"/>
  <c r="Y28" i="37"/>
  <c r="U11" i="30"/>
  <c r="W11" i="30"/>
  <c r="Y11" i="30"/>
  <c r="Y21" i="30"/>
  <c r="W21" i="30"/>
  <c r="U21" i="30"/>
  <c r="Y23" i="30"/>
  <c r="W23" i="30"/>
  <c r="U23" i="30"/>
  <c r="Y37" i="30"/>
  <c r="W37" i="30"/>
  <c r="U37" i="30"/>
  <c r="Y13" i="30"/>
  <c r="U13" i="30"/>
  <c r="W13" i="30"/>
  <c r="R44" i="30"/>
  <c r="S7" i="30"/>
  <c r="S44" i="30" s="1"/>
  <c r="D25" i="7" s="1"/>
  <c r="W29" i="30"/>
  <c r="Y29" i="30"/>
  <c r="U29" i="30"/>
  <c r="W9" i="30"/>
  <c r="Y9" i="30"/>
  <c r="U9" i="30"/>
  <c r="Y25" i="30"/>
  <c r="W25" i="30"/>
  <c r="U25" i="30"/>
  <c r="U41" i="30"/>
  <c r="W41" i="30"/>
  <c r="Y41" i="30"/>
  <c r="W32" i="30"/>
  <c r="U32" i="30"/>
  <c r="Y32" i="30"/>
  <c r="W10" i="30"/>
  <c r="U10" i="30"/>
  <c r="Y10" i="30"/>
  <c r="U42" i="30"/>
  <c r="Y42" i="30"/>
  <c r="W42" i="30"/>
  <c r="W14" i="30"/>
  <c r="U14" i="30"/>
  <c r="Y14" i="30"/>
  <c r="Y22" i="30"/>
  <c r="U22" i="30"/>
  <c r="W22" i="30"/>
  <c r="W38" i="30"/>
  <c r="Y38" i="30"/>
  <c r="U38" i="30"/>
  <c r="Y16" i="30"/>
  <c r="W16" i="30"/>
  <c r="U16" i="30"/>
  <c r="Y36" i="30"/>
  <c r="W36" i="30"/>
  <c r="U36" i="30"/>
  <c r="Y20" i="30"/>
  <c r="U20" i="30"/>
  <c r="W20" i="30"/>
  <c r="U5" i="30"/>
  <c r="Y5" i="30"/>
  <c r="W5" i="30"/>
  <c r="Y28" i="20"/>
  <c r="W28" i="20"/>
  <c r="U28" i="20"/>
  <c r="Y16" i="20"/>
  <c r="U16" i="20"/>
  <c r="W16" i="20"/>
  <c r="W24" i="20"/>
  <c r="U24" i="20"/>
  <c r="Y24" i="20"/>
  <c r="Y42" i="20"/>
  <c r="W42" i="20"/>
  <c r="U42" i="20"/>
  <c r="Y26" i="20"/>
  <c r="U26" i="20"/>
  <c r="W26" i="20"/>
  <c r="W10" i="20"/>
  <c r="Y10" i="20"/>
  <c r="U10" i="20"/>
  <c r="W30" i="20"/>
  <c r="Y30" i="20"/>
  <c r="U30" i="20"/>
  <c r="Y14" i="20"/>
  <c r="U14" i="20"/>
  <c r="W14" i="20"/>
  <c r="Y31" i="20"/>
  <c r="U31" i="20"/>
  <c r="W31" i="20"/>
  <c r="W15" i="20"/>
  <c r="Y15" i="20"/>
  <c r="U15" i="20"/>
  <c r="U19" i="20"/>
  <c r="Y19" i="20"/>
  <c r="W19" i="20"/>
  <c r="W25" i="20"/>
  <c r="U25" i="20"/>
  <c r="Y25" i="20"/>
  <c r="Y23" i="20"/>
  <c r="U23" i="20"/>
  <c r="W23" i="20"/>
  <c r="U43" i="20"/>
  <c r="Y43" i="20"/>
  <c r="W43" i="20"/>
  <c r="U27" i="20"/>
  <c r="W27" i="20"/>
  <c r="Y27" i="20"/>
  <c r="Y7" i="20"/>
  <c r="U7" i="20"/>
  <c r="W7" i="20"/>
  <c r="U21" i="20"/>
  <c r="Y21" i="20"/>
  <c r="W21" i="20"/>
  <c r="U37" i="20"/>
  <c r="W37" i="20"/>
  <c r="Y37" i="20"/>
  <c r="W20" i="20"/>
  <c r="U20" i="20"/>
  <c r="Y20" i="20"/>
  <c r="R44" i="35"/>
  <c r="S5" i="35"/>
  <c r="Y34" i="35"/>
  <c r="U34" i="35"/>
  <c r="W34" i="35"/>
  <c r="W20" i="35"/>
  <c r="U20" i="35"/>
  <c r="Y20" i="35"/>
  <c r="W10" i="35"/>
  <c r="Y10" i="35"/>
  <c r="U10" i="35"/>
  <c r="Y26" i="35"/>
  <c r="W26" i="35"/>
  <c r="U26" i="35"/>
  <c r="Y38" i="35"/>
  <c r="U38" i="35"/>
  <c r="W38" i="35"/>
  <c r="Y18" i="35"/>
  <c r="U18" i="35"/>
  <c r="W18" i="35"/>
  <c r="Y40" i="35"/>
  <c r="U40" i="35"/>
  <c r="W40" i="35"/>
  <c r="W24" i="35"/>
  <c r="U24" i="35"/>
  <c r="Y24" i="35"/>
  <c r="Y8" i="35"/>
  <c r="U8" i="35"/>
  <c r="W8" i="35"/>
  <c r="W39" i="35"/>
  <c r="Y39" i="35"/>
  <c r="U39" i="35"/>
  <c r="W23" i="35"/>
  <c r="Y23" i="35"/>
  <c r="U23" i="35"/>
  <c r="W35" i="35"/>
  <c r="U35" i="35"/>
  <c r="Y35" i="35"/>
  <c r="W11" i="35"/>
  <c r="U11" i="35"/>
  <c r="Y11" i="35"/>
  <c r="Y43" i="35"/>
  <c r="W43" i="35"/>
  <c r="U43" i="35"/>
  <c r="Y13" i="35"/>
  <c r="W13" i="35"/>
  <c r="U13" i="35"/>
  <c r="W29" i="35"/>
  <c r="Y29" i="35"/>
  <c r="U29" i="35"/>
  <c r="W9" i="35"/>
  <c r="U9" i="35"/>
  <c r="Y9" i="35"/>
  <c r="Y25" i="35"/>
  <c r="W25" i="35"/>
  <c r="U25" i="35"/>
  <c r="W41" i="35"/>
  <c r="Y41" i="35"/>
  <c r="U41" i="35"/>
  <c r="U11" i="32"/>
  <c r="Y11" i="32"/>
  <c r="W11" i="32"/>
  <c r="W37" i="32"/>
  <c r="Y37" i="32"/>
  <c r="U37" i="32"/>
  <c r="Y43" i="32"/>
  <c r="W43" i="32"/>
  <c r="U43" i="32"/>
  <c r="W27" i="32"/>
  <c r="Y27" i="32"/>
  <c r="U27" i="32"/>
  <c r="Y25" i="32"/>
  <c r="W25" i="32"/>
  <c r="U25" i="32"/>
  <c r="W9" i="32"/>
  <c r="Y9" i="32"/>
  <c r="U9" i="32"/>
  <c r="Y29" i="32"/>
  <c r="W29" i="32"/>
  <c r="U29" i="32"/>
  <c r="W15" i="32"/>
  <c r="Y15" i="32"/>
  <c r="U15" i="32"/>
  <c r="U31" i="32"/>
  <c r="W31" i="32"/>
  <c r="Y31" i="32"/>
  <c r="W38" i="32"/>
  <c r="Y38" i="32"/>
  <c r="U38" i="32"/>
  <c r="W26" i="32"/>
  <c r="U26" i="32"/>
  <c r="Y26" i="32"/>
  <c r="Y34" i="32"/>
  <c r="U34" i="32"/>
  <c r="W34" i="32"/>
  <c r="W40" i="32"/>
  <c r="Y40" i="32"/>
  <c r="U40" i="32"/>
  <c r="Y6" i="32"/>
  <c r="W6" i="32"/>
  <c r="U6" i="32"/>
  <c r="Y16" i="32"/>
  <c r="U16" i="32"/>
  <c r="W16" i="32"/>
  <c r="Y32" i="32"/>
  <c r="W32" i="32"/>
  <c r="U32" i="32"/>
  <c r="W10" i="32"/>
  <c r="U10" i="32"/>
  <c r="Y10" i="32"/>
  <c r="W28" i="32"/>
  <c r="Y28" i="32"/>
  <c r="U28" i="32"/>
  <c r="W12" i="32"/>
  <c r="U12" i="32"/>
  <c r="Y12" i="32"/>
  <c r="R44" i="17"/>
  <c r="S5" i="17"/>
  <c r="W30" i="17"/>
  <c r="U30" i="17"/>
  <c r="Y30" i="17"/>
  <c r="W42" i="17"/>
  <c r="Y42" i="17"/>
  <c r="U42" i="17"/>
  <c r="W10" i="17"/>
  <c r="U10" i="17"/>
  <c r="Y10" i="17"/>
  <c r="W38" i="17"/>
  <c r="Y38" i="17"/>
  <c r="U38" i="17"/>
  <c r="W6" i="17"/>
  <c r="U6" i="17"/>
  <c r="Y6" i="17"/>
  <c r="Y18" i="17"/>
  <c r="W18" i="17"/>
  <c r="U18" i="17"/>
  <c r="Y29" i="17"/>
  <c r="U29" i="17"/>
  <c r="W29" i="17"/>
  <c r="U33" i="17"/>
  <c r="Y33" i="17"/>
  <c r="W33" i="17"/>
  <c r="U39" i="17"/>
  <c r="W39" i="17"/>
  <c r="Y39" i="17"/>
  <c r="U15" i="17"/>
  <c r="W15" i="17"/>
  <c r="Y15" i="17"/>
  <c r="Y37" i="17"/>
  <c r="U37" i="17"/>
  <c r="W37" i="17"/>
  <c r="W21" i="17"/>
  <c r="Y21" i="17"/>
  <c r="U21" i="17"/>
  <c r="U41" i="17"/>
  <c r="W41" i="17"/>
  <c r="Y41" i="17"/>
  <c r="W19" i="17"/>
  <c r="U19" i="17"/>
  <c r="Y19" i="17"/>
  <c r="W35" i="17"/>
  <c r="U35" i="17"/>
  <c r="Y35" i="17"/>
  <c r="W16" i="17"/>
  <c r="Y16" i="17"/>
  <c r="U16" i="17"/>
  <c r="Y40" i="17"/>
  <c r="W40" i="17"/>
  <c r="U40" i="17"/>
  <c r="W32" i="17"/>
  <c r="U32" i="17"/>
  <c r="Y32" i="17"/>
  <c r="W20" i="17"/>
  <c r="U20" i="17"/>
  <c r="Y20" i="17"/>
  <c r="Y8" i="51"/>
  <c r="W8" i="51"/>
  <c r="U8" i="51"/>
  <c r="Y20" i="51"/>
  <c r="W20" i="51"/>
  <c r="U20" i="51"/>
  <c r="Y22" i="51"/>
  <c r="W22" i="51"/>
  <c r="U22" i="51"/>
  <c r="Y29" i="51"/>
  <c r="U29" i="51"/>
  <c r="W29" i="51"/>
  <c r="Y32" i="51"/>
  <c r="W32" i="51"/>
  <c r="U32" i="51"/>
  <c r="Y7" i="51"/>
  <c r="U7" i="51"/>
  <c r="W7" i="51"/>
  <c r="W37" i="51"/>
  <c r="U37" i="51"/>
  <c r="Y37" i="51"/>
  <c r="W28" i="51"/>
  <c r="U28" i="51"/>
  <c r="Y28" i="51"/>
  <c r="U13" i="51"/>
  <c r="W13" i="51"/>
  <c r="Y13" i="51"/>
  <c r="W39" i="51"/>
  <c r="Y39" i="51"/>
  <c r="U39" i="51"/>
  <c r="Y30" i="51"/>
  <c r="U30" i="51"/>
  <c r="W30" i="51"/>
  <c r="W21" i="51"/>
  <c r="Y21" i="51"/>
  <c r="U21" i="51"/>
  <c r="W43" i="51"/>
  <c r="Y43" i="51"/>
  <c r="U43" i="51"/>
  <c r="W24" i="51"/>
  <c r="Y24" i="51"/>
  <c r="U24" i="51"/>
  <c r="W9" i="51"/>
  <c r="U9" i="51"/>
  <c r="Y9" i="51"/>
  <c r="W25" i="51"/>
  <c r="Y25" i="51"/>
  <c r="U25" i="51"/>
  <c r="W41" i="51"/>
  <c r="Y41" i="51"/>
  <c r="U41" i="51"/>
  <c r="Y18" i="51"/>
  <c r="W18" i="51"/>
  <c r="U18" i="51"/>
  <c r="Y34" i="51"/>
  <c r="U34" i="51"/>
  <c r="W34" i="51"/>
  <c r="U7" i="22"/>
  <c r="W7" i="22"/>
  <c r="Y7" i="22"/>
  <c r="Y17" i="22"/>
  <c r="U17" i="22"/>
  <c r="W17" i="22"/>
  <c r="U9" i="22"/>
  <c r="W9" i="22"/>
  <c r="Y9" i="22"/>
  <c r="Y13" i="22"/>
  <c r="U13" i="22"/>
  <c r="W13" i="22"/>
  <c r="Y23" i="22"/>
  <c r="W23" i="22"/>
  <c r="U23" i="22"/>
  <c r="Y30" i="22"/>
  <c r="U30" i="22"/>
  <c r="W30" i="22"/>
  <c r="W27" i="22"/>
  <c r="Y27" i="22"/>
  <c r="U27" i="22"/>
  <c r="Y37" i="22"/>
  <c r="W37" i="22"/>
  <c r="U37" i="22"/>
  <c r="Y19" i="22"/>
  <c r="W19" i="22"/>
  <c r="U19" i="22"/>
  <c r="U25" i="22"/>
  <c r="Y25" i="22"/>
  <c r="W25" i="22"/>
  <c r="W31" i="22"/>
  <c r="Y31" i="22"/>
  <c r="U31" i="22"/>
  <c r="U8" i="22"/>
  <c r="Y8" i="22"/>
  <c r="W8" i="22"/>
  <c r="R44" i="22"/>
  <c r="S5" i="22"/>
  <c r="W14" i="22"/>
  <c r="Y14" i="22"/>
  <c r="U14" i="22"/>
  <c r="W28" i="22"/>
  <c r="Y28" i="22"/>
  <c r="U28" i="22"/>
  <c r="W6" i="22"/>
  <c r="Y6" i="22"/>
  <c r="U6" i="22"/>
  <c r="Y22" i="22"/>
  <c r="W22" i="22"/>
  <c r="U22" i="22"/>
  <c r="W42" i="22"/>
  <c r="U42" i="22"/>
  <c r="Y42" i="22"/>
  <c r="Y26" i="22"/>
  <c r="W26" i="22"/>
  <c r="U26" i="22"/>
  <c r="W10" i="22"/>
  <c r="Y10" i="22"/>
  <c r="U10" i="22"/>
  <c r="W16" i="42"/>
  <c r="U16" i="42"/>
  <c r="Y16" i="42"/>
  <c r="R44" i="42"/>
  <c r="S5" i="42"/>
  <c r="W37" i="42"/>
  <c r="U37" i="42"/>
  <c r="Y37" i="42"/>
  <c r="W26" i="42"/>
  <c r="Y26" i="42"/>
  <c r="U26" i="42"/>
  <c r="Y40" i="42"/>
  <c r="U40" i="42"/>
  <c r="W40" i="42"/>
  <c r="Y22" i="42"/>
  <c r="U22" i="42"/>
  <c r="W22" i="42"/>
  <c r="W38" i="42"/>
  <c r="Y38" i="42"/>
  <c r="U38" i="42"/>
  <c r="W18" i="42"/>
  <c r="Y18" i="42"/>
  <c r="U18" i="42"/>
  <c r="W42" i="42"/>
  <c r="U42" i="42"/>
  <c r="Y42" i="42"/>
  <c r="W28" i="42"/>
  <c r="U28" i="42"/>
  <c r="Y28" i="42"/>
  <c r="Y13" i="42"/>
  <c r="U13" i="42"/>
  <c r="W13" i="42"/>
  <c r="Y41" i="42"/>
  <c r="W41" i="42"/>
  <c r="U41" i="42"/>
  <c r="Y30" i="42"/>
  <c r="U30" i="42"/>
  <c r="W30" i="42"/>
  <c r="W20" i="42"/>
  <c r="U20" i="42"/>
  <c r="Y20" i="42"/>
  <c r="W9" i="42"/>
  <c r="Y9" i="42"/>
  <c r="U9" i="42"/>
  <c r="Y39" i="42"/>
  <c r="W39" i="42"/>
  <c r="U39" i="42"/>
  <c r="W31" i="42"/>
  <c r="Y31" i="42"/>
  <c r="U31" i="42"/>
  <c r="Y23" i="42"/>
  <c r="U23" i="42"/>
  <c r="W23" i="42"/>
  <c r="W15" i="42"/>
  <c r="U15" i="42"/>
  <c r="Y15" i="42"/>
  <c r="Y7" i="42"/>
  <c r="W7" i="42"/>
  <c r="U7" i="42"/>
  <c r="W26" i="29"/>
  <c r="U26" i="29"/>
  <c r="Y26" i="29"/>
  <c r="Y10" i="29"/>
  <c r="U10" i="29"/>
  <c r="W10" i="29"/>
  <c r="W20" i="29"/>
  <c r="U20" i="29"/>
  <c r="Y20" i="29"/>
  <c r="Y24" i="29"/>
  <c r="W24" i="29"/>
  <c r="U24" i="29"/>
  <c r="W40" i="29"/>
  <c r="U40" i="29"/>
  <c r="Y40" i="29"/>
  <c r="Y18" i="29"/>
  <c r="U18" i="29"/>
  <c r="W18" i="29"/>
  <c r="W38" i="29"/>
  <c r="Y38" i="29"/>
  <c r="U38" i="29"/>
  <c r="W22" i="29"/>
  <c r="Y22" i="29"/>
  <c r="U22" i="29"/>
  <c r="W6" i="29"/>
  <c r="U6" i="29"/>
  <c r="Y6" i="29"/>
  <c r="Y43" i="29"/>
  <c r="W43" i="29"/>
  <c r="U43" i="29"/>
  <c r="W27" i="29"/>
  <c r="Y27" i="29"/>
  <c r="U27" i="29"/>
  <c r="W31" i="29"/>
  <c r="U31" i="29"/>
  <c r="Y31" i="29"/>
  <c r="U37" i="29"/>
  <c r="Y37" i="29"/>
  <c r="W37" i="29"/>
  <c r="W23" i="29"/>
  <c r="U23" i="29"/>
  <c r="Y23" i="29"/>
  <c r="Y19" i="29"/>
  <c r="W19" i="29"/>
  <c r="U19" i="29"/>
  <c r="U39" i="29"/>
  <c r="Y39" i="29"/>
  <c r="W39" i="29"/>
  <c r="Y17" i="29"/>
  <c r="W17" i="29"/>
  <c r="U17" i="29"/>
  <c r="W33" i="29"/>
  <c r="U33" i="29"/>
  <c r="Y33" i="29"/>
  <c r="W16" i="29"/>
  <c r="U16" i="29"/>
  <c r="Y16" i="29"/>
  <c r="W24" i="50"/>
  <c r="U24" i="50"/>
  <c r="Y24" i="50"/>
  <c r="W38" i="50"/>
  <c r="U38" i="50"/>
  <c r="Y38" i="50"/>
  <c r="W36" i="50"/>
  <c r="Y36" i="50"/>
  <c r="U36" i="50"/>
  <c r="Y15" i="50"/>
  <c r="W15" i="50"/>
  <c r="U15" i="50"/>
  <c r="Y29" i="50"/>
  <c r="W29" i="50"/>
  <c r="U29" i="50"/>
  <c r="Y39" i="50"/>
  <c r="W39" i="50"/>
  <c r="U39" i="50"/>
  <c r="W28" i="50"/>
  <c r="U28" i="50"/>
  <c r="Y28" i="50"/>
  <c r="W17" i="50"/>
  <c r="U17" i="50"/>
  <c r="Y17" i="50"/>
  <c r="Y16" i="50"/>
  <c r="W16" i="50"/>
  <c r="U16" i="50"/>
  <c r="W7" i="50"/>
  <c r="Y7" i="50"/>
  <c r="U7" i="50"/>
  <c r="W37" i="50"/>
  <c r="U37" i="50"/>
  <c r="Y37" i="50"/>
  <c r="Y20" i="50"/>
  <c r="W20" i="50"/>
  <c r="U20" i="50"/>
  <c r="Y40" i="50"/>
  <c r="W40" i="50"/>
  <c r="U40" i="50"/>
  <c r="Y23" i="50"/>
  <c r="W23" i="50"/>
  <c r="U23" i="50"/>
  <c r="W6" i="50"/>
  <c r="U6" i="50"/>
  <c r="Y6" i="50"/>
  <c r="Y18" i="50"/>
  <c r="W18" i="50"/>
  <c r="U18" i="50"/>
  <c r="U34" i="50"/>
  <c r="W34" i="50"/>
  <c r="Y34" i="50"/>
  <c r="W11" i="50"/>
  <c r="Y11" i="50"/>
  <c r="U11" i="50"/>
  <c r="Y27" i="50"/>
  <c r="U27" i="50"/>
  <c r="W27" i="50"/>
  <c r="Y43" i="50"/>
  <c r="U43" i="50"/>
  <c r="W43" i="50"/>
  <c r="W19" i="8"/>
  <c r="Y19" i="8"/>
  <c r="U19" i="8"/>
  <c r="Y35" i="8"/>
  <c r="U35" i="8"/>
  <c r="W35" i="8"/>
  <c r="U15" i="8"/>
  <c r="Y15" i="8"/>
  <c r="W15" i="8"/>
  <c r="Y31" i="8"/>
  <c r="W31" i="8"/>
  <c r="U31" i="8"/>
  <c r="Y42" i="8"/>
  <c r="U42" i="8"/>
  <c r="W42" i="8"/>
  <c r="U37" i="8"/>
  <c r="W37" i="8"/>
  <c r="Y37" i="8"/>
  <c r="Y32" i="8"/>
  <c r="W32" i="8"/>
  <c r="U32" i="8"/>
  <c r="W26" i="8"/>
  <c r="U26" i="8"/>
  <c r="Y26" i="8"/>
  <c r="U21" i="8"/>
  <c r="W21" i="8"/>
  <c r="Y21" i="8"/>
  <c r="Y16" i="8"/>
  <c r="W16" i="8"/>
  <c r="U16" i="8"/>
  <c r="Y10" i="8"/>
  <c r="U10" i="8"/>
  <c r="W10" i="8"/>
  <c r="R44" i="8"/>
  <c r="S5" i="8"/>
  <c r="Y38" i="8"/>
  <c r="W38" i="8"/>
  <c r="U38" i="8"/>
  <c r="U33" i="8"/>
  <c r="W33" i="8"/>
  <c r="Y33" i="8"/>
  <c r="W28" i="8"/>
  <c r="U28" i="8"/>
  <c r="Y28" i="8"/>
  <c r="W22" i="8"/>
  <c r="Y22" i="8"/>
  <c r="U22" i="8"/>
  <c r="Y17" i="8"/>
  <c r="U17" i="8"/>
  <c r="W17" i="8"/>
  <c r="U12" i="8"/>
  <c r="Y12" i="8"/>
  <c r="W12" i="8"/>
  <c r="U6" i="8"/>
  <c r="Y6" i="8"/>
  <c r="W6" i="8"/>
  <c r="Y25" i="26"/>
  <c r="W25" i="26"/>
  <c r="U25" i="26"/>
  <c r="Y9" i="26"/>
  <c r="W9" i="26"/>
  <c r="U9" i="26"/>
  <c r="W15" i="26"/>
  <c r="U15" i="26"/>
  <c r="Y15" i="26"/>
  <c r="Y21" i="26"/>
  <c r="W21" i="26"/>
  <c r="U21" i="26"/>
  <c r="W17" i="26"/>
  <c r="Y17" i="26"/>
  <c r="U17" i="26"/>
  <c r="U39" i="26"/>
  <c r="W39" i="26"/>
  <c r="Y39" i="26"/>
  <c r="W23" i="26"/>
  <c r="Y23" i="26"/>
  <c r="U23" i="26"/>
  <c r="U11" i="26"/>
  <c r="Y11" i="26"/>
  <c r="W11" i="26"/>
  <c r="U27" i="26"/>
  <c r="W27" i="26"/>
  <c r="Y27" i="26"/>
  <c r="U43" i="26"/>
  <c r="Y43" i="26"/>
  <c r="W43" i="26"/>
  <c r="W40" i="26"/>
  <c r="U40" i="26"/>
  <c r="Y40" i="26"/>
  <c r="Y30" i="26"/>
  <c r="U30" i="26"/>
  <c r="W30" i="26"/>
  <c r="W14" i="26"/>
  <c r="U14" i="26"/>
  <c r="Y14" i="26"/>
  <c r="R44" i="26"/>
  <c r="S5" i="26"/>
  <c r="Y28" i="26"/>
  <c r="W28" i="26"/>
  <c r="U28" i="26"/>
  <c r="U6" i="26"/>
  <c r="Y6" i="26"/>
  <c r="W6" i="26"/>
  <c r="Y22" i="26"/>
  <c r="U22" i="26"/>
  <c r="W22" i="26"/>
  <c r="W42" i="26"/>
  <c r="Y42" i="26"/>
  <c r="U42" i="26"/>
  <c r="Y26" i="26"/>
  <c r="U26" i="26"/>
  <c r="W26" i="26"/>
  <c r="Y10" i="26"/>
  <c r="U10" i="26"/>
  <c r="W10" i="26"/>
  <c r="W34" i="25"/>
  <c r="U34" i="25"/>
  <c r="Y34" i="25"/>
  <c r="W26" i="25"/>
  <c r="U26" i="25"/>
  <c r="Y26" i="25"/>
  <c r="Y12" i="25"/>
  <c r="U12" i="25"/>
  <c r="W12" i="25"/>
  <c r="Y16" i="25"/>
  <c r="W16" i="25"/>
  <c r="U16" i="25"/>
  <c r="Y24" i="25"/>
  <c r="W24" i="25"/>
  <c r="U24" i="25"/>
  <c r="Y40" i="25"/>
  <c r="U40" i="25"/>
  <c r="W40" i="25"/>
  <c r="Y18" i="25"/>
  <c r="U18" i="25"/>
  <c r="W18" i="25"/>
  <c r="U38" i="25"/>
  <c r="W38" i="25"/>
  <c r="Y38" i="25"/>
  <c r="U22" i="25"/>
  <c r="Y22" i="25"/>
  <c r="W22" i="25"/>
  <c r="W6" i="25"/>
  <c r="U6" i="25"/>
  <c r="Y6" i="25"/>
  <c r="W41" i="25"/>
  <c r="Y41" i="25"/>
  <c r="U41" i="25"/>
  <c r="U25" i="25"/>
  <c r="Y25" i="25"/>
  <c r="W25" i="25"/>
  <c r="Y31" i="25"/>
  <c r="W31" i="25"/>
  <c r="U31" i="25"/>
  <c r="Y37" i="25"/>
  <c r="W37" i="25"/>
  <c r="U37" i="25"/>
  <c r="W23" i="25"/>
  <c r="U23" i="25"/>
  <c r="Y23" i="25"/>
  <c r="U17" i="25"/>
  <c r="Y17" i="25"/>
  <c r="W17" i="25"/>
  <c r="W39" i="25"/>
  <c r="Y39" i="25"/>
  <c r="U39" i="25"/>
  <c r="U19" i="25"/>
  <c r="Y19" i="25"/>
  <c r="W19" i="25"/>
  <c r="Y35" i="25"/>
  <c r="W35" i="25"/>
  <c r="U35" i="25"/>
  <c r="R44" i="19"/>
  <c r="S5" i="19"/>
  <c r="U30" i="19"/>
  <c r="W30" i="19"/>
  <c r="Y30" i="19"/>
  <c r="W14" i="19"/>
  <c r="U14" i="19"/>
  <c r="Y14" i="19"/>
  <c r="U42" i="19"/>
  <c r="Y42" i="19"/>
  <c r="W42" i="19"/>
  <c r="W26" i="19"/>
  <c r="Y26" i="19"/>
  <c r="U26" i="19"/>
  <c r="W10" i="19"/>
  <c r="Y10" i="19"/>
  <c r="U10" i="19"/>
  <c r="U41" i="19"/>
  <c r="W41" i="19"/>
  <c r="Y41" i="19"/>
  <c r="W9" i="19"/>
  <c r="Y9" i="19"/>
  <c r="U9" i="19"/>
  <c r="W15" i="19"/>
  <c r="Y15" i="19"/>
  <c r="U15" i="19"/>
  <c r="Y11" i="19"/>
  <c r="W11" i="19"/>
  <c r="U11" i="19"/>
  <c r="U33" i="19"/>
  <c r="Y33" i="19"/>
  <c r="W33" i="19"/>
  <c r="W17" i="19"/>
  <c r="U17" i="19"/>
  <c r="Y17" i="19"/>
  <c r="Y39" i="19"/>
  <c r="W39" i="19"/>
  <c r="U39" i="19"/>
  <c r="U13" i="19"/>
  <c r="W13" i="19"/>
  <c r="Y13" i="19"/>
  <c r="U29" i="19"/>
  <c r="Y29" i="19"/>
  <c r="W29" i="19"/>
  <c r="Y24" i="19"/>
  <c r="W24" i="19"/>
  <c r="U24" i="19"/>
  <c r="W16" i="19"/>
  <c r="U16" i="19"/>
  <c r="Y16" i="19"/>
  <c r="Y8" i="19"/>
  <c r="W8" i="19"/>
  <c r="U8" i="19"/>
  <c r="Y12" i="19"/>
  <c r="W12" i="19"/>
  <c r="U12" i="19"/>
  <c r="Y20" i="19"/>
  <c r="U20" i="19"/>
  <c r="W20" i="19"/>
  <c r="Y40" i="21"/>
  <c r="U40" i="21"/>
  <c r="W40" i="21"/>
  <c r="Y24" i="21"/>
  <c r="W24" i="21"/>
  <c r="U24" i="21"/>
  <c r="Y8" i="21"/>
  <c r="W8" i="21"/>
  <c r="U8" i="21"/>
  <c r="W9" i="21"/>
  <c r="Y9" i="21"/>
  <c r="U9" i="21"/>
  <c r="Y31" i="21"/>
  <c r="W31" i="21"/>
  <c r="U31" i="21"/>
  <c r="Y33" i="21"/>
  <c r="W33" i="21"/>
  <c r="U33" i="21"/>
  <c r="W25" i="21"/>
  <c r="Y25" i="21"/>
  <c r="U25" i="21"/>
  <c r="Y17" i="21"/>
  <c r="U17" i="21"/>
  <c r="W17" i="21"/>
  <c r="W11" i="21"/>
  <c r="Y11" i="21"/>
  <c r="U11" i="21"/>
  <c r="Y27" i="21"/>
  <c r="U27" i="21"/>
  <c r="W27" i="21"/>
  <c r="W43" i="21"/>
  <c r="U43" i="21"/>
  <c r="Y43" i="21"/>
  <c r="W19" i="21"/>
  <c r="Y19" i="21"/>
  <c r="U19" i="21"/>
  <c r="W35" i="21"/>
  <c r="Y35" i="21"/>
  <c r="U35" i="21"/>
  <c r="W14" i="21"/>
  <c r="U14" i="21"/>
  <c r="Y14" i="21"/>
  <c r="Y22" i="21"/>
  <c r="U22" i="21"/>
  <c r="W22" i="21"/>
  <c r="W26" i="21"/>
  <c r="U26" i="21"/>
  <c r="Y26" i="21"/>
  <c r="W34" i="21"/>
  <c r="U34" i="21"/>
  <c r="Y34" i="21"/>
  <c r="Y36" i="21"/>
  <c r="W36" i="21"/>
  <c r="U36" i="21"/>
  <c r="W20" i="21"/>
  <c r="U20" i="21"/>
  <c r="Y20" i="21"/>
  <c r="Y17" i="43"/>
  <c r="U17" i="43"/>
  <c r="W17" i="43"/>
  <c r="W7" i="43"/>
  <c r="U7" i="43"/>
  <c r="Y7" i="43"/>
  <c r="Y28" i="43"/>
  <c r="W28" i="43"/>
  <c r="U28" i="43"/>
  <c r="Y31" i="43"/>
  <c r="W31" i="43"/>
  <c r="U31" i="43"/>
  <c r="W26" i="43"/>
  <c r="U26" i="43"/>
  <c r="Y26" i="43"/>
  <c r="Y19" i="43"/>
  <c r="W19" i="43"/>
  <c r="U19" i="43"/>
  <c r="R44" i="43"/>
  <c r="S5" i="43"/>
  <c r="Y32" i="43"/>
  <c r="U32" i="43"/>
  <c r="W32" i="43"/>
  <c r="W16" i="43"/>
  <c r="Y16" i="43"/>
  <c r="U16" i="43"/>
  <c r="W21" i="43"/>
  <c r="U21" i="43"/>
  <c r="Y21" i="43"/>
  <c r="Y18" i="43"/>
  <c r="W18" i="43"/>
  <c r="U18" i="43"/>
  <c r="Y11" i="43"/>
  <c r="U11" i="43"/>
  <c r="W11" i="43"/>
  <c r="W43" i="43"/>
  <c r="Y43" i="43"/>
  <c r="U43" i="43"/>
  <c r="Y15" i="43"/>
  <c r="U15" i="43"/>
  <c r="W15" i="43"/>
  <c r="W22" i="43"/>
  <c r="Y22" i="43"/>
  <c r="U22" i="43"/>
  <c r="W40" i="43"/>
  <c r="Y40" i="43"/>
  <c r="U40" i="43"/>
  <c r="W24" i="43"/>
  <c r="Y24" i="43"/>
  <c r="U24" i="43"/>
  <c r="Y39" i="43"/>
  <c r="U39" i="43"/>
  <c r="W39" i="43"/>
  <c r="U14" i="43"/>
  <c r="Y14" i="43"/>
  <c r="W14" i="43"/>
  <c r="Y25" i="43"/>
  <c r="W25" i="43"/>
  <c r="U25" i="43"/>
  <c r="Y25" i="41"/>
  <c r="U25" i="41"/>
  <c r="W25" i="41"/>
  <c r="Y22" i="41"/>
  <c r="W22" i="41"/>
  <c r="U22" i="41"/>
  <c r="U14" i="41"/>
  <c r="W14" i="41"/>
  <c r="Y14" i="41"/>
  <c r="Y31" i="41"/>
  <c r="W31" i="41"/>
  <c r="U31" i="41"/>
  <c r="W17" i="41"/>
  <c r="U17" i="41"/>
  <c r="Y17" i="41"/>
  <c r="W32" i="41"/>
  <c r="U32" i="41"/>
  <c r="Y32" i="41"/>
  <c r="W19" i="41"/>
  <c r="U19" i="41"/>
  <c r="Y19" i="41"/>
  <c r="W10" i="41"/>
  <c r="U10" i="41"/>
  <c r="Y10" i="41"/>
  <c r="Y38" i="41"/>
  <c r="U38" i="41"/>
  <c r="W38" i="41"/>
  <c r="Y27" i="41"/>
  <c r="W27" i="41"/>
  <c r="U27" i="41"/>
  <c r="W8" i="41"/>
  <c r="Y8" i="41"/>
  <c r="U8" i="41"/>
  <c r="W30" i="41"/>
  <c r="Y30" i="41"/>
  <c r="U30" i="41"/>
  <c r="Y11" i="41"/>
  <c r="U11" i="41"/>
  <c r="W11" i="41"/>
  <c r="Y33" i="41"/>
  <c r="W33" i="41"/>
  <c r="U33" i="41"/>
  <c r="Y12" i="41"/>
  <c r="U12" i="41"/>
  <c r="W12" i="41"/>
  <c r="W28" i="41"/>
  <c r="U28" i="41"/>
  <c r="Y28" i="41"/>
  <c r="R44" i="41"/>
  <c r="S5" i="41"/>
  <c r="W21" i="41"/>
  <c r="U21" i="41"/>
  <c r="Y21" i="41"/>
  <c r="Y37" i="41"/>
  <c r="U37" i="41"/>
  <c r="W37" i="41"/>
  <c r="Y13" i="40"/>
  <c r="U13" i="40"/>
  <c r="W13" i="40"/>
  <c r="W6" i="40"/>
  <c r="Y6" i="40"/>
  <c r="U6" i="40"/>
  <c r="W21" i="40"/>
  <c r="U21" i="40"/>
  <c r="Y21" i="40"/>
  <c r="Y33" i="40"/>
  <c r="W33" i="40"/>
  <c r="U33" i="40"/>
  <c r="Y7" i="40"/>
  <c r="U7" i="40"/>
  <c r="W7" i="40"/>
  <c r="Y19" i="40"/>
  <c r="W19" i="40"/>
  <c r="U19" i="40"/>
  <c r="U11" i="40"/>
  <c r="Y11" i="40"/>
  <c r="W11" i="40"/>
  <c r="W8" i="40"/>
  <c r="U8" i="40"/>
  <c r="Y8" i="40"/>
  <c r="W27" i="40"/>
  <c r="U27" i="40"/>
  <c r="Y27" i="40"/>
  <c r="Y26" i="40"/>
  <c r="U26" i="40"/>
  <c r="W26" i="40"/>
  <c r="Y17" i="40"/>
  <c r="W17" i="40"/>
  <c r="U17" i="40"/>
  <c r="W43" i="40"/>
  <c r="Y43" i="40"/>
  <c r="U43" i="40"/>
  <c r="Y34" i="40"/>
  <c r="U34" i="40"/>
  <c r="W34" i="40"/>
  <c r="W23" i="40"/>
  <c r="Y23" i="40"/>
  <c r="U23" i="40"/>
  <c r="W10" i="40"/>
  <c r="Y10" i="40"/>
  <c r="U10" i="40"/>
  <c r="Y32" i="40"/>
  <c r="W32" i="40"/>
  <c r="U32" i="40"/>
  <c r="W15" i="40"/>
  <c r="Y15" i="40"/>
  <c r="U15" i="40"/>
  <c r="W35" i="40"/>
  <c r="U35" i="40"/>
  <c r="Y35" i="40"/>
  <c r="Y20" i="40"/>
  <c r="W20" i="40"/>
  <c r="U20" i="40"/>
  <c r="Y36" i="40"/>
  <c r="W36" i="40"/>
  <c r="U36" i="40"/>
  <c r="U5" i="44"/>
  <c r="U44" i="44" s="1"/>
  <c r="E38" i="7" s="1"/>
  <c r="S44" i="44"/>
  <c r="D38" i="7" s="1"/>
  <c r="W5" i="44"/>
  <c r="W44" i="44" s="1"/>
  <c r="F38" i="7" s="1"/>
  <c r="Y5" i="44"/>
  <c r="Y44" i="44" s="1"/>
  <c r="G38" i="7" s="1"/>
  <c r="R36" i="13"/>
  <c r="S36" i="13" s="1"/>
  <c r="R20" i="13"/>
  <c r="S20" i="13" s="1"/>
  <c r="R43" i="13"/>
  <c r="S43" i="13" s="1"/>
  <c r="R35" i="13"/>
  <c r="S35" i="13" s="1"/>
  <c r="R27" i="13"/>
  <c r="S27" i="13" s="1"/>
  <c r="R19" i="13"/>
  <c r="S19" i="13" s="1"/>
  <c r="R11" i="13"/>
  <c r="S11" i="13" s="1"/>
  <c r="R12" i="13"/>
  <c r="S12" i="13" s="1"/>
  <c r="R33" i="13"/>
  <c r="S33" i="13" s="1"/>
  <c r="R23" i="13"/>
  <c r="S23" i="13" s="1"/>
  <c r="R13" i="13"/>
  <c r="S13" i="13" s="1"/>
  <c r="R39" i="13"/>
  <c r="S39" i="13" s="1"/>
  <c r="R29" i="13"/>
  <c r="S29" i="13" s="1"/>
  <c r="R17" i="13"/>
  <c r="S17" i="13" s="1"/>
  <c r="R31" i="13"/>
  <c r="S31" i="13" s="1"/>
  <c r="R9" i="13"/>
  <c r="S9" i="13" s="1"/>
  <c r="R25" i="13"/>
  <c r="S25" i="13" s="1"/>
  <c r="R7" i="13"/>
  <c r="S7" i="13" s="1"/>
  <c r="R41" i="13"/>
  <c r="S41" i="13" s="1"/>
  <c r="R21" i="13"/>
  <c r="S21" i="13" s="1"/>
  <c r="R37" i="13"/>
  <c r="S37" i="13" s="1"/>
  <c r="R15" i="13"/>
  <c r="S15" i="13" s="1"/>
  <c r="R6" i="13"/>
  <c r="S6" i="13" s="1"/>
  <c r="R14" i="13"/>
  <c r="S14" i="13" s="1"/>
  <c r="R22" i="13"/>
  <c r="S22" i="13" s="1"/>
  <c r="R30" i="13"/>
  <c r="S30" i="13" s="1"/>
  <c r="R38" i="13"/>
  <c r="S38" i="13" s="1"/>
  <c r="R10" i="13"/>
  <c r="S10" i="13" s="1"/>
  <c r="R18" i="13"/>
  <c r="S18" i="13" s="1"/>
  <c r="R26" i="13"/>
  <c r="S26" i="13" s="1"/>
  <c r="R34" i="13"/>
  <c r="S34" i="13" s="1"/>
  <c r="R42" i="13"/>
  <c r="S42" i="13" s="1"/>
  <c r="R8" i="13"/>
  <c r="S8" i="13" s="1"/>
  <c r="R24" i="13"/>
  <c r="S24" i="13" s="1"/>
  <c r="R40" i="13"/>
  <c r="S40" i="13" s="1"/>
  <c r="R16" i="13"/>
  <c r="S16" i="13" s="1"/>
  <c r="R32" i="13"/>
  <c r="S32" i="13" s="1"/>
  <c r="R28" i="13"/>
  <c r="S28" i="13" s="1"/>
  <c r="R5" i="13"/>
  <c r="R44" i="23"/>
  <c r="S5" i="23"/>
  <c r="Y42" i="23"/>
  <c r="U42" i="23"/>
  <c r="W42" i="23"/>
  <c r="W38" i="23"/>
  <c r="U38" i="23"/>
  <c r="Y38" i="23"/>
  <c r="W6" i="23"/>
  <c r="Y6" i="23"/>
  <c r="U6" i="23"/>
  <c r="U12" i="23"/>
  <c r="W12" i="23"/>
  <c r="Y12" i="23"/>
  <c r="Y10" i="23"/>
  <c r="U10" i="23"/>
  <c r="W10" i="23"/>
  <c r="Y14" i="23"/>
  <c r="W14" i="23"/>
  <c r="U14" i="23"/>
  <c r="Y37" i="23"/>
  <c r="W37" i="23"/>
  <c r="U37" i="23"/>
  <c r="Y43" i="23"/>
  <c r="W43" i="23"/>
  <c r="U43" i="23"/>
  <c r="U27" i="23"/>
  <c r="Y27" i="23"/>
  <c r="W27" i="23"/>
  <c r="Y33" i="23"/>
  <c r="W33" i="23"/>
  <c r="U33" i="23"/>
  <c r="W19" i="23"/>
  <c r="Y19" i="23"/>
  <c r="U19" i="23"/>
  <c r="Y41" i="23"/>
  <c r="W41" i="23"/>
  <c r="U41" i="23"/>
  <c r="W25" i="23"/>
  <c r="Y25" i="23"/>
  <c r="U25" i="23"/>
  <c r="Y15" i="23"/>
  <c r="U15" i="23"/>
  <c r="W15" i="23"/>
  <c r="Y31" i="23"/>
  <c r="U31" i="23"/>
  <c r="W31" i="23"/>
  <c r="Y8" i="23"/>
  <c r="U8" i="23"/>
  <c r="W8" i="23"/>
  <c r="W24" i="23"/>
  <c r="Y24" i="23"/>
  <c r="U24" i="23"/>
  <c r="W16" i="23"/>
  <c r="Y16" i="23"/>
  <c r="U16" i="23"/>
  <c r="W18" i="23"/>
  <c r="U18" i="23"/>
  <c r="Y18" i="23"/>
  <c r="W22" i="38"/>
  <c r="U22" i="38"/>
  <c r="Y22" i="38"/>
  <c r="W39" i="38"/>
  <c r="Y39" i="38"/>
  <c r="U39" i="38"/>
  <c r="W27" i="38"/>
  <c r="Y27" i="38"/>
  <c r="U27" i="38"/>
  <c r="W11" i="38"/>
  <c r="U11" i="38"/>
  <c r="Y11" i="38"/>
  <c r="W24" i="38"/>
  <c r="U24" i="38"/>
  <c r="Y24" i="38"/>
  <c r="Y25" i="38"/>
  <c r="U25" i="38"/>
  <c r="W25" i="38"/>
  <c r="Y18" i="38"/>
  <c r="W18" i="38"/>
  <c r="U18" i="38"/>
  <c r="U15" i="38"/>
  <c r="Y15" i="38"/>
  <c r="W15" i="38"/>
  <c r="Y14" i="38"/>
  <c r="U14" i="38"/>
  <c r="W14" i="38"/>
  <c r="U42" i="38"/>
  <c r="W42" i="38"/>
  <c r="Y42" i="38"/>
  <c r="U33" i="38"/>
  <c r="Y33" i="38"/>
  <c r="W33" i="38"/>
  <c r="Y16" i="38"/>
  <c r="U16" i="38"/>
  <c r="W16" i="38"/>
  <c r="Y38" i="38"/>
  <c r="U38" i="38"/>
  <c r="W38" i="38"/>
  <c r="Y19" i="38"/>
  <c r="W19" i="38"/>
  <c r="U19" i="38"/>
  <c r="Y41" i="38"/>
  <c r="W41" i="38"/>
  <c r="U41" i="38"/>
  <c r="W20" i="38"/>
  <c r="U20" i="38"/>
  <c r="Y20" i="38"/>
  <c r="W36" i="38"/>
  <c r="U36" i="38"/>
  <c r="Y36" i="38"/>
  <c r="W13" i="38"/>
  <c r="U13" i="38"/>
  <c r="Y13" i="38"/>
  <c r="Y29" i="38"/>
  <c r="W29" i="38"/>
  <c r="U29" i="38"/>
  <c r="R34" i="49"/>
  <c r="S34" i="49" s="1"/>
  <c r="R24" i="49"/>
  <c r="S24" i="49" s="1"/>
  <c r="R12" i="49"/>
  <c r="S12" i="49" s="1"/>
  <c r="R6" i="49"/>
  <c r="S6" i="49" s="1"/>
  <c r="R33" i="49"/>
  <c r="S33" i="49" s="1"/>
  <c r="R19" i="49"/>
  <c r="S19" i="49" s="1"/>
  <c r="R42" i="49"/>
  <c r="S42" i="49" s="1"/>
  <c r="R28" i="49"/>
  <c r="S28" i="49" s="1"/>
  <c r="R16" i="49"/>
  <c r="S16" i="49" s="1"/>
  <c r="R43" i="49"/>
  <c r="S43" i="49" s="1"/>
  <c r="R29" i="49"/>
  <c r="S29" i="49" s="1"/>
  <c r="R13" i="49"/>
  <c r="S13" i="49" s="1"/>
  <c r="R40" i="49"/>
  <c r="S40" i="49" s="1"/>
  <c r="R26" i="49"/>
  <c r="S26" i="49" s="1"/>
  <c r="R10" i="49"/>
  <c r="S10" i="49" s="1"/>
  <c r="R21" i="49"/>
  <c r="S21" i="49" s="1"/>
  <c r="R32" i="49"/>
  <c r="S32" i="49" s="1"/>
  <c r="R35" i="49"/>
  <c r="S35" i="49" s="1"/>
  <c r="R9" i="49"/>
  <c r="S9" i="49" s="1"/>
  <c r="R18" i="49"/>
  <c r="S18" i="49" s="1"/>
  <c r="R36" i="49"/>
  <c r="S36" i="49" s="1"/>
  <c r="R25" i="49"/>
  <c r="S25" i="49" s="1"/>
  <c r="R8" i="49"/>
  <c r="S8" i="49" s="1"/>
  <c r="R11" i="49"/>
  <c r="S11" i="49" s="1"/>
  <c r="R41" i="49"/>
  <c r="S41" i="49" s="1"/>
  <c r="R20" i="49"/>
  <c r="S20" i="49" s="1"/>
  <c r="R39" i="49"/>
  <c r="S39" i="49" s="1"/>
  <c r="R23" i="49"/>
  <c r="S23" i="49" s="1"/>
  <c r="R7" i="49"/>
  <c r="S7" i="49" s="1"/>
  <c r="R30" i="49"/>
  <c r="S30" i="49" s="1"/>
  <c r="R14" i="49"/>
  <c r="S14" i="49" s="1"/>
  <c r="R27" i="49"/>
  <c r="S27" i="49" s="1"/>
  <c r="R5" i="49"/>
  <c r="R31" i="49"/>
  <c r="S31" i="49" s="1"/>
  <c r="R15" i="49"/>
  <c r="S15" i="49" s="1"/>
  <c r="R38" i="49"/>
  <c r="S38" i="49" s="1"/>
  <c r="R22" i="49"/>
  <c r="S22" i="49" s="1"/>
  <c r="R37" i="49"/>
  <c r="S37" i="49" s="1"/>
  <c r="R17" i="49"/>
  <c r="S17" i="49" s="1"/>
  <c r="C39" i="46" l="1"/>
  <c r="C7" i="46"/>
  <c r="C38" i="46"/>
  <c r="C32" i="46"/>
  <c r="C14" i="46"/>
  <c r="C12" i="46"/>
  <c r="Y17" i="49"/>
  <c r="U17" i="49"/>
  <c r="W17" i="49"/>
  <c r="Y22" i="49"/>
  <c r="W22" i="49"/>
  <c r="U22" i="49"/>
  <c r="W15" i="49"/>
  <c r="U15" i="49"/>
  <c r="Y15" i="49"/>
  <c r="R44" i="49"/>
  <c r="S5" i="49"/>
  <c r="Y14" i="49"/>
  <c r="W14" i="49"/>
  <c r="U14" i="49"/>
  <c r="W7" i="49"/>
  <c r="U7" i="49"/>
  <c r="Y7" i="49"/>
  <c r="W39" i="49"/>
  <c r="Y39" i="49"/>
  <c r="U39" i="49"/>
  <c r="W41" i="49"/>
  <c r="Y41" i="49"/>
  <c r="U41" i="49"/>
  <c r="W8" i="49"/>
  <c r="U8" i="49"/>
  <c r="Y8" i="49"/>
  <c r="Y36" i="49"/>
  <c r="W36" i="49"/>
  <c r="U36" i="49"/>
  <c r="Y9" i="49"/>
  <c r="W9" i="49"/>
  <c r="U9" i="49"/>
  <c r="W32" i="49"/>
  <c r="U32" i="49"/>
  <c r="Y32" i="49"/>
  <c r="Y10" i="49"/>
  <c r="U10" i="49"/>
  <c r="W10" i="49"/>
  <c r="W40" i="49"/>
  <c r="U40" i="49"/>
  <c r="Y40" i="49"/>
  <c r="Y29" i="49"/>
  <c r="W29" i="49"/>
  <c r="U29" i="49"/>
  <c r="Y16" i="49"/>
  <c r="W16" i="49"/>
  <c r="U16" i="49"/>
  <c r="U42" i="49"/>
  <c r="Y42" i="49"/>
  <c r="W42" i="49"/>
  <c r="Y33" i="49"/>
  <c r="W33" i="49"/>
  <c r="U33" i="49"/>
  <c r="Y12" i="49"/>
  <c r="W12" i="49"/>
  <c r="U12" i="49"/>
  <c r="Y34" i="49"/>
  <c r="U34" i="49"/>
  <c r="W34" i="49"/>
  <c r="Y28" i="13"/>
  <c r="U28" i="13"/>
  <c r="W28" i="13"/>
  <c r="W16" i="13"/>
  <c r="Y16" i="13"/>
  <c r="U16" i="13"/>
  <c r="Y24" i="13"/>
  <c r="W24" i="13"/>
  <c r="U24" i="13"/>
  <c r="W42" i="13"/>
  <c r="U42" i="13"/>
  <c r="Y42" i="13"/>
  <c r="W26" i="13"/>
  <c r="U26" i="13"/>
  <c r="Y26" i="13"/>
  <c r="Y10" i="13"/>
  <c r="U10" i="13"/>
  <c r="W10" i="13"/>
  <c r="Y30" i="13"/>
  <c r="U30" i="13"/>
  <c r="W30" i="13"/>
  <c r="W14" i="13"/>
  <c r="U14" i="13"/>
  <c r="Y14" i="13"/>
  <c r="U15" i="13"/>
  <c r="W15" i="13"/>
  <c r="Y15" i="13"/>
  <c r="U21" i="13"/>
  <c r="W21" i="13"/>
  <c r="Y21" i="13"/>
  <c r="Y7" i="13"/>
  <c r="U7" i="13"/>
  <c r="W7" i="13"/>
  <c r="W9" i="13"/>
  <c r="U9" i="13"/>
  <c r="Y9" i="13"/>
  <c r="Y17" i="13"/>
  <c r="W17" i="13"/>
  <c r="U17" i="13"/>
  <c r="U39" i="13"/>
  <c r="Y39" i="13"/>
  <c r="W39" i="13"/>
  <c r="Y23" i="13"/>
  <c r="U23" i="13"/>
  <c r="W23" i="13"/>
  <c r="W12" i="13"/>
  <c r="U12" i="13"/>
  <c r="Y12" i="13"/>
  <c r="U19" i="13"/>
  <c r="Y19" i="13"/>
  <c r="W19" i="13"/>
  <c r="Y35" i="13"/>
  <c r="W35" i="13"/>
  <c r="U35" i="13"/>
  <c r="W20" i="13"/>
  <c r="U20" i="13"/>
  <c r="Y20" i="13"/>
  <c r="Y5" i="41"/>
  <c r="Y44" i="41" s="1"/>
  <c r="G36" i="7" s="1"/>
  <c r="S44" i="41"/>
  <c r="D36" i="7" s="1"/>
  <c r="W5" i="41"/>
  <c r="W44" i="41" s="1"/>
  <c r="F36" i="7" s="1"/>
  <c r="U5" i="41"/>
  <c r="U44" i="41" s="1"/>
  <c r="E36" i="7" s="1"/>
  <c r="S44" i="26"/>
  <c r="D21" i="7" s="1"/>
  <c r="W5" i="26"/>
  <c r="W44" i="26" s="1"/>
  <c r="F21" i="7" s="1"/>
  <c r="U5" i="26"/>
  <c r="U44" i="26" s="1"/>
  <c r="E21" i="7" s="1"/>
  <c r="Y5" i="26"/>
  <c r="Y44" i="26" s="1"/>
  <c r="G21" i="7" s="1"/>
  <c r="C13" i="46"/>
  <c r="C18" i="46"/>
  <c r="C23" i="46"/>
  <c r="C29" i="46"/>
  <c r="C34" i="46"/>
  <c r="C11" i="46"/>
  <c r="C17" i="46"/>
  <c r="C22" i="46"/>
  <c r="C27" i="46"/>
  <c r="C33" i="46"/>
  <c r="C43" i="46"/>
  <c r="C16" i="46"/>
  <c r="C36" i="46"/>
  <c r="C20" i="46"/>
  <c r="S44" i="42"/>
  <c r="D37" i="7" s="1"/>
  <c r="U5" i="42"/>
  <c r="U44" i="42" s="1"/>
  <c r="E37" i="7" s="1"/>
  <c r="Y5" i="42"/>
  <c r="Y44" i="42" s="1"/>
  <c r="G37" i="7" s="1"/>
  <c r="W5" i="42"/>
  <c r="W44" i="42" s="1"/>
  <c r="F37" i="7" s="1"/>
  <c r="Y5" i="22"/>
  <c r="Y44" i="22" s="1"/>
  <c r="G17" i="7" s="1"/>
  <c r="W5" i="22"/>
  <c r="W44" i="22" s="1"/>
  <c r="F17" i="7" s="1"/>
  <c r="S44" i="22"/>
  <c r="D17" i="7" s="1"/>
  <c r="U5" i="22"/>
  <c r="U44" i="22" s="1"/>
  <c r="E17" i="7" s="1"/>
  <c r="Y5" i="17"/>
  <c r="Y44" i="17" s="1"/>
  <c r="G12" i="7" s="1"/>
  <c r="W5" i="17"/>
  <c r="W44" i="17" s="1"/>
  <c r="F12" i="7" s="1"/>
  <c r="U5" i="17"/>
  <c r="U44" i="17" s="1"/>
  <c r="E12" i="7" s="1"/>
  <c r="S44" i="17"/>
  <c r="D12" i="7" s="1"/>
  <c r="U5" i="35"/>
  <c r="U44" i="35" s="1"/>
  <c r="E30" i="7" s="1"/>
  <c r="S44" i="35"/>
  <c r="D30" i="7" s="1"/>
  <c r="Y5" i="35"/>
  <c r="Y44" i="35" s="1"/>
  <c r="G30" i="7" s="1"/>
  <c r="W5" i="35"/>
  <c r="W44" i="35" s="1"/>
  <c r="F30" i="7" s="1"/>
  <c r="Y7" i="30"/>
  <c r="Y44" i="30" s="1"/>
  <c r="G25" i="7" s="1"/>
  <c r="W7" i="30"/>
  <c r="W44" i="30" s="1"/>
  <c r="F25" i="7" s="1"/>
  <c r="U7" i="30"/>
  <c r="U44" i="30" s="1"/>
  <c r="E25" i="7" s="1"/>
  <c r="W5" i="39"/>
  <c r="W44" i="39" s="1"/>
  <c r="F34" i="7" s="1"/>
  <c r="S44" i="39"/>
  <c r="D34" i="7" s="1"/>
  <c r="U5" i="39"/>
  <c r="U44" i="39" s="1"/>
  <c r="E34" i="7" s="1"/>
  <c r="Y5" i="39"/>
  <c r="Y44" i="39" s="1"/>
  <c r="G34" i="7" s="1"/>
  <c r="W5" i="52"/>
  <c r="W44" i="52" s="1"/>
  <c r="F40" i="7" s="1"/>
  <c r="Y5" i="52"/>
  <c r="Y44" i="52" s="1"/>
  <c r="G40" i="7" s="1"/>
  <c r="S44" i="52"/>
  <c r="D40" i="7" s="1"/>
  <c r="U5" i="52"/>
  <c r="U44" i="52" s="1"/>
  <c r="E40" i="7" s="1"/>
  <c r="S44" i="24"/>
  <c r="D19" i="7" s="1"/>
  <c r="W5" i="24"/>
  <c r="W44" i="24" s="1"/>
  <c r="F19" i="7" s="1"/>
  <c r="Y5" i="24"/>
  <c r="Y44" i="24" s="1"/>
  <c r="G19" i="7" s="1"/>
  <c r="U5" i="24"/>
  <c r="U44" i="24" s="1"/>
  <c r="E19" i="7" s="1"/>
  <c r="W5" i="31"/>
  <c r="W44" i="31" s="1"/>
  <c r="F26" i="7" s="1"/>
  <c r="S44" i="31"/>
  <c r="D26" i="7" s="1"/>
  <c r="Y5" i="31"/>
  <c r="Y44" i="31" s="1"/>
  <c r="G26" i="7" s="1"/>
  <c r="U5" i="31"/>
  <c r="U44" i="31" s="1"/>
  <c r="E26" i="7" s="1"/>
  <c r="U5" i="38"/>
  <c r="U44" i="38" s="1"/>
  <c r="E33" i="7" s="1"/>
  <c r="S44" i="38"/>
  <c r="D33" i="7" s="1"/>
  <c r="W5" i="38"/>
  <c r="W44" i="38" s="1"/>
  <c r="F33" i="7" s="1"/>
  <c r="Y5" i="38"/>
  <c r="Y44" i="38" s="1"/>
  <c r="G33" i="7" s="1"/>
  <c r="R44" i="16"/>
  <c r="S5" i="16"/>
  <c r="W20" i="16"/>
  <c r="U20" i="16"/>
  <c r="Y20" i="16"/>
  <c r="Y32" i="16"/>
  <c r="U32" i="16"/>
  <c r="W32" i="16"/>
  <c r="W40" i="16"/>
  <c r="Y40" i="16"/>
  <c r="U40" i="16"/>
  <c r="Y8" i="16"/>
  <c r="U8" i="16"/>
  <c r="W8" i="16"/>
  <c r="Y34" i="16"/>
  <c r="U34" i="16"/>
  <c r="W34" i="16"/>
  <c r="Y18" i="16"/>
  <c r="W18" i="16"/>
  <c r="U18" i="16"/>
  <c r="W38" i="16"/>
  <c r="U38" i="16"/>
  <c r="Y38" i="16"/>
  <c r="W22" i="16"/>
  <c r="U22" i="16"/>
  <c r="Y22" i="16"/>
  <c r="W6" i="16"/>
  <c r="Y6" i="16"/>
  <c r="U6" i="16"/>
  <c r="Y31" i="16"/>
  <c r="W31" i="16"/>
  <c r="U31" i="16"/>
  <c r="Y37" i="16"/>
  <c r="W37" i="16"/>
  <c r="U37" i="16"/>
  <c r="W43" i="16"/>
  <c r="U43" i="16"/>
  <c r="Y43" i="16"/>
  <c r="Y27" i="16"/>
  <c r="W27" i="16"/>
  <c r="U27" i="16"/>
  <c r="Y23" i="16"/>
  <c r="U23" i="16"/>
  <c r="W23" i="16"/>
  <c r="U19" i="16"/>
  <c r="W19" i="16"/>
  <c r="Y19" i="16"/>
  <c r="U39" i="16"/>
  <c r="Y39" i="16"/>
  <c r="W39" i="16"/>
  <c r="W17" i="16"/>
  <c r="Y17" i="16"/>
  <c r="U17" i="16"/>
  <c r="U33" i="16"/>
  <c r="W33" i="16"/>
  <c r="Y33" i="16"/>
  <c r="W28" i="16"/>
  <c r="Y28" i="16"/>
  <c r="U28" i="16"/>
  <c r="Y5" i="40"/>
  <c r="Y44" i="40" s="1"/>
  <c r="G35" i="7" s="1"/>
  <c r="U5" i="40"/>
  <c r="U44" i="40" s="1"/>
  <c r="E35" i="7" s="1"/>
  <c r="W5" i="40"/>
  <c r="W44" i="40" s="1"/>
  <c r="F35" i="7" s="1"/>
  <c r="S44" i="40"/>
  <c r="D35" i="7" s="1"/>
  <c r="U39" i="27"/>
  <c r="W39" i="27"/>
  <c r="Y39" i="27"/>
  <c r="Y23" i="27"/>
  <c r="W23" i="27"/>
  <c r="U23" i="27"/>
  <c r="U27" i="27"/>
  <c r="Y27" i="27"/>
  <c r="W27" i="27"/>
  <c r="Y33" i="27"/>
  <c r="W33" i="27"/>
  <c r="U33" i="27"/>
  <c r="W19" i="27"/>
  <c r="Y19" i="27"/>
  <c r="U19" i="27"/>
  <c r="Y41" i="27"/>
  <c r="U41" i="27"/>
  <c r="W41" i="27"/>
  <c r="U25" i="27"/>
  <c r="Y25" i="27"/>
  <c r="W25" i="27"/>
  <c r="U7" i="27"/>
  <c r="Y7" i="27"/>
  <c r="W7" i="27"/>
  <c r="W21" i="27"/>
  <c r="Y21" i="27"/>
  <c r="U21" i="27"/>
  <c r="Y37" i="27"/>
  <c r="U37" i="27"/>
  <c r="W37" i="27"/>
  <c r="Y40" i="27"/>
  <c r="U40" i="27"/>
  <c r="W40" i="27"/>
  <c r="W28" i="27"/>
  <c r="Y28" i="27"/>
  <c r="U28" i="27"/>
  <c r="Y12" i="27"/>
  <c r="U12" i="27"/>
  <c r="W12" i="27"/>
  <c r="Y36" i="27"/>
  <c r="W36" i="27"/>
  <c r="U36" i="27"/>
  <c r="U16" i="27"/>
  <c r="Y16" i="27"/>
  <c r="W16" i="27"/>
  <c r="W42" i="27"/>
  <c r="Y42" i="27"/>
  <c r="U42" i="27"/>
  <c r="Y20" i="27"/>
  <c r="U20" i="27"/>
  <c r="W20" i="27"/>
  <c r="W38" i="27"/>
  <c r="U38" i="27"/>
  <c r="Y38" i="27"/>
  <c r="Y22" i="27"/>
  <c r="U22" i="27"/>
  <c r="W22" i="27"/>
  <c r="W6" i="27"/>
  <c r="Y6" i="27"/>
  <c r="U6" i="27"/>
  <c r="C8" i="46"/>
  <c r="C10" i="46"/>
  <c r="C15" i="46"/>
  <c r="C21" i="46"/>
  <c r="C26" i="46"/>
  <c r="C31" i="46"/>
  <c r="C37" i="46"/>
  <c r="C42" i="46"/>
  <c r="C9" i="46"/>
  <c r="C19" i="46"/>
  <c r="C25" i="46"/>
  <c r="C30" i="46"/>
  <c r="C35" i="46"/>
  <c r="C41" i="46"/>
  <c r="C40" i="46"/>
  <c r="C24" i="46"/>
  <c r="C44" i="46"/>
  <c r="C28" i="46"/>
  <c r="S44" i="29"/>
  <c r="D24" i="7" s="1"/>
  <c r="Y5" i="29"/>
  <c r="Y44" i="29" s="1"/>
  <c r="G24" i="7" s="1"/>
  <c r="U5" i="29"/>
  <c r="U44" i="29" s="1"/>
  <c r="E24" i="7" s="1"/>
  <c r="W5" i="29"/>
  <c r="W44" i="29" s="1"/>
  <c r="F24" i="7" s="1"/>
  <c r="W5" i="51"/>
  <c r="W44" i="51" s="1"/>
  <c r="F41" i="7" s="1"/>
  <c r="S44" i="51"/>
  <c r="D41" i="7" s="1"/>
  <c r="Y5" i="51"/>
  <c r="Y44" i="51" s="1"/>
  <c r="G41" i="7" s="1"/>
  <c r="U5" i="51"/>
  <c r="U44" i="51" s="1"/>
  <c r="E41" i="7" s="1"/>
  <c r="S44" i="32"/>
  <c r="D27" i="7" s="1"/>
  <c r="Y5" i="32"/>
  <c r="Y44" i="32" s="1"/>
  <c r="G27" i="7" s="1"/>
  <c r="W5" i="32"/>
  <c r="W44" i="32" s="1"/>
  <c r="F27" i="7" s="1"/>
  <c r="U5" i="32"/>
  <c r="U44" i="32" s="1"/>
  <c r="E27" i="7" s="1"/>
  <c r="Y5" i="37"/>
  <c r="Y44" i="37" s="1"/>
  <c r="G32" i="7" s="1"/>
  <c r="W5" i="37"/>
  <c r="W44" i="37" s="1"/>
  <c r="F32" i="7" s="1"/>
  <c r="S44" i="37"/>
  <c r="D32" i="7" s="1"/>
  <c r="U5" i="37"/>
  <c r="U44" i="37" s="1"/>
  <c r="E32" i="7" s="1"/>
  <c r="Y13" i="18"/>
  <c r="U13" i="18"/>
  <c r="W13" i="18"/>
  <c r="Y23" i="18"/>
  <c r="W23" i="18"/>
  <c r="U23" i="18"/>
  <c r="Y41" i="18"/>
  <c r="U41" i="18"/>
  <c r="W41" i="18"/>
  <c r="U33" i="18"/>
  <c r="W33" i="18"/>
  <c r="Y33" i="18"/>
  <c r="U9" i="18"/>
  <c r="W9" i="18"/>
  <c r="Y9" i="18"/>
  <c r="R44" i="18"/>
  <c r="S5" i="18"/>
  <c r="U15" i="18"/>
  <c r="Y15" i="18"/>
  <c r="W15" i="18"/>
  <c r="W37" i="18"/>
  <c r="U37" i="18"/>
  <c r="Y37" i="18"/>
  <c r="U19" i="18"/>
  <c r="Y19" i="18"/>
  <c r="W19" i="18"/>
  <c r="W35" i="18"/>
  <c r="U35" i="18"/>
  <c r="Y35" i="18"/>
  <c r="W36" i="18"/>
  <c r="Y36" i="18"/>
  <c r="U36" i="18"/>
  <c r="W28" i="18"/>
  <c r="Y28" i="18"/>
  <c r="U28" i="18"/>
  <c r="Y40" i="18"/>
  <c r="U40" i="18"/>
  <c r="W40" i="18"/>
  <c r="Y8" i="18"/>
  <c r="W8" i="18"/>
  <c r="U8" i="18"/>
  <c r="W16" i="18"/>
  <c r="Y16" i="18"/>
  <c r="U16" i="18"/>
  <c r="W34" i="18"/>
  <c r="U34" i="18"/>
  <c r="Y34" i="18"/>
  <c r="Y18" i="18"/>
  <c r="U18" i="18"/>
  <c r="W18" i="18"/>
  <c r="Y38" i="18"/>
  <c r="W38" i="18"/>
  <c r="U38" i="18"/>
  <c r="U22" i="18"/>
  <c r="W22" i="18"/>
  <c r="Y22" i="18"/>
  <c r="Y6" i="18"/>
  <c r="W6" i="18"/>
  <c r="U6" i="18"/>
  <c r="Y31" i="14"/>
  <c r="U31" i="14"/>
  <c r="W31" i="14"/>
  <c r="U37" i="14"/>
  <c r="Y37" i="14"/>
  <c r="W37" i="14"/>
  <c r="Y41" i="14"/>
  <c r="W41" i="14"/>
  <c r="U41" i="14"/>
  <c r="Y25" i="14"/>
  <c r="U25" i="14"/>
  <c r="W25" i="14"/>
  <c r="W23" i="14"/>
  <c r="U23" i="14"/>
  <c r="Y23" i="14"/>
  <c r="U17" i="14"/>
  <c r="W17" i="14"/>
  <c r="Y17" i="14"/>
  <c r="U39" i="14"/>
  <c r="Y39" i="14"/>
  <c r="W39" i="14"/>
  <c r="U19" i="14"/>
  <c r="W19" i="14"/>
  <c r="Y19" i="14"/>
  <c r="W35" i="14"/>
  <c r="U35" i="14"/>
  <c r="Y35" i="14"/>
  <c r="Y20" i="14"/>
  <c r="W20" i="14"/>
  <c r="U20" i="14"/>
  <c r="Y12" i="14"/>
  <c r="W12" i="14"/>
  <c r="U12" i="14"/>
  <c r="R44" i="14"/>
  <c r="S5" i="14"/>
  <c r="W24" i="14"/>
  <c r="U24" i="14"/>
  <c r="Y24" i="14"/>
  <c r="Y32" i="14"/>
  <c r="U32" i="14"/>
  <c r="W32" i="14"/>
  <c r="Y42" i="14"/>
  <c r="W42" i="14"/>
  <c r="U42" i="14"/>
  <c r="W26" i="14"/>
  <c r="Y26" i="14"/>
  <c r="U26" i="14"/>
  <c r="W10" i="14"/>
  <c r="U10" i="14"/>
  <c r="Y10" i="14"/>
  <c r="Y30" i="14"/>
  <c r="U30" i="14"/>
  <c r="W30" i="14"/>
  <c r="W14" i="14"/>
  <c r="Y14" i="14"/>
  <c r="U14" i="14"/>
  <c r="U5" i="33"/>
  <c r="U44" i="33" s="1"/>
  <c r="E28" i="7" s="1"/>
  <c r="Y5" i="33"/>
  <c r="Y44" i="33" s="1"/>
  <c r="G28" i="7" s="1"/>
  <c r="S44" i="33"/>
  <c r="D28" i="7" s="1"/>
  <c r="W5" i="33"/>
  <c r="W44" i="33" s="1"/>
  <c r="F28" i="7" s="1"/>
  <c r="Y28" i="48"/>
  <c r="W28" i="48"/>
  <c r="U28" i="48"/>
  <c r="W25" i="48"/>
  <c r="U25" i="48"/>
  <c r="Y25" i="48"/>
  <c r="W12" i="48"/>
  <c r="Y12" i="48"/>
  <c r="U12" i="48"/>
  <c r="W18" i="48"/>
  <c r="U18" i="48"/>
  <c r="Y18" i="48"/>
  <c r="W35" i="48"/>
  <c r="Y35" i="48"/>
  <c r="U35" i="48"/>
  <c r="W13" i="48"/>
  <c r="U13" i="48"/>
  <c r="Y13" i="48"/>
  <c r="Y14" i="48"/>
  <c r="W14" i="48"/>
  <c r="U14" i="48"/>
  <c r="Y31" i="48"/>
  <c r="U31" i="48"/>
  <c r="W31" i="48"/>
  <c r="Y24" i="48"/>
  <c r="W24" i="48"/>
  <c r="U24" i="48"/>
  <c r="Y6" i="48"/>
  <c r="U6" i="48"/>
  <c r="W6" i="48"/>
  <c r="W7" i="48"/>
  <c r="U7" i="48"/>
  <c r="Y7" i="48"/>
  <c r="Y20" i="48"/>
  <c r="W20" i="48"/>
  <c r="U20" i="48"/>
  <c r="W30" i="48"/>
  <c r="Y30" i="48"/>
  <c r="U30" i="48"/>
  <c r="W34" i="48"/>
  <c r="Y34" i="48"/>
  <c r="U34" i="48"/>
  <c r="W10" i="48"/>
  <c r="U10" i="48"/>
  <c r="Y10" i="48"/>
  <c r="W21" i="48"/>
  <c r="Y21" i="48"/>
  <c r="U21" i="48"/>
  <c r="Y26" i="48"/>
  <c r="W26" i="48"/>
  <c r="U26" i="48"/>
  <c r="Y39" i="48"/>
  <c r="U39" i="48"/>
  <c r="W39" i="48"/>
  <c r="W32" i="48"/>
  <c r="U32" i="48"/>
  <c r="Y32" i="48"/>
  <c r="W5" i="28"/>
  <c r="W44" i="28" s="1"/>
  <c r="F23" i="7" s="1"/>
  <c r="U5" i="28"/>
  <c r="U44" i="28" s="1"/>
  <c r="E23" i="7" s="1"/>
  <c r="Y5" i="28"/>
  <c r="Y44" i="28" s="1"/>
  <c r="G23" i="7" s="1"/>
  <c r="S44" i="28"/>
  <c r="D23" i="7" s="1"/>
  <c r="W7" i="34"/>
  <c r="W44" i="34" s="1"/>
  <c r="F29" i="7" s="1"/>
  <c r="Y7" i="34"/>
  <c r="Y44" i="34" s="1"/>
  <c r="G29" i="7" s="1"/>
  <c r="U7" i="34"/>
  <c r="U44" i="34" s="1"/>
  <c r="E29" i="7" s="1"/>
  <c r="Y37" i="49"/>
  <c r="U37" i="49"/>
  <c r="W37" i="49"/>
  <c r="U38" i="49"/>
  <c r="W38" i="49"/>
  <c r="Y38" i="49"/>
  <c r="Y31" i="49"/>
  <c r="W31" i="49"/>
  <c r="U31" i="49"/>
  <c r="W27" i="49"/>
  <c r="Y27" i="49"/>
  <c r="U27" i="49"/>
  <c r="Y30" i="49"/>
  <c r="U30" i="49"/>
  <c r="W30" i="49"/>
  <c r="W23" i="49"/>
  <c r="Y23" i="49"/>
  <c r="U23" i="49"/>
  <c r="W20" i="49"/>
  <c r="U20" i="49"/>
  <c r="Y20" i="49"/>
  <c r="W11" i="49"/>
  <c r="Y11" i="49"/>
  <c r="U11" i="49"/>
  <c r="W25" i="49"/>
  <c r="Y25" i="49"/>
  <c r="U25" i="49"/>
  <c r="Y18" i="49"/>
  <c r="W18" i="49"/>
  <c r="U18" i="49"/>
  <c r="Y35" i="49"/>
  <c r="U35" i="49"/>
  <c r="W35" i="49"/>
  <c r="Y21" i="49"/>
  <c r="W21" i="49"/>
  <c r="U21" i="49"/>
  <c r="W26" i="49"/>
  <c r="Y26" i="49"/>
  <c r="U26" i="49"/>
  <c r="W13" i="49"/>
  <c r="U13" i="49"/>
  <c r="Y13" i="49"/>
  <c r="W43" i="49"/>
  <c r="U43" i="49"/>
  <c r="Y43" i="49"/>
  <c r="Y28" i="49"/>
  <c r="W28" i="49"/>
  <c r="U28" i="49"/>
  <c r="Y19" i="49"/>
  <c r="W19" i="49"/>
  <c r="U19" i="49"/>
  <c r="W6" i="49"/>
  <c r="Y6" i="49"/>
  <c r="U6" i="49"/>
  <c r="Y24" i="49"/>
  <c r="U24" i="49"/>
  <c r="W24" i="49"/>
  <c r="Y5" i="23"/>
  <c r="Y44" i="23" s="1"/>
  <c r="G18" i="7" s="1"/>
  <c r="S44" i="23"/>
  <c r="D18" i="7" s="1"/>
  <c r="W5" i="23"/>
  <c r="W44" i="23" s="1"/>
  <c r="F18" i="7" s="1"/>
  <c r="U5" i="23"/>
  <c r="U44" i="23" s="1"/>
  <c r="E18" i="7" s="1"/>
  <c r="R44" i="13"/>
  <c r="S5" i="13"/>
  <c r="Y32" i="13"/>
  <c r="W32" i="13"/>
  <c r="U32" i="13"/>
  <c r="W40" i="13"/>
  <c r="U40" i="13"/>
  <c r="Y40" i="13"/>
  <c r="W8" i="13"/>
  <c r="U8" i="13"/>
  <c r="Y8" i="13"/>
  <c r="W34" i="13"/>
  <c r="Y34" i="13"/>
  <c r="U34" i="13"/>
  <c r="Y18" i="13"/>
  <c r="U18" i="13"/>
  <c r="W18" i="13"/>
  <c r="W38" i="13"/>
  <c r="U38" i="13"/>
  <c r="Y38" i="13"/>
  <c r="Y22" i="13"/>
  <c r="U22" i="13"/>
  <c r="W22" i="13"/>
  <c r="U6" i="13"/>
  <c r="W6" i="13"/>
  <c r="Y6" i="13"/>
  <c r="Y37" i="13"/>
  <c r="U37" i="13"/>
  <c r="W37" i="13"/>
  <c r="W41" i="13"/>
  <c r="U41" i="13"/>
  <c r="Y41" i="13"/>
  <c r="W25" i="13"/>
  <c r="Y25" i="13"/>
  <c r="U25" i="13"/>
  <c r="Y31" i="13"/>
  <c r="W31" i="13"/>
  <c r="U31" i="13"/>
  <c r="W29" i="13"/>
  <c r="Y29" i="13"/>
  <c r="U29" i="13"/>
  <c r="U13" i="13"/>
  <c r="Y13" i="13"/>
  <c r="W13" i="13"/>
  <c r="W33" i="13"/>
  <c r="Y33" i="13"/>
  <c r="U33" i="13"/>
  <c r="W11" i="13"/>
  <c r="U11" i="13"/>
  <c r="Y11" i="13"/>
  <c r="U27" i="13"/>
  <c r="W27" i="13"/>
  <c r="Y27" i="13"/>
  <c r="W43" i="13"/>
  <c r="U43" i="13"/>
  <c r="Y43" i="13"/>
  <c r="Y36" i="13"/>
  <c r="U36" i="13"/>
  <c r="W36" i="13"/>
  <c r="U5" i="43"/>
  <c r="U44" i="43" s="1"/>
  <c r="E39" i="7" s="1"/>
  <c r="S44" i="43"/>
  <c r="D39" i="7" s="1"/>
  <c r="Y5" i="43"/>
  <c r="Y44" i="43" s="1"/>
  <c r="G39" i="7" s="1"/>
  <c r="W5" i="43"/>
  <c r="W44" i="43" s="1"/>
  <c r="F39" i="7" s="1"/>
  <c r="W5" i="19"/>
  <c r="W44" i="19" s="1"/>
  <c r="F14" i="7" s="1"/>
  <c r="Y5" i="19"/>
  <c r="Y44" i="19" s="1"/>
  <c r="G14" i="7" s="1"/>
  <c r="U5" i="19"/>
  <c r="U44" i="19" s="1"/>
  <c r="E14" i="7" s="1"/>
  <c r="S44" i="19"/>
  <c r="D14" i="7" s="1"/>
  <c r="Y5" i="8"/>
  <c r="S44" i="8"/>
  <c r="D6" i="7" s="1"/>
  <c r="W5" i="8"/>
  <c r="U5" i="8"/>
  <c r="S44" i="34"/>
  <c r="D29" i="7" s="1"/>
  <c r="W36" i="16"/>
  <c r="U36" i="16"/>
  <c r="Y36" i="16"/>
  <c r="W12" i="16"/>
  <c r="U12" i="16"/>
  <c r="Y12" i="16"/>
  <c r="Y16" i="16"/>
  <c r="U16" i="16"/>
  <c r="W16" i="16"/>
  <c r="W24" i="16"/>
  <c r="U24" i="16"/>
  <c r="Y24" i="16"/>
  <c r="Y42" i="16"/>
  <c r="W42" i="16"/>
  <c r="U42" i="16"/>
  <c r="W26" i="16"/>
  <c r="U26" i="16"/>
  <c r="Y26" i="16"/>
  <c r="Y10" i="16"/>
  <c r="U10" i="16"/>
  <c r="W10" i="16"/>
  <c r="W30" i="16"/>
  <c r="Y30" i="16"/>
  <c r="U30" i="16"/>
  <c r="W14" i="16"/>
  <c r="U14" i="16"/>
  <c r="Y14" i="16"/>
  <c r="Y11" i="16"/>
  <c r="W11" i="16"/>
  <c r="U11" i="16"/>
  <c r="W15" i="16"/>
  <c r="U15" i="16"/>
  <c r="Y15" i="16"/>
  <c r="W21" i="16"/>
  <c r="U21" i="16"/>
  <c r="Y21" i="16"/>
  <c r="Y7" i="16"/>
  <c r="U7" i="16"/>
  <c r="W7" i="16"/>
  <c r="W13" i="16"/>
  <c r="Y13" i="16"/>
  <c r="U13" i="16"/>
  <c r="W35" i="16"/>
  <c r="Y35" i="16"/>
  <c r="U35" i="16"/>
  <c r="Y29" i="16"/>
  <c r="U29" i="16"/>
  <c r="W29" i="16"/>
  <c r="W9" i="16"/>
  <c r="Y9" i="16"/>
  <c r="U9" i="16"/>
  <c r="W25" i="16"/>
  <c r="U25" i="16"/>
  <c r="Y25" i="16"/>
  <c r="U41" i="16"/>
  <c r="Y41" i="16"/>
  <c r="W41" i="16"/>
  <c r="S44" i="21"/>
  <c r="D16" i="7" s="1"/>
  <c r="W5" i="21"/>
  <c r="W44" i="21" s="1"/>
  <c r="F16" i="7" s="1"/>
  <c r="Y5" i="21"/>
  <c r="Y44" i="21" s="1"/>
  <c r="G16" i="7" s="1"/>
  <c r="U5" i="21"/>
  <c r="U44" i="21" s="1"/>
  <c r="E16" i="7" s="1"/>
  <c r="Y5" i="25"/>
  <c r="Y44" i="25" s="1"/>
  <c r="G20" i="7" s="1"/>
  <c r="W5" i="25"/>
  <c r="W44" i="25" s="1"/>
  <c r="F20" i="7" s="1"/>
  <c r="S44" i="25"/>
  <c r="D20" i="7" s="1"/>
  <c r="U5" i="25"/>
  <c r="U44" i="25" s="1"/>
  <c r="E20" i="7" s="1"/>
  <c r="U17" i="27"/>
  <c r="W17" i="27"/>
  <c r="Y17" i="27"/>
  <c r="Y43" i="27"/>
  <c r="U43" i="27"/>
  <c r="W43" i="27"/>
  <c r="Y11" i="27"/>
  <c r="W11" i="27"/>
  <c r="U11" i="27"/>
  <c r="W9" i="27"/>
  <c r="U9" i="27"/>
  <c r="Y9" i="27"/>
  <c r="U31" i="27"/>
  <c r="W31" i="27"/>
  <c r="Y31" i="27"/>
  <c r="U15" i="27"/>
  <c r="W15" i="27"/>
  <c r="Y15" i="27"/>
  <c r="Y35" i="27"/>
  <c r="U35" i="27"/>
  <c r="W35" i="27"/>
  <c r="W13" i="27"/>
  <c r="Y13" i="27"/>
  <c r="U13" i="27"/>
  <c r="U29" i="27"/>
  <c r="Y29" i="27"/>
  <c r="W29" i="27"/>
  <c r="Y18" i="27"/>
  <c r="U18" i="27"/>
  <c r="W18" i="27"/>
  <c r="Y8" i="27"/>
  <c r="U8" i="27"/>
  <c r="W8" i="27"/>
  <c r="Y34" i="27"/>
  <c r="U34" i="27"/>
  <c r="W34" i="27"/>
  <c r="W24" i="27"/>
  <c r="U24" i="27"/>
  <c r="Y24" i="27"/>
  <c r="W26" i="27"/>
  <c r="Y26" i="27"/>
  <c r="U26" i="27"/>
  <c r="R44" i="27"/>
  <c r="S5" i="27"/>
  <c r="Y32" i="27"/>
  <c r="U32" i="27"/>
  <c r="W32" i="27"/>
  <c r="W10" i="27"/>
  <c r="U10" i="27"/>
  <c r="Y10" i="27"/>
  <c r="W30" i="27"/>
  <c r="U30" i="27"/>
  <c r="Y30" i="27"/>
  <c r="W14" i="27"/>
  <c r="U14" i="27"/>
  <c r="Y14" i="27"/>
  <c r="U5" i="50"/>
  <c r="U44" i="50" s="1"/>
  <c r="E42" i="7" s="1"/>
  <c r="S44" i="50"/>
  <c r="D42" i="7" s="1"/>
  <c r="Y5" i="50"/>
  <c r="Y44" i="50" s="1"/>
  <c r="G42" i="7" s="1"/>
  <c r="W5" i="50"/>
  <c r="W44" i="50" s="1"/>
  <c r="F42" i="7" s="1"/>
  <c r="S44" i="20"/>
  <c r="D15" i="7" s="1"/>
  <c r="W5" i="20"/>
  <c r="W44" i="20" s="1"/>
  <c r="F15" i="7" s="1"/>
  <c r="Y5" i="20"/>
  <c r="Y44" i="20" s="1"/>
  <c r="G15" i="7" s="1"/>
  <c r="U5" i="20"/>
  <c r="U44" i="20" s="1"/>
  <c r="E15" i="7" s="1"/>
  <c r="W17" i="18"/>
  <c r="Y17" i="18"/>
  <c r="U17" i="18"/>
  <c r="U21" i="18"/>
  <c r="Y21" i="18"/>
  <c r="W21" i="18"/>
  <c r="Y29" i="18"/>
  <c r="W29" i="18"/>
  <c r="U29" i="18"/>
  <c r="Y39" i="18"/>
  <c r="W39" i="18"/>
  <c r="U39" i="18"/>
  <c r="W31" i="18"/>
  <c r="Y31" i="18"/>
  <c r="U31" i="18"/>
  <c r="U7" i="18"/>
  <c r="W7" i="18"/>
  <c r="Y7" i="18"/>
  <c r="Y25" i="18"/>
  <c r="W25" i="18"/>
  <c r="U25" i="18"/>
  <c r="Y11" i="18"/>
  <c r="W11" i="18"/>
  <c r="U11" i="18"/>
  <c r="Y27" i="18"/>
  <c r="W27" i="18"/>
  <c r="U27" i="18"/>
  <c r="W43" i="18"/>
  <c r="U43" i="18"/>
  <c r="Y43" i="18"/>
  <c r="W12" i="18"/>
  <c r="Y12" i="18"/>
  <c r="U12" i="18"/>
  <c r="Y20" i="18"/>
  <c r="U20" i="18"/>
  <c r="W20" i="18"/>
  <c r="W24" i="18"/>
  <c r="U24" i="18"/>
  <c r="Y24" i="18"/>
  <c r="W32" i="18"/>
  <c r="Y32" i="18"/>
  <c r="U32" i="18"/>
  <c r="U42" i="18"/>
  <c r="W42" i="18"/>
  <c r="Y42" i="18"/>
  <c r="W26" i="18"/>
  <c r="U26" i="18"/>
  <c r="Y26" i="18"/>
  <c r="Y10" i="18"/>
  <c r="U10" i="18"/>
  <c r="W10" i="18"/>
  <c r="Y30" i="18"/>
  <c r="W30" i="18"/>
  <c r="U30" i="18"/>
  <c r="W14" i="18"/>
  <c r="Y14" i="18"/>
  <c r="U14" i="18"/>
  <c r="W9" i="14"/>
  <c r="U9" i="14"/>
  <c r="Y9" i="14"/>
  <c r="Y15" i="14"/>
  <c r="U15" i="14"/>
  <c r="W15" i="14"/>
  <c r="U21" i="14"/>
  <c r="W21" i="14"/>
  <c r="Y21" i="14"/>
  <c r="Y7" i="14"/>
  <c r="U7" i="14"/>
  <c r="W7" i="14"/>
  <c r="W13" i="14"/>
  <c r="U13" i="14"/>
  <c r="Y13" i="14"/>
  <c r="W33" i="14"/>
  <c r="Y33" i="14"/>
  <c r="U33" i="14"/>
  <c r="Y29" i="14"/>
  <c r="U29" i="14"/>
  <c r="W29" i="14"/>
  <c r="Y11" i="14"/>
  <c r="W11" i="14"/>
  <c r="U11" i="14"/>
  <c r="W27" i="14"/>
  <c r="Y27" i="14"/>
  <c r="U27" i="14"/>
  <c r="U43" i="14"/>
  <c r="Y43" i="14"/>
  <c r="W43" i="14"/>
  <c r="Y28" i="14"/>
  <c r="U28" i="14"/>
  <c r="W28" i="14"/>
  <c r="Y36" i="14"/>
  <c r="U36" i="14"/>
  <c r="W36" i="14"/>
  <c r="Y40" i="14"/>
  <c r="W40" i="14"/>
  <c r="U40" i="14"/>
  <c r="Y8" i="14"/>
  <c r="W8" i="14"/>
  <c r="U8" i="14"/>
  <c r="Y16" i="14"/>
  <c r="U16" i="14"/>
  <c r="W16" i="14"/>
  <c r="Y34" i="14"/>
  <c r="U34" i="14"/>
  <c r="W34" i="14"/>
  <c r="W18" i="14"/>
  <c r="U18" i="14"/>
  <c r="Y18" i="14"/>
  <c r="Y38" i="14"/>
  <c r="U38" i="14"/>
  <c r="W38" i="14"/>
  <c r="Y22" i="14"/>
  <c r="U22" i="14"/>
  <c r="W22" i="14"/>
  <c r="W6" i="14"/>
  <c r="U6" i="14"/>
  <c r="Y6" i="14"/>
  <c r="W5" i="15"/>
  <c r="W44" i="15" s="1"/>
  <c r="F10" i="7" s="1"/>
  <c r="S44" i="15"/>
  <c r="D10" i="7" s="1"/>
  <c r="Y5" i="15"/>
  <c r="Y44" i="15" s="1"/>
  <c r="G10" i="7" s="1"/>
  <c r="U5" i="15"/>
  <c r="U44" i="15" s="1"/>
  <c r="E10" i="7" s="1"/>
  <c r="S44" i="36"/>
  <c r="D31" i="7" s="1"/>
  <c r="W5" i="36"/>
  <c r="W44" i="36" s="1"/>
  <c r="F31" i="7" s="1"/>
  <c r="U5" i="36"/>
  <c r="U44" i="36" s="1"/>
  <c r="E31" i="7" s="1"/>
  <c r="Y5" i="36"/>
  <c r="Y44" i="36" s="1"/>
  <c r="G31" i="7" s="1"/>
  <c r="Y11" i="48"/>
  <c r="W11" i="48"/>
  <c r="U11" i="48"/>
  <c r="W41" i="48"/>
  <c r="Y41" i="48"/>
  <c r="U41" i="48"/>
  <c r="W15" i="48"/>
  <c r="Y15" i="48"/>
  <c r="U15" i="48"/>
  <c r="W17" i="48"/>
  <c r="Y17" i="48"/>
  <c r="U17" i="48"/>
  <c r="Y9" i="48"/>
  <c r="U9" i="48"/>
  <c r="W9" i="48"/>
  <c r="Y22" i="48"/>
  <c r="W22" i="48"/>
  <c r="U22" i="48"/>
  <c r="Y33" i="48"/>
  <c r="W33" i="48"/>
  <c r="U33" i="48"/>
  <c r="W36" i="48"/>
  <c r="Y36" i="48"/>
  <c r="U36" i="48"/>
  <c r="W8" i="48"/>
  <c r="U8" i="48"/>
  <c r="Y8" i="48"/>
  <c r="W40" i="48"/>
  <c r="U40" i="48"/>
  <c r="Y40" i="48"/>
  <c r="Y27" i="48"/>
  <c r="W27" i="48"/>
  <c r="U27" i="48"/>
  <c r="U42" i="48"/>
  <c r="W42" i="48"/>
  <c r="Y42" i="48"/>
  <c r="Y29" i="48"/>
  <c r="W29" i="48"/>
  <c r="U29" i="48"/>
  <c r="Y37" i="48"/>
  <c r="U37" i="48"/>
  <c r="W37" i="48"/>
  <c r="U19" i="48"/>
  <c r="W19" i="48"/>
  <c r="Y19" i="48"/>
  <c r="Y38" i="48"/>
  <c r="U38" i="48"/>
  <c r="W38" i="48"/>
  <c r="W43" i="48"/>
  <c r="Y43" i="48"/>
  <c r="U43" i="48"/>
  <c r="Y23" i="48"/>
  <c r="U23" i="48"/>
  <c r="D24" i="46" s="1"/>
  <c r="W23" i="48"/>
  <c r="Y16" i="48"/>
  <c r="W16" i="48"/>
  <c r="U16" i="48"/>
  <c r="R44" i="48"/>
  <c r="S5" i="48"/>
  <c r="D44" i="46" l="1"/>
  <c r="D7" i="46"/>
  <c r="F27" i="46"/>
  <c r="D8" i="46"/>
  <c r="F21" i="46"/>
  <c r="D32" i="46"/>
  <c r="D19" i="46"/>
  <c r="F29" i="46"/>
  <c r="D20" i="46"/>
  <c r="D40" i="46"/>
  <c r="E19" i="46"/>
  <c r="D33" i="46"/>
  <c r="E35" i="46"/>
  <c r="F35" i="46"/>
  <c r="F38" i="46"/>
  <c r="E25" i="46"/>
  <c r="D30" i="46"/>
  <c r="F26" i="46"/>
  <c r="E8" i="46"/>
  <c r="E31" i="46"/>
  <c r="F28" i="46"/>
  <c r="F9" i="46"/>
  <c r="F37" i="46"/>
  <c r="F14" i="46"/>
  <c r="E21" i="46"/>
  <c r="D17" i="46"/>
  <c r="D34" i="46"/>
  <c r="F42" i="46"/>
  <c r="E29" i="46"/>
  <c r="E14" i="46"/>
  <c r="F22" i="46"/>
  <c r="F8" i="46"/>
  <c r="E22" i="46"/>
  <c r="E15" i="46"/>
  <c r="F39" i="46"/>
  <c r="E41" i="46"/>
  <c r="F41" i="46"/>
  <c r="D37" i="46"/>
  <c r="F44" i="46"/>
  <c r="E28" i="46"/>
  <c r="E12" i="46"/>
  <c r="F34" i="46"/>
  <c r="D16" i="46"/>
  <c r="F10" i="46"/>
  <c r="E10" i="46"/>
  <c r="E43" i="46"/>
  <c r="D12" i="46"/>
  <c r="F18" i="46"/>
  <c r="E27" i="46"/>
  <c r="E37" i="46"/>
  <c r="D28" i="46"/>
  <c r="E34" i="46"/>
  <c r="E30" i="46"/>
  <c r="E32" i="46"/>
  <c r="D26" i="46"/>
  <c r="E26" i="46"/>
  <c r="D42" i="46"/>
  <c r="E38" i="46"/>
  <c r="E7" i="46"/>
  <c r="F23" i="46"/>
  <c r="D39" i="46"/>
  <c r="F19" i="46"/>
  <c r="E9" i="46"/>
  <c r="D41" i="46"/>
  <c r="F33" i="46"/>
  <c r="J14" i="46"/>
  <c r="J15" i="46" s="1"/>
  <c r="D15" i="46"/>
  <c r="D31" i="46"/>
  <c r="D43" i="46"/>
  <c r="F25" i="46"/>
  <c r="F40" i="46"/>
  <c r="D18" i="46"/>
  <c r="E42" i="46"/>
  <c r="D38" i="46"/>
  <c r="E20" i="46"/>
  <c r="E24" i="46"/>
  <c r="F32" i="46"/>
  <c r="F7" i="46"/>
  <c r="E23" i="46"/>
  <c r="F17" i="46"/>
  <c r="F30" i="46"/>
  <c r="D23" i="46"/>
  <c r="D9" i="46"/>
  <c r="F16" i="46"/>
  <c r="D10" i="46"/>
  <c r="D14" i="46"/>
  <c r="E36" i="46"/>
  <c r="E16" i="46"/>
  <c r="F31" i="46"/>
  <c r="E11" i="46"/>
  <c r="D13" i="46"/>
  <c r="E44" i="46"/>
  <c r="F12" i="46"/>
  <c r="E39" i="46"/>
  <c r="D35" i="46"/>
  <c r="E33" i="46"/>
  <c r="D11" i="46"/>
  <c r="D25" i="46"/>
  <c r="F24" i="46"/>
  <c r="D21" i="46"/>
  <c r="D36" i="46"/>
  <c r="F36" i="46"/>
  <c r="F20" i="46"/>
  <c r="F13" i="46"/>
  <c r="E13" i="46"/>
  <c r="E40" i="46"/>
  <c r="E18" i="46"/>
  <c r="D22" i="46"/>
  <c r="F15" i="46"/>
  <c r="F11" i="46"/>
  <c r="D27" i="46"/>
  <c r="F43" i="46"/>
  <c r="E17" i="46"/>
  <c r="D29" i="46"/>
  <c r="W5" i="48"/>
  <c r="W44" i="48" s="1"/>
  <c r="F44" i="7" s="1"/>
  <c r="U5" i="48"/>
  <c r="U44" i="48" s="1"/>
  <c r="E44" i="7" s="1"/>
  <c r="Y5" i="48"/>
  <c r="Y44" i="48" s="1"/>
  <c r="G44" i="7" s="1"/>
  <c r="S44" i="48"/>
  <c r="D44" i="7" s="1"/>
  <c r="W5" i="27"/>
  <c r="W44" i="27" s="1"/>
  <c r="F22" i="7" s="1"/>
  <c r="Y5" i="27"/>
  <c r="Y44" i="27" s="1"/>
  <c r="G22" i="7" s="1"/>
  <c r="S44" i="27"/>
  <c r="D22" i="7" s="1"/>
  <c r="U5" i="27"/>
  <c r="U44" i="27" s="1"/>
  <c r="E22" i="7" s="1"/>
  <c r="U44" i="8"/>
  <c r="E6" i="7" s="1"/>
  <c r="Y5" i="18"/>
  <c r="Y44" i="18" s="1"/>
  <c r="G13" i="7" s="1"/>
  <c r="S44" i="18"/>
  <c r="D13" i="7" s="1"/>
  <c r="W5" i="18"/>
  <c r="W44" i="18" s="1"/>
  <c r="F13" i="7" s="1"/>
  <c r="U5" i="18"/>
  <c r="U44" i="18" s="1"/>
  <c r="E13" i="7" s="1"/>
  <c r="W5" i="16"/>
  <c r="W44" i="16" s="1"/>
  <c r="F11" i="7" s="1"/>
  <c r="Y5" i="16"/>
  <c r="Y44" i="16" s="1"/>
  <c r="G11" i="7" s="1"/>
  <c r="U5" i="16"/>
  <c r="U44" i="16" s="1"/>
  <c r="E11" i="7" s="1"/>
  <c r="S44" i="16"/>
  <c r="D11" i="7" s="1"/>
  <c r="W5" i="49"/>
  <c r="W44" i="49" s="1"/>
  <c r="F43" i="7" s="1"/>
  <c r="Y5" i="49"/>
  <c r="Y44" i="49" s="1"/>
  <c r="G43" i="7" s="1"/>
  <c r="S44" i="49"/>
  <c r="D43" i="7" s="1"/>
  <c r="U5" i="49"/>
  <c r="U44" i="49" s="1"/>
  <c r="E43" i="7" s="1"/>
  <c r="C6" i="46"/>
  <c r="C45" i="46" s="1"/>
  <c r="J6" i="46" s="1"/>
  <c r="J8" i="46" s="1"/>
  <c r="W44" i="8"/>
  <c r="F6" i="7" s="1"/>
  <c r="Y44" i="8"/>
  <c r="G6" i="7" s="1"/>
  <c r="U5" i="13"/>
  <c r="U44" i="13" s="1"/>
  <c r="E7" i="7" s="1"/>
  <c r="S44" i="13"/>
  <c r="D7" i="7" s="1"/>
  <c r="Y5" i="13"/>
  <c r="Y44" i="13" s="1"/>
  <c r="G7" i="7" s="1"/>
  <c r="W5" i="13"/>
  <c r="W44" i="13" s="1"/>
  <c r="F7" i="7" s="1"/>
  <c r="U5" i="14"/>
  <c r="U44" i="14" s="1"/>
  <c r="E9" i="7" s="1"/>
  <c r="S44" i="14"/>
  <c r="D9" i="7" s="1"/>
  <c r="W5" i="14"/>
  <c r="W44" i="14" s="1"/>
  <c r="F9" i="7" s="1"/>
  <c r="Y5" i="14"/>
  <c r="Y44" i="14" s="1"/>
  <c r="G9" i="7" s="1"/>
  <c r="D45" i="7" l="1"/>
  <c r="G45" i="7"/>
  <c r="F45" i="7"/>
  <c r="E45" i="7"/>
  <c r="F6" i="46"/>
  <c r="F45" i="46" s="1"/>
  <c r="M6" i="46" s="1"/>
  <c r="E6" i="46"/>
  <c r="E45" i="46" s="1"/>
  <c r="L6" i="46" s="1"/>
  <c r="D6" i="46"/>
  <c r="D45" i="46" s="1"/>
  <c r="K6" i="46" s="1"/>
  <c r="K8" i="46" s="1"/>
</calcChain>
</file>

<file path=xl/sharedStrings.xml><?xml version="1.0" encoding="utf-8"?>
<sst xmlns="http://schemas.openxmlformats.org/spreadsheetml/2006/main" count="7817" uniqueCount="613">
  <si>
    <t>（単位：百万円）</t>
  </si>
  <si>
    <t>　</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</si>
  <si>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</si>
  <si>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</si>
  <si>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</si>
  <si>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</si>
  <si>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</si>
  <si>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</si>
  <si>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</si>
  <si>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</si>
  <si>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</si>
  <si>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</si>
  <si>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</si>
  <si>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</si>
  <si>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</si>
  <si>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</si>
  <si>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</si>
  <si>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</si>
  <si>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</si>
  <si>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</si>
  <si>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</si>
  <si>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</si>
  <si>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</si>
  <si>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</si>
  <si>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</si>
  <si>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</si>
  <si>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</si>
  <si>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鉱業</t>
  </si>
  <si>
    <t>繊維製品</t>
  </si>
  <si>
    <t>化学製品</t>
  </si>
  <si>
    <t>石油・石炭製品</t>
  </si>
  <si>
    <t>窯業・土石製品</t>
  </si>
  <si>
    <t>鉄鋼</t>
  </si>
  <si>
    <t>非鉄金属</t>
  </si>
  <si>
    <t>金属製品</t>
  </si>
  <si>
    <t>電気機械</t>
  </si>
  <si>
    <t>建設</t>
  </si>
  <si>
    <t>金融・保険</t>
  </si>
  <si>
    <t>不動産</t>
  </si>
  <si>
    <t>公務</t>
  </si>
  <si>
    <t>教育・研究</t>
  </si>
  <si>
    <t>対事業所サービス</t>
  </si>
  <si>
    <t>対個人サービス</t>
  </si>
  <si>
    <t>内生部門計</t>
  </si>
  <si>
    <t>民間消費支出</t>
  </si>
  <si>
    <t>一般政府消費支出</t>
  </si>
  <si>
    <t>在庫純増</t>
  </si>
  <si>
    <t>最終需要計</t>
  </si>
  <si>
    <t>需要合計</t>
  </si>
  <si>
    <t>最終需要部門計</t>
  </si>
  <si>
    <t>その他の製造工業製品</t>
  </si>
  <si>
    <t>35</t>
  </si>
  <si>
    <t>家計外消費支出（行）</t>
  </si>
  <si>
    <t>雇用者所得</t>
  </si>
  <si>
    <t>営業余剰</t>
  </si>
  <si>
    <t>資本減耗引当</t>
  </si>
  <si>
    <t>間接税(除関税)</t>
  </si>
  <si>
    <t>（控除）経常補助金</t>
  </si>
  <si>
    <t>粗付加価値部門計</t>
  </si>
  <si>
    <t>各種係数表</t>
  </si>
  <si>
    <t>第８表　その他の分析係数表（その３）　粗付加価値率・雇用者所得率</t>
  </si>
  <si>
    <t>第８表　その他の分析係数表（その４）　民間消費支出構成比</t>
  </si>
  <si>
    <t>※取引基本表より</t>
    <rPh sb="1" eb="3">
      <t>トリヒキ</t>
    </rPh>
    <rPh sb="3" eb="6">
      <t>キホンヒョウ</t>
    </rPh>
    <phoneticPr fontId="5"/>
  </si>
  <si>
    <t>※就業・雇用者・・・雇用表より、県内生産額・・・取引基本表より</t>
    <rPh sb="1" eb="3">
      <t>シュウギョウ</t>
    </rPh>
    <rPh sb="4" eb="6">
      <t>コヨウ</t>
    </rPh>
    <rPh sb="6" eb="7">
      <t>シャ</t>
    </rPh>
    <rPh sb="10" eb="12">
      <t>コヨウ</t>
    </rPh>
    <rPh sb="12" eb="13">
      <t>ヒョウ</t>
    </rPh>
    <rPh sb="16" eb="18">
      <t>ケンナイ</t>
    </rPh>
    <rPh sb="18" eb="21">
      <t>セイサンガク</t>
    </rPh>
    <rPh sb="24" eb="26">
      <t>トリヒキ</t>
    </rPh>
    <rPh sb="26" eb="29">
      <t>キホンヒョウ</t>
    </rPh>
    <phoneticPr fontId="5"/>
  </si>
  <si>
    <t>※取引基本表より</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</si>
  <si>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5"/>
  </si>
  <si>
    <t>（百万円）</t>
  </si>
  <si>
    <t>（人／百万円）</t>
  </si>
  <si>
    <t>粗付加価値率</t>
  </si>
  <si>
    <t>雇用者所得率</t>
  </si>
  <si>
    <t>民間消費支出構成比</t>
  </si>
  <si>
    <t>移輸入計</t>
  </si>
  <si>
    <t>移輸入率</t>
  </si>
  <si>
    <t>粗付加価値率</t>
    <rPh sb="0" eb="3">
      <t>ソフカ</t>
    </rPh>
    <rPh sb="3" eb="5">
      <t>カチ</t>
    </rPh>
    <rPh sb="5" eb="6">
      <t>リツ</t>
    </rPh>
    <phoneticPr fontId="5"/>
  </si>
  <si>
    <t>雇用者所得率</t>
    <rPh sb="0" eb="3">
      <t>コヨウシャ</t>
    </rPh>
    <rPh sb="3" eb="6">
      <t>ショトクリツ</t>
    </rPh>
    <phoneticPr fontId="5"/>
  </si>
  <si>
    <t>民間消費支出構成比</t>
    <rPh sb="0" eb="2">
      <t>ミンカン</t>
    </rPh>
    <rPh sb="2" eb="4">
      <t>ショウヒ</t>
    </rPh>
    <rPh sb="4" eb="6">
      <t>シシュツ</t>
    </rPh>
    <rPh sb="6" eb="9">
      <t>コウセイヒ</t>
    </rPh>
    <phoneticPr fontId="5"/>
  </si>
  <si>
    <t>Ａ</t>
  </si>
  <si>
    <t>Ｂ</t>
  </si>
  <si>
    <t>Ｃ＝Ｂ／Ａ</t>
  </si>
  <si>
    <t>Ｄ＝１－Ｃ</t>
  </si>
  <si>
    <t>Ｃ</t>
    <phoneticPr fontId="5"/>
  </si>
  <si>
    <t>Ｄ＝Ａ／Ｃ</t>
    <phoneticPr fontId="5"/>
  </si>
  <si>
    <t>Ｅ＝Ｂ／Ｃ</t>
    <phoneticPr fontId="5"/>
  </si>
  <si>
    <t>合計</t>
    <rPh sb="0" eb="2">
      <t>ゴウケイ</t>
    </rPh>
    <phoneticPr fontId="5"/>
  </si>
  <si>
    <t>A</t>
    <phoneticPr fontId="5"/>
  </si>
  <si>
    <t>B</t>
    <phoneticPr fontId="5"/>
  </si>
  <si>
    <t>C</t>
    <phoneticPr fontId="5"/>
  </si>
  <si>
    <t>D</t>
    <phoneticPr fontId="5"/>
  </si>
  <si>
    <t>E</t>
    <phoneticPr fontId="5"/>
  </si>
  <si>
    <t>F</t>
    <phoneticPr fontId="5"/>
  </si>
  <si>
    <t>G=Σ(A:E)/Ｆ</t>
    <phoneticPr fontId="5"/>
  </si>
  <si>
    <t>H=A/F</t>
    <phoneticPr fontId="5"/>
  </si>
  <si>
    <t>B=A/ΣA</t>
    <phoneticPr fontId="5"/>
  </si>
  <si>
    <t>ﾜｰｸｼｰﾄ名</t>
  </si>
  <si>
    <t>説明</t>
  </si>
  <si>
    <t>備考</t>
  </si>
  <si>
    <t>③ 企業に過剰在庫が存在せず、需要に対しては、常に生産を行って供給する。</t>
  </si>
  <si>
    <t>④ 企業の生産能力に限界がなく、あらゆる需要にこたえられる。</t>
  </si>
  <si>
    <t>⑤ 一つの生産物は、ただ一つの生産部門（産業）から供給される。</t>
  </si>
  <si>
    <t>⑥ 原材料等の投入量は、その部門の生産量に比例する。</t>
  </si>
  <si>
    <t>⑧ 生産波及効果が達成される期間は、不明である。</t>
  </si>
  <si>
    <t>（４）その他</t>
  </si>
  <si>
    <t>平成9年平均</t>
  </si>
  <si>
    <t>利用上の注意</t>
    <rPh sb="0" eb="3">
      <t>リヨウジョウ</t>
    </rPh>
    <rPh sb="4" eb="6">
      <t>チュウイ</t>
    </rPh>
    <phoneticPr fontId="5"/>
  </si>
  <si>
    <t>推計フロー図</t>
    <rPh sb="0" eb="2">
      <t>スイケイ</t>
    </rPh>
    <rPh sb="5" eb="6">
      <t>ズ</t>
    </rPh>
    <phoneticPr fontId="5"/>
  </si>
  <si>
    <t>最終需要推計＿まとめ</t>
    <rPh sb="0" eb="2">
      <t>サイシュウ</t>
    </rPh>
    <rPh sb="2" eb="4">
      <t>ジュヨウ</t>
    </rPh>
    <rPh sb="4" eb="6">
      <t>スイケイ</t>
    </rPh>
    <phoneticPr fontId="5"/>
  </si>
  <si>
    <t>データ入力</t>
    <rPh sb="3" eb="5">
      <t>ニュウリョク</t>
    </rPh>
    <phoneticPr fontId="5"/>
  </si>
  <si>
    <t>経済波及効果推計値</t>
    <rPh sb="0" eb="2">
      <t>ケイザイ</t>
    </rPh>
    <rPh sb="2" eb="4">
      <t>ハキュウ</t>
    </rPh>
    <rPh sb="4" eb="6">
      <t>コウカ</t>
    </rPh>
    <rPh sb="6" eb="8">
      <t>スイケイ</t>
    </rPh>
    <rPh sb="8" eb="9">
      <t>アタイ</t>
    </rPh>
    <phoneticPr fontId="5"/>
  </si>
  <si>
    <t>投入係数表</t>
    <rPh sb="0" eb="2">
      <t>トウニュウ</t>
    </rPh>
    <rPh sb="2" eb="4">
      <t>ケイスウ</t>
    </rPh>
    <rPh sb="4" eb="5">
      <t>ヒョウ</t>
    </rPh>
    <phoneticPr fontId="5"/>
  </si>
  <si>
    <t>逆行列係数表</t>
    <rPh sb="0" eb="3">
      <t>ギャクギョウレツ</t>
    </rPh>
    <rPh sb="3" eb="5">
      <t>ケイスウ</t>
    </rPh>
    <rPh sb="5" eb="6">
      <t>ヒョウ</t>
    </rPh>
    <phoneticPr fontId="5"/>
  </si>
  <si>
    <t>分析係数</t>
    <rPh sb="0" eb="2">
      <t>ブンセキ</t>
    </rPh>
    <rPh sb="2" eb="4">
      <t>ケイスウ</t>
    </rPh>
    <phoneticPr fontId="5"/>
  </si>
  <si>
    <t>産業連関分析上の留意点</t>
    <rPh sb="0" eb="2">
      <t>サンギョウ</t>
    </rPh>
    <rPh sb="2" eb="4">
      <t>レンカン</t>
    </rPh>
    <phoneticPr fontId="5"/>
  </si>
  <si>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5"/>
  </si>
  <si>
    <t>（２）分析の基本的仮定</t>
    <rPh sb="3" eb="5">
      <t>ブンセキ</t>
    </rPh>
    <phoneticPr fontId="5"/>
  </si>
  <si>
    <t>（３）分析の前提条件</t>
    <rPh sb="3" eb="5">
      <t>ブンセキ</t>
    </rPh>
    <phoneticPr fontId="5"/>
  </si>
  <si>
    <r>
      <t>①</t>
    </r>
    <r>
      <rPr>
        <sz val="10.5"/>
        <color indexed="8"/>
        <rFont val="ＭＳ 明朝"/>
        <family val="1"/>
        <charset val="128"/>
      </rPr>
      <t>本事例では、各産業部門の平均的な投入構造によることとする。例えば、建設業であれば「建設部門」を１部門とする「投入係数」を用いて推計する。</t>
    </r>
    <rPh sb="7" eb="8">
      <t>カク</t>
    </rPh>
    <rPh sb="8" eb="10">
      <t>サンギョウ</t>
    </rPh>
    <rPh sb="10" eb="12">
      <t>ブモン</t>
    </rPh>
    <rPh sb="30" eb="31">
      <t>タト</t>
    </rPh>
    <rPh sb="34" eb="36">
      <t>ケンセツ</t>
    </rPh>
    <rPh sb="36" eb="37">
      <t>ギョウ</t>
    </rPh>
    <phoneticPr fontId="5"/>
  </si>
  <si>
    <r>
      <t>④</t>
    </r>
    <r>
      <rPr>
        <sz val="10.5"/>
        <color indexed="8"/>
        <rFont val="ＭＳ 明朝"/>
        <family val="1"/>
        <charset val="128"/>
      </rPr>
      <t>粗付加価値については、雇用者報酬の一定割合が、最終需要（消費）にまわるものとする。</t>
    </r>
    <rPh sb="15" eb="17">
      <t>ホウシュウ</t>
    </rPh>
    <phoneticPr fontId="5"/>
  </si>
  <si>
    <t>（注）雇用者報酬の消費への転換比率は、一般的に使われる「平均消費性向」（資料：総務省「家計調査」）を用いた。</t>
    <rPh sb="6" eb="8">
      <t>ホウシュウ</t>
    </rPh>
    <rPh sb="36" eb="38">
      <t>シリョウ</t>
    </rPh>
    <rPh sb="39" eb="42">
      <t>ソウムショウ</t>
    </rPh>
    <rPh sb="43" eb="45">
      <t>カケイ</t>
    </rPh>
    <rPh sb="45" eb="47">
      <t>チョウサ</t>
    </rPh>
    <phoneticPr fontId="5"/>
  </si>
  <si>
    <r>
      <t>②</t>
    </r>
    <r>
      <rPr>
        <sz val="10.5"/>
        <color indexed="8"/>
        <rFont val="ＭＳ 明朝"/>
        <family val="1"/>
        <charset val="128"/>
      </rPr>
      <t>雇用者報酬の外に営業余剰なども、一部、消費や投資に向って新たな需要を喚起する。</t>
    </r>
    <rPh sb="4" eb="6">
      <t>ホウシュウ</t>
    </rPh>
    <phoneticPr fontId="5"/>
  </si>
  <si>
    <t>部門別最終需要額</t>
    <rPh sb="0" eb="3">
      <t>ブモンベツ</t>
    </rPh>
    <rPh sb="3" eb="5">
      <t>サイシュウ</t>
    </rPh>
    <rPh sb="5" eb="7">
      <t>ジュヨウ</t>
    </rPh>
    <rPh sb="7" eb="8">
      <t>ガク</t>
    </rPh>
    <phoneticPr fontId="5"/>
  </si>
  <si>
    <t>ﾃﾞｰﾀ入力欄</t>
    <rPh sb="4" eb="6">
      <t>ニュウリョク</t>
    </rPh>
    <rPh sb="6" eb="7">
      <t>ラン</t>
    </rPh>
    <phoneticPr fontId="5"/>
  </si>
  <si>
    <t>雇用者報酬への転換比率</t>
    <rPh sb="0" eb="3">
      <t>コヨウシャ</t>
    </rPh>
    <rPh sb="3" eb="5">
      <t>ホウシュウ</t>
    </rPh>
    <rPh sb="7" eb="9">
      <t>テンカン</t>
    </rPh>
    <rPh sb="9" eb="11">
      <t>ヒリツ</t>
    </rPh>
    <phoneticPr fontId="5"/>
  </si>
  <si>
    <t>最終需要額</t>
    <rPh sb="0" eb="2">
      <t>サイシュウ</t>
    </rPh>
    <rPh sb="2" eb="5">
      <t>ジュヨウガク</t>
    </rPh>
    <phoneticPr fontId="5"/>
  </si>
  <si>
    <t>経済波及効果（まとめ）</t>
    <rPh sb="0" eb="2">
      <t>ケイザイ</t>
    </rPh>
    <rPh sb="2" eb="4">
      <t>ハキュウ</t>
    </rPh>
    <rPh sb="4" eb="6">
      <t>コウカ</t>
    </rPh>
    <phoneticPr fontId="5"/>
  </si>
  <si>
    <t>（百万円、人）</t>
    <rPh sb="1" eb="2">
      <t>ヒャク</t>
    </rPh>
    <rPh sb="2" eb="4">
      <t>マンエン</t>
    </rPh>
    <rPh sb="5" eb="6">
      <t>ニン</t>
    </rPh>
    <phoneticPr fontId="5"/>
  </si>
  <si>
    <t>備考</t>
    <rPh sb="0" eb="2">
      <t>ビコウ</t>
    </rPh>
    <phoneticPr fontId="5"/>
  </si>
  <si>
    <t>平均消費性向（勤労者世帯）</t>
    <rPh sb="0" eb="2">
      <t>ヘイキン</t>
    </rPh>
    <rPh sb="7" eb="10">
      <t>キンロウシャ</t>
    </rPh>
    <rPh sb="10" eb="12">
      <t>セタイ</t>
    </rPh>
    <phoneticPr fontId="5"/>
  </si>
  <si>
    <t>（百万円）</t>
    <rPh sb="1" eb="2">
      <t>ヒャク</t>
    </rPh>
    <rPh sb="2" eb="4">
      <t>マンエン</t>
    </rPh>
    <phoneticPr fontId="5"/>
  </si>
  <si>
    <t>生産誘発額</t>
    <rPh sb="0" eb="2">
      <t>セイサン</t>
    </rPh>
    <rPh sb="2" eb="5">
      <t>ユウハツガク</t>
    </rPh>
    <phoneticPr fontId="5"/>
  </si>
  <si>
    <t>付加価値誘発額</t>
    <rPh sb="0" eb="2">
      <t>フカ</t>
    </rPh>
    <rPh sb="2" eb="4">
      <t>カチ</t>
    </rPh>
    <rPh sb="4" eb="7">
      <t>ユウハツガク</t>
    </rPh>
    <phoneticPr fontId="5"/>
  </si>
  <si>
    <t>就業者誘発数</t>
    <rPh sb="0" eb="3">
      <t>シュウギョウシャ</t>
    </rPh>
    <rPh sb="3" eb="5">
      <t>ユウハツ</t>
    </rPh>
    <rPh sb="5" eb="6">
      <t>スウ</t>
    </rPh>
    <phoneticPr fontId="5"/>
  </si>
  <si>
    <t>雇用者誘発数</t>
    <rPh sb="0" eb="3">
      <t>コヨウシャ</t>
    </rPh>
    <rPh sb="3" eb="5">
      <t>ユウハツ</t>
    </rPh>
    <rPh sb="5" eb="6">
      <t>スウ</t>
    </rPh>
    <phoneticPr fontId="5"/>
  </si>
  <si>
    <t>ﾜｰｸｼｰﾄ</t>
    <phoneticPr fontId="5"/>
  </si>
  <si>
    <t>神戸市</t>
    <rPh sb="0" eb="3">
      <t>コウベシ</t>
    </rPh>
    <phoneticPr fontId="5"/>
  </si>
  <si>
    <t>近畿</t>
    <rPh sb="0" eb="2">
      <t>キンキ</t>
    </rPh>
    <phoneticPr fontId="5"/>
  </si>
  <si>
    <t>平成10年平均</t>
    <rPh sb="0" eb="2">
      <t>ヘイセイ</t>
    </rPh>
    <rPh sb="4" eb="5">
      <t>ネン</t>
    </rPh>
    <rPh sb="5" eb="7">
      <t>ヘイキン</t>
    </rPh>
    <phoneticPr fontId="5"/>
  </si>
  <si>
    <t>平成11年平均</t>
    <rPh sb="0" eb="2">
      <t>ヘイセイ</t>
    </rPh>
    <rPh sb="4" eb="5">
      <t>ネン</t>
    </rPh>
    <rPh sb="5" eb="7">
      <t>ヘイキン</t>
    </rPh>
    <phoneticPr fontId="5"/>
  </si>
  <si>
    <t>平成12年平均</t>
    <rPh sb="0" eb="2">
      <t>ヘイセイ</t>
    </rPh>
    <rPh sb="4" eb="5">
      <t>ネン</t>
    </rPh>
    <rPh sb="5" eb="7">
      <t>ヘイキン</t>
    </rPh>
    <phoneticPr fontId="5"/>
  </si>
  <si>
    <t>平成13年平均</t>
    <rPh sb="0" eb="2">
      <t>ヘイセイ</t>
    </rPh>
    <rPh sb="4" eb="5">
      <t>ネン</t>
    </rPh>
    <rPh sb="5" eb="7">
      <t>ヘイキン</t>
    </rPh>
    <phoneticPr fontId="5"/>
  </si>
  <si>
    <t>平成14年平均</t>
    <rPh sb="0" eb="2">
      <t>ヘイセイ</t>
    </rPh>
    <rPh sb="4" eb="5">
      <t>ネン</t>
    </rPh>
    <rPh sb="5" eb="7">
      <t>ヘイキン</t>
    </rPh>
    <phoneticPr fontId="5"/>
  </si>
  <si>
    <t>平成15年平均</t>
    <rPh sb="0" eb="2">
      <t>ヘイセイ</t>
    </rPh>
    <rPh sb="4" eb="5">
      <t>ネン</t>
    </rPh>
    <rPh sb="5" eb="7">
      <t>ヘイキン</t>
    </rPh>
    <phoneticPr fontId="5"/>
  </si>
  <si>
    <t>（資料）総務省「家計調査」</t>
    <rPh sb="1" eb="3">
      <t>シリョウ</t>
    </rPh>
    <rPh sb="4" eb="7">
      <t>ソウムショウ</t>
    </rPh>
    <rPh sb="8" eb="10">
      <t>カケイ</t>
    </rPh>
    <rPh sb="10" eb="12">
      <t>チョウサ</t>
    </rPh>
    <phoneticPr fontId="5"/>
  </si>
  <si>
    <t>雇用者報酬転換比率</t>
    <rPh sb="0" eb="3">
      <t>コヨウシャ</t>
    </rPh>
    <rPh sb="3" eb="5">
      <t>ホウシュウ</t>
    </rPh>
    <rPh sb="5" eb="7">
      <t>テンカン</t>
    </rPh>
    <rPh sb="7" eb="9">
      <t>ヒリツ</t>
    </rPh>
    <phoneticPr fontId="5"/>
  </si>
  <si>
    <t>需要増加額</t>
  </si>
  <si>
    <t>1次間接
波及効果</t>
  </si>
  <si>
    <t>直接+1次間接波及効果</t>
  </si>
  <si>
    <t>雇用者
所得率</t>
  </si>
  <si>
    <t>雇用者所得誘発額（直接+1次間接波及効果）</t>
  </si>
  <si>
    <t>民間消費による需要
増加額</t>
  </si>
  <si>
    <t>2次間接
波及効果</t>
  </si>
  <si>
    <t>総合効果（直接+1次+2次間接波及効果）</t>
  </si>
  <si>
    <t>合計</t>
  </si>
  <si>
    <t>※四捨五入の関係で合計と内訳が一致しない場合があります。</t>
  </si>
  <si>
    <t>生産誘発額</t>
    <rPh sb="0" eb="2">
      <t>セイサン</t>
    </rPh>
    <rPh sb="2" eb="4">
      <t>ユウハツ</t>
    </rPh>
    <rPh sb="4" eb="5">
      <t>ガク</t>
    </rPh>
    <phoneticPr fontId="5"/>
  </si>
  <si>
    <t>雇用誘発数</t>
    <rPh sb="0" eb="2">
      <t>コヨウ</t>
    </rPh>
    <rPh sb="2" eb="4">
      <t>ユウハツ</t>
    </rPh>
    <rPh sb="4" eb="5">
      <t>スウ</t>
    </rPh>
    <phoneticPr fontId="5"/>
  </si>
  <si>
    <t>就業者創出（人）</t>
    <rPh sb="0" eb="3">
      <t>シュウギョウシャ</t>
    </rPh>
    <phoneticPr fontId="5"/>
  </si>
  <si>
    <t>雇用係数（百万円当り）</t>
    <rPh sb="0" eb="2">
      <t>コヨウ</t>
    </rPh>
    <rPh sb="2" eb="4">
      <t>ケイスウ</t>
    </rPh>
    <phoneticPr fontId="5"/>
  </si>
  <si>
    <t>雇用者創出（人）</t>
    <rPh sb="0" eb="3">
      <t>コヨウシャ</t>
    </rPh>
    <rPh sb="3" eb="5">
      <t>ソウシュツ</t>
    </rPh>
    <phoneticPr fontId="5"/>
  </si>
  <si>
    <t>C=A×B</t>
    <phoneticPr fontId="5"/>
  </si>
  <si>
    <t>E=C×D</t>
    <phoneticPr fontId="5"/>
  </si>
  <si>
    <t>F=逆行列係数×E</t>
    <rPh sb="2" eb="5">
      <t>ギャクギョウレツ</t>
    </rPh>
    <rPh sb="5" eb="7">
      <t>ケイスウ</t>
    </rPh>
    <phoneticPr fontId="5"/>
  </si>
  <si>
    <t>G=A+F</t>
    <phoneticPr fontId="5"/>
  </si>
  <si>
    <t>H</t>
    <phoneticPr fontId="5"/>
  </si>
  <si>
    <t>I=G×H</t>
    <phoneticPr fontId="5"/>
  </si>
  <si>
    <t>J</t>
    <phoneticPr fontId="5"/>
  </si>
  <si>
    <t>Ｋ=I×J</t>
    <phoneticPr fontId="5"/>
  </si>
  <si>
    <t>L</t>
    <phoneticPr fontId="5"/>
  </si>
  <si>
    <t>M=K×L</t>
    <phoneticPr fontId="5"/>
  </si>
  <si>
    <t>N</t>
    <phoneticPr fontId="5"/>
  </si>
  <si>
    <t>O=M×N</t>
    <phoneticPr fontId="5"/>
  </si>
  <si>
    <t>P=逆行列係数×O</t>
    <rPh sb="2" eb="5">
      <t>ギャクギョウレツ</t>
    </rPh>
    <rPh sb="5" eb="7">
      <t>ケイスウ</t>
    </rPh>
    <phoneticPr fontId="5"/>
  </si>
  <si>
    <t>Q=G+P</t>
    <phoneticPr fontId="5"/>
  </si>
  <si>
    <t>R</t>
    <phoneticPr fontId="5"/>
  </si>
  <si>
    <t>S=Q×R</t>
    <phoneticPr fontId="5"/>
  </si>
  <si>
    <t>T</t>
    <phoneticPr fontId="5"/>
  </si>
  <si>
    <t>U=Q×T</t>
    <phoneticPr fontId="5"/>
  </si>
  <si>
    <t>V</t>
    <phoneticPr fontId="5"/>
  </si>
  <si>
    <t>W=Q×V</t>
    <phoneticPr fontId="5"/>
  </si>
  <si>
    <t xml:space="preserve"> </t>
    <phoneticPr fontId="5"/>
  </si>
  <si>
    <t>備考（参照WS)</t>
    <rPh sb="0" eb="2">
      <t>ビコウ</t>
    </rPh>
    <rPh sb="3" eb="5">
      <t>サンショウ</t>
    </rPh>
    <phoneticPr fontId="5"/>
  </si>
  <si>
    <t>最終需要推計</t>
    <rPh sb="0" eb="2">
      <t>サイシュウ</t>
    </rPh>
    <rPh sb="2" eb="4">
      <t>ジュヨウ</t>
    </rPh>
    <rPh sb="4" eb="6">
      <t>スイケイ</t>
    </rPh>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</si>
  <si>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</si>
  <si>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</si>
  <si>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</si>
  <si>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</si>
  <si>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</si>
  <si>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</si>
  <si>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</si>
  <si>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</si>
  <si>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第８表　その他の分析係数表（その１）　県内自給率・移輸入係数表</t>
    <rPh sb="10" eb="12">
      <t>ケイスウ</t>
    </rPh>
    <phoneticPr fontId="5"/>
  </si>
  <si>
    <t>逆行列係数表</t>
  </si>
  <si>
    <t>飲食料品　　　　　　　</t>
  </si>
  <si>
    <t>輸送機械  　　　　　</t>
  </si>
  <si>
    <t>電力・ガス・熱供給　</t>
  </si>
  <si>
    <t>情報通信</t>
  </si>
  <si>
    <t>36</t>
  </si>
  <si>
    <t>平成16年平均</t>
    <rPh sb="0" eb="2">
      <t>ヘイセイ</t>
    </rPh>
    <rPh sb="4" eb="5">
      <t>ネン</t>
    </rPh>
    <rPh sb="5" eb="7">
      <t>ヘイキン</t>
    </rPh>
    <phoneticPr fontId="5"/>
  </si>
  <si>
    <t>平成17年平均</t>
    <rPh sb="0" eb="2">
      <t>ヘイセイ</t>
    </rPh>
    <rPh sb="4" eb="5">
      <t>ネン</t>
    </rPh>
    <rPh sb="5" eb="7">
      <t>ヘイキン</t>
    </rPh>
    <phoneticPr fontId="5"/>
  </si>
  <si>
    <t>平成18年平均</t>
    <rPh sb="0" eb="2">
      <t>ヘイセイ</t>
    </rPh>
    <rPh sb="4" eb="5">
      <t>ネン</t>
    </rPh>
    <rPh sb="5" eb="7">
      <t>ヘイキン</t>
    </rPh>
    <phoneticPr fontId="5"/>
  </si>
  <si>
    <t>平成19年平均</t>
    <rPh sb="0" eb="2">
      <t>ヘイセイ</t>
    </rPh>
    <rPh sb="4" eb="5">
      <t>ネン</t>
    </rPh>
    <rPh sb="5" eb="7">
      <t>ヘイキン</t>
    </rPh>
    <phoneticPr fontId="5"/>
  </si>
  <si>
    <t>平成20年平均</t>
    <rPh sb="0" eb="2">
      <t>ヘイセイ</t>
    </rPh>
    <rPh sb="4" eb="5">
      <t>ネン</t>
    </rPh>
    <rPh sb="5" eb="7">
      <t>ヘイキン</t>
    </rPh>
    <phoneticPr fontId="5"/>
  </si>
  <si>
    <t>37</t>
  </si>
  <si>
    <t>38</t>
  </si>
  <si>
    <t>39</t>
  </si>
  <si>
    <t>40</t>
  </si>
  <si>
    <t>(控除)補助金</t>
  </si>
  <si>
    <t>37</t>
    <phoneticPr fontId="5"/>
  </si>
  <si>
    <t>輸送機械  　　　　　</t>
    <phoneticPr fontId="5"/>
  </si>
  <si>
    <t>投入係数表</t>
  </si>
  <si>
    <t>粗付加価値　　　　　　　　　　率</t>
    <rPh sb="0" eb="1">
      <t>ソ</t>
    </rPh>
    <rPh sb="1" eb="3">
      <t>フカ</t>
    </rPh>
    <rPh sb="3" eb="5">
      <t>カチ</t>
    </rPh>
    <rPh sb="15" eb="16">
      <t>リツ</t>
    </rPh>
    <phoneticPr fontId="5"/>
  </si>
  <si>
    <t>粗付加価値誘発額</t>
    <rPh sb="0" eb="1">
      <t>ソ</t>
    </rPh>
    <rPh sb="1" eb="3">
      <t>フカ</t>
    </rPh>
    <rPh sb="3" eb="5">
      <t>カチ</t>
    </rPh>
    <rPh sb="5" eb="8">
      <t>ユウハツガク</t>
    </rPh>
    <phoneticPr fontId="5"/>
  </si>
  <si>
    <t>就業係数（百万円当り）</t>
    <rPh sb="0" eb="2">
      <t>シュウギョウ</t>
    </rPh>
    <rPh sb="2" eb="4">
      <t>ケイスウ</t>
    </rPh>
    <phoneticPr fontId="5"/>
  </si>
  <si>
    <t>就業係数</t>
    <phoneticPr fontId="5"/>
  </si>
  <si>
    <t>雇用係数</t>
    <phoneticPr fontId="5"/>
  </si>
  <si>
    <t>雇用係数</t>
    <rPh sb="0" eb="2">
      <t>コヨウ</t>
    </rPh>
    <phoneticPr fontId="5"/>
  </si>
  <si>
    <t>第８表　その他の分析係数表（その２）　就業・雇用係数表</t>
    <phoneticPr fontId="5"/>
  </si>
  <si>
    <t>平成21年平均</t>
    <rPh sb="0" eb="2">
      <t>ヘイセイ</t>
    </rPh>
    <rPh sb="4" eb="5">
      <t>ネン</t>
    </rPh>
    <rPh sb="5" eb="7">
      <t>ヘイキン</t>
    </rPh>
    <phoneticPr fontId="5"/>
  </si>
  <si>
    <t>平成22年平均</t>
    <rPh sb="0" eb="2">
      <t>ヘイセイ</t>
    </rPh>
    <rPh sb="4" eb="5">
      <t>ネン</t>
    </rPh>
    <rPh sb="5" eb="7">
      <t>ヘイキン</t>
    </rPh>
    <phoneticPr fontId="5"/>
  </si>
  <si>
    <t>平成23年平均</t>
    <rPh sb="0" eb="2">
      <t>ヘイセイ</t>
    </rPh>
    <rPh sb="4" eb="5">
      <t>ネン</t>
    </rPh>
    <rPh sb="5" eb="7">
      <t>ヘイキン</t>
    </rPh>
    <phoneticPr fontId="5"/>
  </si>
  <si>
    <t>平成24年平均</t>
    <rPh sb="0" eb="2">
      <t>ヘイセイ</t>
    </rPh>
    <rPh sb="4" eb="5">
      <t>ネン</t>
    </rPh>
    <rPh sb="5" eb="7">
      <t>ヘイキン</t>
    </rPh>
    <phoneticPr fontId="5"/>
  </si>
  <si>
    <t>2</t>
  </si>
  <si>
    <t>3</t>
  </si>
  <si>
    <t>4</t>
  </si>
  <si>
    <t>5</t>
  </si>
  <si>
    <t>6</t>
  </si>
  <si>
    <t>7</t>
  </si>
  <si>
    <t>8</t>
  </si>
  <si>
    <t>9</t>
  </si>
  <si>
    <t>域内最終需要増加額
（直接効果）</t>
    <rPh sb="0" eb="1">
      <t>イキ</t>
    </rPh>
    <phoneticPr fontId="5"/>
  </si>
  <si>
    <t>投入係数（対事業所サービス）</t>
    <rPh sb="5" eb="6">
      <t>タイ</t>
    </rPh>
    <rPh sb="6" eb="9">
      <t>ジギョウショ</t>
    </rPh>
    <phoneticPr fontId="5"/>
  </si>
  <si>
    <t>投入係数（教育・研究）</t>
    <rPh sb="5" eb="7">
      <t>キョウイク</t>
    </rPh>
    <rPh sb="8" eb="10">
      <t>ケンキュウ</t>
    </rPh>
    <phoneticPr fontId="5"/>
  </si>
  <si>
    <t>投入係数（公務）</t>
    <rPh sb="5" eb="7">
      <t>コウム</t>
    </rPh>
    <phoneticPr fontId="5"/>
  </si>
  <si>
    <t>投入係数（情報通信）</t>
    <rPh sb="5" eb="7">
      <t>ジョウホウ</t>
    </rPh>
    <rPh sb="7" eb="9">
      <t>ツウシン</t>
    </rPh>
    <phoneticPr fontId="5"/>
  </si>
  <si>
    <t>投入係数（不動産）</t>
    <rPh sb="5" eb="8">
      <t>フドウサン</t>
    </rPh>
    <phoneticPr fontId="5"/>
  </si>
  <si>
    <t>投入係数（金融・保険）</t>
    <rPh sb="5" eb="7">
      <t>キンユウ</t>
    </rPh>
    <rPh sb="8" eb="10">
      <t>ホケン</t>
    </rPh>
    <phoneticPr fontId="5"/>
  </si>
  <si>
    <t>投入係数（その他の製造工業製品）</t>
    <rPh sb="7" eb="8">
      <t>タ</t>
    </rPh>
    <rPh sb="9" eb="11">
      <t>セイゾウ</t>
    </rPh>
    <rPh sb="11" eb="13">
      <t>コウギョウ</t>
    </rPh>
    <rPh sb="13" eb="15">
      <t>セイヒン</t>
    </rPh>
    <phoneticPr fontId="5"/>
  </si>
  <si>
    <t>投入係数（建設）</t>
    <rPh sb="5" eb="7">
      <t>ケンセツ</t>
    </rPh>
    <phoneticPr fontId="5"/>
  </si>
  <si>
    <t>投入係数（輸送機械）</t>
    <rPh sb="5" eb="7">
      <t>ユソウ</t>
    </rPh>
    <rPh sb="7" eb="9">
      <t>キカイ</t>
    </rPh>
    <phoneticPr fontId="5"/>
  </si>
  <si>
    <t>投入係数（電子部品）</t>
    <rPh sb="5" eb="7">
      <t>デンシ</t>
    </rPh>
    <rPh sb="7" eb="9">
      <t>ブヒン</t>
    </rPh>
    <phoneticPr fontId="5"/>
  </si>
  <si>
    <t>投入係数（金属製品）</t>
    <rPh sb="5" eb="7">
      <t>キンゾク</t>
    </rPh>
    <rPh sb="7" eb="9">
      <t>セイヒン</t>
    </rPh>
    <phoneticPr fontId="5"/>
  </si>
  <si>
    <t>投入係数（非鉄金属）</t>
    <rPh sb="5" eb="7">
      <t>ヒテツ</t>
    </rPh>
    <rPh sb="7" eb="9">
      <t>キンゾク</t>
    </rPh>
    <phoneticPr fontId="5"/>
  </si>
  <si>
    <t>投入係数（鉄鋼）</t>
    <rPh sb="5" eb="7">
      <t>テッコウ</t>
    </rPh>
    <phoneticPr fontId="5"/>
  </si>
  <si>
    <t>窯業・土石製品</t>
    <phoneticPr fontId="5"/>
  </si>
  <si>
    <t>投入係数（窯業・土石製品）</t>
    <rPh sb="5" eb="7">
      <t>ヨウギョウ</t>
    </rPh>
    <rPh sb="8" eb="10">
      <t>ドセキ</t>
    </rPh>
    <rPh sb="10" eb="12">
      <t>セイヒン</t>
    </rPh>
    <phoneticPr fontId="5"/>
  </si>
  <si>
    <t>投入係数（石油・石炭製品）</t>
    <rPh sb="5" eb="7">
      <t>セキユ</t>
    </rPh>
    <rPh sb="8" eb="10">
      <t>セキタン</t>
    </rPh>
    <rPh sb="10" eb="12">
      <t>セイヒン</t>
    </rPh>
    <phoneticPr fontId="5"/>
  </si>
  <si>
    <t>化学製品</t>
    <phoneticPr fontId="5"/>
  </si>
  <si>
    <t>投入係数（化学製品）</t>
    <rPh sb="5" eb="7">
      <t>カガク</t>
    </rPh>
    <rPh sb="7" eb="9">
      <t>セイヒン</t>
    </rPh>
    <phoneticPr fontId="5"/>
  </si>
  <si>
    <t>投入係数（繊維製品）</t>
    <rPh sb="5" eb="7">
      <t>センイ</t>
    </rPh>
    <rPh sb="7" eb="9">
      <t>セイヒン</t>
    </rPh>
    <phoneticPr fontId="5"/>
  </si>
  <si>
    <t>飲食料品　　　　　　　</t>
    <phoneticPr fontId="5"/>
  </si>
  <si>
    <t>投入係数（鉱業）</t>
    <rPh sb="5" eb="7">
      <t>コウギョウ</t>
    </rPh>
    <phoneticPr fontId="5"/>
  </si>
  <si>
    <t>漁業</t>
    <rPh sb="0" eb="2">
      <t>ギョギョウ</t>
    </rPh>
    <phoneticPr fontId="5"/>
  </si>
  <si>
    <t>投入係数（漁業）</t>
    <rPh sb="5" eb="7">
      <t>ギョギョウ</t>
    </rPh>
    <phoneticPr fontId="5"/>
  </si>
  <si>
    <t>・2次波及試算にあたっては、域内産品自給率（純粋の域内への波及効果）を考慮</t>
    <rPh sb="14" eb="16">
      <t>イキナイ</t>
    </rPh>
    <rPh sb="25" eb="26">
      <t>イキ</t>
    </rPh>
    <phoneticPr fontId="5"/>
  </si>
  <si>
    <t>平成25年平均</t>
    <rPh sb="0" eb="2">
      <t>ヘイセイ</t>
    </rPh>
    <rPh sb="4" eb="5">
      <t>ネン</t>
    </rPh>
    <rPh sb="5" eb="7">
      <t>ヘイキン</t>
    </rPh>
    <phoneticPr fontId="5"/>
  </si>
  <si>
    <t>経済波及効果まとめ</t>
    <rPh sb="0" eb="2">
      <t>ケイザイ</t>
    </rPh>
    <rPh sb="2" eb="4">
      <t>ハキュウ</t>
    </rPh>
    <rPh sb="4" eb="6">
      <t>コウカ</t>
    </rPh>
    <phoneticPr fontId="5"/>
  </si>
  <si>
    <t>うち雇用者誘発数</t>
    <rPh sb="2" eb="5">
      <t>コヨウシャ</t>
    </rPh>
    <rPh sb="5" eb="7">
      <t>ユウハツ</t>
    </rPh>
    <rPh sb="7" eb="8">
      <t>スウ</t>
    </rPh>
    <phoneticPr fontId="5"/>
  </si>
  <si>
    <t>（人）</t>
    <rPh sb="1" eb="2">
      <t>ニン</t>
    </rPh>
    <phoneticPr fontId="5"/>
  </si>
  <si>
    <t>経済波及効果(A)</t>
    <rPh sb="0" eb="2">
      <t>ケイザイ</t>
    </rPh>
    <rPh sb="2" eb="4">
      <t>ハキュウ</t>
    </rPh>
    <rPh sb="4" eb="6">
      <t>コウカ</t>
    </rPh>
    <phoneticPr fontId="5"/>
  </si>
  <si>
    <t>当初需要額・域内GDP(B)</t>
    <rPh sb="0" eb="2">
      <t>トウショ</t>
    </rPh>
    <rPh sb="2" eb="4">
      <t>ジュヨウ</t>
    </rPh>
    <rPh sb="4" eb="5">
      <t>ガク</t>
    </rPh>
    <rPh sb="6" eb="8">
      <t>イキナイ</t>
    </rPh>
    <phoneticPr fontId="5"/>
  </si>
  <si>
    <t>－</t>
    <phoneticPr fontId="5"/>
  </si>
  <si>
    <t>当初比（C=A/B）</t>
    <rPh sb="0" eb="2">
      <t>トウショ</t>
    </rPh>
    <rPh sb="2" eb="3">
      <t>ヒ</t>
    </rPh>
    <phoneticPr fontId="5"/>
  </si>
  <si>
    <t>（資料）兵庫県統計課「市町民経済計算」</t>
    <rPh sb="1" eb="3">
      <t>シリョウ</t>
    </rPh>
    <rPh sb="4" eb="7">
      <t>ヒョウゴケン</t>
    </rPh>
    <rPh sb="7" eb="9">
      <t>トウケイ</t>
    </rPh>
    <rPh sb="9" eb="10">
      <t>カ</t>
    </rPh>
    <rPh sb="11" eb="13">
      <t>シチョウ</t>
    </rPh>
    <rPh sb="13" eb="14">
      <t>ミン</t>
    </rPh>
    <rPh sb="14" eb="16">
      <t>ケイザイ</t>
    </rPh>
    <rPh sb="16" eb="18">
      <t>ケイサン</t>
    </rPh>
    <phoneticPr fontId="5"/>
  </si>
  <si>
    <t>－</t>
    <phoneticPr fontId="5"/>
  </si>
  <si>
    <t>平成26年平均</t>
    <rPh sb="0" eb="2">
      <t>ヘイセイ</t>
    </rPh>
    <rPh sb="4" eb="5">
      <t>ネン</t>
    </rPh>
    <rPh sb="5" eb="7">
      <t>ヘイキン</t>
    </rPh>
    <phoneticPr fontId="5"/>
  </si>
  <si>
    <t>１</t>
  </si>
  <si>
    <t>農業</t>
    <rPh sb="0" eb="2">
      <t>ノウギョウ</t>
    </rPh>
    <phoneticPr fontId="2"/>
  </si>
  <si>
    <t>林業</t>
    <rPh sb="0" eb="2">
      <t>リンギョウ</t>
    </rPh>
    <phoneticPr fontId="8"/>
  </si>
  <si>
    <t>漁業</t>
    <rPh sb="0" eb="2">
      <t>ギョギョウ</t>
    </rPh>
    <phoneticPr fontId="8"/>
  </si>
  <si>
    <t>パルプ・紙・木製品</t>
  </si>
  <si>
    <t>はん用機械</t>
  </si>
  <si>
    <t>生産用機械</t>
  </si>
  <si>
    <t>業務用機械</t>
  </si>
  <si>
    <t>電子部品</t>
    <rPh sb="0" eb="2">
      <t>デンシ</t>
    </rPh>
    <rPh sb="2" eb="4">
      <t>ブヒン</t>
    </rPh>
    <phoneticPr fontId="8"/>
  </si>
  <si>
    <t>水道　　</t>
  </si>
  <si>
    <t>廃棄物処理</t>
    <rPh sb="0" eb="3">
      <t>ハイキブツ</t>
    </rPh>
    <rPh sb="3" eb="5">
      <t>ショリ</t>
    </rPh>
    <phoneticPr fontId="8"/>
  </si>
  <si>
    <t>商業</t>
    <rPh sb="0" eb="2">
      <t>ショウギョウ</t>
    </rPh>
    <phoneticPr fontId="8"/>
  </si>
  <si>
    <t>運輸、郵便</t>
    <rPh sb="3" eb="5">
      <t>ユウビン</t>
    </rPh>
    <phoneticPr fontId="8"/>
  </si>
  <si>
    <t>医療・福祉</t>
    <rPh sb="3" eb="5">
      <t>フクシ</t>
    </rPh>
    <phoneticPr fontId="8"/>
  </si>
  <si>
    <t>その他対個人サービス</t>
    <rPh sb="2" eb="3">
      <t>タ</t>
    </rPh>
    <phoneticPr fontId="8"/>
  </si>
  <si>
    <t>事務用品</t>
    <rPh sb="0" eb="2">
      <t>ジム</t>
    </rPh>
    <rPh sb="2" eb="4">
      <t>ヨウヒン</t>
    </rPh>
    <phoneticPr fontId="8"/>
  </si>
  <si>
    <t>分類不明</t>
    <rPh sb="0" eb="2">
      <t>ブンルイ</t>
    </rPh>
    <rPh sb="2" eb="4">
      <t>フメイ</t>
    </rPh>
    <phoneticPr fontId="8"/>
  </si>
  <si>
    <t>電子部品</t>
    <rPh sb="0" eb="2">
      <t>デンシ</t>
    </rPh>
    <rPh sb="2" eb="4">
      <t>ブヒン</t>
    </rPh>
    <phoneticPr fontId="5"/>
  </si>
  <si>
    <t>廃棄物処理</t>
    <rPh sb="0" eb="3">
      <t>ハイキブツ</t>
    </rPh>
    <rPh sb="3" eb="5">
      <t>ショリ</t>
    </rPh>
    <phoneticPr fontId="5"/>
  </si>
  <si>
    <t>事務用品</t>
    <rPh sb="0" eb="2">
      <t>ジム</t>
    </rPh>
    <rPh sb="2" eb="4">
      <t>ヨウヒン</t>
    </rPh>
    <phoneticPr fontId="5"/>
  </si>
  <si>
    <t>分類不明</t>
    <rPh sb="0" eb="2">
      <t>ブンルイ</t>
    </rPh>
    <rPh sb="2" eb="4">
      <t>フメイ</t>
    </rPh>
    <phoneticPr fontId="5"/>
  </si>
  <si>
    <t>パルプ・紙・木製品</t>
    <phoneticPr fontId="5"/>
  </si>
  <si>
    <t>水道　　</t>
    <phoneticPr fontId="5"/>
  </si>
  <si>
    <t>対事業所サービス</t>
    <phoneticPr fontId="5"/>
  </si>
  <si>
    <t>教育・研究</t>
    <phoneticPr fontId="5"/>
  </si>
  <si>
    <t>公務</t>
    <phoneticPr fontId="5"/>
  </si>
  <si>
    <t>情報通信</t>
    <rPh sb="0" eb="2">
      <t>ジョウホウ</t>
    </rPh>
    <phoneticPr fontId="5"/>
  </si>
  <si>
    <t>不動産</t>
    <phoneticPr fontId="5"/>
  </si>
  <si>
    <t>金融・保険</t>
    <phoneticPr fontId="5"/>
  </si>
  <si>
    <t>電力・ガス・熱供給　</t>
    <phoneticPr fontId="5"/>
  </si>
  <si>
    <t>建設</t>
    <phoneticPr fontId="5"/>
  </si>
  <si>
    <t>その他の製造工業製品</t>
    <phoneticPr fontId="5"/>
  </si>
  <si>
    <t>電気機械</t>
    <rPh sb="0" eb="2">
      <t>デンキ</t>
    </rPh>
    <phoneticPr fontId="5"/>
  </si>
  <si>
    <t>業務用機械</t>
    <phoneticPr fontId="5"/>
  </si>
  <si>
    <t>生産用機械</t>
    <phoneticPr fontId="5"/>
  </si>
  <si>
    <t>はん用機械</t>
    <phoneticPr fontId="5"/>
  </si>
  <si>
    <t>金属製品</t>
    <phoneticPr fontId="5"/>
  </si>
  <si>
    <t>非鉄金属</t>
    <phoneticPr fontId="5"/>
  </si>
  <si>
    <t>鉄鋼</t>
    <phoneticPr fontId="5"/>
  </si>
  <si>
    <t>石油・石炭製品</t>
    <phoneticPr fontId="5"/>
  </si>
  <si>
    <t>繊維製品</t>
    <phoneticPr fontId="5"/>
  </si>
  <si>
    <t>鉱業</t>
    <phoneticPr fontId="5"/>
  </si>
  <si>
    <t>農業</t>
    <rPh sb="0" eb="2">
      <t>ノウギョウ</t>
    </rPh>
    <phoneticPr fontId="3"/>
  </si>
  <si>
    <t>投入係数（農業）</t>
    <rPh sb="5" eb="7">
      <t>ノウギョウ</t>
    </rPh>
    <phoneticPr fontId="5"/>
  </si>
  <si>
    <t>投入係数（林業）</t>
    <rPh sb="5" eb="7">
      <t>リンギョウ</t>
    </rPh>
    <phoneticPr fontId="5"/>
  </si>
  <si>
    <t>投入係数（飲食料品）</t>
    <rPh sb="5" eb="7">
      <t>インショク</t>
    </rPh>
    <rPh sb="7" eb="8">
      <t>リョウ</t>
    </rPh>
    <rPh sb="8" eb="9">
      <t>ヒン</t>
    </rPh>
    <phoneticPr fontId="5"/>
  </si>
  <si>
    <t>投入係数（パルプ・紙・木製品）</t>
    <rPh sb="9" eb="10">
      <t>カミ</t>
    </rPh>
    <rPh sb="11" eb="12">
      <t>キ</t>
    </rPh>
    <rPh sb="12" eb="14">
      <t>セイヒン</t>
    </rPh>
    <phoneticPr fontId="5"/>
  </si>
  <si>
    <t>投入係数（はん用機械）</t>
    <rPh sb="7" eb="8">
      <t>ヨウ</t>
    </rPh>
    <rPh sb="8" eb="10">
      <t>キカイ</t>
    </rPh>
    <phoneticPr fontId="5"/>
  </si>
  <si>
    <t>投入係数（生産用機械）</t>
    <rPh sb="5" eb="8">
      <t>セイサンヨウ</t>
    </rPh>
    <rPh sb="8" eb="10">
      <t>キカイ</t>
    </rPh>
    <phoneticPr fontId="5"/>
  </si>
  <si>
    <t>投入係数（業務用機械）</t>
    <rPh sb="5" eb="8">
      <t>ギョウムヨウ</t>
    </rPh>
    <rPh sb="8" eb="10">
      <t>キカイ</t>
    </rPh>
    <phoneticPr fontId="5"/>
  </si>
  <si>
    <t>投入係数（電気機械）</t>
    <rPh sb="5" eb="7">
      <t>デンキ</t>
    </rPh>
    <rPh sb="7" eb="9">
      <t>キカイ</t>
    </rPh>
    <phoneticPr fontId="5"/>
  </si>
  <si>
    <t>投入係数（電気・ガス・熱供給）</t>
    <rPh sb="5" eb="7">
      <t>デンキ</t>
    </rPh>
    <rPh sb="11" eb="12">
      <t>ネツ</t>
    </rPh>
    <rPh sb="12" eb="14">
      <t>キョウキュウ</t>
    </rPh>
    <phoneticPr fontId="5"/>
  </si>
  <si>
    <t>投入係数（水道）</t>
    <rPh sb="5" eb="7">
      <t>スイドウ</t>
    </rPh>
    <phoneticPr fontId="5"/>
  </si>
  <si>
    <t>投入係数（廃棄物処理）</t>
    <rPh sb="5" eb="8">
      <t>ハイキブツ</t>
    </rPh>
    <rPh sb="8" eb="10">
      <t>ショリ</t>
    </rPh>
    <phoneticPr fontId="5"/>
  </si>
  <si>
    <t>投入係数（医療・福祉）</t>
    <rPh sb="5" eb="7">
      <t>イリョウ</t>
    </rPh>
    <rPh sb="8" eb="10">
      <t>フクシ</t>
    </rPh>
    <phoneticPr fontId="5"/>
  </si>
  <si>
    <t>投入係数（事務用品）</t>
    <rPh sb="5" eb="7">
      <t>ジム</t>
    </rPh>
    <rPh sb="7" eb="9">
      <t>ヨウヒン</t>
    </rPh>
    <phoneticPr fontId="5"/>
  </si>
  <si>
    <t>直接効果</t>
    <rPh sb="0" eb="2">
      <t>チョクセツ</t>
    </rPh>
    <rPh sb="2" eb="4">
      <t>コウカ</t>
    </rPh>
    <phoneticPr fontId="5"/>
  </si>
  <si>
    <t>第一次間接効果</t>
    <rPh sb="0" eb="3">
      <t>ダイイチジ</t>
    </rPh>
    <rPh sb="3" eb="5">
      <t>カンセツ</t>
    </rPh>
    <rPh sb="5" eb="7">
      <t>コウカ</t>
    </rPh>
    <phoneticPr fontId="5"/>
  </si>
  <si>
    <t>第二次間接効果</t>
    <rPh sb="0" eb="3">
      <t>ダイニジ</t>
    </rPh>
    <rPh sb="3" eb="5">
      <t>カンセツ</t>
    </rPh>
    <rPh sb="5" eb="7">
      <t>コウカ</t>
    </rPh>
    <phoneticPr fontId="5"/>
  </si>
  <si>
    <t>計</t>
    <rPh sb="0" eb="1">
      <t>ケイ</t>
    </rPh>
    <phoneticPr fontId="5"/>
  </si>
  <si>
    <t>（１）「生産波及効果」とは</t>
    <phoneticPr fontId="5"/>
  </si>
  <si>
    <t xml:space="preserve">  ある産業部門の生産物に対する最終需要（投資・消費・移輸出）の変化が、直接・間接のルートを通じて、他の産業部門の生産に影響を及ぼしていくことを「生産波及効果」という。</t>
    <phoneticPr fontId="5"/>
  </si>
  <si>
    <t>生産波及効果分析では、産業間の因果連鎖に起因する生産波及効果のメカニズムを基に、最終的に各産業部門において誘発される生産額を測定する。</t>
    <phoneticPr fontId="5"/>
  </si>
  <si>
    <t>測定の道具として、「投入係数」と「逆行列係数」を使用する。</t>
    <phoneticPr fontId="5"/>
  </si>
  <si>
    <t>　生産波及効果には、「生産誘発効果」と「粗付加価値誘発効果」とがある。</t>
    <phoneticPr fontId="5"/>
  </si>
  <si>
    <t>このうち「生産誘発効果」には、原材料消費による誘発効果と雇用者所得（賃金・給与等）など家計を通じて消費支出される最終需要の増加による誘発効果などがある。</t>
    <phoneticPr fontId="5"/>
  </si>
  <si>
    <t xml:space="preserve">  波及効果（誘発効果）は、直接効果と間接波及効果（第１次、第２次……）に分けられる。</t>
    <phoneticPr fontId="5"/>
  </si>
  <si>
    <t>例えば、ある産業で 100億円の生産があった場合、直接効果は 100億円の生産そのものであり、間接波及効果は 100億円の生産活動に伴う原材料消費や民間消費支出による誘発効果である。</t>
    <phoneticPr fontId="5"/>
  </si>
  <si>
    <t>⑦ 各部門が生産活動を個別に行った効果の和は、それら部門が同時に行ったときの総効果に等しい。</t>
    <phoneticPr fontId="5"/>
  </si>
  <si>
    <r>
      <t>③</t>
    </r>
    <r>
      <rPr>
        <sz val="10.5"/>
        <color indexed="8"/>
        <rFont val="ＭＳ 明朝"/>
        <family val="1"/>
        <charset val="128"/>
      </rPr>
      <t>就業者数は、生産額に比例して増加することとする。</t>
    </r>
    <phoneticPr fontId="5"/>
  </si>
  <si>
    <t>　これを所得の消費への転換と呼び、その一定割合を「消費への転換比率」という。</t>
    <phoneticPr fontId="5"/>
  </si>
  <si>
    <t>①生産波及効果分析では、新しく生み出された雇用者所得が、新たに消費需要の増加となって再び生産を誘発する過程を対象にした。</t>
    <phoneticPr fontId="5"/>
  </si>
  <si>
    <t>　計算上は次々に効果が波及していき、誘発される生産額が０になるまで分析は可能である。</t>
    <phoneticPr fontId="5"/>
  </si>
  <si>
    <t>　　実際には、生産波及過程で、「波及の中断」やタイム・ラグの問題などもあると考えられるが、分析の対象を、第２次間接波及効果までに限定した。</t>
    <phoneticPr fontId="5"/>
  </si>
  <si>
    <t>　その転換比率となる指標に資料上の制約があり、比率が明確か、推定可能な特別の場合を除き、あまり計算されないため、計測の対象外とした。</t>
    <phoneticPr fontId="5"/>
  </si>
  <si>
    <t xml:space="preserve"> </t>
    <phoneticPr fontId="5"/>
  </si>
  <si>
    <t>平成27年平均</t>
    <rPh sb="0" eb="2">
      <t>ヘイセイ</t>
    </rPh>
    <rPh sb="4" eb="5">
      <t>ネン</t>
    </rPh>
    <rPh sb="5" eb="7">
      <t>ヘイキン</t>
    </rPh>
    <phoneticPr fontId="5"/>
  </si>
  <si>
    <t>37</t>
    <phoneticPr fontId="5"/>
  </si>
  <si>
    <t>38</t>
    <phoneticPr fontId="5"/>
  </si>
  <si>
    <t>39</t>
    <phoneticPr fontId="5"/>
  </si>
  <si>
    <t>経済波及効果計算プロセス</t>
    <phoneticPr fontId="5"/>
  </si>
  <si>
    <t>対個人サービス</t>
    <rPh sb="0" eb="1">
      <t>タイ</t>
    </rPh>
    <rPh sb="1" eb="3">
      <t>コジン</t>
    </rPh>
    <phoneticPr fontId="5"/>
  </si>
  <si>
    <t>対個人サービス</t>
    <phoneticPr fontId="8"/>
  </si>
  <si>
    <t>投入係数（対個人サービス）</t>
    <rPh sb="5" eb="6">
      <t>タイ</t>
    </rPh>
    <rPh sb="6" eb="8">
      <t>コジン</t>
    </rPh>
    <phoneticPr fontId="5"/>
  </si>
  <si>
    <t>40</t>
    <phoneticPr fontId="5"/>
  </si>
  <si>
    <t>投入係数表</t>
    <rPh sb="0" eb="2">
      <t>トウニュウ</t>
    </rPh>
    <rPh sb="2" eb="4">
      <t>ケイスウ</t>
    </rPh>
    <phoneticPr fontId="5"/>
  </si>
  <si>
    <t>統合大分類（39部門）</t>
    <rPh sb="2" eb="3">
      <t>ダイ</t>
    </rPh>
    <phoneticPr fontId="5"/>
  </si>
  <si>
    <t>従業者</t>
    <rPh sb="0" eb="3">
      <t>ジュウギョウシャ</t>
    </rPh>
    <phoneticPr fontId="5"/>
  </si>
  <si>
    <t>雇用者</t>
    <rPh sb="0" eb="3">
      <t>コヨウシャ</t>
    </rPh>
    <phoneticPr fontId="5"/>
  </si>
  <si>
    <t>移輸出計</t>
    <rPh sb="0" eb="1">
      <t>イ</t>
    </rPh>
    <rPh sb="1" eb="3">
      <t>ユシュツ</t>
    </rPh>
    <rPh sb="3" eb="4">
      <t>ケイ</t>
    </rPh>
    <phoneticPr fontId="5"/>
  </si>
  <si>
    <t>投入係数（分類不明）</t>
    <rPh sb="5" eb="7">
      <t>ブンルイ</t>
    </rPh>
    <rPh sb="7" eb="9">
      <t>フメイ</t>
    </rPh>
    <phoneticPr fontId="5"/>
  </si>
  <si>
    <t xml:space="preserve"> </t>
    <phoneticPr fontId="5"/>
  </si>
  <si>
    <t>県内需要
増加額</t>
    <rPh sb="0" eb="1">
      <t>ケン</t>
    </rPh>
    <phoneticPr fontId="5"/>
  </si>
  <si>
    <t>民間消費による県内需要増加額</t>
    <rPh sb="7" eb="8">
      <t>ケン</t>
    </rPh>
    <phoneticPr fontId="5"/>
  </si>
  <si>
    <t>各部門(39部門）の生産額（最終需要額）が増加した場合の域内への経済波及効果</t>
    <rPh sb="0" eb="3">
      <t>カクブモン</t>
    </rPh>
    <rPh sb="6" eb="8">
      <t>ブモン</t>
    </rPh>
    <rPh sb="10" eb="12">
      <t>セイサン</t>
    </rPh>
    <rPh sb="12" eb="13">
      <t>ガク</t>
    </rPh>
    <rPh sb="14" eb="16">
      <t>サイシュウ</t>
    </rPh>
    <rPh sb="16" eb="19">
      <t>ジュヨウガク</t>
    </rPh>
    <rPh sb="21" eb="23">
      <t>ゾウカ</t>
    </rPh>
    <rPh sb="25" eb="27">
      <t>バアイ</t>
    </rPh>
    <rPh sb="28" eb="29">
      <t>イキ</t>
    </rPh>
    <rPh sb="29" eb="30">
      <t>ナイ</t>
    </rPh>
    <rPh sb="32" eb="34">
      <t>ケイザイ</t>
    </rPh>
    <rPh sb="34" eb="36">
      <t>ハキュウ</t>
    </rPh>
    <rPh sb="36" eb="38">
      <t>コウカ</t>
    </rPh>
    <phoneticPr fontId="5"/>
  </si>
  <si>
    <t>事例1　産業連関分析（39部門別ワークシート）</t>
    <rPh sb="0" eb="2">
      <t>ジレイ</t>
    </rPh>
    <rPh sb="4" eb="6">
      <t>サンギョウ</t>
    </rPh>
    <rPh sb="6" eb="8">
      <t>レンカン</t>
    </rPh>
    <rPh sb="8" eb="10">
      <t>ブンセキ</t>
    </rPh>
    <rPh sb="13" eb="16">
      <t>ブモンベツ</t>
    </rPh>
    <phoneticPr fontId="5"/>
  </si>
  <si>
    <t>事例1　産業連関分析（39部門別ワークシート）目次</t>
    <rPh sb="0" eb="2">
      <t>ジレイ</t>
    </rPh>
    <rPh sb="4" eb="6">
      <t>サンギョウ</t>
    </rPh>
    <rPh sb="6" eb="8">
      <t>レンカン</t>
    </rPh>
    <rPh sb="8" eb="10">
      <t>ブンセキ</t>
    </rPh>
    <rPh sb="13" eb="16">
      <t>ブモンベツ</t>
    </rPh>
    <rPh sb="23" eb="25">
      <t>モクジ</t>
    </rPh>
    <phoneticPr fontId="5"/>
  </si>
  <si>
    <t>対個人サービス</t>
    <phoneticPr fontId="8"/>
  </si>
  <si>
    <t>① 平成27年の産業構造において分析しており、「投入係数」「逆行列係数」を一定と仮定している。</t>
    <phoneticPr fontId="5"/>
  </si>
  <si>
    <r>
      <t>②</t>
    </r>
    <r>
      <rPr>
        <sz val="10.5"/>
        <color indexed="8"/>
        <rFont val="ＭＳ 明朝"/>
        <family val="1"/>
        <charset val="128"/>
      </rPr>
      <t>波及効果の測定には、39部門表（平成27年表）を用い、最終需要増加に伴う原材料による波及効果、付加価値による波及効果の２段階に分けて行う。</t>
    </r>
    <rPh sb="28" eb="30">
      <t>サイシュウ</t>
    </rPh>
    <rPh sb="30" eb="32">
      <t>ジュヨウ</t>
    </rPh>
    <rPh sb="32" eb="34">
      <t>ゾウカ</t>
    </rPh>
    <rPh sb="35" eb="36">
      <t>トモナ</t>
    </rPh>
    <phoneticPr fontId="5"/>
  </si>
  <si>
    <t>② 価格は平成27年価格である。</t>
    <phoneticPr fontId="5"/>
  </si>
  <si>
    <t>プラスチック・ゴム製品</t>
    <rPh sb="9" eb="11">
      <t>セイヒン</t>
    </rPh>
    <phoneticPr fontId="5"/>
  </si>
  <si>
    <t>情報通信機器</t>
  </si>
  <si>
    <t>情報通信機器</t>
    <phoneticPr fontId="5"/>
  </si>
  <si>
    <t>他に分類されない会員制団体</t>
    <rPh sb="0" eb="1">
      <t>ホカ</t>
    </rPh>
    <rPh sb="2" eb="4">
      <t>ブンルイ</t>
    </rPh>
    <rPh sb="8" eb="11">
      <t>カイインセイ</t>
    </rPh>
    <rPh sb="11" eb="13">
      <t>ダンタイ</t>
    </rPh>
    <phoneticPr fontId="8"/>
  </si>
  <si>
    <t>平成28年平均</t>
    <rPh sb="0" eb="2">
      <t>ヘイセイ</t>
    </rPh>
    <rPh sb="4" eb="5">
      <t>ネン</t>
    </rPh>
    <rPh sb="5" eb="7">
      <t>ヘイキン</t>
    </rPh>
    <phoneticPr fontId="5"/>
  </si>
  <si>
    <t>平成29年平均</t>
    <rPh sb="0" eb="2">
      <t>ヘイセイ</t>
    </rPh>
    <rPh sb="4" eb="5">
      <t>ネン</t>
    </rPh>
    <rPh sb="5" eb="7">
      <t>ヘイキン</t>
    </rPh>
    <phoneticPr fontId="5"/>
  </si>
  <si>
    <t>平成30年平均</t>
    <rPh sb="0" eb="2">
      <t>ヘイセイ</t>
    </rPh>
    <rPh sb="4" eb="5">
      <t>ネン</t>
    </rPh>
    <rPh sb="5" eb="7">
      <t>ヘイキン</t>
    </rPh>
    <phoneticPr fontId="5"/>
  </si>
  <si>
    <t>37</t>
    <phoneticPr fontId="5"/>
  </si>
  <si>
    <t>38</t>
    <phoneticPr fontId="5"/>
  </si>
  <si>
    <t>39</t>
    <phoneticPr fontId="5"/>
  </si>
  <si>
    <t>プラスチック・ゴム製品</t>
    <rPh sb="9" eb="11">
      <t>セイヒン</t>
    </rPh>
    <phoneticPr fontId="5"/>
  </si>
  <si>
    <t>情報通信機器</t>
    <phoneticPr fontId="5"/>
  </si>
  <si>
    <t>情報通信機器</t>
    <phoneticPr fontId="5"/>
  </si>
  <si>
    <t>運輸・郵便</t>
    <rPh sb="3" eb="5">
      <t>ユウビン</t>
    </rPh>
    <phoneticPr fontId="8"/>
  </si>
  <si>
    <t>投入係数（プラスチック・ゴム製品）</t>
    <rPh sb="14" eb="16">
      <t>セイヒン</t>
    </rPh>
    <phoneticPr fontId="5"/>
  </si>
  <si>
    <t>投入係数（情報通信機器）</t>
    <rPh sb="5" eb="7">
      <t>ジョウホウ</t>
    </rPh>
    <rPh sb="7" eb="9">
      <t>ツウシン</t>
    </rPh>
    <rPh sb="9" eb="11">
      <t>キキ</t>
    </rPh>
    <phoneticPr fontId="5"/>
  </si>
  <si>
    <t>投入係数（商業）</t>
    <rPh sb="5" eb="7">
      <t>ショウギョウ</t>
    </rPh>
    <phoneticPr fontId="5"/>
  </si>
  <si>
    <t>投入係数（運輸・郵便）</t>
    <rPh sb="5" eb="7">
      <t>ウンユ</t>
    </rPh>
    <rPh sb="8" eb="10">
      <t>ユウビン</t>
    </rPh>
    <phoneticPr fontId="5"/>
  </si>
  <si>
    <t>投入係数（他に分類されない会員制団体）</t>
    <rPh sb="5" eb="6">
      <t>ホカ</t>
    </rPh>
    <rPh sb="7" eb="9">
      <t>ブンルイ</t>
    </rPh>
    <rPh sb="13" eb="16">
      <t>カイインセイ</t>
    </rPh>
    <rPh sb="16" eb="18">
      <t>ダンタイ</t>
    </rPh>
    <phoneticPr fontId="5"/>
  </si>
  <si>
    <t>情報通信機器</t>
    <rPh sb="0" eb="2">
      <t>ジョウホウ</t>
    </rPh>
    <phoneticPr fontId="5"/>
  </si>
  <si>
    <t>商業</t>
    <rPh sb="0" eb="2">
      <t>ショウギョウ</t>
    </rPh>
    <phoneticPr fontId="5"/>
  </si>
  <si>
    <t>(単位：百万円）</t>
    <rPh sb="1" eb="3">
      <t>タンイ</t>
    </rPh>
    <rPh sb="4" eb="5">
      <t>ヒャク</t>
    </rPh>
    <rPh sb="5" eb="7">
      <t>マンエン</t>
    </rPh>
    <phoneticPr fontId="5"/>
  </si>
  <si>
    <t>　</t>
    <phoneticPr fontId="5"/>
  </si>
  <si>
    <t>A</t>
    <phoneticPr fontId="5"/>
  </si>
  <si>
    <t>B</t>
    <phoneticPr fontId="5"/>
  </si>
  <si>
    <t>C</t>
    <phoneticPr fontId="5"/>
  </si>
  <si>
    <t>D=B-C</t>
    <phoneticPr fontId="5"/>
  </si>
  <si>
    <t>E=C/A</t>
    <phoneticPr fontId="5"/>
  </si>
  <si>
    <t>F=1-E</t>
    <phoneticPr fontId="5"/>
  </si>
  <si>
    <t>製造業</t>
    <rPh sb="0" eb="3">
      <t>セイゾウギョウ</t>
    </rPh>
    <phoneticPr fontId="5"/>
  </si>
  <si>
    <t>非製造業</t>
    <rPh sb="0" eb="1">
      <t>ヒ</t>
    </rPh>
    <rPh sb="1" eb="4">
      <t>セイゾウギョウ</t>
    </rPh>
    <phoneticPr fontId="5"/>
  </si>
  <si>
    <t xml:space="preserve"> </t>
    <phoneticPr fontId="5"/>
  </si>
  <si>
    <t>部門別最終需要額（39部門別）</t>
    <rPh sb="0" eb="3">
      <t>ブモンベツ</t>
    </rPh>
    <rPh sb="3" eb="5">
      <t>サイシュウ</t>
    </rPh>
    <rPh sb="5" eb="7">
      <t>ジュヨウ</t>
    </rPh>
    <rPh sb="7" eb="8">
      <t>ガク</t>
    </rPh>
    <rPh sb="11" eb="14">
      <t>ブモンベツ</t>
    </rPh>
    <phoneticPr fontId="5"/>
  </si>
  <si>
    <t>2015年産業連関表（試算表）</t>
    <rPh sb="5" eb="7">
      <t>サンギョウ</t>
    </rPh>
    <rPh sb="11" eb="13">
      <t>シサン</t>
    </rPh>
    <rPh sb="13" eb="14">
      <t>ヒョウ</t>
    </rPh>
    <phoneticPr fontId="9"/>
  </si>
  <si>
    <t>2015年地域産業連関表（試算表）</t>
    <rPh sb="5" eb="7">
      <t>チイキ</t>
    </rPh>
    <rPh sb="7" eb="9">
      <t>サンギョウ</t>
    </rPh>
    <rPh sb="13" eb="15">
      <t>シサン</t>
    </rPh>
    <rPh sb="15" eb="16">
      <t>ヒョウ</t>
    </rPh>
    <phoneticPr fontId="9"/>
  </si>
  <si>
    <t>2015年地域産業連関表（試算表）</t>
    <rPh sb="4" eb="5">
      <t>ネン</t>
    </rPh>
    <rPh sb="5" eb="7">
      <t>チイキ</t>
    </rPh>
    <rPh sb="7" eb="9">
      <t>サンギョウ</t>
    </rPh>
    <rPh sb="13" eb="15">
      <t>シサン</t>
    </rPh>
    <rPh sb="15" eb="16">
      <t>ヒョウ</t>
    </rPh>
    <phoneticPr fontId="9"/>
  </si>
  <si>
    <t>取引基本表（生産者価格表）</t>
    <phoneticPr fontId="9"/>
  </si>
  <si>
    <t>域内自給率</t>
    <rPh sb="0" eb="2">
      <t>イキナイ</t>
    </rPh>
    <phoneticPr fontId="9"/>
  </si>
  <si>
    <t>域際収支</t>
    <rPh sb="0" eb="1">
      <t>イキ</t>
    </rPh>
    <rPh sb="1" eb="2">
      <t>サイ</t>
    </rPh>
    <rPh sb="2" eb="4">
      <t>シュウシ</t>
    </rPh>
    <phoneticPr fontId="5"/>
  </si>
  <si>
    <t>01</t>
  </si>
  <si>
    <t>02</t>
  </si>
  <si>
    <t>03</t>
  </si>
  <si>
    <t>04</t>
  </si>
  <si>
    <t>05</t>
  </si>
  <si>
    <t>06</t>
  </si>
  <si>
    <t>07</t>
  </si>
  <si>
    <t>08</t>
  </si>
  <si>
    <t>09</t>
  </si>
  <si>
    <t>地域内需要合計</t>
    <rPh sb="0" eb="2">
      <t>チイキ</t>
    </rPh>
    <phoneticPr fontId="9"/>
  </si>
  <si>
    <t>域内自給率</t>
    <rPh sb="0" eb="2">
      <t>イキナイ</t>
    </rPh>
    <rPh sb="2" eb="5">
      <t>ジキュウリツ</t>
    </rPh>
    <phoneticPr fontId="5"/>
  </si>
  <si>
    <t>移輸出</t>
    <rPh sb="0" eb="1">
      <t>ウツリ</t>
    </rPh>
    <rPh sb="1" eb="3">
      <t>ユシュツ</t>
    </rPh>
    <phoneticPr fontId="5"/>
  </si>
  <si>
    <t>移輸入</t>
    <rPh sb="0" eb="1">
      <t>ウツリ</t>
    </rPh>
    <rPh sb="1" eb="3">
      <t>ユニュウ</t>
    </rPh>
    <phoneticPr fontId="5"/>
  </si>
  <si>
    <t>統合大分類（39部門）</t>
    <rPh sb="0" eb="2">
      <t>トウゴウ</t>
    </rPh>
    <rPh sb="2" eb="3">
      <t>ダイ</t>
    </rPh>
    <rPh sb="3" eb="5">
      <t>ブンルイ</t>
    </rPh>
    <phoneticPr fontId="5"/>
  </si>
  <si>
    <t>農業</t>
  </si>
  <si>
    <t>林業</t>
    <rPh sb="0" eb="2">
      <t>リンギョウ</t>
    </rPh>
    <phoneticPr fontId="2"/>
  </si>
  <si>
    <t>漁業</t>
    <rPh sb="0" eb="2">
      <t>ギョギョウ</t>
    </rPh>
    <phoneticPr fontId="2"/>
  </si>
  <si>
    <t>飲食料品</t>
  </si>
  <si>
    <t>プラスチック・ゴム製品</t>
    <rPh sb="9" eb="11">
      <t>セイヒン</t>
    </rPh>
    <phoneticPr fontId="9"/>
  </si>
  <si>
    <t>電子部品</t>
  </si>
  <si>
    <t>輸送機械</t>
  </si>
  <si>
    <t>電力・ガス・熱供給</t>
  </si>
  <si>
    <t>水道</t>
  </si>
  <si>
    <t>廃棄物処理</t>
  </si>
  <si>
    <t>商業</t>
  </si>
  <si>
    <t>運輸・郵便</t>
  </si>
  <si>
    <t>医療・福祉</t>
  </si>
  <si>
    <t>他に分類されない会員制団体</t>
    <rPh sb="0" eb="1">
      <t>ホカ</t>
    </rPh>
    <rPh sb="2" eb="4">
      <t>ブンルイ</t>
    </rPh>
    <rPh sb="8" eb="11">
      <t>カイインセイ</t>
    </rPh>
    <rPh sb="11" eb="13">
      <t>ダンタイ</t>
    </rPh>
    <phoneticPr fontId="9"/>
  </si>
  <si>
    <t>事務用品</t>
  </si>
  <si>
    <t>分類不明</t>
  </si>
  <si>
    <t>域内総固定資本形成（公的）</t>
    <rPh sb="0" eb="1">
      <t>イキ</t>
    </rPh>
    <phoneticPr fontId="5"/>
  </si>
  <si>
    <t>域内総固定資本形成（民間）</t>
    <rPh sb="0" eb="1">
      <t>イキ</t>
    </rPh>
    <phoneticPr fontId="5"/>
  </si>
  <si>
    <t>域内最終需要計</t>
    <rPh sb="0" eb="1">
      <t>イキ</t>
    </rPh>
    <phoneticPr fontId="5"/>
  </si>
  <si>
    <t>域内需要合計</t>
    <rPh sb="0" eb="1">
      <t>イキ</t>
    </rPh>
    <phoneticPr fontId="5"/>
  </si>
  <si>
    <t>移輸出</t>
    <rPh sb="1" eb="2">
      <t>ユ</t>
    </rPh>
    <phoneticPr fontId="5"/>
  </si>
  <si>
    <t>（控除）移輸入</t>
    <rPh sb="5" eb="6">
      <t>ユ</t>
    </rPh>
    <phoneticPr fontId="5"/>
  </si>
  <si>
    <t>域内生産額</t>
    <rPh sb="0" eb="1">
      <t>イキ</t>
    </rPh>
    <phoneticPr fontId="5"/>
  </si>
  <si>
    <t>D=1-C</t>
    <phoneticPr fontId="5"/>
  </si>
  <si>
    <t>C=A-B</t>
    <phoneticPr fontId="5"/>
  </si>
  <si>
    <t>１</t>
    <phoneticPr fontId="5"/>
  </si>
  <si>
    <t>農業</t>
    <rPh sb="0" eb="2">
      <t>ノウギョウ</t>
    </rPh>
    <phoneticPr fontId="5"/>
  </si>
  <si>
    <t>2</t>
    <phoneticPr fontId="5"/>
  </si>
  <si>
    <t>林業</t>
    <rPh sb="0" eb="2">
      <t>リンギョウ</t>
    </rPh>
    <phoneticPr fontId="5"/>
  </si>
  <si>
    <t>3</t>
    <phoneticPr fontId="5"/>
  </si>
  <si>
    <t>4</t>
    <phoneticPr fontId="5"/>
  </si>
  <si>
    <t>5</t>
    <phoneticPr fontId="5"/>
  </si>
  <si>
    <t>6</t>
    <phoneticPr fontId="5"/>
  </si>
  <si>
    <t>7</t>
    <phoneticPr fontId="5"/>
  </si>
  <si>
    <t>8</t>
    <phoneticPr fontId="5"/>
  </si>
  <si>
    <t>9</t>
    <phoneticPr fontId="5"/>
  </si>
  <si>
    <t>10</t>
    <phoneticPr fontId="5"/>
  </si>
  <si>
    <t>プラスチック・ゴム</t>
    <phoneticPr fontId="5"/>
  </si>
  <si>
    <t>11</t>
    <phoneticPr fontId="5"/>
  </si>
  <si>
    <t>12</t>
    <phoneticPr fontId="5"/>
  </si>
  <si>
    <t>13</t>
    <phoneticPr fontId="5"/>
  </si>
  <si>
    <t>14</t>
    <phoneticPr fontId="5"/>
  </si>
  <si>
    <t>15</t>
    <phoneticPr fontId="5"/>
  </si>
  <si>
    <t>16</t>
    <phoneticPr fontId="5"/>
  </si>
  <si>
    <t>17</t>
    <phoneticPr fontId="5"/>
  </si>
  <si>
    <t>18</t>
    <phoneticPr fontId="5"/>
  </si>
  <si>
    <t>19</t>
    <phoneticPr fontId="5"/>
  </si>
  <si>
    <t>20</t>
    <phoneticPr fontId="5"/>
  </si>
  <si>
    <t>情報・通信機器</t>
  </si>
  <si>
    <t>21</t>
    <phoneticPr fontId="5"/>
  </si>
  <si>
    <t>22</t>
    <phoneticPr fontId="5"/>
  </si>
  <si>
    <t>23</t>
    <phoneticPr fontId="5"/>
  </si>
  <si>
    <t>24</t>
    <phoneticPr fontId="5"/>
  </si>
  <si>
    <t>25</t>
    <phoneticPr fontId="5"/>
  </si>
  <si>
    <t>26</t>
    <phoneticPr fontId="5"/>
  </si>
  <si>
    <t>27</t>
    <phoneticPr fontId="5"/>
  </si>
  <si>
    <t>28</t>
    <phoneticPr fontId="5"/>
  </si>
  <si>
    <t>29</t>
    <phoneticPr fontId="5"/>
  </si>
  <si>
    <t>30</t>
    <phoneticPr fontId="5"/>
  </si>
  <si>
    <t>運輸、郵便</t>
    <rPh sb="3" eb="5">
      <t>ユウビン</t>
    </rPh>
    <phoneticPr fontId="5"/>
  </si>
  <si>
    <t>31</t>
    <phoneticPr fontId="5"/>
  </si>
  <si>
    <t>32</t>
    <phoneticPr fontId="5"/>
  </si>
  <si>
    <t>33</t>
    <phoneticPr fontId="5"/>
  </si>
  <si>
    <t>34</t>
    <phoneticPr fontId="5"/>
  </si>
  <si>
    <t>医療・福祉</t>
    <rPh sb="3" eb="5">
      <t>フクシ</t>
    </rPh>
    <phoneticPr fontId="5"/>
  </si>
  <si>
    <t>35</t>
    <phoneticPr fontId="5"/>
  </si>
  <si>
    <t>その他の非営利団体サービス</t>
    <rPh sb="2" eb="3">
      <t>タ</t>
    </rPh>
    <rPh sb="4" eb="7">
      <t>ヒエイリ</t>
    </rPh>
    <rPh sb="7" eb="9">
      <t>ダンタイ</t>
    </rPh>
    <phoneticPr fontId="5"/>
  </si>
  <si>
    <t>36</t>
    <phoneticPr fontId="5"/>
  </si>
  <si>
    <t>(出所）兵庫県立大学地域経済指標研究会(2023)</t>
    <rPh sb="1" eb="3">
      <t>シュッショ</t>
    </rPh>
    <rPh sb="4" eb="6">
      <t>ヒョウゴ</t>
    </rPh>
    <rPh sb="6" eb="8">
      <t>ケンリツ</t>
    </rPh>
    <rPh sb="8" eb="10">
      <t>ダイガク</t>
    </rPh>
    <rPh sb="10" eb="12">
      <t>チイキ</t>
    </rPh>
    <rPh sb="12" eb="14">
      <t>ケイザイ</t>
    </rPh>
    <rPh sb="14" eb="16">
      <t>シヒョウ</t>
    </rPh>
    <rPh sb="16" eb="19">
      <t>ケンキュウカイ</t>
    </rPh>
    <phoneticPr fontId="5"/>
  </si>
  <si>
    <r>
      <t>逆行列係数　〔I-(I-M)A〕</t>
    </r>
    <r>
      <rPr>
        <vertAlign val="superscript"/>
        <sz val="10"/>
        <rFont val="ＭＳ Ｐゴシック"/>
        <family val="3"/>
        <charset val="128"/>
      </rPr>
      <t>-1</t>
    </r>
    <r>
      <rPr>
        <sz val="10"/>
        <rFont val="ＭＳ Ｐゴシック"/>
        <family val="3"/>
        <charset val="128"/>
      </rPr>
      <t>型</t>
    </r>
    <phoneticPr fontId="5"/>
  </si>
  <si>
    <t>2015年尼崎市産業連関表</t>
  </si>
  <si>
    <t>平成27年市町雇用表(兵庫県雇用表調整後）</t>
    <rPh sb="5" eb="7">
      <t>シチョウ</t>
    </rPh>
    <rPh sb="7" eb="9">
      <t>コヨウ</t>
    </rPh>
    <rPh sb="9" eb="10">
      <t>ヒョウ</t>
    </rPh>
    <rPh sb="11" eb="14">
      <t>ヒョウゴケン</t>
    </rPh>
    <rPh sb="14" eb="16">
      <t>コヨウ</t>
    </rPh>
    <rPh sb="16" eb="17">
      <t>ヒョウ</t>
    </rPh>
    <rPh sb="17" eb="19">
      <t>チョウセイ</t>
    </rPh>
    <rPh sb="19" eb="20">
      <t>ゴ</t>
    </rPh>
    <phoneticPr fontId="5"/>
  </si>
  <si>
    <t>（単位：人）</t>
    <rPh sb="1" eb="3">
      <t>タンイ</t>
    </rPh>
    <rPh sb="4" eb="5">
      <t>ニン</t>
    </rPh>
    <phoneticPr fontId="5"/>
  </si>
  <si>
    <t>統合大分類（39部門）</t>
    <rPh sb="0" eb="2">
      <t>トウゴウ</t>
    </rPh>
    <rPh sb="2" eb="5">
      <t>ダイブンルイ</t>
    </rPh>
    <rPh sb="8" eb="10">
      <t>ブモン</t>
    </rPh>
    <phoneticPr fontId="5"/>
  </si>
  <si>
    <t>兵庫県</t>
    <rPh sb="0" eb="3">
      <t>ヒョウゴケン</t>
    </rPh>
    <phoneticPr fontId="5"/>
  </si>
  <si>
    <t>姫路市</t>
    <rPh sb="0" eb="3">
      <t>ヒメジシ</t>
    </rPh>
    <phoneticPr fontId="5"/>
  </si>
  <si>
    <t>尼崎市</t>
    <rPh sb="0" eb="3">
      <t>アマガサキシ</t>
    </rPh>
    <phoneticPr fontId="5"/>
  </si>
  <si>
    <t>明石市</t>
    <rPh sb="0" eb="3">
      <t>アカシシ</t>
    </rPh>
    <phoneticPr fontId="5"/>
  </si>
  <si>
    <t>西宮市</t>
    <rPh sb="0" eb="3">
      <t>ニシノミヤシ</t>
    </rPh>
    <phoneticPr fontId="5"/>
  </si>
  <si>
    <t>洲本市</t>
    <rPh sb="0" eb="3">
      <t>スモトシ</t>
    </rPh>
    <phoneticPr fontId="5"/>
  </si>
  <si>
    <t>芦屋市</t>
    <rPh sb="0" eb="3">
      <t>アシヤシ</t>
    </rPh>
    <phoneticPr fontId="5"/>
  </si>
  <si>
    <t>伊丹市</t>
    <rPh sb="0" eb="3">
      <t>イタミシ</t>
    </rPh>
    <phoneticPr fontId="5"/>
  </si>
  <si>
    <t>相生市</t>
    <rPh sb="0" eb="3">
      <t>アイオイシ</t>
    </rPh>
    <phoneticPr fontId="5"/>
  </si>
  <si>
    <t>豊岡市</t>
    <rPh sb="0" eb="3">
      <t>トヨオカシ</t>
    </rPh>
    <phoneticPr fontId="5"/>
  </si>
  <si>
    <t>加古川市</t>
    <rPh sb="0" eb="4">
      <t>カコガワシ</t>
    </rPh>
    <phoneticPr fontId="5"/>
  </si>
  <si>
    <t>赤穂市</t>
    <rPh sb="0" eb="3">
      <t>アコウシ</t>
    </rPh>
    <phoneticPr fontId="5"/>
  </si>
  <si>
    <t>西脇市</t>
    <rPh sb="0" eb="3">
      <t>ニシワキシ</t>
    </rPh>
    <phoneticPr fontId="5"/>
  </si>
  <si>
    <t>宝塚市</t>
    <rPh sb="0" eb="3">
      <t>タカラヅカシ</t>
    </rPh>
    <phoneticPr fontId="5"/>
  </si>
  <si>
    <t>三木市</t>
    <rPh sb="0" eb="3">
      <t>ミキシ</t>
    </rPh>
    <phoneticPr fontId="5"/>
  </si>
  <si>
    <t>高砂市</t>
    <rPh sb="0" eb="3">
      <t>タカサゴシ</t>
    </rPh>
    <phoneticPr fontId="5"/>
  </si>
  <si>
    <t>川西市</t>
    <rPh sb="0" eb="3">
      <t>カワニシシ</t>
    </rPh>
    <phoneticPr fontId="5"/>
  </si>
  <si>
    <t>小野市</t>
    <rPh sb="0" eb="3">
      <t>オノシ</t>
    </rPh>
    <phoneticPr fontId="5"/>
  </si>
  <si>
    <t>三田市</t>
    <rPh sb="0" eb="3">
      <t>サンダシ</t>
    </rPh>
    <phoneticPr fontId="5"/>
  </si>
  <si>
    <t>加西市</t>
    <rPh sb="0" eb="2">
      <t>カサイ</t>
    </rPh>
    <rPh sb="2" eb="3">
      <t>シ</t>
    </rPh>
    <phoneticPr fontId="5"/>
  </si>
  <si>
    <t>篠山市</t>
    <rPh sb="0" eb="3">
      <t>ササヤマシ</t>
    </rPh>
    <phoneticPr fontId="5"/>
  </si>
  <si>
    <t>養父市</t>
    <rPh sb="0" eb="3">
      <t>ヤブシ</t>
    </rPh>
    <phoneticPr fontId="5"/>
  </si>
  <si>
    <t>丹波市</t>
    <rPh sb="0" eb="3">
      <t>タンバシ</t>
    </rPh>
    <phoneticPr fontId="5"/>
  </si>
  <si>
    <t>南あわじ市</t>
    <rPh sb="0" eb="1">
      <t>ミナミ</t>
    </rPh>
    <rPh sb="4" eb="5">
      <t>シ</t>
    </rPh>
    <phoneticPr fontId="5"/>
  </si>
  <si>
    <t>朝来市</t>
    <rPh sb="0" eb="1">
      <t>アサ</t>
    </rPh>
    <rPh sb="1" eb="2">
      <t>ク</t>
    </rPh>
    <rPh sb="2" eb="3">
      <t>シ</t>
    </rPh>
    <phoneticPr fontId="5"/>
  </si>
  <si>
    <t>淡路市</t>
    <rPh sb="0" eb="3">
      <t>アワジシ</t>
    </rPh>
    <phoneticPr fontId="5"/>
  </si>
  <si>
    <t>宍粟市</t>
    <rPh sb="0" eb="2">
      <t>シソウ</t>
    </rPh>
    <rPh sb="2" eb="3">
      <t>シ</t>
    </rPh>
    <phoneticPr fontId="5"/>
  </si>
  <si>
    <t>加東市</t>
    <rPh sb="0" eb="2">
      <t>カトウ</t>
    </rPh>
    <rPh sb="2" eb="3">
      <t>シ</t>
    </rPh>
    <phoneticPr fontId="5"/>
  </si>
  <si>
    <t>たつの市</t>
    <rPh sb="3" eb="4">
      <t>シ</t>
    </rPh>
    <phoneticPr fontId="5"/>
  </si>
  <si>
    <t>猪名川町</t>
    <rPh sb="0" eb="3">
      <t>イナガワ</t>
    </rPh>
    <rPh sb="3" eb="4">
      <t>チョウ</t>
    </rPh>
    <phoneticPr fontId="5"/>
  </si>
  <si>
    <t>多可町</t>
    <rPh sb="0" eb="2">
      <t>タカ</t>
    </rPh>
    <rPh sb="2" eb="3">
      <t>チョウ</t>
    </rPh>
    <phoneticPr fontId="5"/>
  </si>
  <si>
    <t>稲美町</t>
    <rPh sb="0" eb="2">
      <t>イナミ</t>
    </rPh>
    <rPh sb="2" eb="3">
      <t>チョウ</t>
    </rPh>
    <phoneticPr fontId="5"/>
  </si>
  <si>
    <t>播磨町</t>
    <rPh sb="0" eb="2">
      <t>ハリマ</t>
    </rPh>
    <rPh sb="2" eb="3">
      <t>チョウ</t>
    </rPh>
    <phoneticPr fontId="5"/>
  </si>
  <si>
    <t>市川町</t>
    <rPh sb="0" eb="2">
      <t>イチカワ</t>
    </rPh>
    <rPh sb="2" eb="3">
      <t>チョウ</t>
    </rPh>
    <phoneticPr fontId="5"/>
  </si>
  <si>
    <t>福崎町</t>
    <rPh sb="0" eb="2">
      <t>フクサキ</t>
    </rPh>
    <rPh sb="2" eb="3">
      <t>チョウ</t>
    </rPh>
    <phoneticPr fontId="5"/>
  </si>
  <si>
    <t>神河町</t>
    <rPh sb="0" eb="1">
      <t>カミ</t>
    </rPh>
    <rPh sb="1" eb="2">
      <t>カワ</t>
    </rPh>
    <rPh sb="2" eb="3">
      <t>チョウ</t>
    </rPh>
    <phoneticPr fontId="5"/>
  </si>
  <si>
    <t>太子町</t>
    <rPh sb="0" eb="2">
      <t>タイシ</t>
    </rPh>
    <rPh sb="2" eb="3">
      <t>チョウ</t>
    </rPh>
    <phoneticPr fontId="5"/>
  </si>
  <si>
    <t>上郡町</t>
    <rPh sb="0" eb="2">
      <t>カミゴオリ</t>
    </rPh>
    <rPh sb="2" eb="3">
      <t>チョウ</t>
    </rPh>
    <phoneticPr fontId="5"/>
  </si>
  <si>
    <t>佐用町</t>
    <rPh sb="0" eb="2">
      <t>サヨウ</t>
    </rPh>
    <rPh sb="2" eb="3">
      <t>チョウ</t>
    </rPh>
    <phoneticPr fontId="5"/>
  </si>
  <si>
    <t>香美町</t>
    <rPh sb="0" eb="2">
      <t>カミ</t>
    </rPh>
    <rPh sb="2" eb="3">
      <t>チョウ</t>
    </rPh>
    <phoneticPr fontId="5"/>
  </si>
  <si>
    <t>新温泉町</t>
    <rPh sb="0" eb="1">
      <t>シン</t>
    </rPh>
    <rPh sb="1" eb="4">
      <t>オンセンチョウ</t>
    </rPh>
    <phoneticPr fontId="5"/>
  </si>
  <si>
    <t>従業者数</t>
    <rPh sb="3" eb="4">
      <t>スウ</t>
    </rPh>
    <phoneticPr fontId="24"/>
  </si>
  <si>
    <t>農業</t>
    <rPh sb="0" eb="2">
      <t>ノウギョウ</t>
    </rPh>
    <phoneticPr fontId="21"/>
  </si>
  <si>
    <t>プラスチック・ゴム製品</t>
    <rPh sb="9" eb="11">
      <t>セイヒン</t>
    </rPh>
    <phoneticPr fontId="21"/>
  </si>
  <si>
    <t>運輸・郵便</t>
    <rPh sb="3" eb="5">
      <t>ユウビン</t>
    </rPh>
    <phoneticPr fontId="5"/>
  </si>
  <si>
    <t>他に分類されない会員制団体</t>
    <rPh sb="0" eb="1">
      <t>ホカ</t>
    </rPh>
    <rPh sb="2" eb="4">
      <t>ブンルイ</t>
    </rPh>
    <rPh sb="8" eb="11">
      <t>カイインセイ</t>
    </rPh>
    <rPh sb="11" eb="13">
      <t>ダンタイ</t>
    </rPh>
    <phoneticPr fontId="5"/>
  </si>
  <si>
    <t xml:space="preserve"> </t>
    <phoneticPr fontId="24"/>
  </si>
  <si>
    <t>合計</t>
    <rPh sb="0" eb="2">
      <t>ゴウケイ</t>
    </rPh>
    <phoneticPr fontId="21"/>
  </si>
  <si>
    <t>調整項目</t>
    <rPh sb="0" eb="2">
      <t>チョウセイ</t>
    </rPh>
    <rPh sb="2" eb="4">
      <t>コウモク</t>
    </rPh>
    <phoneticPr fontId="24"/>
  </si>
  <si>
    <t>平成27年市町雇用表</t>
    <rPh sb="5" eb="7">
      <t>シチョウ</t>
    </rPh>
    <rPh sb="7" eb="9">
      <t>コヨウ</t>
    </rPh>
    <rPh sb="9" eb="10">
      <t>ヒョウ</t>
    </rPh>
    <phoneticPr fontId="5"/>
  </si>
  <si>
    <t>有給役員・雇用者</t>
    <rPh sb="0" eb="2">
      <t>ユウキュウ</t>
    </rPh>
    <rPh sb="2" eb="4">
      <t>ヤクイン</t>
    </rPh>
    <rPh sb="5" eb="8">
      <t>コヨウシャ</t>
    </rPh>
    <phoneticPr fontId="5"/>
  </si>
  <si>
    <t>有給役員雇用者</t>
    <rPh sb="0" eb="2">
      <t>ユウキュウ</t>
    </rPh>
    <rPh sb="2" eb="4">
      <t>ヤクイン</t>
    </rPh>
    <rPh sb="6" eb="7">
      <t>シャ</t>
    </rPh>
    <phoneticPr fontId="24"/>
  </si>
  <si>
    <t>2015年兵庫県市町産業連関表</t>
    <rPh sb="4" eb="5">
      <t>ネン</t>
    </rPh>
    <rPh sb="5" eb="8">
      <t>ヒョウゴケン</t>
    </rPh>
    <rPh sb="8" eb="10">
      <t>シチョウ</t>
    </rPh>
    <rPh sb="10" eb="12">
      <t>サンギョウ</t>
    </rPh>
    <rPh sb="12" eb="15">
      <t>レンカンヒョウ</t>
    </rPh>
    <phoneticPr fontId="5"/>
  </si>
  <si>
    <t>地域内需要合計</t>
    <rPh sb="0" eb="2">
      <t>チイキ</t>
    </rPh>
    <phoneticPr fontId="5"/>
  </si>
  <si>
    <t>地域際収支</t>
    <rPh sb="0" eb="2">
      <t>チイキ</t>
    </rPh>
    <rPh sb="2" eb="3">
      <t>サイ</t>
    </rPh>
    <rPh sb="3" eb="5">
      <t>シュウシ</t>
    </rPh>
    <phoneticPr fontId="5"/>
  </si>
  <si>
    <t>地域内自給率</t>
    <rPh sb="0" eb="2">
      <t>チイキ</t>
    </rPh>
    <phoneticPr fontId="5"/>
  </si>
  <si>
    <t>2015年兵庫県市産業連関表</t>
    <rPh sb="4" eb="5">
      <t>ネン</t>
    </rPh>
    <rPh sb="5" eb="8">
      <t>ヒョウゴケン</t>
    </rPh>
    <rPh sb="8" eb="9">
      <t>シ</t>
    </rPh>
    <rPh sb="9" eb="11">
      <t>サンギョウ</t>
    </rPh>
    <phoneticPr fontId="5"/>
  </si>
  <si>
    <t>地域内生産額</t>
    <rPh sb="0" eb="2">
      <t>チイキ</t>
    </rPh>
    <phoneticPr fontId="5"/>
  </si>
  <si>
    <t>令和元年平均</t>
    <rPh sb="0" eb="2">
      <t>レイワ</t>
    </rPh>
    <rPh sb="2" eb="4">
      <t>ガンネン</t>
    </rPh>
    <rPh sb="4" eb="6">
      <t>ヘイキン</t>
    </rPh>
    <phoneticPr fontId="5"/>
  </si>
  <si>
    <t>令和２年平均</t>
    <rPh sb="0" eb="2">
      <t>レイワ</t>
    </rPh>
    <rPh sb="3" eb="4">
      <t>ネン</t>
    </rPh>
    <rPh sb="4" eb="6">
      <t>ヘイキン</t>
    </rPh>
    <phoneticPr fontId="5"/>
  </si>
  <si>
    <t>令和3年平均</t>
    <rPh sb="0" eb="2">
      <t>レイワ</t>
    </rPh>
    <rPh sb="3" eb="4">
      <t>ネン</t>
    </rPh>
    <rPh sb="4" eb="6">
      <t>ヘイキン</t>
    </rPh>
    <phoneticPr fontId="5"/>
  </si>
  <si>
    <t>令和4年平均</t>
    <rPh sb="0" eb="2">
      <t>レイワ</t>
    </rPh>
    <rPh sb="3" eb="4">
      <t>ネン</t>
    </rPh>
    <rPh sb="4" eb="6">
      <t>ヘイキン</t>
    </rPh>
    <phoneticPr fontId="5"/>
  </si>
  <si>
    <t>域内自給率</t>
    <rPh sb="0" eb="1">
      <t>イキ</t>
    </rPh>
    <rPh sb="1" eb="2">
      <t>ナイ</t>
    </rPh>
    <rPh sb="2" eb="5">
      <t>ジキュウリツ</t>
    </rPh>
    <phoneticPr fontId="5"/>
  </si>
  <si>
    <t>平均消費
性向
（R2_R4/近畿）</t>
    <rPh sb="15" eb="17">
      <t>キンキ</t>
    </rPh>
    <phoneticPr fontId="5"/>
  </si>
  <si>
    <t>・雇用者誘発数の基礎となる雇用係数は、「2015年兵庫県産業連関表・雇用表（39部門分類）」を使用</t>
    <rPh sb="24" eb="25">
      <t>ネン</t>
    </rPh>
    <rPh sb="25" eb="28">
      <t>ヒョウゴケン</t>
    </rPh>
    <rPh sb="28" eb="30">
      <t>サンギョウ</t>
    </rPh>
    <phoneticPr fontId="5"/>
  </si>
  <si>
    <t>・平均消費性向は家計調査年報近畿の値を使用し、波及効果の試算は2次波及まで</t>
    <phoneticPr fontId="5"/>
  </si>
  <si>
    <t>（単位：百万円）</t>
    <rPh sb="1" eb="3">
      <t>タンイ</t>
    </rPh>
    <rPh sb="4" eb="5">
      <t>ヒャク</t>
    </rPh>
    <rPh sb="5" eb="7">
      <t>マンエン</t>
    </rPh>
    <phoneticPr fontId="5"/>
  </si>
  <si>
    <t>　　　　　区分</t>
    <rPh sb="5" eb="7">
      <t>クブン</t>
    </rPh>
    <phoneticPr fontId="5"/>
  </si>
  <si>
    <t>市町名</t>
  </si>
  <si>
    <t>県計</t>
  </si>
  <si>
    <t>神戸市</t>
  </si>
  <si>
    <t>阪神南地域</t>
    <rPh sb="0" eb="2">
      <t>ハンシン</t>
    </rPh>
    <rPh sb="2" eb="3">
      <t>ミナミ</t>
    </rPh>
    <rPh sb="3" eb="5">
      <t>チイキ</t>
    </rPh>
    <phoneticPr fontId="5"/>
  </si>
  <si>
    <t>阪神北地域</t>
    <rPh sb="0" eb="2">
      <t>ハンシン</t>
    </rPh>
    <rPh sb="2" eb="3">
      <t>キタ</t>
    </rPh>
    <rPh sb="3" eb="5">
      <t>チイキ</t>
    </rPh>
    <phoneticPr fontId="5"/>
  </si>
  <si>
    <t>東播磨地域</t>
  </si>
  <si>
    <t>北播磨地域</t>
    <rPh sb="0" eb="1">
      <t>キタ</t>
    </rPh>
    <rPh sb="1" eb="3">
      <t>ハリマ</t>
    </rPh>
    <rPh sb="3" eb="5">
      <t>チイキ</t>
    </rPh>
    <phoneticPr fontId="5"/>
  </si>
  <si>
    <t>中播磨地域</t>
    <rPh sb="0" eb="1">
      <t>ナカ</t>
    </rPh>
    <rPh sb="1" eb="3">
      <t>ハリマ</t>
    </rPh>
    <rPh sb="3" eb="5">
      <t>チイキ</t>
    </rPh>
    <phoneticPr fontId="5"/>
  </si>
  <si>
    <t>西播磨地域</t>
    <rPh sb="0" eb="1">
      <t>ニシ</t>
    </rPh>
    <rPh sb="1" eb="3">
      <t>ハリマ</t>
    </rPh>
    <rPh sb="3" eb="5">
      <t>チイキ</t>
    </rPh>
    <phoneticPr fontId="5"/>
  </si>
  <si>
    <t>但馬地域</t>
  </si>
  <si>
    <t>丹波地域</t>
  </si>
  <si>
    <t>淡路地域</t>
  </si>
  <si>
    <t>阪神南地域</t>
    <rPh sb="2" eb="3">
      <t>ミナミ</t>
    </rPh>
    <phoneticPr fontId="5"/>
  </si>
  <si>
    <t>尼崎市</t>
  </si>
  <si>
    <t>西宮市</t>
  </si>
  <si>
    <t>芦屋市</t>
  </si>
  <si>
    <t>伊丹市</t>
  </si>
  <si>
    <t>宝塚市</t>
  </si>
  <si>
    <t>川西市</t>
  </si>
  <si>
    <t>三田市</t>
  </si>
  <si>
    <t>猪名川町</t>
  </si>
  <si>
    <t>明石市</t>
  </si>
  <si>
    <t>加古川市</t>
  </si>
  <si>
    <t>高砂市</t>
  </si>
  <si>
    <t>稲美町</t>
  </si>
  <si>
    <t>播磨町</t>
  </si>
  <si>
    <t>西脇市</t>
    <phoneticPr fontId="5"/>
  </si>
  <si>
    <t>三木市</t>
    <phoneticPr fontId="5"/>
  </si>
  <si>
    <t>小野市</t>
  </si>
  <si>
    <t>加西市</t>
  </si>
  <si>
    <t>中播磨地域</t>
    <rPh sb="0" eb="1">
      <t>ナカ</t>
    </rPh>
    <phoneticPr fontId="5"/>
  </si>
  <si>
    <t>市川町</t>
  </si>
  <si>
    <t>福崎町</t>
  </si>
  <si>
    <t>相生市</t>
  </si>
  <si>
    <t>赤穂市</t>
  </si>
  <si>
    <t>太子町</t>
  </si>
  <si>
    <t>上郡町</t>
  </si>
  <si>
    <t>佐用町</t>
    <phoneticPr fontId="5"/>
  </si>
  <si>
    <t>豊岡市</t>
    <phoneticPr fontId="5"/>
  </si>
  <si>
    <t>養父市</t>
    <rPh sb="2" eb="3">
      <t>シ</t>
    </rPh>
    <phoneticPr fontId="5"/>
  </si>
  <si>
    <t>朝来市</t>
    <rPh sb="0" eb="2">
      <t>アサゴ</t>
    </rPh>
    <rPh sb="2" eb="3">
      <t>シ</t>
    </rPh>
    <phoneticPr fontId="5"/>
  </si>
  <si>
    <t>新温泉町</t>
    <rPh sb="0" eb="1">
      <t>シン</t>
    </rPh>
    <rPh sb="1" eb="3">
      <t>オンセン</t>
    </rPh>
    <rPh sb="3" eb="4">
      <t>チョウ</t>
    </rPh>
    <phoneticPr fontId="5"/>
  </si>
  <si>
    <t>丹波篠山市</t>
    <rPh sb="0" eb="2">
      <t>タンバ</t>
    </rPh>
    <rPh sb="4" eb="5">
      <t>シ</t>
    </rPh>
    <phoneticPr fontId="25"/>
  </si>
  <si>
    <t>丹波市</t>
    <rPh sb="0" eb="2">
      <t>タンバ</t>
    </rPh>
    <rPh sb="2" eb="3">
      <t>シ</t>
    </rPh>
    <phoneticPr fontId="5"/>
  </si>
  <si>
    <t>洲本市</t>
    <phoneticPr fontId="5"/>
  </si>
  <si>
    <t>淡路市</t>
    <rPh sb="0" eb="2">
      <t>アワジ</t>
    </rPh>
    <rPh sb="2" eb="3">
      <t>シ</t>
    </rPh>
    <phoneticPr fontId="5"/>
  </si>
  <si>
    <t>市町内総生産（名目）</t>
    <rPh sb="0" eb="2">
      <t>シチョウ</t>
    </rPh>
    <rPh sb="2" eb="3">
      <t>ナイ</t>
    </rPh>
    <rPh sb="3" eb="4">
      <t>ソウ</t>
    </rPh>
    <rPh sb="7" eb="9">
      <t>メイモク</t>
    </rPh>
    <phoneticPr fontId="5"/>
  </si>
  <si>
    <t>令和元年度</t>
    <rPh sb="0" eb="2">
      <t>レイワ</t>
    </rPh>
    <rPh sb="2" eb="5">
      <t>ガンネンド</t>
    </rPh>
    <phoneticPr fontId="5"/>
  </si>
  <si>
    <t>令和2年度</t>
    <rPh sb="0" eb="2">
      <t>レイワ</t>
    </rPh>
    <rPh sb="3" eb="5">
      <t>ネンド</t>
    </rPh>
    <phoneticPr fontId="5"/>
  </si>
  <si>
    <t>2019市町ＧＤＰ（名目値）</t>
    <rPh sb="4" eb="6">
      <t>シチョウ</t>
    </rPh>
    <rPh sb="10" eb="13">
      <t>メイモクチ</t>
    </rPh>
    <phoneticPr fontId="5"/>
  </si>
  <si>
    <t>(出所）兵庫県統計課「市町民経済計算」</t>
    <rPh sb="1" eb="3">
      <t>シュッショ</t>
    </rPh>
    <rPh sb="4" eb="7">
      <t>ヒョウゴケン</t>
    </rPh>
    <rPh sb="7" eb="9">
      <t>トウケイ</t>
    </rPh>
    <rPh sb="9" eb="10">
      <t>カ</t>
    </rPh>
    <rPh sb="11" eb="12">
      <t>シ</t>
    </rPh>
    <rPh sb="12" eb="14">
      <t>チョウミン</t>
    </rPh>
    <rPh sb="14" eb="16">
      <t>ケイザイ</t>
    </rPh>
    <rPh sb="16" eb="18">
      <t>ケイサン</t>
    </rPh>
    <phoneticPr fontId="5"/>
  </si>
  <si>
    <t xml:space="preserve"> </t>
    <phoneticPr fontId="5"/>
  </si>
  <si>
    <t>2015年西脇市産業連関表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</si>
</sst>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000000"/>
    <numFmt numFmtId="177" formatCode="0_ "/>
    <numFmt numFmtId="178" formatCode="#,##0.000_ ;[Red]\-#,##0.000\ "/>
    <numFmt numFmtId="179" formatCode="0_);[Red]\(0\)"/>
    <numFmt numFmtId="180" formatCode="#,##0.00_ ;[Red]\-#,##0.00\ "/>
    <numFmt numFmtId="181" formatCode="0.00_);[Red]\(0.00\)"/>
    <numFmt numFmtId="182" formatCode="#,##0_ ;[Red]\-#,##0\ "/>
    <numFmt numFmtId="183" formatCode="0.000000_);[Red]\(0.000000\)"/>
    <numFmt numFmtId="184" formatCode="#,##0.000000_ ;[Red]\-#,##0.000000\ "/>
    <numFmt numFmtId="185" formatCode="0.000000_ ;[Red]\-0.000000\ "/>
    <numFmt numFmtId="186" formatCode="0.000_);[Red]\(0.000\)"/>
    <numFmt numFmtId="187" formatCode="0_ ;[Red]\-0\ "/>
    <numFmt numFmtId="188" formatCode="#,##0.0;[Red]\-#,##0.0"/>
    <numFmt numFmtId="189" formatCode="#,##0.000;[Red]\-#,##0.000"/>
    <numFmt numFmtId="190" formatCode="#,##0.000000;[Red]\-#,##0.000000"/>
    <numFmt numFmtId="191" formatCode="#,##0.00000;[Red]\-#,##0.00000"/>
    <numFmt numFmtId="192" formatCode="#,##0.0;&quot;▲ &quot;#,##0.0"/>
    <numFmt numFmtId="193" formatCode="#,##0;&quot;▲ &quot;#,##0"/>
    <numFmt numFmtId="194" formatCode="0.00000"/>
    <numFmt numFmtId="195" formatCode="0.0_);[Red]\(0.0\)"/>
    <numFmt numFmtId="196" formatCode="0;&quot;▲ &quot;0"/>
  </numFmts>
  <fonts count="28" x14ac:knownFonts="1">
    <font>
      <sz val="11"/>
      <name val="ＭＳ Ｐゴシック"/>
      <family val="3"/>
      <charset val="128"/>
    </font>
    <font>
      <sz val="11"/>
      <name val="ＭＳ Ｐゴシック"/>
      <family val="3"/>
      <charset val="128"/>
    </font>
    <font>
      <u/>
      <sz val="11"/>
      <color indexed="12"/>
      <name val="ＭＳ Ｐゴシック"/>
      <family val="3"/>
      <charset val="128"/>
    </font>
    <font>
      <u/>
      <sz val="11"/>
      <color indexed="36"/>
      <name val="ＭＳ Ｐゴシック"/>
      <family val="3"/>
      <charset val="128"/>
    </font>
    <font>
      <sz val="14"/>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vertAlign val="superscript"/>
      <sz val="11"/>
      <name val="ＭＳ Ｐゴシック"/>
      <family val="3"/>
      <charset val="128"/>
    </font>
    <font>
      <b/>
      <sz val="11"/>
      <name val="ＭＳ Ｐゴシック"/>
      <family val="3"/>
      <charset val="128"/>
    </font>
    <font>
      <b/>
      <sz val="12"/>
      <color indexed="8"/>
      <name val="ＭＳ 明朝"/>
      <family val="1"/>
      <charset val="128"/>
    </font>
    <font>
      <sz val="10.5"/>
      <color indexed="8"/>
      <name val="ＭＳ 明朝"/>
      <family val="1"/>
      <charset val="128"/>
    </font>
    <font>
      <sz val="10.5"/>
      <color indexed="8"/>
      <name val="Century"/>
      <family val="1"/>
    </font>
    <font>
      <b/>
      <sz val="10.5"/>
      <color indexed="8"/>
      <name val="ＭＳ 明朝"/>
      <family val="1"/>
      <charset val="128"/>
    </font>
    <font>
      <sz val="10.5"/>
      <color indexed="8"/>
      <name val="ＭＳ Ｐ明朝"/>
      <family val="1"/>
      <charset val="128"/>
    </font>
    <font>
      <sz val="10"/>
      <color indexed="8"/>
      <name val="ＭＳ 明朝"/>
      <family val="1"/>
      <charset val="128"/>
    </font>
    <font>
      <b/>
      <sz val="10"/>
      <name val="ＭＳ Ｐゴシック"/>
      <family val="3"/>
      <charset val="128"/>
    </font>
    <font>
      <sz val="8"/>
      <name val="ＭＳ Ｐゴシック"/>
      <family val="3"/>
      <charset val="128"/>
    </font>
    <font>
      <sz val="11"/>
      <name val="ＭＳ Ｐゴシック"/>
      <family val="3"/>
      <charset val="128"/>
    </font>
    <font>
      <sz val="10.5"/>
      <name val="ＭＳ Ｐゴシック"/>
      <family val="3"/>
      <charset val="128"/>
      <scheme val="minor"/>
    </font>
    <font>
      <vertAlign val="superscript"/>
      <sz val="10"/>
      <name val="ＭＳ Ｐゴシック"/>
      <family val="3"/>
      <charset val="128"/>
    </font>
    <font>
      <sz val="11"/>
      <color theme="1"/>
      <name val="ＭＳ Ｐゴシック"/>
      <family val="3"/>
      <charset val="128"/>
    </font>
    <font>
      <sz val="10"/>
      <color theme="1"/>
      <name val="ＭＳ Ｐゴシック"/>
      <family val="3"/>
      <charset val="128"/>
    </font>
    <font>
      <sz val="11"/>
      <color theme="1"/>
      <name val="ＭＳ Ｐゴシック"/>
      <family val="3"/>
      <charset val="128"/>
      <scheme val="minor"/>
    </font>
    <font>
      <sz val="6"/>
      <name val="ＭＳ Ｐゴシック"/>
      <family val="2"/>
      <charset val="128"/>
      <scheme val="minor"/>
    </font>
    <font>
      <sz val="6"/>
      <name val="ＭＳ Ｐ明朝"/>
      <family val="1"/>
      <charset val="128"/>
    </font>
    <font>
      <sz val="11"/>
      <color indexed="8"/>
      <name val="ＭＳ Ｐゴシック"/>
      <family val="3"/>
      <charset val="128"/>
    </font>
    <font>
      <b/>
      <sz val="11"/>
      <color indexed="8"/>
      <name val="ＭＳ Ｐゴシック"/>
      <family val="3"/>
      <charset val="128"/>
    </font>
  </fonts>
  <fills count="14">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43"/>
        <bgColor indexed="64"/>
      </patternFill>
    </fill>
    <fill>
      <patternFill patternType="solid">
        <fgColor indexed="13"/>
        <bgColor indexed="64"/>
      </patternFill>
    </fill>
    <fill>
      <patternFill patternType="solid">
        <fgColor theme="0"/>
        <bgColor indexed="64"/>
      </patternFill>
    </fill>
    <fill>
      <patternFill patternType="solid">
        <fgColor rgb="FFFFFF99"/>
        <bgColor indexed="64"/>
      </patternFill>
    </fill>
    <fill>
      <patternFill patternType="solid">
        <fgColor rgb="FFCCFFCC"/>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8" tint="0.79998168889431442"/>
        <bgColor indexed="64"/>
      </patternFill>
    </fill>
  </fills>
  <borders count="16">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s>
  <cellStyleXfs count="5">
    <xf numFmtId="0" fontId="0" fillId="0" borderId="0"/>
    <xf numFmtId="38" fontId="1" fillId="0" borderId="0" applyFont="0" applyFill="0" applyBorder="0" applyAlignment="0" applyProtection="0"/>
    <xf numFmtId="0" fontId="4" fillId="0" borderId="0"/>
    <xf numFmtId="0" fontId="23" fillId="0" borderId="0">
      <alignment vertical="center"/>
    </xf>
    <xf numFmtId="38" fontId="1" fillId="0" borderId="0" applyFont="0" applyFill="0" applyBorder="0" applyAlignment="0" applyProtection="0"/>
  </cellStyleXfs>
  <cellXfs count="466">
    <xf numFmtId="0" fontId="0" fillId="0" borderId="0" xfId="0"/>
    <xf numFmtId="49" fontId="6" fillId="0" borderId="0" xfId="0" applyNumberFormat="1" applyFont="1"/>
    <xf numFmtId="49" fontId="7" fillId="0" borderId="1" xfId="0" applyNumberFormat="1" applyFont="1" applyBorder="1"/>
    <xf numFmtId="0" fontId="7" fillId="0" borderId="0" xfId="0" applyFont="1"/>
    <xf numFmtId="49" fontId="7" fillId="0" borderId="4" xfId="0" applyNumberFormat="1" applyFont="1" applyBorder="1"/>
    <xf numFmtId="0" fontId="7" fillId="0" borderId="9" xfId="0" applyFont="1" applyBorder="1"/>
    <xf numFmtId="49" fontId="7" fillId="0" borderId="10" xfId="0" applyNumberFormat="1" applyFont="1" applyBorder="1"/>
    <xf numFmtId="0" fontId="7" fillId="0" borderId="12" xfId="0" applyFont="1" applyBorder="1"/>
    <xf numFmtId="0" fontId="7" fillId="0" borderId="2" xfId="0" applyFont="1" applyBorder="1"/>
    <xf numFmtId="0" fontId="7" fillId="0" borderId="6" xfId="0" applyFont="1" applyBorder="1"/>
    <xf numFmtId="0" fontId="7" fillId="0" borderId="3" xfId="0" applyFont="1" applyBorder="1"/>
    <xf numFmtId="49" fontId="7" fillId="0" borderId="5" xfId="0" applyNumberFormat="1" applyFont="1" applyBorder="1"/>
    <xf numFmtId="0" fontId="7" fillId="0" borderId="7" xfId="0" applyFont="1" applyBorder="1"/>
    <xf numFmtId="0" fontId="7" fillId="0" borderId="11" xfId="0" applyFont="1" applyBorder="1"/>
    <xf numFmtId="0" fontId="7" fillId="0" borderId="15" xfId="0" applyFont="1" applyBorder="1"/>
    <xf numFmtId="0" fontId="9" fillId="0" borderId="0" xfId="0" applyFont="1"/>
    <xf numFmtId="0" fontId="0" fillId="0" borderId="1" xfId="0" applyBorder="1"/>
    <xf numFmtId="0" fontId="0" fillId="0" borderId="3" xfId="0" applyBorder="1"/>
    <xf numFmtId="0" fontId="0" fillId="0" borderId="4" xfId="0" applyBorder="1"/>
    <xf numFmtId="0" fontId="0" fillId="0" borderId="5" xfId="0" applyBorder="1"/>
    <xf numFmtId="0" fontId="0" fillId="0" borderId="7" xfId="0" applyBorder="1"/>
    <xf numFmtId="0" fontId="0" fillId="0" borderId="8" xfId="0" applyBorder="1"/>
    <xf numFmtId="0" fontId="6" fillId="2" borderId="14" xfId="0" applyFont="1" applyFill="1" applyBorder="1" applyAlignment="1">
      <alignment vertical="top" wrapText="1"/>
    </xf>
    <xf numFmtId="0" fontId="0" fillId="2" borderId="0" xfId="0" applyFill="1" applyAlignment="1">
      <alignment vertical="center"/>
    </xf>
    <xf numFmtId="0" fontId="0" fillId="0" borderId="10" xfId="0" applyBorder="1"/>
    <xf numFmtId="0" fontId="0" fillId="0" borderId="14" xfId="0" applyBorder="1"/>
    <xf numFmtId="0" fontId="7" fillId="3" borderId="0" xfId="0" applyFont="1" applyFill="1"/>
    <xf numFmtId="0" fontId="0" fillId="4" borderId="14" xfId="0" applyFill="1" applyBorder="1"/>
    <xf numFmtId="0" fontId="0" fillId="4" borderId="5" xfId="0" applyFill="1" applyBorder="1"/>
    <xf numFmtId="0" fontId="10" fillId="0" borderId="0" xfId="0" applyFont="1" applyAlignment="1">
      <alignment horizontal="left"/>
    </xf>
    <xf numFmtId="0" fontId="11" fillId="0" borderId="3" xfId="0" applyFont="1" applyBorder="1" applyAlignment="1">
      <alignment horizontal="left"/>
    </xf>
    <xf numFmtId="0" fontId="0" fillId="0" borderId="2" xfId="0" applyBorder="1"/>
    <xf numFmtId="0" fontId="12" fillId="0" borderId="0" xfId="0" applyFont="1" applyAlignment="1">
      <alignment horizontal="left"/>
    </xf>
    <xf numFmtId="0" fontId="0" fillId="0" borderId="9" xfId="0" applyBorder="1"/>
    <xf numFmtId="0" fontId="13" fillId="0" borderId="14" xfId="0" applyFont="1" applyBorder="1" applyAlignment="1">
      <alignment horizontal="left"/>
    </xf>
    <xf numFmtId="0" fontId="11" fillId="0" borderId="0" xfId="0" applyFont="1" applyAlignment="1">
      <alignment horizontal="left"/>
    </xf>
    <xf numFmtId="0" fontId="11" fillId="0" borderId="0" xfId="0" applyFont="1" applyAlignment="1">
      <alignment vertical="top"/>
    </xf>
    <xf numFmtId="0" fontId="12" fillId="0" borderId="0" xfId="0" applyFont="1" applyAlignment="1">
      <alignment vertical="top"/>
    </xf>
    <xf numFmtId="0" fontId="13" fillId="0" borderId="14" xfId="0" applyFont="1" applyBorder="1"/>
    <xf numFmtId="0" fontId="14" fillId="0" borderId="0" xfId="0" applyFont="1" applyAlignment="1">
      <alignment vertical="top"/>
    </xf>
    <xf numFmtId="0" fontId="15" fillId="0" borderId="0" xfId="0" applyFont="1" applyAlignment="1">
      <alignment vertical="top"/>
    </xf>
    <xf numFmtId="0" fontId="12" fillId="0" borderId="7" xfId="0" applyFont="1" applyBorder="1" applyAlignment="1">
      <alignment horizontal="left"/>
    </xf>
    <xf numFmtId="0" fontId="0" fillId="0" borderId="6" xfId="0" applyBorder="1"/>
    <xf numFmtId="0" fontId="0" fillId="4" borderId="15" xfId="0" applyFill="1" applyBorder="1"/>
    <xf numFmtId="0" fontId="0" fillId="4" borderId="13" xfId="0" applyFill="1" applyBorder="1"/>
    <xf numFmtId="0" fontId="0" fillId="4" borderId="12" xfId="0" applyFill="1" applyBorder="1"/>
    <xf numFmtId="0" fontId="0" fillId="3" borderId="0" xfId="0" applyFill="1"/>
    <xf numFmtId="0" fontId="16" fillId="5" borderId="0" xfId="0" applyFont="1" applyFill="1"/>
    <xf numFmtId="0" fontId="6" fillId="0" borderId="0" xfId="0" applyFont="1"/>
    <xf numFmtId="0" fontId="1" fillId="0" borderId="0" xfId="0" applyFont="1"/>
    <xf numFmtId="0" fontId="16" fillId="0" borderId="1" xfId="0" applyFont="1" applyBorder="1"/>
    <xf numFmtId="0" fontId="6" fillId="0" borderId="3" xfId="0" applyFont="1" applyBorder="1"/>
    <xf numFmtId="0" fontId="6" fillId="2" borderId="1" xfId="0" applyFont="1" applyFill="1" applyBorder="1"/>
    <xf numFmtId="0" fontId="1" fillId="0" borderId="2" xfId="0" applyFont="1" applyBorder="1"/>
    <xf numFmtId="0" fontId="6" fillId="0" borderId="5" xfId="0" applyFont="1" applyBorder="1"/>
    <xf numFmtId="0" fontId="1" fillId="0" borderId="8" xfId="0" applyFont="1" applyBorder="1"/>
    <xf numFmtId="182" fontId="0" fillId="0" borderId="0" xfId="0" applyNumberFormat="1"/>
    <xf numFmtId="0" fontId="16" fillId="0" borderId="0" xfId="0" applyFont="1"/>
    <xf numFmtId="178" fontId="1" fillId="4" borderId="11" xfId="1" applyNumberFormat="1" applyFont="1" applyFill="1" applyBorder="1"/>
    <xf numFmtId="0" fontId="6" fillId="0" borderId="0" xfId="0" applyFont="1" applyAlignment="1">
      <alignment horizontal="left"/>
    </xf>
    <xf numFmtId="0" fontId="6" fillId="3" borderId="0" xfId="0" applyFont="1" applyFill="1"/>
    <xf numFmtId="177" fontId="9" fillId="0" borderId="0" xfId="0" applyNumberFormat="1" applyFont="1" applyAlignment="1">
      <alignment vertical="top"/>
    </xf>
    <xf numFmtId="0" fontId="7" fillId="0" borderId="0" xfId="0" applyFont="1" applyAlignment="1">
      <alignment vertical="top"/>
    </xf>
    <xf numFmtId="0" fontId="7" fillId="0" borderId="0" xfId="0" applyFont="1" applyAlignment="1">
      <alignment horizontal="centerContinuous"/>
    </xf>
    <xf numFmtId="0" fontId="17" fillId="0" borderId="0" xfId="0" applyFont="1"/>
    <xf numFmtId="0" fontId="7" fillId="0" borderId="15" xfId="0" applyFont="1" applyBorder="1" applyAlignment="1">
      <alignment horizontal="center" vertical="center"/>
    </xf>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7" fillId="4" borderId="13" xfId="0" applyFont="1" applyFill="1" applyBorder="1" applyAlignment="1">
      <alignment horizontal="center" vertical="center" wrapText="1"/>
    </xf>
    <xf numFmtId="0" fontId="7" fillId="0" borderId="15" xfId="0" applyFont="1" applyBorder="1" applyAlignment="1">
      <alignment horizontal="center" vertical="center" wrapText="1"/>
    </xf>
    <xf numFmtId="0" fontId="7" fillId="4" borderId="12" xfId="0" applyFont="1" applyFill="1" applyBorder="1" applyAlignment="1">
      <alignment horizontal="center" vertical="center" wrapText="1"/>
    </xf>
    <xf numFmtId="0" fontId="7" fillId="0" borderId="14" xfId="0" applyFont="1" applyBorder="1" applyAlignment="1">
      <alignment horizontal="center" vertical="center"/>
    </xf>
    <xf numFmtId="0" fontId="17" fillId="0" borderId="0" xfId="0" applyFont="1" applyAlignment="1">
      <alignment horizontal="center" vertical="center" wrapText="1"/>
    </xf>
    <xf numFmtId="0" fontId="17" fillId="0" borderId="9" xfId="0" applyFont="1" applyBorder="1" applyAlignment="1">
      <alignment horizontal="center" vertical="center" wrapText="1"/>
    </xf>
    <xf numFmtId="0" fontId="17" fillId="0" borderId="0" xfId="0" applyFont="1" applyAlignment="1">
      <alignment horizontal="center" vertical="center"/>
    </xf>
    <xf numFmtId="179" fontId="7" fillId="4" borderId="0" xfId="0" applyNumberFormat="1" applyFont="1" applyFill="1"/>
    <xf numFmtId="183" fontId="7" fillId="0" borderId="0" xfId="0" applyNumberFormat="1" applyFont="1"/>
    <xf numFmtId="181" fontId="7" fillId="0" borderId="0" xfId="0" applyNumberFormat="1" applyFont="1"/>
    <xf numFmtId="181" fontId="7" fillId="0" borderId="9" xfId="0" applyNumberFormat="1" applyFont="1" applyBorder="1"/>
    <xf numFmtId="186" fontId="7" fillId="2" borderId="0" xfId="0" applyNumberFormat="1" applyFont="1" applyFill="1" applyAlignment="1">
      <alignment horizontal="right" vertical="center"/>
    </xf>
    <xf numFmtId="181" fontId="7" fillId="2" borderId="0" xfId="0" applyNumberFormat="1" applyFont="1" applyFill="1" applyAlignment="1">
      <alignment horizontal="right" vertical="center"/>
    </xf>
    <xf numFmtId="185" fontId="7" fillId="0" borderId="0" xfId="0" applyNumberFormat="1" applyFont="1" applyAlignment="1">
      <alignment horizontal="right" vertical="center"/>
    </xf>
    <xf numFmtId="180" fontId="7" fillId="0" borderId="0" xfId="0" applyNumberFormat="1" applyFont="1" applyAlignment="1">
      <alignment horizontal="right" vertical="center"/>
    </xf>
    <xf numFmtId="181" fontId="7" fillId="0" borderId="0" xfId="0" applyNumberFormat="1" applyFont="1" applyAlignment="1">
      <alignment horizontal="right" vertical="center"/>
    </xf>
    <xf numFmtId="181" fontId="7" fillId="4" borderId="0" xfId="0" applyNumberFormat="1" applyFont="1" applyFill="1"/>
    <xf numFmtId="184" fontId="7" fillId="0" borderId="0" xfId="0" applyNumberFormat="1" applyFont="1"/>
    <xf numFmtId="180" fontId="7" fillId="4" borderId="9" xfId="0" applyNumberFormat="1" applyFont="1" applyFill="1" applyBorder="1"/>
    <xf numFmtId="176" fontId="7" fillId="0" borderId="14" xfId="0" applyNumberFormat="1" applyFont="1" applyBorder="1"/>
    <xf numFmtId="187" fontId="7" fillId="4" borderId="0" xfId="0" applyNumberFormat="1" applyFont="1" applyFill="1"/>
    <xf numFmtId="187" fontId="7" fillId="4" borderId="9" xfId="0" applyNumberFormat="1" applyFont="1" applyFill="1" applyBorder="1"/>
    <xf numFmtId="179" fontId="7" fillId="0" borderId="0" xfId="0" applyNumberFormat="1" applyFont="1"/>
    <xf numFmtId="181" fontId="7" fillId="0" borderId="13" xfId="0" applyNumberFormat="1" applyFont="1" applyBorder="1"/>
    <xf numFmtId="183" fontId="7" fillId="0" borderId="13" xfId="0" applyNumberFormat="1" applyFont="1" applyBorder="1"/>
    <xf numFmtId="181" fontId="7" fillId="0" borderId="12" xfId="0" applyNumberFormat="1" applyFont="1" applyBorder="1"/>
    <xf numFmtId="0" fontId="7" fillId="0" borderId="13" xfId="0" applyFont="1" applyBorder="1"/>
    <xf numFmtId="185" fontId="7" fillId="0" borderId="13" xfId="0" applyNumberFormat="1" applyFont="1" applyBorder="1" applyAlignment="1">
      <alignment horizontal="right" vertical="center"/>
    </xf>
    <xf numFmtId="180" fontId="7" fillId="0" borderId="13" xfId="0" applyNumberFormat="1" applyFont="1" applyBorder="1"/>
    <xf numFmtId="181" fontId="7" fillId="4" borderId="13" xfId="0" applyNumberFormat="1" applyFont="1" applyFill="1" applyBorder="1"/>
    <xf numFmtId="184" fontId="7" fillId="0" borderId="13" xfId="0" applyNumberFormat="1" applyFont="1" applyBorder="1"/>
    <xf numFmtId="180" fontId="7" fillId="4" borderId="12" xfId="0" applyNumberFormat="1" applyFont="1" applyFill="1" applyBorder="1"/>
    <xf numFmtId="176" fontId="7" fillId="0" borderId="15" xfId="0" applyNumberFormat="1" applyFont="1" applyBorder="1"/>
    <xf numFmtId="187" fontId="7" fillId="4" borderId="13" xfId="0" applyNumberFormat="1" applyFont="1" applyFill="1" applyBorder="1"/>
    <xf numFmtId="187" fontId="7" fillId="4" borderId="12" xfId="0" applyNumberFormat="1" applyFont="1" applyFill="1" applyBorder="1"/>
    <xf numFmtId="0" fontId="6" fillId="0" borderId="14" xfId="0" applyFont="1" applyBorder="1"/>
    <xf numFmtId="0" fontId="6" fillId="0" borderId="1" xfId="0" applyFont="1" applyBorder="1"/>
    <xf numFmtId="0" fontId="6" fillId="0" borderId="2" xfId="0" applyFont="1" applyBorder="1"/>
    <xf numFmtId="0" fontId="0" fillId="0" borderId="15" xfId="0" applyBorder="1"/>
    <xf numFmtId="190" fontId="7" fillId="0" borderId="0" xfId="1" applyNumberFormat="1" applyFont="1" applyBorder="1"/>
    <xf numFmtId="190" fontId="7" fillId="0" borderId="13" xfId="1" applyNumberFormat="1" applyFont="1" applyBorder="1"/>
    <xf numFmtId="180" fontId="7" fillId="0" borderId="13" xfId="0" applyNumberFormat="1" applyFont="1" applyBorder="1" applyAlignment="1">
      <alignment horizontal="right" vertical="center"/>
    </xf>
    <xf numFmtId="180" fontId="7" fillId="0" borderId="0" xfId="0" applyNumberFormat="1" applyFont="1"/>
    <xf numFmtId="180" fontId="7" fillId="0" borderId="9" xfId="0" applyNumberFormat="1" applyFont="1" applyBorder="1"/>
    <xf numFmtId="180" fontId="7" fillId="0" borderId="12" xfId="0" applyNumberFormat="1" applyFont="1" applyBorder="1"/>
    <xf numFmtId="0" fontId="6" fillId="2" borderId="2" xfId="0" applyFont="1" applyFill="1" applyBorder="1"/>
    <xf numFmtId="0" fontId="6" fillId="0" borderId="4" xfId="0" applyFont="1" applyBorder="1"/>
    <xf numFmtId="0" fontId="6" fillId="0" borderId="8" xfId="0" applyFont="1" applyBorder="1"/>
    <xf numFmtId="0" fontId="1" fillId="0" borderId="4" xfId="0" applyFont="1" applyBorder="1"/>
    <xf numFmtId="0" fontId="1" fillId="0" borderId="10" xfId="0" applyFont="1" applyBorder="1"/>
    <xf numFmtId="0" fontId="0" fillId="0" borderId="11" xfId="0" applyBorder="1"/>
    <xf numFmtId="38" fontId="1" fillId="2" borderId="3" xfId="1" applyFont="1" applyFill="1" applyBorder="1"/>
    <xf numFmtId="38" fontId="1" fillId="2" borderId="0" xfId="1" applyFont="1" applyFill="1" applyBorder="1"/>
    <xf numFmtId="38" fontId="1" fillId="2" borderId="7" xfId="1" applyFont="1" applyFill="1" applyBorder="1"/>
    <xf numFmtId="0" fontId="6" fillId="2" borderId="3" xfId="0" applyFont="1" applyFill="1" applyBorder="1"/>
    <xf numFmtId="0" fontId="7" fillId="2" borderId="1" xfId="0" applyFont="1" applyFill="1" applyBorder="1"/>
    <xf numFmtId="0" fontId="7" fillId="2" borderId="4" xfId="0" applyFont="1" applyFill="1" applyBorder="1"/>
    <xf numFmtId="0" fontId="7" fillId="2" borderId="3" xfId="0" applyFont="1" applyFill="1" applyBorder="1"/>
    <xf numFmtId="0" fontId="6" fillId="0" borderId="7" xfId="0" applyFont="1" applyBorder="1"/>
    <xf numFmtId="188" fontId="1" fillId="2" borderId="3" xfId="1" applyNumberFormat="1" applyFont="1" applyFill="1" applyBorder="1"/>
    <xf numFmtId="188" fontId="1" fillId="2" borderId="0" xfId="1" applyNumberFormat="1" applyFont="1" applyFill="1" applyBorder="1"/>
    <xf numFmtId="188" fontId="1" fillId="2" borderId="7" xfId="1" applyNumberFormat="1" applyFont="1" applyFill="1" applyBorder="1"/>
    <xf numFmtId="0" fontId="6" fillId="4" borderId="4" xfId="0" applyFont="1" applyFill="1" applyBorder="1"/>
    <xf numFmtId="0" fontId="6" fillId="4" borderId="10" xfId="0" applyFont="1" applyFill="1" applyBorder="1" applyAlignment="1">
      <alignment horizontal="center"/>
    </xf>
    <xf numFmtId="188" fontId="0" fillId="4" borderId="4" xfId="1" applyNumberFormat="1" applyFont="1" applyFill="1" applyBorder="1"/>
    <xf numFmtId="188" fontId="0" fillId="4" borderId="10" xfId="1" applyNumberFormat="1" applyFont="1" applyFill="1" applyBorder="1"/>
    <xf numFmtId="188" fontId="0" fillId="4" borderId="8" xfId="1" applyNumberFormat="1" applyFont="1" applyFill="1" applyBorder="1"/>
    <xf numFmtId="188" fontId="0" fillId="4" borderId="11" xfId="1" applyNumberFormat="1" applyFont="1" applyFill="1" applyBorder="1"/>
    <xf numFmtId="0" fontId="0" fillId="3" borderId="1" xfId="0" applyFill="1" applyBorder="1"/>
    <xf numFmtId="0" fontId="7" fillId="3" borderId="1" xfId="0" applyFont="1" applyFill="1" applyBorder="1" applyAlignment="1">
      <alignment horizontal="center"/>
    </xf>
    <xf numFmtId="0" fontId="7" fillId="3" borderId="4" xfId="0" applyFont="1" applyFill="1" applyBorder="1" applyAlignment="1">
      <alignment horizontal="center"/>
    </xf>
    <xf numFmtId="0" fontId="7" fillId="3" borderId="3" xfId="0" applyFont="1" applyFill="1" applyBorder="1" applyAlignment="1">
      <alignment horizontal="center"/>
    </xf>
    <xf numFmtId="0" fontId="0" fillId="3" borderId="5" xfId="0" applyFill="1" applyBorder="1"/>
    <xf numFmtId="0" fontId="7" fillId="3" borderId="5" xfId="0" applyFont="1" applyFill="1" applyBorder="1" applyAlignment="1">
      <alignment horizontal="center"/>
    </xf>
    <xf numFmtId="0" fontId="7" fillId="3" borderId="8" xfId="0" applyFont="1" applyFill="1" applyBorder="1" applyAlignment="1">
      <alignment horizontal="center"/>
    </xf>
    <xf numFmtId="0" fontId="7" fillId="3" borderId="7" xfId="0" applyFont="1" applyFill="1" applyBorder="1" applyAlignment="1">
      <alignment horizontal="center"/>
    </xf>
    <xf numFmtId="0" fontId="7" fillId="3" borderId="14" xfId="0" applyFont="1" applyFill="1" applyBorder="1"/>
    <xf numFmtId="188" fontId="6" fillId="3" borderId="14" xfId="1" applyNumberFormat="1" applyFont="1" applyFill="1" applyBorder="1"/>
    <xf numFmtId="38" fontId="6" fillId="3" borderId="14" xfId="1" applyFont="1" applyFill="1" applyBorder="1"/>
    <xf numFmtId="38" fontId="6" fillId="3" borderId="10" xfId="1" applyFont="1" applyFill="1" applyBorder="1"/>
    <xf numFmtId="38" fontId="6" fillId="3" borderId="0" xfId="1" applyFont="1" applyFill="1" applyBorder="1" applyAlignment="1">
      <alignment horizontal="center"/>
    </xf>
    <xf numFmtId="38" fontId="6" fillId="3" borderId="10" xfId="1" applyFont="1" applyFill="1" applyBorder="1" applyAlignment="1">
      <alignment horizontal="center"/>
    </xf>
    <xf numFmtId="10" fontId="6" fillId="3" borderId="8" xfId="1" applyNumberFormat="1" applyFont="1" applyFill="1" applyBorder="1"/>
    <xf numFmtId="38" fontId="6" fillId="3" borderId="8" xfId="1" applyFont="1" applyFill="1" applyBorder="1" applyAlignment="1">
      <alignment horizontal="center"/>
    </xf>
    <xf numFmtId="0" fontId="7" fillId="3" borderId="15" xfId="0" applyFont="1" applyFill="1" applyBorder="1"/>
    <xf numFmtId="38" fontId="18" fillId="3" borderId="13" xfId="1" applyFont="1" applyFill="1" applyBorder="1"/>
    <xf numFmtId="38" fontId="18" fillId="3" borderId="12" xfId="1" applyFont="1" applyFill="1" applyBorder="1"/>
    <xf numFmtId="0" fontId="6" fillId="0" borderId="3" xfId="0" applyFont="1" applyBorder="1" applyAlignment="1">
      <alignment horizontal="center"/>
    </xf>
    <xf numFmtId="0" fontId="1" fillId="0" borderId="9" xfId="0" applyFont="1" applyBorder="1"/>
    <xf numFmtId="0" fontId="1" fillId="0" borderId="6" xfId="0" applyFont="1" applyBorder="1"/>
    <xf numFmtId="0" fontId="6" fillId="0" borderId="9" xfId="0" applyFont="1" applyBorder="1"/>
    <xf numFmtId="49" fontId="7" fillId="0" borderId="14" xfId="0" applyNumberFormat="1" applyFont="1" applyBorder="1"/>
    <xf numFmtId="0" fontId="0" fillId="0" borderId="12" xfId="0" applyBorder="1"/>
    <xf numFmtId="189" fontId="0" fillId="0" borderId="10" xfId="1" applyNumberFormat="1" applyFont="1" applyBorder="1"/>
    <xf numFmtId="0" fontId="1" fillId="0" borderId="5" xfId="0" applyFont="1" applyBorder="1"/>
    <xf numFmtId="179" fontId="7" fillId="6" borderId="0" xfId="0" applyNumberFormat="1" applyFont="1" applyFill="1"/>
    <xf numFmtId="38" fontId="7" fillId="4" borderId="13" xfId="1" applyFont="1" applyFill="1" applyBorder="1"/>
    <xf numFmtId="38" fontId="7" fillId="4" borderId="12" xfId="1" applyFont="1" applyFill="1" applyBorder="1"/>
    <xf numFmtId="38" fontId="7" fillId="4" borderId="9" xfId="1" applyFont="1" applyFill="1" applyBorder="1"/>
    <xf numFmtId="38" fontId="7" fillId="4" borderId="0" xfId="1" applyFont="1" applyFill="1" applyBorder="1"/>
    <xf numFmtId="188" fontId="1" fillId="2" borderId="4" xfId="1" applyNumberFormat="1" applyFont="1" applyFill="1" applyBorder="1"/>
    <xf numFmtId="188" fontId="1" fillId="2" borderId="10" xfId="1" applyNumberFormat="1" applyFont="1" applyFill="1" applyBorder="1"/>
    <xf numFmtId="188" fontId="1" fillId="2" borderId="8" xfId="1" applyNumberFormat="1" applyFont="1" applyFill="1" applyBorder="1"/>
    <xf numFmtId="38" fontId="1" fillId="2" borderId="4" xfId="1" applyFont="1" applyFill="1" applyBorder="1"/>
    <xf numFmtId="38" fontId="1" fillId="2" borderId="10" xfId="1" applyFont="1" applyFill="1" applyBorder="1"/>
    <xf numFmtId="38" fontId="1" fillId="2" borderId="8" xfId="1" applyFont="1" applyFill="1" applyBorder="1"/>
    <xf numFmtId="192" fontId="1" fillId="2" borderId="10" xfId="1" applyNumberFormat="1" applyFont="1" applyFill="1" applyBorder="1"/>
    <xf numFmtId="192" fontId="1" fillId="2" borderId="4" xfId="1" applyNumberFormat="1" applyFont="1" applyFill="1" applyBorder="1"/>
    <xf numFmtId="192" fontId="1" fillId="2" borderId="8" xfId="1" applyNumberFormat="1" applyFont="1" applyFill="1" applyBorder="1"/>
    <xf numFmtId="0" fontId="7" fillId="3" borderId="3" xfId="0" applyFont="1" applyFill="1" applyBorder="1"/>
    <xf numFmtId="0" fontId="7" fillId="3" borderId="7" xfId="0" applyFont="1" applyFill="1" applyBorder="1"/>
    <xf numFmtId="0" fontId="7" fillId="3" borderId="13" xfId="0" applyFont="1" applyFill="1" applyBorder="1"/>
    <xf numFmtId="188" fontId="0" fillId="0" borderId="0" xfId="1" applyNumberFormat="1" applyFont="1"/>
    <xf numFmtId="188" fontId="0" fillId="0" borderId="0" xfId="0" applyNumberFormat="1"/>
    <xf numFmtId="188" fontId="0" fillId="0" borderId="13" xfId="1" applyNumberFormat="1" applyFont="1" applyBorder="1"/>
    <xf numFmtId="188" fontId="0" fillId="0" borderId="3" xfId="1" applyNumberFormat="1" applyFont="1" applyBorder="1"/>
    <xf numFmtId="188" fontId="0" fillId="0" borderId="7" xfId="1" applyNumberFormat="1" applyFont="1" applyBorder="1"/>
    <xf numFmtId="189" fontId="18" fillId="0" borderId="4" xfId="1" applyNumberFormat="1" applyFont="1" applyBorder="1"/>
    <xf numFmtId="189" fontId="0" fillId="0" borderId="2" xfId="1" applyNumberFormat="1" applyFont="1" applyBorder="1"/>
    <xf numFmtId="189" fontId="18" fillId="0" borderId="10" xfId="1" applyNumberFormat="1" applyFont="1" applyBorder="1"/>
    <xf numFmtId="189" fontId="18" fillId="0" borderId="9" xfId="1" applyNumberFormat="1" applyFont="1" applyBorder="1"/>
    <xf numFmtId="189" fontId="0" fillId="0" borderId="9" xfId="1" applyNumberFormat="1" applyFont="1" applyBorder="1"/>
    <xf numFmtId="0" fontId="6" fillId="6" borderId="14" xfId="0" applyFont="1" applyFill="1" applyBorder="1"/>
    <xf numFmtId="0" fontId="18" fillId="0" borderId="0" xfId="0" applyFont="1"/>
    <xf numFmtId="0" fontId="7" fillId="0" borderId="0" xfId="0" applyFont="1" applyAlignment="1">
      <alignment horizontal="left"/>
    </xf>
    <xf numFmtId="192" fontId="1" fillId="2" borderId="9" xfId="1" applyNumberFormat="1" applyFont="1" applyFill="1" applyBorder="1"/>
    <xf numFmtId="192" fontId="1" fillId="2" borderId="2" xfId="1" applyNumberFormat="1" applyFont="1" applyFill="1" applyBorder="1"/>
    <xf numFmtId="192" fontId="1" fillId="2" borderId="6" xfId="1" applyNumberFormat="1" applyFont="1" applyFill="1" applyBorder="1"/>
    <xf numFmtId="0" fontId="0" fillId="0" borderId="1" xfId="0" applyBorder="1" applyAlignment="1">
      <alignment horizontal="left"/>
    </xf>
    <xf numFmtId="188" fontId="7" fillId="0" borderId="13" xfId="1" applyNumberFormat="1" applyFont="1" applyBorder="1"/>
    <xf numFmtId="0" fontId="0" fillId="4" borderId="1" xfId="0" applyFill="1" applyBorder="1"/>
    <xf numFmtId="0" fontId="6" fillId="6" borderId="5" xfId="0" applyFont="1" applyFill="1" applyBorder="1"/>
    <xf numFmtId="0" fontId="6" fillId="0" borderId="10" xfId="0" applyFont="1" applyBorder="1"/>
    <xf numFmtId="179" fontId="7" fillId="7" borderId="0" xfId="0" applyNumberFormat="1" applyFont="1" applyFill="1"/>
    <xf numFmtId="188" fontId="0" fillId="8" borderId="13" xfId="1" applyNumberFormat="1" applyFont="1" applyFill="1" applyBorder="1"/>
    <xf numFmtId="188" fontId="0" fillId="8" borderId="11" xfId="1" applyNumberFormat="1" applyFont="1" applyFill="1" applyBorder="1"/>
    <xf numFmtId="38" fontId="0" fillId="8" borderId="13" xfId="1" applyFont="1" applyFill="1" applyBorder="1"/>
    <xf numFmtId="38" fontId="0" fillId="8" borderId="11" xfId="1" applyFont="1" applyFill="1" applyBorder="1"/>
    <xf numFmtId="192" fontId="0" fillId="8" borderId="5" xfId="1" applyNumberFormat="1" applyFont="1" applyFill="1" applyBorder="1"/>
    <xf numFmtId="192" fontId="0" fillId="8" borderId="11" xfId="1" applyNumberFormat="1" applyFont="1" applyFill="1" applyBorder="1"/>
    <xf numFmtId="192" fontId="6" fillId="0" borderId="0" xfId="0" applyNumberFormat="1" applyFont="1"/>
    <xf numFmtId="0" fontId="6" fillId="6" borderId="0" xfId="0" applyFont="1" applyFill="1"/>
    <xf numFmtId="49" fontId="16" fillId="0" borderId="0" xfId="0" applyNumberFormat="1" applyFont="1"/>
    <xf numFmtId="49" fontId="6" fillId="0" borderId="1" xfId="0" applyNumberFormat="1" applyFont="1" applyBorder="1"/>
    <xf numFmtId="0" fontId="6" fillId="0" borderId="4" xfId="0" applyFont="1" applyBorder="1" applyAlignment="1">
      <alignment horizontal="center"/>
    </xf>
    <xf numFmtId="49" fontId="6" fillId="0" borderId="14" xfId="0" applyNumberFormat="1" applyFont="1" applyBorder="1"/>
    <xf numFmtId="0" fontId="6" fillId="0" borderId="14"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4" xfId="0" applyFont="1" applyBorder="1" applyAlignment="1">
      <alignment horizontal="center" vertical="center" wrapText="1"/>
    </xf>
    <xf numFmtId="49" fontId="6" fillId="0" borderId="5" xfId="0" applyNumberFormat="1" applyFont="1" applyBorder="1"/>
    <xf numFmtId="0" fontId="6" fillId="0" borderId="6" xfId="0" applyFont="1" applyBorder="1"/>
    <xf numFmtId="0" fontId="6" fillId="0" borderId="8" xfId="0" applyFont="1" applyBorder="1" applyAlignment="1">
      <alignment horizontal="center"/>
    </xf>
    <xf numFmtId="0" fontId="6" fillId="0" borderId="7" xfId="0" applyFont="1" applyBorder="1" applyAlignment="1">
      <alignment horizontal="center"/>
    </xf>
    <xf numFmtId="0" fontId="6" fillId="0" borderId="6" xfId="0" applyFont="1" applyBorder="1" applyAlignment="1">
      <alignment horizontal="center"/>
    </xf>
    <xf numFmtId="49" fontId="6" fillId="0" borderId="4" xfId="0" applyNumberFormat="1" applyFont="1" applyBorder="1"/>
    <xf numFmtId="49" fontId="6" fillId="0" borderId="10" xfId="0" applyNumberFormat="1" applyFont="1" applyBorder="1"/>
    <xf numFmtId="49" fontId="6" fillId="0" borderId="11" xfId="0" applyNumberFormat="1" applyFont="1" applyBorder="1"/>
    <xf numFmtId="0" fontId="6" fillId="0" borderId="11" xfId="0" applyFont="1" applyBorder="1"/>
    <xf numFmtId="0" fontId="6" fillId="0" borderId="12" xfId="0" applyFont="1" applyBorder="1"/>
    <xf numFmtId="0" fontId="6" fillId="0" borderId="15" xfId="0" applyFont="1" applyBorder="1"/>
    <xf numFmtId="191" fontId="6" fillId="0" borderId="0" xfId="1" applyNumberFormat="1" applyFont="1"/>
    <xf numFmtId="193" fontId="6" fillId="0" borderId="0" xfId="0" applyNumberFormat="1" applyFont="1"/>
    <xf numFmtId="38" fontId="6" fillId="0" borderId="0" xfId="0" applyNumberFormat="1" applyFont="1"/>
    <xf numFmtId="49" fontId="6" fillId="0" borderId="2" xfId="0" applyNumberFormat="1" applyFont="1" applyBorder="1"/>
    <xf numFmtId="0" fontId="6" fillId="0" borderId="5" xfId="0" applyFont="1" applyBorder="1" applyAlignment="1">
      <alignment vertical="top"/>
    </xf>
    <xf numFmtId="0" fontId="6" fillId="0" borderId="6" xfId="0" applyFont="1" applyBorder="1" applyAlignment="1">
      <alignment vertical="top"/>
    </xf>
    <xf numFmtId="182" fontId="9" fillId="0" borderId="0" xfId="0" applyNumberFormat="1" applyFont="1"/>
    <xf numFmtId="182" fontId="6" fillId="6" borderId="0" xfId="0" quotePrefix="1" applyNumberFormat="1" applyFont="1" applyFill="1"/>
    <xf numFmtId="182" fontId="6" fillId="6" borderId="0" xfId="0" applyNumberFormat="1" applyFont="1" applyFill="1"/>
    <xf numFmtId="182" fontId="0" fillId="0" borderId="0" xfId="0" applyNumberFormat="1" applyAlignment="1">
      <alignment horizontal="right"/>
    </xf>
    <xf numFmtId="182" fontId="19" fillId="0" borderId="1" xfId="0" applyNumberFormat="1" applyFont="1" applyBorder="1"/>
    <xf numFmtId="182" fontId="19" fillId="0" borderId="2" xfId="0" applyNumberFormat="1" applyFont="1" applyBorder="1"/>
    <xf numFmtId="0" fontId="19" fillId="3" borderId="3" xfId="0" applyFont="1" applyFill="1" applyBorder="1" applyAlignment="1">
      <alignment horizontal="center"/>
    </xf>
    <xf numFmtId="0" fontId="19" fillId="0" borderId="3" xfId="0" applyFont="1" applyBorder="1" applyAlignment="1">
      <alignment horizontal="center"/>
    </xf>
    <xf numFmtId="182" fontId="19" fillId="0" borderId="4" xfId="0" applyNumberFormat="1" applyFont="1" applyBorder="1" applyAlignment="1">
      <alignment horizontal="center"/>
    </xf>
    <xf numFmtId="182" fontId="19" fillId="0" borderId="3" xfId="0" applyNumberFormat="1" applyFont="1" applyBorder="1" applyAlignment="1">
      <alignment horizontal="center"/>
    </xf>
    <xf numFmtId="182" fontId="19" fillId="4" borderId="4" xfId="0" applyNumberFormat="1" applyFont="1" applyFill="1" applyBorder="1" applyAlignment="1">
      <alignment horizontal="center"/>
    </xf>
    <xf numFmtId="182" fontId="0" fillId="0" borderId="0" xfId="0" applyNumberFormat="1" applyAlignment="1">
      <alignment horizontal="center"/>
    </xf>
    <xf numFmtId="182" fontId="0" fillId="0" borderId="1" xfId="0" applyNumberFormat="1" applyBorder="1"/>
    <xf numFmtId="182" fontId="0" fillId="0" borderId="2" xfId="0" applyNumberFormat="1" applyBorder="1"/>
    <xf numFmtId="182" fontId="0" fillId="0" borderId="4" xfId="0" applyNumberFormat="1" applyBorder="1"/>
    <xf numFmtId="182" fontId="0" fillId="0" borderId="3" xfId="0" applyNumberFormat="1" applyBorder="1"/>
    <xf numFmtId="182" fontId="0" fillId="9" borderId="4" xfId="0" applyNumberFormat="1" applyFill="1" applyBorder="1"/>
    <xf numFmtId="182" fontId="19" fillId="0" borderId="5" xfId="0" applyNumberFormat="1" applyFont="1" applyBorder="1" applyAlignment="1">
      <alignment vertical="top"/>
    </xf>
    <xf numFmtId="182" fontId="19" fillId="0" borderId="6" xfId="0" applyNumberFormat="1" applyFont="1" applyBorder="1" applyAlignment="1">
      <alignment vertical="top"/>
    </xf>
    <xf numFmtId="0" fontId="19" fillId="3" borderId="7" xfId="0" applyFont="1" applyFill="1" applyBorder="1" applyAlignment="1">
      <alignment horizontal="center" vertical="top" wrapText="1"/>
    </xf>
    <xf numFmtId="0" fontId="19" fillId="0" borderId="7" xfId="0" applyFont="1" applyBorder="1" applyAlignment="1">
      <alignment horizontal="center" vertical="top" wrapText="1"/>
    </xf>
    <xf numFmtId="182" fontId="19" fillId="0" borderId="8" xfId="0" applyNumberFormat="1" applyFont="1" applyBorder="1" applyAlignment="1">
      <alignment horizontal="center" vertical="top" wrapText="1"/>
    </xf>
    <xf numFmtId="182" fontId="19" fillId="0" borderId="7" xfId="0" applyNumberFormat="1" applyFont="1" applyBorder="1" applyAlignment="1">
      <alignment horizontal="center" vertical="top" wrapText="1"/>
    </xf>
    <xf numFmtId="182" fontId="19" fillId="4" borderId="8" xfId="0" applyNumberFormat="1" applyFont="1" applyFill="1" applyBorder="1" applyAlignment="1">
      <alignment horizontal="center" vertical="top" wrapText="1"/>
    </xf>
    <xf numFmtId="182" fontId="0" fillId="0" borderId="0" xfId="0" applyNumberFormat="1" applyAlignment="1">
      <alignment horizontal="center" vertical="top" wrapText="1"/>
    </xf>
    <xf numFmtId="182" fontId="0" fillId="0" borderId="5" xfId="0" applyNumberFormat="1" applyBorder="1" applyAlignment="1">
      <alignment vertical="top"/>
    </xf>
    <xf numFmtId="182" fontId="0" fillId="0" borderId="6" xfId="0" applyNumberFormat="1" applyBorder="1" applyAlignment="1">
      <alignment vertical="top"/>
    </xf>
    <xf numFmtId="182" fontId="0" fillId="0" borderId="8" xfId="0" applyNumberFormat="1" applyBorder="1"/>
    <xf numFmtId="182" fontId="0" fillId="0" borderId="7" xfId="0" applyNumberFormat="1" applyBorder="1"/>
    <xf numFmtId="182" fontId="0" fillId="9" borderId="8" xfId="0" applyNumberFormat="1" applyFill="1" applyBorder="1"/>
    <xf numFmtId="182" fontId="0" fillId="0" borderId="5" xfId="0" applyNumberFormat="1" applyBorder="1"/>
    <xf numFmtId="193" fontId="19" fillId="3" borderId="10" xfId="0" applyNumberFormat="1" applyFont="1" applyFill="1" applyBorder="1"/>
    <xf numFmtId="193" fontId="19" fillId="3" borderId="9" xfId="0" applyNumberFormat="1" applyFont="1" applyFill="1" applyBorder="1"/>
    <xf numFmtId="193" fontId="19" fillId="3" borderId="0" xfId="1" applyNumberFormat="1" applyFont="1" applyFill="1" applyBorder="1" applyAlignment="1"/>
    <xf numFmtId="193" fontId="19" fillId="3" borderId="10" xfId="1" applyNumberFormat="1" applyFont="1" applyFill="1" applyBorder="1" applyAlignment="1"/>
    <xf numFmtId="182" fontId="0" fillId="3" borderId="0" xfId="1" applyNumberFormat="1" applyFont="1" applyFill="1" applyBorder="1" applyAlignment="1"/>
    <xf numFmtId="193" fontId="19" fillId="3" borderId="0" xfId="0" applyNumberFormat="1" applyFont="1" applyFill="1"/>
    <xf numFmtId="182" fontId="0" fillId="0" borderId="10" xfId="1" applyNumberFormat="1" applyFont="1" applyBorder="1" applyAlignment="1"/>
    <xf numFmtId="182" fontId="0" fillId="0" borderId="0" xfId="1" applyNumberFormat="1" applyFont="1" applyBorder="1" applyAlignment="1"/>
    <xf numFmtId="191" fontId="0" fillId="0" borderId="10" xfId="1" applyNumberFormat="1" applyFont="1" applyFill="1" applyBorder="1" applyAlignment="1"/>
    <xf numFmtId="191" fontId="0" fillId="0" borderId="10" xfId="1" applyNumberFormat="1" applyFont="1" applyBorder="1"/>
    <xf numFmtId="182" fontId="0" fillId="0" borderId="0" xfId="1" applyNumberFormat="1" applyFont="1" applyBorder="1"/>
    <xf numFmtId="193" fontId="0" fillId="0" borderId="14" xfId="0" applyNumberFormat="1" applyBorder="1" applyAlignment="1">
      <alignment horizontal="right"/>
    </xf>
    <xf numFmtId="193" fontId="0" fillId="0" borderId="0" xfId="0" applyNumberFormat="1" applyAlignment="1">
      <alignment horizontal="right"/>
    </xf>
    <xf numFmtId="193" fontId="0" fillId="0" borderId="10" xfId="0" applyNumberFormat="1" applyBorder="1" applyAlignment="1">
      <alignment horizontal="right"/>
    </xf>
    <xf numFmtId="193" fontId="19" fillId="0" borderId="10" xfId="0" applyNumberFormat="1" applyFont="1" applyBorder="1"/>
    <xf numFmtId="193" fontId="19" fillId="0" borderId="9" xfId="0" applyNumberFormat="1" applyFont="1" applyBorder="1"/>
    <xf numFmtId="193" fontId="19" fillId="0" borderId="0" xfId="0" applyNumberFormat="1" applyFont="1"/>
    <xf numFmtId="193" fontId="19" fillId="6" borderId="9" xfId="0" applyNumberFormat="1" applyFont="1" applyFill="1" applyBorder="1" applyAlignment="1">
      <alignment vertical="center"/>
    </xf>
    <xf numFmtId="193" fontId="19" fillId="6" borderId="0" xfId="0" applyNumberFormat="1" applyFont="1" applyFill="1" applyAlignment="1">
      <alignment vertical="center"/>
    </xf>
    <xf numFmtId="193" fontId="19" fillId="0" borderId="10" xfId="0" applyNumberFormat="1" applyFont="1" applyBorder="1" applyAlignment="1">
      <alignment horizontal="left"/>
    </xf>
    <xf numFmtId="193" fontId="19" fillId="3" borderId="10" xfId="0" applyNumberFormat="1" applyFont="1" applyFill="1" applyBorder="1" applyAlignment="1">
      <alignment horizontal="left"/>
    </xf>
    <xf numFmtId="193" fontId="19" fillId="0" borderId="11" xfId="0" applyNumberFormat="1" applyFont="1" applyBorder="1" applyAlignment="1">
      <alignment horizontal="left"/>
    </xf>
    <xf numFmtId="193" fontId="19" fillId="0" borderId="12" xfId="0" applyNumberFormat="1" applyFont="1" applyBorder="1"/>
    <xf numFmtId="193" fontId="19" fillId="3" borderId="13" xfId="1" applyNumberFormat="1" applyFont="1" applyFill="1" applyBorder="1" applyAlignment="1"/>
    <xf numFmtId="193" fontId="19" fillId="3" borderId="11" xfId="1" applyNumberFormat="1" applyFont="1" applyFill="1" applyBorder="1" applyAlignment="1"/>
    <xf numFmtId="193" fontId="19" fillId="0" borderId="13" xfId="0" applyNumberFormat="1" applyFont="1" applyBorder="1"/>
    <xf numFmtId="182" fontId="0" fillId="0" borderId="11" xfId="1" applyNumberFormat="1" applyFont="1" applyBorder="1" applyAlignment="1"/>
    <xf numFmtId="182" fontId="0" fillId="0" borderId="13" xfId="1" applyNumberFormat="1" applyFont="1" applyBorder="1" applyAlignment="1"/>
    <xf numFmtId="191" fontId="0" fillId="0" borderId="11" xfId="1" applyNumberFormat="1" applyFont="1" applyFill="1" applyBorder="1" applyAlignment="1"/>
    <xf numFmtId="191" fontId="0" fillId="0" borderId="11" xfId="1" applyNumberFormat="1" applyFont="1" applyBorder="1"/>
    <xf numFmtId="193" fontId="0" fillId="0" borderId="15" xfId="0" applyNumberFormat="1" applyBorder="1" applyAlignment="1">
      <alignment horizontal="right"/>
    </xf>
    <xf numFmtId="193" fontId="0" fillId="0" borderId="13" xfId="0" applyNumberFormat="1" applyBorder="1" applyAlignment="1">
      <alignment horizontal="right"/>
    </xf>
    <xf numFmtId="193" fontId="0" fillId="0" borderId="11" xfId="0" applyNumberFormat="1" applyBorder="1" applyAlignment="1">
      <alignment horizontal="right"/>
    </xf>
    <xf numFmtId="193" fontId="19" fillId="0" borderId="4" xfId="0" applyNumberFormat="1" applyFont="1" applyBorder="1" applyAlignment="1">
      <alignment horizontal="left"/>
    </xf>
    <xf numFmtId="193" fontId="19" fillId="0" borderId="2" xfId="0" applyNumberFormat="1" applyFont="1" applyBorder="1"/>
    <xf numFmtId="193" fontId="19" fillId="3" borderId="3" xfId="1" applyNumberFormat="1" applyFont="1" applyFill="1" applyBorder="1" applyAlignment="1"/>
    <xf numFmtId="193" fontId="19" fillId="3" borderId="4" xfId="1" applyNumberFormat="1" applyFont="1" applyFill="1" applyBorder="1" applyAlignment="1"/>
    <xf numFmtId="193" fontId="19" fillId="0" borderId="8" xfId="0" applyNumberFormat="1" applyFont="1" applyBorder="1" applyAlignment="1">
      <alignment horizontal="left"/>
    </xf>
    <xf numFmtId="193" fontId="19" fillId="0" borderId="6" xfId="0" applyNumberFormat="1" applyFont="1" applyBorder="1"/>
    <xf numFmtId="193" fontId="19" fillId="3" borderId="7" xfId="1" applyNumberFormat="1" applyFont="1" applyFill="1" applyBorder="1" applyAlignment="1"/>
    <xf numFmtId="193" fontId="19" fillId="3" borderId="8" xfId="1" applyNumberFormat="1" applyFont="1" applyFill="1" applyBorder="1" applyAlignment="1"/>
    <xf numFmtId="0" fontId="6" fillId="0" borderId="0" xfId="0" applyFont="1" applyAlignment="1">
      <alignment vertical="center"/>
    </xf>
    <xf numFmtId="57" fontId="0" fillId="0" borderId="0" xfId="0" applyNumberFormat="1"/>
    <xf numFmtId="0" fontId="0" fillId="0" borderId="0" xfId="0" applyAlignment="1">
      <alignment vertical="center"/>
    </xf>
    <xf numFmtId="49" fontId="6" fillId="0" borderId="0" xfId="0" applyNumberFormat="1" applyFont="1" applyAlignment="1">
      <alignment vertical="center"/>
    </xf>
    <xf numFmtId="0" fontId="6" fillId="0" borderId="10" xfId="0" applyFont="1" applyBorder="1" applyAlignment="1">
      <alignment horizontal="center" vertical="top" wrapText="1"/>
    </xf>
    <xf numFmtId="191" fontId="6" fillId="3" borderId="0" xfId="1" applyNumberFormat="1" applyFont="1" applyFill="1" applyBorder="1" applyAlignment="1"/>
    <xf numFmtId="1" fontId="0" fillId="0" borderId="0" xfId="0" applyNumberFormat="1" applyAlignment="1">
      <alignment vertical="center"/>
    </xf>
    <xf numFmtId="0" fontId="6" fillId="9" borderId="4" xfId="0" applyFont="1" applyFill="1" applyBorder="1" applyAlignment="1">
      <alignment horizontal="center"/>
    </xf>
    <xf numFmtId="0" fontId="6" fillId="9" borderId="10" xfId="0" applyFont="1" applyFill="1" applyBorder="1" applyAlignment="1">
      <alignment horizontal="center" vertical="top" wrapText="1"/>
    </xf>
    <xf numFmtId="191" fontId="6" fillId="9" borderId="4" xfId="1" applyNumberFormat="1" applyFont="1" applyFill="1" applyBorder="1"/>
    <xf numFmtId="191" fontId="6" fillId="9" borderId="10" xfId="1" applyNumberFormat="1" applyFont="1" applyFill="1" applyBorder="1"/>
    <xf numFmtId="193" fontId="19" fillId="9" borderId="11" xfId="0" applyNumberFormat="1" applyFont="1" applyFill="1" applyBorder="1" applyAlignment="1">
      <alignment horizontal="left"/>
    </xf>
    <xf numFmtId="193" fontId="19" fillId="9" borderId="13" xfId="0" applyNumberFormat="1" applyFont="1" applyFill="1" applyBorder="1"/>
    <xf numFmtId="191" fontId="6" fillId="9" borderId="15" xfId="1" applyNumberFormat="1" applyFont="1" applyFill="1" applyBorder="1"/>
    <xf numFmtId="191" fontId="6" fillId="9" borderId="13" xfId="1" applyNumberFormat="1" applyFont="1" applyFill="1" applyBorder="1"/>
    <xf numFmtId="191" fontId="6" fillId="9" borderId="11" xfId="1" applyNumberFormat="1" applyFont="1" applyFill="1" applyBorder="1"/>
    <xf numFmtId="194" fontId="6" fillId="0" borderId="0" xfId="0" applyNumberFormat="1" applyFont="1"/>
    <xf numFmtId="0" fontId="9" fillId="6" borderId="0" xfId="0" applyFont="1" applyFill="1"/>
    <xf numFmtId="0" fontId="1" fillId="6" borderId="0" xfId="0" applyFont="1" applyFill="1"/>
    <xf numFmtId="0" fontId="21" fillId="6" borderId="0" xfId="0" applyFont="1" applyFill="1" applyAlignment="1">
      <alignment vertical="center"/>
    </xf>
    <xf numFmtId="14" fontId="22" fillId="10" borderId="0" xfId="0" applyNumberFormat="1" applyFont="1" applyFill="1" applyAlignment="1">
      <alignment vertical="center"/>
    </xf>
    <xf numFmtId="0" fontId="21" fillId="0" borderId="0" xfId="0" applyFont="1" applyAlignment="1">
      <alignment vertical="center"/>
    </xf>
    <xf numFmtId="193" fontId="21" fillId="11" borderId="4" xfId="0" applyNumberFormat="1" applyFont="1" applyFill="1" applyBorder="1" applyAlignment="1">
      <alignment horizontal="center" vertical="center"/>
    </xf>
    <xf numFmtId="193" fontId="21" fillId="6" borderId="1" xfId="0" applyNumberFormat="1" applyFont="1" applyFill="1" applyBorder="1" applyAlignment="1">
      <alignment horizontal="center" vertical="center"/>
    </xf>
    <xf numFmtId="193" fontId="21" fillId="6" borderId="3" xfId="0" applyNumberFormat="1" applyFont="1" applyFill="1" applyBorder="1" applyAlignment="1">
      <alignment horizontal="center" vertical="center"/>
    </xf>
    <xf numFmtId="193" fontId="21" fillId="6" borderId="2" xfId="0" applyNumberFormat="1" applyFont="1" applyFill="1" applyBorder="1" applyAlignment="1">
      <alignment horizontal="center" vertical="center"/>
    </xf>
    <xf numFmtId="193" fontId="21" fillId="6" borderId="4" xfId="0" applyNumberFormat="1" applyFont="1" applyFill="1" applyBorder="1" applyAlignment="1">
      <alignment horizontal="center" vertical="center"/>
    </xf>
    <xf numFmtId="0" fontId="21" fillId="6" borderId="5" xfId="3" applyFont="1" applyFill="1" applyBorder="1">
      <alignment vertical="center"/>
    </xf>
    <xf numFmtId="0" fontId="21" fillId="6" borderId="6" xfId="3" applyFont="1" applyFill="1" applyBorder="1" applyAlignment="1">
      <alignment vertical="center" wrapText="1"/>
    </xf>
    <xf numFmtId="0" fontId="21" fillId="11" borderId="8" xfId="0" applyFont="1" applyFill="1" applyBorder="1" applyAlignment="1">
      <alignment horizontal="center" vertical="center" wrapText="1"/>
    </xf>
    <xf numFmtId="0" fontId="21" fillId="6" borderId="5" xfId="0" applyFont="1" applyFill="1" applyBorder="1" applyAlignment="1">
      <alignment horizontal="center" vertical="center" wrapText="1"/>
    </xf>
    <xf numFmtId="0" fontId="21" fillId="6" borderId="7" xfId="0" applyFont="1" applyFill="1" applyBorder="1" applyAlignment="1">
      <alignment horizontal="center" vertical="center" wrapText="1"/>
    </xf>
    <xf numFmtId="0" fontId="21" fillId="6" borderId="6" xfId="0" applyFont="1" applyFill="1" applyBorder="1" applyAlignment="1">
      <alignment horizontal="center" vertical="center" wrapText="1"/>
    </xf>
    <xf numFmtId="0" fontId="21" fillId="6" borderId="8" xfId="0" applyFont="1" applyFill="1" applyBorder="1" applyAlignment="1">
      <alignment horizontal="center" vertical="center" wrapText="1"/>
    </xf>
    <xf numFmtId="49" fontId="1" fillId="6" borderId="14" xfId="0" applyNumberFormat="1" applyFont="1" applyFill="1" applyBorder="1"/>
    <xf numFmtId="0" fontId="1" fillId="6" borderId="9" xfId="0" applyFont="1" applyFill="1" applyBorder="1"/>
    <xf numFmtId="38" fontId="21" fillId="11" borderId="10" xfId="1" applyFont="1" applyFill="1" applyBorder="1" applyAlignment="1">
      <alignment vertical="center"/>
    </xf>
    <xf numFmtId="38" fontId="21" fillId="6" borderId="14" xfId="1" applyFont="1" applyFill="1" applyBorder="1" applyAlignment="1">
      <alignment vertical="center"/>
    </xf>
    <xf numFmtId="38" fontId="21" fillId="6" borderId="0" xfId="1" applyFont="1" applyFill="1" applyBorder="1" applyAlignment="1">
      <alignment vertical="center"/>
    </xf>
    <xf numFmtId="38" fontId="21" fillId="6" borderId="9" xfId="1" applyFont="1" applyFill="1" applyBorder="1" applyAlignment="1">
      <alignment vertical="center"/>
    </xf>
    <xf numFmtId="38" fontId="21" fillId="6" borderId="10" xfId="1" applyFont="1" applyFill="1" applyBorder="1" applyAlignment="1">
      <alignment vertical="center"/>
    </xf>
    <xf numFmtId="38" fontId="1" fillId="6" borderId="15" xfId="1" applyFont="1" applyFill="1" applyBorder="1" applyAlignment="1">
      <alignment horizontal="center"/>
    </xf>
    <xf numFmtId="38" fontId="1" fillId="6" borderId="12" xfId="1" applyFont="1" applyFill="1" applyBorder="1" applyAlignment="1"/>
    <xf numFmtId="38" fontId="21" fillId="11" borderId="11" xfId="1" applyFont="1" applyFill="1" applyBorder="1" applyAlignment="1">
      <alignment vertical="center"/>
    </xf>
    <xf numFmtId="38" fontId="21" fillId="6" borderId="15" xfId="1" applyFont="1" applyFill="1" applyBorder="1" applyAlignment="1">
      <alignment vertical="center"/>
    </xf>
    <xf numFmtId="38" fontId="21" fillId="6" borderId="13" xfId="1" applyFont="1" applyFill="1" applyBorder="1" applyAlignment="1">
      <alignment vertical="center"/>
    </xf>
    <xf numFmtId="38" fontId="21" fillId="6" borderId="12" xfId="1" applyFont="1" applyFill="1" applyBorder="1" applyAlignment="1">
      <alignment vertical="center"/>
    </xf>
    <xf numFmtId="38" fontId="21" fillId="6" borderId="11" xfId="1" applyFont="1" applyFill="1" applyBorder="1" applyAlignment="1">
      <alignment vertical="center"/>
    </xf>
    <xf numFmtId="38" fontId="1" fillId="6" borderId="0" xfId="1" applyFont="1" applyFill="1" applyBorder="1" applyAlignment="1"/>
    <xf numFmtId="38" fontId="21" fillId="6" borderId="0" xfId="0" applyNumberFormat="1" applyFont="1" applyFill="1" applyAlignment="1">
      <alignment vertical="center"/>
    </xf>
    <xf numFmtId="0" fontId="21" fillId="6" borderId="7" xfId="3" applyFont="1" applyFill="1" applyBorder="1" applyAlignment="1">
      <alignment vertical="center" wrapText="1"/>
    </xf>
    <xf numFmtId="0" fontId="22" fillId="11" borderId="8" xfId="0" applyFont="1" applyFill="1" applyBorder="1" applyAlignment="1">
      <alignment horizontal="center" vertical="center" wrapText="1"/>
    </xf>
    <xf numFmtId="0" fontId="22" fillId="6" borderId="7" xfId="0" applyFont="1" applyFill="1" applyBorder="1" applyAlignment="1">
      <alignment horizontal="center" vertical="center" wrapText="1"/>
    </xf>
    <xf numFmtId="0" fontId="22" fillId="6" borderId="5" xfId="0" applyFont="1" applyFill="1" applyBorder="1" applyAlignment="1">
      <alignment horizontal="center" vertical="center" wrapText="1"/>
    </xf>
    <xf numFmtId="0" fontId="22" fillId="6" borderId="6" xfId="0" applyFont="1" applyFill="1" applyBorder="1" applyAlignment="1">
      <alignment horizontal="center" vertical="center" wrapText="1"/>
    </xf>
    <xf numFmtId="0" fontId="22" fillId="6" borderId="8" xfId="0" applyFont="1" applyFill="1" applyBorder="1" applyAlignment="1">
      <alignment horizontal="center" vertical="center" wrapText="1"/>
    </xf>
    <xf numFmtId="38" fontId="1" fillId="6" borderId="13" xfId="1" applyFont="1" applyFill="1" applyBorder="1" applyAlignment="1"/>
    <xf numFmtId="38" fontId="6" fillId="9" borderId="0" xfId="0" applyNumberFormat="1" applyFont="1" applyFill="1"/>
    <xf numFmtId="38" fontId="6" fillId="9" borderId="15" xfId="0" applyNumberFormat="1" applyFont="1" applyFill="1" applyBorder="1"/>
    <xf numFmtId="38" fontId="6" fillId="9" borderId="0" xfId="1" applyFont="1" applyFill="1" applyBorder="1"/>
    <xf numFmtId="38" fontId="6" fillId="12" borderId="2" xfId="1" applyFont="1" applyFill="1" applyBorder="1"/>
    <xf numFmtId="38" fontId="6" fillId="12" borderId="9" xfId="1" applyFont="1" applyFill="1" applyBorder="1"/>
    <xf numFmtId="38" fontId="6" fillId="12" borderId="12" xfId="1" applyFont="1" applyFill="1" applyBorder="1"/>
    <xf numFmtId="0" fontId="6" fillId="6" borderId="3" xfId="0" applyFont="1" applyFill="1" applyBorder="1"/>
    <xf numFmtId="0" fontId="6" fillId="6" borderId="0" xfId="0" applyFont="1" applyFill="1" applyAlignment="1">
      <alignment horizontal="center" vertical="center" wrapText="1"/>
    </xf>
    <xf numFmtId="0" fontId="6" fillId="6" borderId="0" xfId="0" applyFont="1" applyFill="1" applyAlignment="1">
      <alignment horizontal="center"/>
    </xf>
    <xf numFmtId="0" fontId="6" fillId="6" borderId="1" xfId="0" applyFont="1" applyFill="1" applyBorder="1" applyAlignment="1">
      <alignment horizontal="center"/>
    </xf>
    <xf numFmtId="0" fontId="6" fillId="6" borderId="4" xfId="0" applyFont="1" applyFill="1" applyBorder="1" applyAlignment="1">
      <alignment horizontal="center"/>
    </xf>
    <xf numFmtId="0" fontId="6" fillId="6" borderId="2" xfId="0" applyFont="1" applyFill="1" applyBorder="1" applyAlignment="1">
      <alignment horizontal="center"/>
    </xf>
    <xf numFmtId="0" fontId="6" fillId="6" borderId="14" xfId="0" applyFont="1" applyFill="1" applyBorder="1" applyAlignment="1">
      <alignment horizontal="center" vertical="center" wrapText="1"/>
    </xf>
    <xf numFmtId="38" fontId="6" fillId="6" borderId="10" xfId="1" applyFont="1" applyFill="1" applyBorder="1" applyAlignment="1">
      <alignment horizontal="center" vertical="center"/>
    </xf>
    <xf numFmtId="38" fontId="6" fillId="6" borderId="9" xfId="1" applyFont="1" applyFill="1" applyBorder="1" applyAlignment="1">
      <alignment horizontal="center" vertical="center"/>
    </xf>
    <xf numFmtId="0" fontId="6" fillId="6" borderId="5" xfId="0" applyFont="1" applyFill="1" applyBorder="1" applyAlignment="1">
      <alignment horizontal="center"/>
    </xf>
    <xf numFmtId="0" fontId="6" fillId="6" borderId="8" xfId="0" applyFont="1" applyFill="1" applyBorder="1" applyAlignment="1">
      <alignment horizontal="center"/>
    </xf>
    <xf numFmtId="0" fontId="6" fillId="6" borderId="6" xfId="0" applyFont="1" applyFill="1" applyBorder="1" applyAlignment="1">
      <alignment horizontal="center"/>
    </xf>
    <xf numFmtId="38" fontId="6" fillId="9" borderId="10" xfId="1" applyFont="1" applyFill="1" applyBorder="1"/>
    <xf numFmtId="38" fontId="6" fillId="9" borderId="11" xfId="1" applyFont="1" applyFill="1" applyBorder="1"/>
    <xf numFmtId="38" fontId="6" fillId="9" borderId="12" xfId="1" applyFont="1" applyFill="1" applyBorder="1"/>
    <xf numFmtId="193" fontId="6" fillId="9" borderId="10" xfId="1" applyNumberFormat="1" applyFont="1" applyFill="1" applyBorder="1"/>
    <xf numFmtId="193" fontId="6" fillId="9" borderId="0" xfId="1" applyNumberFormat="1" applyFont="1" applyFill="1" applyBorder="1"/>
    <xf numFmtId="193" fontId="6" fillId="0" borderId="10" xfId="1" applyNumberFormat="1" applyFont="1" applyBorder="1"/>
    <xf numFmtId="193" fontId="6" fillId="9" borderId="11" xfId="1" applyNumberFormat="1" applyFont="1" applyFill="1" applyBorder="1"/>
    <xf numFmtId="193" fontId="6" fillId="9" borderId="13" xfId="1" applyNumberFormat="1" applyFont="1" applyFill="1" applyBorder="1"/>
    <xf numFmtId="193" fontId="6" fillId="9" borderId="12" xfId="1" applyNumberFormat="1" applyFont="1" applyFill="1" applyBorder="1"/>
    <xf numFmtId="193" fontId="6" fillId="0" borderId="11" xfId="1" applyNumberFormat="1" applyFont="1" applyBorder="1"/>
    <xf numFmtId="49" fontId="9" fillId="0" borderId="0" xfId="0" applyNumberFormat="1" applyFont="1"/>
    <xf numFmtId="189" fontId="0" fillId="6" borderId="10" xfId="1" applyNumberFormat="1" applyFont="1" applyFill="1" applyBorder="1"/>
    <xf numFmtId="189" fontId="0" fillId="6" borderId="9" xfId="1" applyNumberFormat="1" applyFont="1" applyFill="1" applyBorder="1"/>
    <xf numFmtId="189" fontId="0" fillId="0" borderId="8" xfId="1" applyNumberFormat="1" applyFont="1" applyBorder="1"/>
    <xf numFmtId="189" fontId="0" fillId="0" borderId="6" xfId="1" applyNumberFormat="1" applyFont="1" applyBorder="1"/>
    <xf numFmtId="182" fontId="6" fillId="9" borderId="0" xfId="0" quotePrefix="1" applyNumberFormat="1" applyFont="1" applyFill="1"/>
    <xf numFmtId="0" fontId="6" fillId="9" borderId="0" xfId="0" applyFont="1" applyFill="1"/>
    <xf numFmtId="0" fontId="0" fillId="9" borderId="0" xfId="0" applyFill="1"/>
    <xf numFmtId="0" fontId="7" fillId="9" borderId="0" xfId="0" applyFont="1" applyFill="1"/>
    <xf numFmtId="191" fontId="6" fillId="0" borderId="1" xfId="1" applyNumberFormat="1" applyFont="1" applyBorder="1"/>
    <xf numFmtId="191" fontId="6" fillId="0" borderId="3" xfId="1" applyNumberFormat="1" applyFont="1" applyBorder="1"/>
    <xf numFmtId="191" fontId="6" fillId="0" borderId="2" xfId="1" applyNumberFormat="1" applyFont="1" applyBorder="1"/>
    <xf numFmtId="191" fontId="6" fillId="0" borderId="14" xfId="1" applyNumberFormat="1" applyFont="1" applyBorder="1"/>
    <xf numFmtId="191" fontId="6" fillId="0" borderId="0" xfId="1" applyNumberFormat="1" applyFont="1" applyBorder="1"/>
    <xf numFmtId="191" fontId="6" fillId="0" borderId="9" xfId="1" applyNumberFormat="1" applyFont="1" applyBorder="1"/>
    <xf numFmtId="191" fontId="6" fillId="0" borderId="15" xfId="1" applyNumberFormat="1" applyFont="1" applyBorder="1"/>
    <xf numFmtId="191" fontId="6" fillId="0" borderId="13" xfId="1" applyNumberFormat="1" applyFont="1" applyBorder="1"/>
    <xf numFmtId="191" fontId="6" fillId="0" borderId="12" xfId="1" applyNumberFormat="1" applyFont="1" applyBorder="1"/>
    <xf numFmtId="191" fontId="6" fillId="0" borderId="10" xfId="1" applyNumberFormat="1" applyFont="1" applyBorder="1"/>
    <xf numFmtId="191" fontId="6" fillId="0" borderId="11" xfId="1" applyNumberFormat="1" applyFont="1" applyBorder="1"/>
    <xf numFmtId="191" fontId="6" fillId="0" borderId="10" xfId="1" applyNumberFormat="1" applyFont="1" applyFill="1" applyBorder="1"/>
    <xf numFmtId="191" fontId="6" fillId="0" borderId="11" xfId="1" applyNumberFormat="1" applyFont="1" applyFill="1" applyBorder="1"/>
    <xf numFmtId="191" fontId="6" fillId="0" borderId="4" xfId="1" applyNumberFormat="1" applyFont="1" applyBorder="1"/>
    <xf numFmtId="189" fontId="0" fillId="9" borderId="10" xfId="1" applyNumberFormat="1" applyFont="1" applyFill="1" applyBorder="1"/>
    <xf numFmtId="189" fontId="0" fillId="9" borderId="9" xfId="1" applyNumberFormat="1" applyFont="1" applyFill="1" applyBorder="1"/>
    <xf numFmtId="182" fontId="6" fillId="6" borderId="3" xfId="0" quotePrefix="1" applyNumberFormat="1" applyFont="1" applyFill="1" applyBorder="1"/>
    <xf numFmtId="182" fontId="6" fillId="6" borderId="7" xfId="0" quotePrefix="1" applyNumberFormat="1" applyFont="1" applyFill="1" applyBorder="1"/>
    <xf numFmtId="0" fontId="1" fillId="0" borderId="11" xfId="0" applyFont="1" applyBorder="1" applyAlignment="1">
      <alignment horizontal="center"/>
    </xf>
    <xf numFmtId="0" fontId="1" fillId="0" borderId="12" xfId="0" applyFont="1" applyBorder="1" applyAlignment="1">
      <alignment horizontal="center"/>
    </xf>
    <xf numFmtId="189" fontId="0" fillId="6" borderId="4" xfId="1" applyNumberFormat="1" applyFont="1" applyFill="1" applyBorder="1"/>
    <xf numFmtId="189" fontId="0" fillId="6" borderId="2" xfId="1" applyNumberFormat="1" applyFont="1" applyFill="1" applyBorder="1"/>
    <xf numFmtId="189" fontId="0" fillId="9" borderId="8" xfId="1" applyNumberFormat="1" applyFont="1" applyFill="1" applyBorder="1"/>
    <xf numFmtId="189" fontId="0" fillId="9" borderId="6" xfId="1" applyNumberFormat="1" applyFont="1" applyFill="1" applyBorder="1"/>
    <xf numFmtId="0" fontId="1" fillId="0" borderId="0" xfId="0" applyFont="1" applyAlignment="1">
      <alignment vertical="center"/>
    </xf>
    <xf numFmtId="38" fontId="26" fillId="0" borderId="0" xfId="1" applyFont="1" applyFill="1" applyBorder="1" applyAlignment="1">
      <alignment vertical="top"/>
    </xf>
    <xf numFmtId="38" fontId="1" fillId="0" borderId="0" xfId="1" applyFont="1" applyFill="1" applyBorder="1" applyAlignment="1">
      <alignment vertical="center" shrinkToFit="1"/>
    </xf>
    <xf numFmtId="38" fontId="1" fillId="0" borderId="0" xfId="1" applyFont="1" applyFill="1" applyBorder="1"/>
    <xf numFmtId="195" fontId="1" fillId="0" borderId="0" xfId="0" applyNumberFormat="1" applyFont="1"/>
    <xf numFmtId="38" fontId="1" fillId="0" borderId="3" xfId="1" applyFont="1" applyFill="1" applyBorder="1"/>
    <xf numFmtId="38" fontId="1" fillId="0" borderId="7" xfId="1" applyFont="1" applyFill="1" applyBorder="1"/>
    <xf numFmtId="38" fontId="0" fillId="0" borderId="3" xfId="1" applyFont="1" applyFill="1" applyBorder="1" applyAlignment="1">
      <alignment horizontal="center" shrinkToFit="1"/>
    </xf>
    <xf numFmtId="38" fontId="27" fillId="0" borderId="0" xfId="1" applyFont="1" applyFill="1" applyBorder="1" applyAlignment="1">
      <alignment vertical="top"/>
    </xf>
    <xf numFmtId="38" fontId="1" fillId="0" borderId="0" xfId="1" applyFont="1" applyFill="1" applyBorder="1" applyProtection="1"/>
    <xf numFmtId="196" fontId="1" fillId="0" borderId="7" xfId="1" applyNumberFormat="1" applyFont="1" applyFill="1" applyBorder="1" applyAlignment="1">
      <alignment horizontal="center"/>
    </xf>
    <xf numFmtId="38" fontId="0" fillId="9" borderId="3" xfId="1" applyFont="1" applyFill="1" applyBorder="1"/>
    <xf numFmtId="196" fontId="1" fillId="9" borderId="7" xfId="1" applyNumberFormat="1" applyFont="1" applyFill="1" applyBorder="1" applyAlignment="1">
      <alignment horizontal="center"/>
    </xf>
    <xf numFmtId="0" fontId="1" fillId="0" borderId="7" xfId="0" applyFont="1" applyBorder="1"/>
    <xf numFmtId="195" fontId="1" fillId="0" borderId="7" xfId="0" applyNumberFormat="1" applyFont="1" applyBorder="1"/>
    <xf numFmtId="40" fontId="6" fillId="13" borderId="14" xfId="1" applyNumberFormat="1" applyFont="1" applyFill="1" applyBorder="1"/>
    <xf numFmtId="176" fontId="6" fillId="3" borderId="0" xfId="1" applyNumberFormat="1" applyFont="1" applyFill="1" applyBorder="1" applyAlignment="1"/>
    <xf numFmtId="176" fontId="6" fillId="3" borderId="10" xfId="1" applyNumberFormat="1" applyFont="1" applyFill="1" applyBorder="1" applyAlignment="1"/>
    <xf numFmtId="176" fontId="6" fillId="3" borderId="13" xfId="1" applyNumberFormat="1" applyFont="1" applyFill="1" applyBorder="1" applyAlignment="1"/>
    <xf numFmtId="176" fontId="6" fillId="3" borderId="11" xfId="1" applyNumberFormat="1" applyFont="1" applyFill="1" applyBorder="1" applyAlignment="1"/>
    <xf numFmtId="38" fontId="6" fillId="13" borderId="10" xfId="0" applyNumberFormat="1" applyFont="1" applyFill="1" applyBorder="1"/>
    <xf numFmtId="38" fontId="6" fillId="13" borderId="0" xfId="0" applyNumberFormat="1" applyFont="1" applyFill="1"/>
    <xf numFmtId="38" fontId="6" fillId="13" borderId="11" xfId="0" applyNumberFormat="1" applyFont="1" applyFill="1" applyBorder="1"/>
    <xf numFmtId="38" fontId="6" fillId="13" borderId="12" xfId="0" applyNumberFormat="1" applyFont="1" applyFill="1" applyBorder="1"/>
    <xf numFmtId="191" fontId="6" fillId="13" borderId="10" xfId="1" applyNumberFormat="1" applyFont="1" applyFill="1" applyBorder="1"/>
    <xf numFmtId="191" fontId="6" fillId="13" borderId="9" xfId="1" applyNumberFormat="1" applyFont="1" applyFill="1" applyBorder="1"/>
    <xf numFmtId="193" fontId="6" fillId="9" borderId="1" xfId="1" applyNumberFormat="1" applyFont="1" applyFill="1" applyBorder="1"/>
    <xf numFmtId="193" fontId="6" fillId="9" borderId="3" xfId="1" applyNumberFormat="1" applyFont="1" applyFill="1" applyBorder="1"/>
    <xf numFmtId="193" fontId="6" fillId="9" borderId="14" xfId="1" applyNumberFormat="1" applyFont="1" applyFill="1" applyBorder="1"/>
    <xf numFmtId="193" fontId="6" fillId="9" borderId="15" xfId="1" applyNumberFormat="1" applyFont="1" applyFill="1" applyBorder="1"/>
    <xf numFmtId="0" fontId="6" fillId="0" borderId="15" xfId="0" applyFont="1" applyBorder="1" applyAlignment="1">
      <alignment horizontal="center"/>
    </xf>
    <xf numFmtId="0" fontId="6" fillId="0" borderId="12" xfId="0" applyFont="1" applyBorder="1" applyAlignment="1">
      <alignment horizontal="center"/>
    </xf>
    <xf numFmtId="0" fontId="7" fillId="3" borderId="15" xfId="0" applyFont="1" applyFill="1" applyBorder="1" applyAlignment="1">
      <alignment horizontal="center"/>
    </xf>
    <xf numFmtId="0" fontId="7" fillId="3" borderId="12" xfId="0" applyFont="1" applyFill="1" applyBorder="1" applyAlignment="1">
      <alignment horizontal="center"/>
    </xf>
    <xf numFmtId="0" fontId="6" fillId="0" borderId="1" xfId="0" applyFont="1" applyBorder="1" applyAlignment="1">
      <alignment horizontal="center"/>
    </xf>
    <xf numFmtId="0" fontId="6" fillId="0" borderId="2" xfId="0" applyFont="1" applyBorder="1" applyAlignment="1">
      <alignment horizontal="center"/>
    </xf>
    <xf numFmtId="0" fontId="21" fillId="6" borderId="1" xfId="3" applyFont="1" applyFill="1" applyBorder="1" applyAlignment="1">
      <alignment horizontal="center" vertical="center" wrapText="1"/>
    </xf>
    <xf numFmtId="0" fontId="21" fillId="6" borderId="2" xfId="3" applyFont="1" applyFill="1" applyBorder="1" applyAlignment="1">
      <alignment horizontal="center" vertical="center" wrapText="1"/>
    </xf>
    <xf numFmtId="0" fontId="21" fillId="6" borderId="3" xfId="3" applyFont="1" applyFill="1" applyBorder="1" applyAlignment="1">
      <alignment horizontal="center" vertical="center" wrapText="1"/>
    </xf>
    <xf numFmtId="14" fontId="0" fillId="9" borderId="4" xfId="0" applyNumberFormat="1" applyFill="1" applyBorder="1"/>
  </cellXfs>
  <cellStyles count="5">
    <cellStyle name="桁区切り" xfId="1" builtinId="6"/>
    <cellStyle name="桁区切り 3" xfId="4" xr:uid="{38D82228-E8AF-4543-A567-3ED84F0E1073}"/>
    <cellStyle name="標準" xfId="0" builtinId="0"/>
    <cellStyle name="標準 10" xfId="3" xr:uid="{7D2D5069-EA0C-4251-A66E-51AA13BC50F8}"/>
    <cellStyle name="未定義" xfId="2" xr:uid="{00000000-0005-0000-0000-000003000000}"/>
  </cellStyles>
  <dxfs count="0"/>
  <tableStyles count="0" defaultTableStyle="TableStyleMedium9" defaultPivotStyle="PivotStyleLight16"/>
  <colors>
    <mruColors>
      <color rgb="FFCCFFCC"/>
      <color rgb="FF99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48"/>
  <sheetViews>
    <sheetView tabSelected="1" workbookViewId="0">
      <pane xSplit="2" ySplit="2" topLeftCell="C33" activePane="bottomRight" state="frozen"/>
      <selection activeCell="D5" sqref="D5"/>
      <selection pane="topRight" activeCell="D5" sqref="D5"/>
      <selection pane="bottomLeft" activeCell="D5" sqref="D5"/>
      <selection pane="bottomRight" activeCell="E48" sqref="E48"/>
    </sheetView>
  </sheetViews>
  <sheetFormatPr defaultRowHeight="13" x14ac:dyDescent="0.2"/>
  <cols>
    <col min="1" max="1" width="12.453125" customWidth="1"/>
    <col min="2" max="2" width="24" customWidth="1"/>
    <col min="3" max="3" width="17.36328125" customWidth="1"/>
  </cols>
  <sheetData>
    <row r="1" spans="1:3" x14ac:dyDescent="0.2">
      <c r="A1" s="15" t="s">
        <v>360</v>
      </c>
    </row>
    <row r="2" spans="1:3" x14ac:dyDescent="0.2">
      <c r="A2" s="16" t="s">
        <v>93</v>
      </c>
      <c r="B2" s="17" t="s">
        <v>94</v>
      </c>
      <c r="C2" s="18" t="s">
        <v>95</v>
      </c>
    </row>
    <row r="3" spans="1:3" x14ac:dyDescent="0.2">
      <c r="A3" s="16" t="s">
        <v>103</v>
      </c>
      <c r="B3" s="17"/>
      <c r="C3" s="18"/>
    </row>
    <row r="4" spans="1:3" x14ac:dyDescent="0.2">
      <c r="A4" s="19" t="s">
        <v>104</v>
      </c>
      <c r="B4" s="20"/>
      <c r="C4" s="21"/>
    </row>
    <row r="5" spans="1:3" ht="24" x14ac:dyDescent="0.2">
      <c r="A5" s="22" t="s">
        <v>105</v>
      </c>
      <c r="B5" s="23" t="s">
        <v>106</v>
      </c>
      <c r="C5" s="24"/>
    </row>
    <row r="6" spans="1:3" x14ac:dyDescent="0.2">
      <c r="A6" s="196" t="s">
        <v>264</v>
      </c>
      <c r="B6" s="177" t="s">
        <v>265</v>
      </c>
      <c r="C6" s="8" t="s">
        <v>107</v>
      </c>
    </row>
    <row r="7" spans="1:3" x14ac:dyDescent="0.2">
      <c r="A7" s="25" t="s">
        <v>220</v>
      </c>
      <c r="B7" s="3" t="s">
        <v>266</v>
      </c>
      <c r="C7" s="5" t="s">
        <v>107</v>
      </c>
    </row>
    <row r="8" spans="1:3" x14ac:dyDescent="0.2">
      <c r="A8" s="25" t="s">
        <v>221</v>
      </c>
      <c r="B8" s="3" t="s">
        <v>267</v>
      </c>
      <c r="C8" s="5" t="s">
        <v>107</v>
      </c>
    </row>
    <row r="9" spans="1:3" x14ac:dyDescent="0.2">
      <c r="A9" s="25" t="s">
        <v>222</v>
      </c>
      <c r="B9" s="3" t="s">
        <v>27</v>
      </c>
      <c r="C9" s="5" t="s">
        <v>107</v>
      </c>
    </row>
    <row r="10" spans="1:3" x14ac:dyDescent="0.2">
      <c r="A10" s="25" t="s">
        <v>223</v>
      </c>
      <c r="B10" s="3" t="s">
        <v>191</v>
      </c>
      <c r="C10" s="5" t="s">
        <v>107</v>
      </c>
    </row>
    <row r="11" spans="1:3" x14ac:dyDescent="0.2">
      <c r="A11" s="25" t="s">
        <v>224</v>
      </c>
      <c r="B11" s="3" t="s">
        <v>28</v>
      </c>
      <c r="C11" s="5" t="s">
        <v>107</v>
      </c>
    </row>
    <row r="12" spans="1:3" x14ac:dyDescent="0.2">
      <c r="A12" s="25" t="s">
        <v>225</v>
      </c>
      <c r="B12" s="3" t="s">
        <v>268</v>
      </c>
      <c r="C12" s="5" t="s">
        <v>107</v>
      </c>
    </row>
    <row r="13" spans="1:3" x14ac:dyDescent="0.2">
      <c r="A13" s="25" t="s">
        <v>226</v>
      </c>
      <c r="B13" s="3" t="s">
        <v>29</v>
      </c>
      <c r="C13" s="5" t="s">
        <v>107</v>
      </c>
    </row>
    <row r="14" spans="1:3" x14ac:dyDescent="0.2">
      <c r="A14" s="25" t="s">
        <v>227</v>
      </c>
      <c r="B14" s="3" t="s">
        <v>30</v>
      </c>
      <c r="C14" s="5" t="s">
        <v>107</v>
      </c>
    </row>
    <row r="15" spans="1:3" x14ac:dyDescent="0.2">
      <c r="A15" s="25" t="s">
        <v>2</v>
      </c>
      <c r="B15" s="3" t="s">
        <v>365</v>
      </c>
      <c r="C15" s="5" t="s">
        <v>107</v>
      </c>
    </row>
    <row r="16" spans="1:3" x14ac:dyDescent="0.2">
      <c r="A16" s="25" t="s">
        <v>3</v>
      </c>
      <c r="B16" s="3" t="s">
        <v>31</v>
      </c>
      <c r="C16" s="5" t="s">
        <v>107</v>
      </c>
    </row>
    <row r="17" spans="1:3" x14ac:dyDescent="0.2">
      <c r="A17" s="25" t="s">
        <v>4</v>
      </c>
      <c r="B17" s="3" t="s">
        <v>32</v>
      </c>
      <c r="C17" s="5" t="s">
        <v>107</v>
      </c>
    </row>
    <row r="18" spans="1:3" x14ac:dyDescent="0.2">
      <c r="A18" s="25" t="s">
        <v>5</v>
      </c>
      <c r="B18" s="3" t="s">
        <v>33</v>
      </c>
      <c r="C18" s="5" t="s">
        <v>107</v>
      </c>
    </row>
    <row r="19" spans="1:3" x14ac:dyDescent="0.2">
      <c r="A19" s="25" t="s">
        <v>6</v>
      </c>
      <c r="B19" s="26" t="s">
        <v>34</v>
      </c>
      <c r="C19" s="5" t="s">
        <v>107</v>
      </c>
    </row>
    <row r="20" spans="1:3" x14ac:dyDescent="0.2">
      <c r="A20" s="25" t="s">
        <v>7</v>
      </c>
      <c r="B20" s="3" t="s">
        <v>269</v>
      </c>
      <c r="C20" s="5" t="s">
        <v>107</v>
      </c>
    </row>
    <row r="21" spans="1:3" x14ac:dyDescent="0.2">
      <c r="A21" s="25" t="s">
        <v>8</v>
      </c>
      <c r="B21" s="3" t="s">
        <v>270</v>
      </c>
      <c r="C21" s="5" t="s">
        <v>107</v>
      </c>
    </row>
    <row r="22" spans="1:3" x14ac:dyDescent="0.2">
      <c r="A22" s="25" t="s">
        <v>9</v>
      </c>
      <c r="B22" s="3" t="s">
        <v>271</v>
      </c>
      <c r="C22" s="5" t="s">
        <v>107</v>
      </c>
    </row>
    <row r="23" spans="1:3" x14ac:dyDescent="0.2">
      <c r="A23" s="25" t="s">
        <v>10</v>
      </c>
      <c r="B23" s="3" t="s">
        <v>272</v>
      </c>
      <c r="C23" s="5" t="s">
        <v>107</v>
      </c>
    </row>
    <row r="24" spans="1:3" x14ac:dyDescent="0.2">
      <c r="A24" s="25" t="s">
        <v>11</v>
      </c>
      <c r="B24" s="3" t="s">
        <v>35</v>
      </c>
      <c r="C24" s="5" t="s">
        <v>107</v>
      </c>
    </row>
    <row r="25" spans="1:3" x14ac:dyDescent="0.2">
      <c r="A25" s="25" t="s">
        <v>12</v>
      </c>
      <c r="B25" s="3" t="s">
        <v>367</v>
      </c>
      <c r="C25" s="5" t="s">
        <v>107</v>
      </c>
    </row>
    <row r="26" spans="1:3" x14ac:dyDescent="0.2">
      <c r="A26" s="25" t="s">
        <v>13</v>
      </c>
      <c r="B26" s="3" t="s">
        <v>192</v>
      </c>
      <c r="C26" s="5" t="s">
        <v>107</v>
      </c>
    </row>
    <row r="27" spans="1:3" x14ac:dyDescent="0.2">
      <c r="A27" s="25" t="s">
        <v>14</v>
      </c>
      <c r="B27" s="3" t="s">
        <v>50</v>
      </c>
      <c r="C27" s="5" t="s">
        <v>107</v>
      </c>
    </row>
    <row r="28" spans="1:3" x14ac:dyDescent="0.2">
      <c r="A28" s="25" t="s">
        <v>15</v>
      </c>
      <c r="B28" s="3" t="s">
        <v>36</v>
      </c>
      <c r="C28" s="5" t="s">
        <v>107</v>
      </c>
    </row>
    <row r="29" spans="1:3" x14ac:dyDescent="0.2">
      <c r="A29" s="25" t="s">
        <v>16</v>
      </c>
      <c r="B29" s="3" t="s">
        <v>193</v>
      </c>
      <c r="C29" s="5" t="s">
        <v>107</v>
      </c>
    </row>
    <row r="30" spans="1:3" x14ac:dyDescent="0.2">
      <c r="A30" s="25" t="s">
        <v>17</v>
      </c>
      <c r="B30" s="3" t="s">
        <v>273</v>
      </c>
      <c r="C30" s="5" t="s">
        <v>107</v>
      </c>
    </row>
    <row r="31" spans="1:3" x14ac:dyDescent="0.2">
      <c r="A31" s="25" t="s">
        <v>18</v>
      </c>
      <c r="B31" s="3" t="s">
        <v>274</v>
      </c>
      <c r="C31" s="5" t="s">
        <v>107</v>
      </c>
    </row>
    <row r="32" spans="1:3" x14ac:dyDescent="0.2">
      <c r="A32" s="25" t="s">
        <v>19</v>
      </c>
      <c r="B32" s="3" t="s">
        <v>275</v>
      </c>
      <c r="C32" s="5" t="s">
        <v>107</v>
      </c>
    </row>
    <row r="33" spans="1:3" x14ac:dyDescent="0.2">
      <c r="A33" s="25" t="s">
        <v>20</v>
      </c>
      <c r="B33" s="3" t="s">
        <v>37</v>
      </c>
      <c r="C33" s="5" t="s">
        <v>107</v>
      </c>
    </row>
    <row r="34" spans="1:3" x14ac:dyDescent="0.2">
      <c r="A34" s="25" t="s">
        <v>21</v>
      </c>
      <c r="B34" s="3" t="s">
        <v>38</v>
      </c>
      <c r="C34" s="5" t="s">
        <v>107</v>
      </c>
    </row>
    <row r="35" spans="1:3" x14ac:dyDescent="0.2">
      <c r="A35" s="25" t="s">
        <v>22</v>
      </c>
      <c r="B35" s="3" t="s">
        <v>276</v>
      </c>
      <c r="C35" s="5" t="s">
        <v>107</v>
      </c>
    </row>
    <row r="36" spans="1:3" x14ac:dyDescent="0.2">
      <c r="A36" s="25" t="s">
        <v>23</v>
      </c>
      <c r="B36" s="3" t="s">
        <v>194</v>
      </c>
      <c r="C36" s="5" t="s">
        <v>107</v>
      </c>
    </row>
    <row r="37" spans="1:3" x14ac:dyDescent="0.2">
      <c r="A37" s="25" t="s">
        <v>24</v>
      </c>
      <c r="B37" s="3" t="s">
        <v>39</v>
      </c>
      <c r="C37" s="5" t="s">
        <v>107</v>
      </c>
    </row>
    <row r="38" spans="1:3" x14ac:dyDescent="0.2">
      <c r="A38" s="25" t="s">
        <v>25</v>
      </c>
      <c r="B38" s="3" t="s">
        <v>40</v>
      </c>
      <c r="C38" s="5" t="s">
        <v>107</v>
      </c>
    </row>
    <row r="39" spans="1:3" x14ac:dyDescent="0.2">
      <c r="A39" s="25" t="s">
        <v>26</v>
      </c>
      <c r="B39" s="3" t="s">
        <v>277</v>
      </c>
      <c r="C39" s="5" t="s">
        <v>107</v>
      </c>
    </row>
    <row r="40" spans="1:3" x14ac:dyDescent="0.2">
      <c r="A40" s="25" t="s">
        <v>51</v>
      </c>
      <c r="B40" s="3" t="s">
        <v>368</v>
      </c>
      <c r="C40" s="5" t="s">
        <v>107</v>
      </c>
    </row>
    <row r="41" spans="1:3" x14ac:dyDescent="0.2">
      <c r="A41" s="25" t="s">
        <v>195</v>
      </c>
      <c r="B41" s="3" t="s">
        <v>41</v>
      </c>
      <c r="C41" s="5" t="s">
        <v>107</v>
      </c>
    </row>
    <row r="42" spans="1:3" x14ac:dyDescent="0.2">
      <c r="A42" s="25" t="s">
        <v>201</v>
      </c>
      <c r="B42" s="3" t="s">
        <v>42</v>
      </c>
      <c r="C42" s="5" t="s">
        <v>107</v>
      </c>
    </row>
    <row r="43" spans="1:3" x14ac:dyDescent="0.2">
      <c r="A43" s="25" t="s">
        <v>202</v>
      </c>
      <c r="B43" s="3" t="s">
        <v>279</v>
      </c>
      <c r="C43" s="5" t="s">
        <v>107</v>
      </c>
    </row>
    <row r="44" spans="1:3" x14ac:dyDescent="0.2">
      <c r="A44" s="19" t="s">
        <v>203</v>
      </c>
      <c r="B44" s="12" t="s">
        <v>280</v>
      </c>
      <c r="C44" s="9" t="s">
        <v>107</v>
      </c>
    </row>
    <row r="45" spans="1:3" x14ac:dyDescent="0.2">
      <c r="A45" s="198" t="s">
        <v>208</v>
      </c>
      <c r="B45" s="418" t="str">
        <f>最終需要_まとめ!A46</f>
        <v>2015年西脇市産業連関表</v>
      </c>
      <c r="C45" s="465">
        <v>45158</v>
      </c>
    </row>
    <row r="46" spans="1:3" x14ac:dyDescent="0.2">
      <c r="A46" s="27" t="s">
        <v>190</v>
      </c>
      <c r="B46" s="237" t="str">
        <f>B45</f>
        <v>2015年西脇市産業連関表</v>
      </c>
      <c r="C46" s="24"/>
    </row>
    <row r="47" spans="1:3" x14ac:dyDescent="0.2">
      <c r="A47" s="28" t="s">
        <v>110</v>
      </c>
      <c r="B47" s="419" t="str">
        <f>B45</f>
        <v>2015年西脇市産業連関表</v>
      </c>
      <c r="C47" s="21"/>
    </row>
    <row r="48" spans="1:3" x14ac:dyDescent="0.2">
      <c r="A48" t="s">
        <v>339</v>
      </c>
    </row>
  </sheetData>
  <phoneticPr fontId="5"/>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304</v>
      </c>
      <c r="S2" s="3" t="s">
        <v>153</v>
      </c>
      <c r="U2" s="64" t="s">
        <v>210</v>
      </c>
      <c r="W2" s="3" t="s">
        <v>130</v>
      </c>
      <c r="Y2" s="3" t="s">
        <v>154</v>
      </c>
    </row>
    <row r="3" spans="1:25" ht="44" x14ac:dyDescent="0.2">
      <c r="B3" s="65"/>
      <c r="C3" s="66" t="s">
        <v>228</v>
      </c>
      <c r="D3" s="66" t="s">
        <v>247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投入係数表!H5</f>
        <v>8.5720259251515791E-3</v>
      </c>
      <c r="E5" s="77">
        <f t="shared" ref="E5:E38" si="0">$C$10*D5</f>
        <v>0.85720259251515796</v>
      </c>
      <c r="F5" s="76">
        <f>分析係数表!C8</f>
        <v>0.32915796798886565</v>
      </c>
      <c r="G5" s="77">
        <f t="shared" ref="G5:G38" si="1">E5*F5</f>
        <v>0.28215506350707703</v>
      </c>
      <c r="H5" s="77">
        <f t="array" ref="H5:H43">MMULT(逆行列係数!C5:AO43,'6'!G5:G43)</f>
        <v>0.29921400396219971</v>
      </c>
      <c r="I5" s="77">
        <f t="shared" ref="I5:I38" si="2">C5+H5</f>
        <v>0.29921400396219971</v>
      </c>
      <c r="J5" s="76">
        <f>分析係数表!G8</f>
        <v>0.11991869918699187</v>
      </c>
      <c r="K5" s="78">
        <f t="shared" ref="K5:K38" si="3">I5*J5</f>
        <v>3.588135413367842E-2</v>
      </c>
      <c r="L5" s="79" t="s">
        <v>181</v>
      </c>
      <c r="M5" s="80" t="s">
        <v>181</v>
      </c>
      <c r="N5" s="81">
        <f>分析係数表!H8</f>
        <v>1.1827414015597823E-2</v>
      </c>
      <c r="O5" s="82">
        <f t="shared" ref="O5:O43" si="4">$M$44*N5</f>
        <v>0.20922901197364629</v>
      </c>
      <c r="P5" s="76">
        <f>分析係数表!C8</f>
        <v>0.32915796798886565</v>
      </c>
      <c r="Q5" s="82">
        <f t="shared" ref="Q5:Q38" si="5">O5*P5</f>
        <v>6.8869396425563459E-2</v>
      </c>
      <c r="R5" s="83">
        <f t="array" ref="R5:R43">MMULT(逆行列係数!C5:AO43,'6'!Q5:Q43)</f>
        <v>8.8308856988768308E-2</v>
      </c>
      <c r="S5" s="84">
        <f t="shared" ref="S5:S38" si="6">I5+R5</f>
        <v>0.387522860950968</v>
      </c>
      <c r="T5" s="85">
        <f>分析係数表!F8</f>
        <v>0.45172764227642276</v>
      </c>
      <c r="U5" s="86">
        <f t="shared" ref="U5:U43" si="7">S5*T5</f>
        <v>0.17505478830559479</v>
      </c>
      <c r="V5" s="87">
        <f>分析係数表!D8</f>
        <v>0.19461382113821138</v>
      </c>
      <c r="W5" s="167">
        <f t="shared" ref="W5:W43" si="8">ROUND(S5*V5,0)</f>
        <v>0</v>
      </c>
      <c r="X5" s="76">
        <f>分析係数表!E8</f>
        <v>6.0467479674796751E-2</v>
      </c>
      <c r="Y5" s="166">
        <f t="shared" ref="Y5:Y43" si="9">ROUND(S5*X5,0)</f>
        <v>0</v>
      </c>
    </row>
    <row r="6" spans="1:25" x14ac:dyDescent="0.2">
      <c r="A6" s="6" t="s">
        <v>220</v>
      </c>
      <c r="B6" s="5" t="s">
        <v>266</v>
      </c>
      <c r="C6" s="90"/>
      <c r="D6" s="76">
        <f>投入係数表!H6</f>
        <v>0</v>
      </c>
      <c r="E6" s="77">
        <f t="shared" si="0"/>
        <v>0</v>
      </c>
      <c r="F6" s="76">
        <f>分析係数表!C9</f>
        <v>0.9329896907216495</v>
      </c>
      <c r="G6" s="77">
        <f t="shared" si="1"/>
        <v>0</v>
      </c>
      <c r="H6" s="77">
        <v>1.8518756757341397E-3</v>
      </c>
      <c r="I6" s="77">
        <f t="shared" si="2"/>
        <v>1.8518756757341397E-3</v>
      </c>
      <c r="J6" s="76">
        <f>分析係数表!G9</f>
        <v>0.24615384615384617</v>
      </c>
      <c r="K6" s="78">
        <f t="shared" si="3"/>
        <v>4.558463201807113E-4</v>
      </c>
      <c r="L6" s="79"/>
      <c r="M6" s="80"/>
      <c r="N6" s="81">
        <f>分析係数表!H9</f>
        <v>6.1718004825225836E-4</v>
      </c>
      <c r="O6" s="82">
        <f t="shared" si="4"/>
        <v>1.0918022446442644E-2</v>
      </c>
      <c r="P6" s="76">
        <f>分析係数表!C9</f>
        <v>0.9329896907216495</v>
      </c>
      <c r="Q6" s="82">
        <f t="shared" si="5"/>
        <v>1.018640238559855E-2</v>
      </c>
      <c r="R6" s="83">
        <v>1.3272783678951875E-2</v>
      </c>
      <c r="S6" s="84">
        <f t="shared" si="6"/>
        <v>1.5124659354686015E-2</v>
      </c>
      <c r="T6" s="85">
        <f>分析係数表!F9</f>
        <v>0.67179487179487174</v>
      </c>
      <c r="U6" s="86">
        <f t="shared" si="7"/>
        <v>1.0160668592122399E-2</v>
      </c>
      <c r="V6" s="87">
        <f>分析係数表!D9</f>
        <v>0.1076923076923077</v>
      </c>
      <c r="W6" s="167">
        <f t="shared" si="8"/>
        <v>0</v>
      </c>
      <c r="X6" s="76">
        <f>分析係数表!E9</f>
        <v>3.0769230769230771E-2</v>
      </c>
      <c r="Y6" s="166">
        <f t="shared" si="9"/>
        <v>0</v>
      </c>
    </row>
    <row r="7" spans="1:25" x14ac:dyDescent="0.2">
      <c r="A7" s="6" t="s">
        <v>221</v>
      </c>
      <c r="B7" s="5" t="s">
        <v>267</v>
      </c>
      <c r="C7" s="90"/>
      <c r="D7" s="76">
        <f>投入係数表!H7</f>
        <v>0</v>
      </c>
      <c r="E7" s="77">
        <f t="shared" si="0"/>
        <v>0</v>
      </c>
      <c r="F7" s="76">
        <f>分析係数表!C10</f>
        <v>0</v>
      </c>
      <c r="G7" s="77">
        <f t="shared" si="1"/>
        <v>0</v>
      </c>
      <c r="H7" s="77">
        <v>0</v>
      </c>
      <c r="I7" s="77">
        <f t="shared" si="2"/>
        <v>0</v>
      </c>
      <c r="J7" s="76">
        <f>分析係数表!G10</f>
        <v>0</v>
      </c>
      <c r="K7" s="78">
        <f t="shared" si="3"/>
        <v>0</v>
      </c>
      <c r="L7" s="79"/>
      <c r="M7" s="80"/>
      <c r="N7" s="81">
        <f>分析係数表!H10</f>
        <v>1.2006957302362117E-3</v>
      </c>
      <c r="O7" s="82">
        <f t="shared" si="4"/>
        <v>2.1240516395806597E-2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222</v>
      </c>
      <c r="B8" s="5" t="s">
        <v>27</v>
      </c>
      <c r="C8" s="90"/>
      <c r="D8" s="76">
        <f>投入係数表!H8</f>
        <v>4.1814760610495502E-4</v>
      </c>
      <c r="E8" s="77">
        <f t="shared" si="0"/>
        <v>4.1814760610495501E-2</v>
      </c>
      <c r="F8" s="76">
        <f>分析係数表!C11</f>
        <v>2.4090210148641766E-2</v>
      </c>
      <c r="G8" s="77">
        <f t="shared" si="1"/>
        <v>1.0073263704219848E-3</v>
      </c>
      <c r="H8" s="77">
        <v>1.0736731690128775E-2</v>
      </c>
      <c r="I8" s="77">
        <f t="shared" si="2"/>
        <v>1.0736731690128775E-2</v>
      </c>
      <c r="J8" s="76">
        <f>分析係数表!G11</f>
        <v>0.35</v>
      </c>
      <c r="K8" s="78">
        <f t="shared" si="3"/>
        <v>3.757856091545071E-3</v>
      </c>
      <c r="L8" s="79"/>
      <c r="M8" s="80"/>
      <c r="N8" s="81">
        <f>分析係数表!H11</f>
        <v>-2.2442910845536666E-5</v>
      </c>
      <c r="O8" s="82">
        <f t="shared" si="4"/>
        <v>-3.9701899805245975E-4</v>
      </c>
      <c r="P8" s="76">
        <f>分析係数表!C11</f>
        <v>2.4090210148641766E-2</v>
      </c>
      <c r="Q8" s="82">
        <f t="shared" si="5"/>
        <v>-9.5642710960869516E-6</v>
      </c>
      <c r="R8" s="83">
        <v>1.8007433755200418E-3</v>
      </c>
      <c r="S8" s="84">
        <f t="shared" si="6"/>
        <v>1.2537475065648816E-2</v>
      </c>
      <c r="T8" s="85">
        <f>分析係数表!F11</f>
        <v>0.57857142857142863</v>
      </c>
      <c r="U8" s="86">
        <f t="shared" si="7"/>
        <v>7.2538248594111012E-3</v>
      </c>
      <c r="V8" s="87">
        <f>分析係数表!D11</f>
        <v>7.1428571428571426E-3</v>
      </c>
      <c r="W8" s="167">
        <f t="shared" si="8"/>
        <v>0</v>
      </c>
      <c r="X8" s="76">
        <f>分析係数表!E11</f>
        <v>7.1428571428571426E-3</v>
      </c>
      <c r="Y8" s="166">
        <f t="shared" si="9"/>
        <v>0</v>
      </c>
    </row>
    <row r="9" spans="1:25" x14ac:dyDescent="0.2">
      <c r="A9" s="6" t="s">
        <v>223</v>
      </c>
      <c r="B9" s="5" t="s">
        <v>191</v>
      </c>
      <c r="C9" s="90"/>
      <c r="D9" s="76">
        <f>投入係数表!H9</f>
        <v>2.4043487351034917E-3</v>
      </c>
      <c r="E9" s="77">
        <f t="shared" si="0"/>
        <v>0.24043487351034917</v>
      </c>
      <c r="F9" s="76">
        <f>分析係数表!C12</f>
        <v>6.9119669876203549E-2</v>
      </c>
      <c r="G9" s="77">
        <f t="shared" si="1"/>
        <v>1.6618779083762091E-2</v>
      </c>
      <c r="H9" s="77">
        <v>2.0085682509445462E-2</v>
      </c>
      <c r="I9" s="77">
        <f t="shared" si="2"/>
        <v>2.0085682509445462E-2</v>
      </c>
      <c r="J9" s="76">
        <f>分析係数表!G12</f>
        <v>0.14290902487742874</v>
      </c>
      <c r="K9" s="78">
        <f t="shared" si="3"/>
        <v>2.8704253014224766E-3</v>
      </c>
      <c r="L9" s="79"/>
      <c r="M9" s="80"/>
      <c r="N9" s="81">
        <f>分析係数表!H12</f>
        <v>9.3328844751164222E-2</v>
      </c>
      <c r="O9" s="82">
        <f t="shared" si="4"/>
        <v>1.6510035034011539</v>
      </c>
      <c r="P9" s="76">
        <f>分析係数表!C12</f>
        <v>6.9119669876203549E-2</v>
      </c>
      <c r="Q9" s="82">
        <f t="shared" si="5"/>
        <v>0.11411681711954326</v>
      </c>
      <c r="R9" s="83">
        <v>0.12648297388104657</v>
      </c>
      <c r="S9" s="84">
        <f t="shared" si="6"/>
        <v>0.14656865639049202</v>
      </c>
      <c r="T9" s="85">
        <f>分析係数表!F12</f>
        <v>0.29616851280188849</v>
      </c>
      <c r="U9" s="86">
        <f t="shared" si="7"/>
        <v>4.3409020986543034E-2</v>
      </c>
      <c r="V9" s="87">
        <f>分析係数表!D12</f>
        <v>3.0506627928091518E-2</v>
      </c>
      <c r="W9" s="167">
        <f t="shared" si="8"/>
        <v>0</v>
      </c>
      <c r="X9" s="76">
        <f>分析係数表!E12</f>
        <v>2.6874886508080623E-2</v>
      </c>
      <c r="Y9" s="166">
        <f t="shared" si="9"/>
        <v>0</v>
      </c>
    </row>
    <row r="10" spans="1:25" x14ac:dyDescent="0.2">
      <c r="A10" s="6" t="s">
        <v>224</v>
      </c>
      <c r="B10" s="5" t="s">
        <v>28</v>
      </c>
      <c r="C10" s="75">
        <f>最終需要_まとめ!C11</f>
        <v>100</v>
      </c>
      <c r="D10" s="76">
        <f>投入係数表!H10</f>
        <v>0.24576625548818734</v>
      </c>
      <c r="E10" s="77">
        <f t="shared" si="0"/>
        <v>24.576625548818733</v>
      </c>
      <c r="F10" s="76">
        <f>分析係数表!C13</f>
        <v>0</v>
      </c>
      <c r="G10" s="77">
        <f t="shared" si="1"/>
        <v>0</v>
      </c>
      <c r="H10" s="77">
        <v>0</v>
      </c>
      <c r="I10" s="77">
        <f t="shared" si="2"/>
        <v>100</v>
      </c>
      <c r="J10" s="76">
        <f>分析係数表!G13</f>
        <v>0.24503449717750367</v>
      </c>
      <c r="K10" s="78">
        <f t="shared" si="3"/>
        <v>24.503449717750367</v>
      </c>
      <c r="L10" s="79"/>
      <c r="M10" s="80"/>
      <c r="N10" s="81">
        <f>分析係数表!H13</f>
        <v>1.4329798574875161E-2</v>
      </c>
      <c r="O10" s="82">
        <f t="shared" si="4"/>
        <v>0.25349663025649555</v>
      </c>
      <c r="P10" s="76">
        <f>分析係数表!C13</f>
        <v>0</v>
      </c>
      <c r="Q10" s="82">
        <f t="shared" si="5"/>
        <v>0</v>
      </c>
      <c r="R10" s="83">
        <v>0</v>
      </c>
      <c r="S10" s="84">
        <f t="shared" si="6"/>
        <v>100</v>
      </c>
      <c r="T10" s="85">
        <f>分析係数表!F13</f>
        <v>0.38229144888145516</v>
      </c>
      <c r="U10" s="86">
        <f t="shared" si="7"/>
        <v>38.22914488814552</v>
      </c>
      <c r="V10" s="87">
        <f>分析係数表!D13</f>
        <v>0.18806188584570355</v>
      </c>
      <c r="W10" s="167">
        <f t="shared" si="8"/>
        <v>19</v>
      </c>
      <c r="X10" s="76">
        <f>分析係数表!E13</f>
        <v>0.14384277650010455</v>
      </c>
      <c r="Y10" s="166">
        <f t="shared" si="9"/>
        <v>14</v>
      </c>
    </row>
    <row r="11" spans="1:25" x14ac:dyDescent="0.2">
      <c r="A11" s="6" t="s">
        <v>225</v>
      </c>
      <c r="B11" s="5" t="s">
        <v>268</v>
      </c>
      <c r="C11" s="90"/>
      <c r="D11" s="76">
        <f>投入係数表!H11</f>
        <v>6.2722140915743262E-3</v>
      </c>
      <c r="E11" s="77">
        <f t="shared" si="0"/>
        <v>0.62722140915743263</v>
      </c>
      <c r="F11" s="76">
        <f>分析係数表!C14</f>
        <v>0.13476611883691525</v>
      </c>
      <c r="G11" s="77">
        <f t="shared" si="1"/>
        <v>8.4528194963568004E-2</v>
      </c>
      <c r="H11" s="77">
        <v>0.12722710565712228</v>
      </c>
      <c r="I11" s="77">
        <f t="shared" si="2"/>
        <v>0.12722710565712228</v>
      </c>
      <c r="J11" s="76">
        <f>分析係数表!G14</f>
        <v>0.15992647058823528</v>
      </c>
      <c r="K11" s="78">
        <f t="shared" si="3"/>
        <v>2.0346981970900069E-2</v>
      </c>
      <c r="L11" s="79"/>
      <c r="M11" s="80"/>
      <c r="N11" s="81">
        <f>分析係数表!H14</f>
        <v>1.1894742748134433E-3</v>
      </c>
      <c r="O11" s="82">
        <f t="shared" si="4"/>
        <v>2.1042006896780367E-2</v>
      </c>
      <c r="P11" s="76">
        <f>分析係数表!C14</f>
        <v>0.13476611883691525</v>
      </c>
      <c r="Q11" s="82">
        <f t="shared" si="5"/>
        <v>2.8357496020186934E-3</v>
      </c>
      <c r="R11" s="83">
        <v>2.837011832820099E-2</v>
      </c>
      <c r="S11" s="84">
        <f t="shared" si="6"/>
        <v>0.15559722398532327</v>
      </c>
      <c r="T11" s="85">
        <f>分析係数表!F14</f>
        <v>0.29852941176470588</v>
      </c>
      <c r="U11" s="86">
        <f t="shared" si="7"/>
        <v>4.6450347748559738E-2</v>
      </c>
      <c r="V11" s="87">
        <f>分析係数表!D14</f>
        <v>5.2205882352941178E-2</v>
      </c>
      <c r="W11" s="167">
        <f t="shared" si="8"/>
        <v>0</v>
      </c>
      <c r="X11" s="76">
        <f>分析係数表!E14</f>
        <v>3.6397058823529414E-2</v>
      </c>
      <c r="Y11" s="166">
        <f t="shared" si="9"/>
        <v>0</v>
      </c>
    </row>
    <row r="12" spans="1:25" x14ac:dyDescent="0.2">
      <c r="A12" s="6" t="s">
        <v>226</v>
      </c>
      <c r="B12" s="5" t="s">
        <v>29</v>
      </c>
      <c r="C12" s="90"/>
      <c r="D12" s="76">
        <f>投入係数表!H12</f>
        <v>0.11404975956512649</v>
      </c>
      <c r="E12" s="77">
        <f t="shared" si="0"/>
        <v>11.404975956512649</v>
      </c>
      <c r="F12" s="76">
        <f>分析係数表!C15</f>
        <v>0</v>
      </c>
      <c r="G12" s="77">
        <f t="shared" si="1"/>
        <v>0</v>
      </c>
      <c r="H12" s="77">
        <v>0</v>
      </c>
      <c r="I12" s="77">
        <f t="shared" si="2"/>
        <v>0</v>
      </c>
      <c r="J12" s="76">
        <f>分析係数表!G15</f>
        <v>9.5137420718816063E-2</v>
      </c>
      <c r="K12" s="78">
        <f t="shared" si="3"/>
        <v>0</v>
      </c>
      <c r="L12" s="79"/>
      <c r="M12" s="80"/>
      <c r="N12" s="81">
        <f>分析係数表!H15</f>
        <v>8.595634853840543E-3</v>
      </c>
      <c r="O12" s="82">
        <f t="shared" si="4"/>
        <v>0.15205827625409207</v>
      </c>
      <c r="P12" s="76">
        <f>分析係数表!C15</f>
        <v>0</v>
      </c>
      <c r="Q12" s="82">
        <f t="shared" si="5"/>
        <v>0</v>
      </c>
      <c r="R12" s="83">
        <v>0</v>
      </c>
      <c r="S12" s="84">
        <f t="shared" si="6"/>
        <v>0</v>
      </c>
      <c r="T12" s="85">
        <f>分析係数表!F15</f>
        <v>0.30443974630021142</v>
      </c>
      <c r="U12" s="86">
        <f t="shared" si="7"/>
        <v>0</v>
      </c>
      <c r="V12" s="87">
        <f>分析係数表!D15</f>
        <v>2.5369978858350951E-2</v>
      </c>
      <c r="W12" s="167">
        <f t="shared" si="8"/>
        <v>0</v>
      </c>
      <c r="X12" s="76">
        <f>分析係数表!E15</f>
        <v>2.1141649048625793E-2</v>
      </c>
      <c r="Y12" s="166">
        <f t="shared" si="9"/>
        <v>0</v>
      </c>
    </row>
    <row r="13" spans="1:25" x14ac:dyDescent="0.2">
      <c r="A13" s="6" t="s">
        <v>227</v>
      </c>
      <c r="B13" s="5" t="s">
        <v>30</v>
      </c>
      <c r="C13" s="90"/>
      <c r="D13" s="76">
        <f>投入係数表!H13</f>
        <v>6.0631402885218486E-3</v>
      </c>
      <c r="E13" s="77">
        <f t="shared" si="0"/>
        <v>0.60631402885218488</v>
      </c>
      <c r="F13" s="76">
        <f>分析係数表!C16</f>
        <v>4.9817336433078729E-2</v>
      </c>
      <c r="G13" s="77">
        <f t="shared" si="1"/>
        <v>3.0204949959424698E-2</v>
      </c>
      <c r="H13" s="77">
        <v>3.5296899980382566E-2</v>
      </c>
      <c r="I13" s="77">
        <f t="shared" si="2"/>
        <v>3.5296899980382566E-2</v>
      </c>
      <c r="J13" s="76">
        <f>分析係数表!G16</f>
        <v>3.313253012048193E-2</v>
      </c>
      <c r="K13" s="78">
        <f t="shared" si="3"/>
        <v>1.1694756017596635E-3</v>
      </c>
      <c r="L13" s="79"/>
      <c r="M13" s="80"/>
      <c r="N13" s="81">
        <f>分析係数表!H16</f>
        <v>1.6966840599225718E-2</v>
      </c>
      <c r="O13" s="82">
        <f t="shared" si="4"/>
        <v>0.30014636252765953</v>
      </c>
      <c r="P13" s="76">
        <f>分析係数表!C16</f>
        <v>4.9817336433078729E-2</v>
      </c>
      <c r="Q13" s="82">
        <f t="shared" si="5"/>
        <v>1.4952492321205229E-2</v>
      </c>
      <c r="R13" s="83">
        <v>1.822229671755398E-2</v>
      </c>
      <c r="S13" s="84">
        <f t="shared" si="6"/>
        <v>5.3519196697936547E-2</v>
      </c>
      <c r="T13" s="85">
        <f>分析係数表!F16</f>
        <v>0.28614457831325302</v>
      </c>
      <c r="U13" s="86">
        <f t="shared" si="7"/>
        <v>1.5314227970795097E-2</v>
      </c>
      <c r="V13" s="87">
        <f>分析係数表!D16</f>
        <v>3.0120481927710843E-2</v>
      </c>
      <c r="W13" s="167">
        <f t="shared" si="8"/>
        <v>0</v>
      </c>
      <c r="X13" s="76">
        <f>分析係数表!E16</f>
        <v>1.8072289156626505E-2</v>
      </c>
      <c r="Y13" s="166">
        <f t="shared" si="9"/>
        <v>0</v>
      </c>
    </row>
    <row r="14" spans="1:25" x14ac:dyDescent="0.2">
      <c r="A14" s="6" t="s">
        <v>2</v>
      </c>
      <c r="B14" s="5" t="s">
        <v>365</v>
      </c>
      <c r="C14" s="90"/>
      <c r="D14" s="76">
        <f>投入係数表!H14</f>
        <v>1.0767300857202592E-2</v>
      </c>
      <c r="E14" s="77">
        <f t="shared" si="0"/>
        <v>1.0767300857202593</v>
      </c>
      <c r="F14" s="76">
        <f>分析係数表!C17</f>
        <v>0.15217391304347827</v>
      </c>
      <c r="G14" s="77">
        <f t="shared" si="1"/>
        <v>0.16385023043569164</v>
      </c>
      <c r="H14" s="77">
        <v>0.19560569618552923</v>
      </c>
      <c r="I14" s="77">
        <f t="shared" si="2"/>
        <v>0.19560569618552923</v>
      </c>
      <c r="J14" s="76">
        <f>分析係数表!G17</f>
        <v>0.21460800902425267</v>
      </c>
      <c r="K14" s="78">
        <f t="shared" si="3"/>
        <v>4.1978549012179282E-2</v>
      </c>
      <c r="L14" s="79"/>
      <c r="M14" s="80"/>
      <c r="N14" s="81">
        <f>分析係数表!H17</f>
        <v>2.9400213207653033E-3</v>
      </c>
      <c r="O14" s="82">
        <f t="shared" si="4"/>
        <v>5.2009488744872233E-2</v>
      </c>
      <c r="P14" s="76">
        <f>分析係数表!C17</f>
        <v>0.15217391304347827</v>
      </c>
      <c r="Q14" s="82">
        <f t="shared" si="5"/>
        <v>7.9144874176979487E-3</v>
      </c>
      <c r="R14" s="83">
        <v>2.0216116557207429E-2</v>
      </c>
      <c r="S14" s="84">
        <f t="shared" si="6"/>
        <v>0.21582181274273665</v>
      </c>
      <c r="T14" s="85">
        <f>分析係数表!F17</f>
        <v>0.3288212069937958</v>
      </c>
      <c r="U14" s="86">
        <f t="shared" si="7"/>
        <v>7.0966788961655647E-2</v>
      </c>
      <c r="V14" s="87">
        <f>分析係数表!D17</f>
        <v>7.4732092498589961E-2</v>
      </c>
      <c r="W14" s="167">
        <f t="shared" si="8"/>
        <v>0</v>
      </c>
      <c r="X14" s="76">
        <f>分析係数表!E17</f>
        <v>6.9655950366610264E-2</v>
      </c>
      <c r="Y14" s="166">
        <f t="shared" si="9"/>
        <v>0</v>
      </c>
    </row>
    <row r="15" spans="1:25" x14ac:dyDescent="0.2">
      <c r="A15" s="6" t="s">
        <v>3</v>
      </c>
      <c r="B15" s="5" t="s">
        <v>31</v>
      </c>
      <c r="C15" s="90"/>
      <c r="D15" s="76">
        <f>投入係数表!H15</f>
        <v>6.2722140915743262E-4</v>
      </c>
      <c r="E15" s="77">
        <f t="shared" si="0"/>
        <v>6.2722140915743269E-2</v>
      </c>
      <c r="F15" s="76">
        <f>分析係数表!C18</f>
        <v>0.51625386996904021</v>
      </c>
      <c r="G15" s="77">
        <f t="shared" si="1"/>
        <v>3.2380547980495944E-2</v>
      </c>
      <c r="H15" s="77">
        <v>5.4747575551644806E-2</v>
      </c>
      <c r="I15" s="77">
        <f t="shared" si="2"/>
        <v>5.4747575551644806E-2</v>
      </c>
      <c r="J15" s="76">
        <f>分析係数表!G18</f>
        <v>0.21552579365079366</v>
      </c>
      <c r="K15" s="78">
        <f t="shared" si="3"/>
        <v>1.1799514671225034E-2</v>
      </c>
      <c r="L15" s="79"/>
      <c r="M15" s="80"/>
      <c r="N15" s="81">
        <f>分析係数表!H18</f>
        <v>4.488582169107333E-4</v>
      </c>
      <c r="O15" s="82">
        <f t="shared" si="4"/>
        <v>7.9403799610491942E-3</v>
      </c>
      <c r="P15" s="76">
        <f>分析係数表!C18</f>
        <v>0.51625386996904021</v>
      </c>
      <c r="Q15" s="82">
        <f t="shared" si="5"/>
        <v>4.099251883916263E-3</v>
      </c>
      <c r="R15" s="83">
        <v>1.3243671182318766E-2</v>
      </c>
      <c r="S15" s="84">
        <f t="shared" si="6"/>
        <v>6.7991246733963576E-2</v>
      </c>
      <c r="T15" s="85">
        <f>分析係数表!F18</f>
        <v>0.45783730158730157</v>
      </c>
      <c r="U15" s="86">
        <f t="shared" si="7"/>
        <v>3.1128928936234316E-2</v>
      </c>
      <c r="V15" s="87">
        <f>分析係数表!D18</f>
        <v>4.1418650793650792E-2</v>
      </c>
      <c r="W15" s="167">
        <f t="shared" si="8"/>
        <v>0</v>
      </c>
      <c r="X15" s="76">
        <f>分析係数表!E18</f>
        <v>3.8690476190476192E-2</v>
      </c>
      <c r="Y15" s="166">
        <f t="shared" si="9"/>
        <v>0</v>
      </c>
    </row>
    <row r="16" spans="1:25" x14ac:dyDescent="0.2">
      <c r="A16" s="6" t="s">
        <v>4</v>
      </c>
      <c r="B16" s="5" t="s">
        <v>32</v>
      </c>
      <c r="C16" s="90"/>
      <c r="D16" s="76">
        <f>投入係数表!H16</f>
        <v>1.0453690152623876E-4</v>
      </c>
      <c r="E16" s="77">
        <f t="shared" si="0"/>
        <v>1.0453690152623875E-2</v>
      </c>
      <c r="F16" s="76">
        <f>分析係数表!C19</f>
        <v>8.2563671984326903E-2</v>
      </c>
      <c r="G16" s="77">
        <f t="shared" si="1"/>
        <v>8.630950447870259E-4</v>
      </c>
      <c r="H16" s="77">
        <v>4.3358642051291515E-3</v>
      </c>
      <c r="I16" s="77">
        <f t="shared" si="2"/>
        <v>4.3358642051291515E-3</v>
      </c>
      <c r="J16" s="76">
        <f>分析係数表!G19</f>
        <v>5.7971014492753624E-2</v>
      </c>
      <c r="K16" s="78">
        <f t="shared" si="3"/>
        <v>2.5135444667415374E-4</v>
      </c>
      <c r="L16" s="79"/>
      <c r="M16" s="80"/>
      <c r="N16" s="81">
        <f>分析係数表!H19</f>
        <v>-1.1221455422768333E-4</v>
      </c>
      <c r="O16" s="82">
        <f t="shared" si="4"/>
        <v>-1.9850949902622986E-3</v>
      </c>
      <c r="P16" s="76">
        <f>分析係数表!C19</f>
        <v>8.2563671984326903E-2</v>
      </c>
      <c r="Q16" s="82">
        <f t="shared" si="5"/>
        <v>-1.6389673163374701E-4</v>
      </c>
      <c r="R16" s="83">
        <v>1.2221856255929121E-3</v>
      </c>
      <c r="S16" s="84">
        <f t="shared" si="6"/>
        <v>5.5580498307220639E-3</v>
      </c>
      <c r="T16" s="85">
        <f>分析係数表!F19</f>
        <v>0.2402745995423341</v>
      </c>
      <c r="U16" s="86">
        <f t="shared" si="7"/>
        <v>1.3354581973130818E-3</v>
      </c>
      <c r="V16" s="87">
        <f>分析係数表!D19</f>
        <v>4.6529366895499621E-2</v>
      </c>
      <c r="W16" s="167">
        <f t="shared" si="8"/>
        <v>0</v>
      </c>
      <c r="X16" s="76">
        <f>分析係数表!E19</f>
        <v>5.1106025934401222E-2</v>
      </c>
      <c r="Y16" s="166">
        <f t="shared" si="9"/>
        <v>0</v>
      </c>
    </row>
    <row r="17" spans="1:25" x14ac:dyDescent="0.2">
      <c r="A17" s="6" t="s">
        <v>5</v>
      </c>
      <c r="B17" s="5" t="s">
        <v>33</v>
      </c>
      <c r="C17" s="90"/>
      <c r="D17" s="76">
        <f>投入係数表!H17</f>
        <v>0</v>
      </c>
      <c r="E17" s="77">
        <f t="shared" si="0"/>
        <v>0</v>
      </c>
      <c r="F17" s="76">
        <f>分析係数表!C20</f>
        <v>2.7239392352016778E-2</v>
      </c>
      <c r="G17" s="77">
        <f t="shared" si="1"/>
        <v>0</v>
      </c>
      <c r="H17" s="77">
        <v>1.2298950800570183E-3</v>
      </c>
      <c r="I17" s="77">
        <f t="shared" si="2"/>
        <v>1.2298950800570183E-3</v>
      </c>
      <c r="J17" s="76">
        <f>分析係数表!G20</f>
        <v>0.10507246376811594</v>
      </c>
      <c r="K17" s="78">
        <f t="shared" si="3"/>
        <v>1.2922810623787511E-4</v>
      </c>
      <c r="L17" s="79"/>
      <c r="M17" s="80"/>
      <c r="N17" s="81">
        <f>分析係数表!H20</f>
        <v>5.610727711384166E-4</v>
      </c>
      <c r="O17" s="82">
        <f t="shared" si="4"/>
        <v>9.9254749513114932E-3</v>
      </c>
      <c r="P17" s="76">
        <f>分析係数表!C20</f>
        <v>2.7239392352016778E-2</v>
      </c>
      <c r="Q17" s="82">
        <f t="shared" si="5"/>
        <v>2.703639064788884E-4</v>
      </c>
      <c r="R17" s="83">
        <v>8.9803360428890614E-4</v>
      </c>
      <c r="S17" s="84">
        <f t="shared" si="6"/>
        <v>2.1279286843459244E-3</v>
      </c>
      <c r="T17" s="85">
        <f>分析係数表!F20</f>
        <v>0.2318840579710145</v>
      </c>
      <c r="U17" s="86">
        <f t="shared" si="7"/>
        <v>4.9343273839905493E-4</v>
      </c>
      <c r="V17" s="87">
        <f>分析係数表!D20</f>
        <v>0</v>
      </c>
      <c r="W17" s="167">
        <f t="shared" si="8"/>
        <v>0</v>
      </c>
      <c r="X17" s="76">
        <f>分析係数表!E20</f>
        <v>0</v>
      </c>
      <c r="Y17" s="166">
        <f t="shared" si="9"/>
        <v>0</v>
      </c>
    </row>
    <row r="18" spans="1:25" x14ac:dyDescent="0.2">
      <c r="A18" s="6" t="s">
        <v>6</v>
      </c>
      <c r="B18" s="5" t="s">
        <v>34</v>
      </c>
      <c r="C18" s="90"/>
      <c r="D18" s="76">
        <f>投入係数表!H18</f>
        <v>2.5088856366297305E-3</v>
      </c>
      <c r="E18" s="77">
        <f t="shared" si="0"/>
        <v>0.25088856366297307</v>
      </c>
      <c r="F18" s="76">
        <f>分析係数表!C21</f>
        <v>0.24117205108940643</v>
      </c>
      <c r="G18" s="77">
        <f t="shared" si="1"/>
        <v>6.050730949347434E-2</v>
      </c>
      <c r="H18" s="77">
        <v>8.1164834307185463E-2</v>
      </c>
      <c r="I18" s="77">
        <f t="shared" si="2"/>
        <v>8.1164834307185463E-2</v>
      </c>
      <c r="J18" s="76">
        <f>分析係数表!G21</f>
        <v>0.28520236087689715</v>
      </c>
      <c r="K18" s="78">
        <f t="shared" si="3"/>
        <v>2.314840236459147E-2</v>
      </c>
      <c r="L18" s="79"/>
      <c r="M18" s="80"/>
      <c r="N18" s="81">
        <f>分析係数表!H21</f>
        <v>9.4260225551254001E-4</v>
      </c>
      <c r="O18" s="82">
        <f t="shared" si="4"/>
        <v>1.667479791820331E-2</v>
      </c>
      <c r="P18" s="76">
        <f>分析係数表!C21</f>
        <v>0.24117205108940643</v>
      </c>
      <c r="Q18" s="82">
        <f t="shared" si="5"/>
        <v>4.0214952154344567E-3</v>
      </c>
      <c r="R18" s="83">
        <v>1.1841287012482405E-2</v>
      </c>
      <c r="S18" s="84">
        <f t="shared" si="6"/>
        <v>9.3006121319667873E-2</v>
      </c>
      <c r="T18" s="85">
        <f>分析係数表!F21</f>
        <v>0.42559021922428331</v>
      </c>
      <c r="U18" s="86">
        <f t="shared" si="7"/>
        <v>3.9582495561637739E-2</v>
      </c>
      <c r="V18" s="87">
        <f>分析係数表!D21</f>
        <v>8.8743676222596962E-2</v>
      </c>
      <c r="W18" s="167">
        <f t="shared" si="8"/>
        <v>0</v>
      </c>
      <c r="X18" s="76">
        <f>分析係数表!E21</f>
        <v>7.2512647554806076E-2</v>
      </c>
      <c r="Y18" s="166">
        <f t="shared" si="9"/>
        <v>0</v>
      </c>
    </row>
    <row r="19" spans="1:25" x14ac:dyDescent="0.2">
      <c r="A19" s="6" t="s">
        <v>7</v>
      </c>
      <c r="B19" s="5" t="s">
        <v>269</v>
      </c>
      <c r="C19" s="90"/>
      <c r="D19" s="76">
        <f>投入係数表!H19</f>
        <v>0</v>
      </c>
      <c r="E19" s="77">
        <f t="shared" si="0"/>
        <v>0</v>
      </c>
      <c r="F19" s="76">
        <f>分析係数表!C22</f>
        <v>3.5323801513877262E-2</v>
      </c>
      <c r="G19" s="77">
        <f t="shared" si="1"/>
        <v>0</v>
      </c>
      <c r="H19" s="77">
        <v>7.9736526122482949E-4</v>
      </c>
      <c r="I19" s="77">
        <f t="shared" si="2"/>
        <v>7.9736526122482949E-4</v>
      </c>
      <c r="J19" s="76">
        <f>分析係数表!G22</f>
        <v>0.19469026548672566</v>
      </c>
      <c r="K19" s="78">
        <f t="shared" si="3"/>
        <v>1.552392543977544E-4</v>
      </c>
      <c r="L19" s="79"/>
      <c r="M19" s="80"/>
      <c r="N19" s="81">
        <f>分析係数表!H22</f>
        <v>4.4885821691073332E-5</v>
      </c>
      <c r="O19" s="82">
        <f t="shared" si="4"/>
        <v>7.9403799610491951E-4</v>
      </c>
      <c r="P19" s="76">
        <f>分析係数表!C22</f>
        <v>3.5323801513877262E-2</v>
      </c>
      <c r="Q19" s="82">
        <f t="shared" si="5"/>
        <v>2.8048440568887023E-5</v>
      </c>
      <c r="R19" s="83">
        <v>3.4425643567554336E-4</v>
      </c>
      <c r="S19" s="84">
        <f t="shared" si="6"/>
        <v>1.1416216969003729E-3</v>
      </c>
      <c r="T19" s="85">
        <f>分析係数表!F22</f>
        <v>0.41199606686332352</v>
      </c>
      <c r="U19" s="86">
        <f t="shared" si="7"/>
        <v>4.7034364896878688E-4</v>
      </c>
      <c r="V19" s="87">
        <f>分析係数表!D22</f>
        <v>8.6529006882989187E-2</v>
      </c>
      <c r="W19" s="167">
        <f t="shared" si="8"/>
        <v>0</v>
      </c>
      <c r="X19" s="76">
        <f>分析係数表!E22</f>
        <v>8.9478859390363819E-2</v>
      </c>
      <c r="Y19" s="166">
        <f t="shared" si="9"/>
        <v>0</v>
      </c>
    </row>
    <row r="20" spans="1:25" x14ac:dyDescent="0.2">
      <c r="A20" s="6" t="s">
        <v>8</v>
      </c>
      <c r="B20" s="5" t="s">
        <v>270</v>
      </c>
      <c r="C20" s="90"/>
      <c r="D20" s="76">
        <f>投入係数表!H20</f>
        <v>0</v>
      </c>
      <c r="E20" s="77">
        <f t="shared" si="0"/>
        <v>0</v>
      </c>
      <c r="F20" s="76">
        <f>分析係数表!C23</f>
        <v>0</v>
      </c>
      <c r="G20" s="77">
        <f t="shared" si="1"/>
        <v>0</v>
      </c>
      <c r="H20" s="77">
        <v>0</v>
      </c>
      <c r="I20" s="77">
        <f t="shared" si="2"/>
        <v>0</v>
      </c>
      <c r="J20" s="76">
        <f>分析係数表!G23</f>
        <v>0.21571476472560636</v>
      </c>
      <c r="K20" s="78">
        <f t="shared" si="3"/>
        <v>0</v>
      </c>
      <c r="L20" s="79"/>
      <c r="M20" s="80"/>
      <c r="N20" s="81">
        <f>分析係数表!H23</f>
        <v>2.2442910845536666E-5</v>
      </c>
      <c r="O20" s="82">
        <f t="shared" si="4"/>
        <v>3.9701899805245975E-4</v>
      </c>
      <c r="P20" s="76">
        <f>分析係数表!C23</f>
        <v>0</v>
      </c>
      <c r="Q20" s="82">
        <f t="shared" si="5"/>
        <v>0</v>
      </c>
      <c r="R20" s="83">
        <v>0</v>
      </c>
      <c r="S20" s="84">
        <f t="shared" si="6"/>
        <v>0</v>
      </c>
      <c r="T20" s="85">
        <f>分析係数表!F23</f>
        <v>0.43970045825416343</v>
      </c>
      <c r="U20" s="86">
        <f t="shared" si="7"/>
        <v>0</v>
      </c>
      <c r="V20" s="87">
        <f>分析係数表!D23</f>
        <v>2.7830557728847658E-2</v>
      </c>
      <c r="W20" s="167">
        <f t="shared" si="8"/>
        <v>0</v>
      </c>
      <c r="X20" s="76">
        <f>分析係数表!E23</f>
        <v>2.7159941879959765E-2</v>
      </c>
      <c r="Y20" s="166">
        <f t="shared" si="9"/>
        <v>0</v>
      </c>
    </row>
    <row r="21" spans="1:25" x14ac:dyDescent="0.2">
      <c r="A21" s="6" t="s">
        <v>9</v>
      </c>
      <c r="B21" s="5" t="s">
        <v>271</v>
      </c>
      <c r="C21" s="90"/>
      <c r="D21" s="76">
        <f>投入係数表!H21</f>
        <v>0</v>
      </c>
      <c r="E21" s="77">
        <f t="shared" si="0"/>
        <v>0</v>
      </c>
      <c r="F21" s="76">
        <f>分析係数表!C24</f>
        <v>0.4951060358890701</v>
      </c>
      <c r="G21" s="77">
        <f t="shared" si="1"/>
        <v>0</v>
      </c>
      <c r="H21" s="77">
        <v>9.4097816616684326E-3</v>
      </c>
      <c r="I21" s="77">
        <f t="shared" si="2"/>
        <v>9.4097816616684326E-3</v>
      </c>
      <c r="J21" s="76">
        <f>分析係数表!G24</f>
        <v>0.20816733067729085</v>
      </c>
      <c r="K21" s="78">
        <f t="shared" si="3"/>
        <v>1.9588091307656398E-3</v>
      </c>
      <c r="L21" s="79"/>
      <c r="M21" s="80"/>
      <c r="N21" s="81">
        <f>分析係数表!H24</f>
        <v>3.5908657352858665E-4</v>
      </c>
      <c r="O21" s="82">
        <f t="shared" si="4"/>
        <v>6.3523039688393561E-3</v>
      </c>
      <c r="P21" s="76">
        <f>分析係数表!C24</f>
        <v>0.4951060358890701</v>
      </c>
      <c r="Q21" s="82">
        <f t="shared" si="5"/>
        <v>3.1450640367744606E-3</v>
      </c>
      <c r="R21" s="83">
        <v>1.5424597660928465E-2</v>
      </c>
      <c r="S21" s="84">
        <f t="shared" si="6"/>
        <v>2.4834379322596897E-2</v>
      </c>
      <c r="T21" s="85">
        <f>分析係数表!F24</f>
        <v>0.39043824701195218</v>
      </c>
      <c r="U21" s="86">
        <f t="shared" si="7"/>
        <v>9.6962915283446052E-3</v>
      </c>
      <c r="V21" s="87">
        <f>分析係数表!D24</f>
        <v>1.4940239043824702E-2</v>
      </c>
      <c r="W21" s="167">
        <f t="shared" si="8"/>
        <v>0</v>
      </c>
      <c r="X21" s="76">
        <f>分析係数表!E24</f>
        <v>1.0956175298804782E-2</v>
      </c>
      <c r="Y21" s="166">
        <f t="shared" si="9"/>
        <v>0</v>
      </c>
    </row>
    <row r="22" spans="1:25" x14ac:dyDescent="0.2">
      <c r="A22" s="6" t="s">
        <v>10</v>
      </c>
      <c r="B22" s="5" t="s">
        <v>272</v>
      </c>
      <c r="C22" s="90"/>
      <c r="D22" s="76">
        <f>投入係数表!H22</f>
        <v>0</v>
      </c>
      <c r="E22" s="77">
        <f t="shared" si="0"/>
        <v>0</v>
      </c>
      <c r="F22" s="76">
        <f>分析係数表!C25</f>
        <v>2.1697016660209179E-2</v>
      </c>
      <c r="G22" s="77">
        <f t="shared" si="1"/>
        <v>0</v>
      </c>
      <c r="H22" s="77">
        <v>1.1476234534159235E-3</v>
      </c>
      <c r="I22" s="77">
        <f t="shared" si="2"/>
        <v>1.1476234534159235E-3</v>
      </c>
      <c r="J22" s="76">
        <f>分析係数表!G25</f>
        <v>0.19533527696793002</v>
      </c>
      <c r="K22" s="78">
        <f t="shared" si="3"/>
        <v>2.2417134512789174E-4</v>
      </c>
      <c r="L22" s="79"/>
      <c r="M22" s="80"/>
      <c r="N22" s="81">
        <f>分析係数表!H25</f>
        <v>5.2740840487011166E-4</v>
      </c>
      <c r="O22" s="82">
        <f t="shared" si="4"/>
        <v>9.3299464542328046E-3</v>
      </c>
      <c r="P22" s="76">
        <f>分析係数表!C25</f>
        <v>2.1697016660209179E-2</v>
      </c>
      <c r="Q22" s="82">
        <f t="shared" si="5"/>
        <v>2.0243200365634872E-4</v>
      </c>
      <c r="R22" s="83">
        <v>1.6273940909530132E-3</v>
      </c>
      <c r="S22" s="84">
        <f t="shared" si="6"/>
        <v>2.7750175443689365E-3</v>
      </c>
      <c r="T22" s="85">
        <f>分析係数表!F25</f>
        <v>0.34839650145772594</v>
      </c>
      <c r="U22" s="86">
        <f t="shared" si="7"/>
        <v>9.6680640394194723E-4</v>
      </c>
      <c r="V22" s="87">
        <f>分析係数表!D25</f>
        <v>0.22157434402332363</v>
      </c>
      <c r="W22" s="167">
        <f t="shared" si="8"/>
        <v>0</v>
      </c>
      <c r="X22" s="76">
        <f>分析係数表!E25</f>
        <v>0.11661807580174927</v>
      </c>
      <c r="Y22" s="166">
        <f t="shared" si="9"/>
        <v>0</v>
      </c>
    </row>
    <row r="23" spans="1:25" x14ac:dyDescent="0.2">
      <c r="A23" s="6" t="s">
        <v>11</v>
      </c>
      <c r="B23" s="5" t="s">
        <v>35</v>
      </c>
      <c r="C23" s="90"/>
      <c r="D23" s="76">
        <f>投入係数表!H23</f>
        <v>0</v>
      </c>
      <c r="E23" s="77">
        <f t="shared" si="0"/>
        <v>0</v>
      </c>
      <c r="F23" s="76">
        <f>分析係数表!C26</f>
        <v>0.4020083102493075</v>
      </c>
      <c r="G23" s="77">
        <f t="shared" si="1"/>
        <v>0</v>
      </c>
      <c r="H23" s="77">
        <v>9.3012221722330105E-3</v>
      </c>
      <c r="I23" s="77">
        <f t="shared" si="2"/>
        <v>9.3012221722330105E-3</v>
      </c>
      <c r="J23" s="76">
        <f>分析係数表!G26</f>
        <v>0.19660602354380063</v>
      </c>
      <c r="K23" s="78">
        <f t="shared" si="3"/>
        <v>1.8286763053801636E-3</v>
      </c>
      <c r="L23" s="79"/>
      <c r="M23" s="80"/>
      <c r="N23" s="81">
        <f>分析係数表!H26</f>
        <v>1.0985804858890199E-2</v>
      </c>
      <c r="O23" s="82">
        <f t="shared" si="4"/>
        <v>0.19434079954667907</v>
      </c>
      <c r="P23" s="76">
        <f>分析係数表!C26</f>
        <v>0.4020083102493075</v>
      </c>
      <c r="Q23" s="82">
        <f t="shared" si="5"/>
        <v>7.8126616438259841E-2</v>
      </c>
      <c r="R23" s="83">
        <v>8.6456195257361396E-2</v>
      </c>
      <c r="S23" s="84">
        <f t="shared" si="6"/>
        <v>9.5757417429594399E-2</v>
      </c>
      <c r="T23" s="85">
        <f>分析係数表!F26</f>
        <v>0.33374101819293683</v>
      </c>
      <c r="U23" s="86">
        <f t="shared" si="7"/>
        <v>3.1958177992478909E-2</v>
      </c>
      <c r="V23" s="87">
        <f>分析係数表!D26</f>
        <v>1.513530041278092E-2</v>
      </c>
      <c r="W23" s="167">
        <f t="shared" si="8"/>
        <v>0</v>
      </c>
      <c r="X23" s="76">
        <f>分析係数表!E26</f>
        <v>1.5288182235132243E-2</v>
      </c>
      <c r="Y23" s="166">
        <f t="shared" si="9"/>
        <v>0</v>
      </c>
    </row>
    <row r="24" spans="1:25" x14ac:dyDescent="0.2">
      <c r="A24" s="6" t="s">
        <v>12</v>
      </c>
      <c r="B24" s="5" t="s">
        <v>366</v>
      </c>
      <c r="C24" s="90"/>
      <c r="D24" s="76">
        <f>投入係数表!H24</f>
        <v>0</v>
      </c>
      <c r="E24" s="77">
        <f t="shared" si="0"/>
        <v>0</v>
      </c>
      <c r="F24" s="76">
        <f>分析係数表!C27</f>
        <v>0.43829355002539361</v>
      </c>
      <c r="G24" s="77">
        <f t="shared" si="1"/>
        <v>0</v>
      </c>
      <c r="H24" s="77">
        <v>1.970917284122754E-3</v>
      </c>
      <c r="I24" s="77">
        <f t="shared" si="2"/>
        <v>1.970917284122754E-3</v>
      </c>
      <c r="J24" s="76">
        <f>分析係数表!G27</f>
        <v>0.17011899515204937</v>
      </c>
      <c r="K24" s="78">
        <f t="shared" si="3"/>
        <v>3.3529046790276907E-4</v>
      </c>
      <c r="L24" s="79"/>
      <c r="M24" s="80"/>
      <c r="N24" s="81">
        <f>分析係数表!H27</f>
        <v>1.1098019413117881E-2</v>
      </c>
      <c r="O24" s="82">
        <f t="shared" si="4"/>
        <v>0.19632589453694135</v>
      </c>
      <c r="P24" s="76">
        <f>分析係数表!C27</f>
        <v>0.43829355002539361</v>
      </c>
      <c r="Q24" s="82">
        <f t="shared" si="5"/>
        <v>8.6048373278507048E-2</v>
      </c>
      <c r="R24" s="83">
        <v>8.8056005551032254E-2</v>
      </c>
      <c r="S24" s="84">
        <f t="shared" si="6"/>
        <v>9.002692283515501E-2</v>
      </c>
      <c r="T24" s="85">
        <f>分析係数表!F27</f>
        <v>0.31996474217717058</v>
      </c>
      <c r="U24" s="86">
        <f t="shared" si="7"/>
        <v>2.8805441153954402E-2</v>
      </c>
      <c r="V24" s="87">
        <f>分析係数表!D27</f>
        <v>4.2309387395328336E-2</v>
      </c>
      <c r="W24" s="167">
        <f t="shared" si="8"/>
        <v>0</v>
      </c>
      <c r="X24" s="76">
        <f>分析係数表!E27</f>
        <v>4.9360951961216398E-2</v>
      </c>
      <c r="Y24" s="166">
        <f t="shared" si="9"/>
        <v>0</v>
      </c>
    </row>
    <row r="25" spans="1:25" x14ac:dyDescent="0.2">
      <c r="A25" s="6" t="s">
        <v>13</v>
      </c>
      <c r="B25" s="5" t="s">
        <v>192</v>
      </c>
      <c r="C25" s="90"/>
      <c r="D25" s="76">
        <f>投入係数表!H25</f>
        <v>0</v>
      </c>
      <c r="E25" s="77">
        <f t="shared" si="0"/>
        <v>0</v>
      </c>
      <c r="F25" s="76">
        <f>分析係数表!C28</f>
        <v>5.3001622498647927E-2</v>
      </c>
      <c r="G25" s="77">
        <f t="shared" si="1"/>
        <v>0</v>
      </c>
      <c r="H25" s="77">
        <v>3.3198231745106177E-3</v>
      </c>
      <c r="I25" s="77">
        <f t="shared" si="2"/>
        <v>3.3198231745106177E-3</v>
      </c>
      <c r="J25" s="76">
        <f>分析係数表!G28</f>
        <v>0.12481857764876633</v>
      </c>
      <c r="K25" s="78">
        <f t="shared" si="3"/>
        <v>4.143756066878275E-4</v>
      </c>
      <c r="L25" s="79"/>
      <c r="M25" s="80"/>
      <c r="N25" s="81">
        <f>分析係数表!H28</f>
        <v>2.0793356898389723E-2</v>
      </c>
      <c r="O25" s="82">
        <f t="shared" si="4"/>
        <v>0.36783810169560399</v>
      </c>
      <c r="P25" s="76">
        <f>分析係数表!C28</f>
        <v>5.3001622498647927E-2</v>
      </c>
      <c r="Q25" s="82">
        <f t="shared" si="5"/>
        <v>1.949601620668967E-2</v>
      </c>
      <c r="R25" s="83">
        <v>2.111053747242574E-2</v>
      </c>
      <c r="S25" s="84">
        <f t="shared" si="6"/>
        <v>2.4430360646936357E-2</v>
      </c>
      <c r="T25" s="85">
        <f>分析係数表!F28</f>
        <v>0.21335268505079827</v>
      </c>
      <c r="U25" s="86">
        <f t="shared" si="7"/>
        <v>5.2122830407832291E-3</v>
      </c>
      <c r="V25" s="87">
        <f>分析係数表!D28</f>
        <v>0.1204644412191582</v>
      </c>
      <c r="W25" s="167">
        <f t="shared" si="8"/>
        <v>0</v>
      </c>
      <c r="X25" s="76">
        <f>分析係数表!E28</f>
        <v>0.11683599419448476</v>
      </c>
      <c r="Y25" s="166">
        <f t="shared" si="9"/>
        <v>0</v>
      </c>
    </row>
    <row r="26" spans="1:25" x14ac:dyDescent="0.2">
      <c r="A26" s="6" t="s">
        <v>14</v>
      </c>
      <c r="B26" s="5" t="s">
        <v>50</v>
      </c>
      <c r="C26" s="90"/>
      <c r="D26" s="76">
        <f>投入係数表!H26</f>
        <v>1.6934978047250679E-2</v>
      </c>
      <c r="E26" s="77">
        <f t="shared" si="0"/>
        <v>1.6934978047250679</v>
      </c>
      <c r="F26" s="76">
        <f>分析係数表!C29</f>
        <v>0.65190409026798313</v>
      </c>
      <c r="G26" s="77">
        <f t="shared" si="1"/>
        <v>1.103998145760122</v>
      </c>
      <c r="H26" s="77">
        <v>1.2412498962655065</v>
      </c>
      <c r="I26" s="77">
        <f t="shared" si="2"/>
        <v>1.2412498962655065</v>
      </c>
      <c r="J26" s="76">
        <f>分析係数表!G29</f>
        <v>0.25912644337660473</v>
      </c>
      <c r="K26" s="78">
        <f t="shared" si="3"/>
        <v>0.3216406709608603</v>
      </c>
      <c r="L26" s="79"/>
      <c r="M26" s="80"/>
      <c r="N26" s="81">
        <f>分析係数表!H29</f>
        <v>1.0054424058800426E-2</v>
      </c>
      <c r="O26" s="82">
        <f t="shared" si="4"/>
        <v>0.17786451112750196</v>
      </c>
      <c r="P26" s="76">
        <f>分析係数表!C29</f>
        <v>0.65190409026798313</v>
      </c>
      <c r="Q26" s="82">
        <f t="shared" si="5"/>
        <v>0.11595060231753372</v>
      </c>
      <c r="R26" s="83">
        <v>0.19769689767269782</v>
      </c>
      <c r="S26" s="84">
        <f t="shared" si="6"/>
        <v>1.4389467939382043</v>
      </c>
      <c r="T26" s="85">
        <f>分析係数表!F29</f>
        <v>0.37595926271247221</v>
      </c>
      <c r="U26" s="86">
        <f t="shared" si="7"/>
        <v>0.54098537573148298</v>
      </c>
      <c r="V26" s="87">
        <f>分析係数表!D29</f>
        <v>5.8165387649716703E-2</v>
      </c>
      <c r="W26" s="167">
        <f t="shared" si="8"/>
        <v>0</v>
      </c>
      <c r="X26" s="76">
        <f>分析係数表!E29</f>
        <v>4.2817184250161372E-2</v>
      </c>
      <c r="Y26" s="166">
        <f t="shared" si="9"/>
        <v>0</v>
      </c>
    </row>
    <row r="27" spans="1:25" x14ac:dyDescent="0.2">
      <c r="A27" s="6" t="s">
        <v>15</v>
      </c>
      <c r="B27" s="5" t="s">
        <v>36</v>
      </c>
      <c r="C27" s="90"/>
      <c r="D27" s="76">
        <f>投入係数表!H27</f>
        <v>2.4043487351034917E-3</v>
      </c>
      <c r="E27" s="77">
        <f t="shared" si="0"/>
        <v>0.24043487351034917</v>
      </c>
      <c r="F27" s="76">
        <f>分析係数表!C30</f>
        <v>1</v>
      </c>
      <c r="G27" s="77">
        <f t="shared" si="1"/>
        <v>0.24043487351034917</v>
      </c>
      <c r="H27" s="77">
        <v>0.29259626774914221</v>
      </c>
      <c r="I27" s="77">
        <f t="shared" si="2"/>
        <v>0.29259626774914221</v>
      </c>
      <c r="J27" s="76">
        <f>分析係数表!G30</f>
        <v>0.34475873544093177</v>
      </c>
      <c r="K27" s="78">
        <f t="shared" si="3"/>
        <v>0.10087511926393056</v>
      </c>
      <c r="L27" s="79"/>
      <c r="M27" s="80"/>
      <c r="N27" s="81">
        <f>分析係数表!H30</f>
        <v>0</v>
      </c>
      <c r="O27" s="82">
        <f t="shared" si="4"/>
        <v>0</v>
      </c>
      <c r="P27" s="76">
        <f>分析係数表!C30</f>
        <v>1</v>
      </c>
      <c r="Q27" s="82">
        <f t="shared" si="5"/>
        <v>0</v>
      </c>
      <c r="R27" s="83">
        <v>4.357589845637129E-2</v>
      </c>
      <c r="S27" s="84">
        <f t="shared" si="6"/>
        <v>0.33617216620551349</v>
      </c>
      <c r="T27" s="85">
        <f>分析係数表!F30</f>
        <v>0.43948973932334995</v>
      </c>
      <c r="U27" s="86">
        <f t="shared" si="7"/>
        <v>0.14774421769342699</v>
      </c>
      <c r="V27" s="87">
        <f>分析係数表!D30</f>
        <v>0.13666112035496394</v>
      </c>
      <c r="W27" s="167">
        <f t="shared" si="8"/>
        <v>0</v>
      </c>
      <c r="X27" s="76">
        <f>分析係数表!E30</f>
        <v>8.1752634498058793E-2</v>
      </c>
      <c r="Y27" s="166">
        <f t="shared" si="9"/>
        <v>0</v>
      </c>
    </row>
    <row r="28" spans="1:25" x14ac:dyDescent="0.2">
      <c r="A28" s="6" t="s">
        <v>16</v>
      </c>
      <c r="B28" s="5" t="s">
        <v>193</v>
      </c>
      <c r="C28" s="90"/>
      <c r="D28" s="76">
        <f>投入係数表!H28</f>
        <v>3.0733849048714196E-2</v>
      </c>
      <c r="E28" s="77">
        <f t="shared" si="0"/>
        <v>3.0733849048714195</v>
      </c>
      <c r="F28" s="76">
        <f>分析係数表!C31</f>
        <v>0.24163027656477443</v>
      </c>
      <c r="G28" s="77">
        <f t="shared" si="1"/>
        <v>0.74262284455408401</v>
      </c>
      <c r="H28" s="77">
        <v>0.7862210570339857</v>
      </c>
      <c r="I28" s="77">
        <f t="shared" si="2"/>
        <v>0.7862210570339857</v>
      </c>
      <c r="J28" s="76">
        <f>分析係数表!G31</f>
        <v>7.02247191011236E-2</v>
      </c>
      <c r="K28" s="78">
        <f t="shared" si="3"/>
        <v>5.5212152881600127E-2</v>
      </c>
      <c r="L28" s="79"/>
      <c r="M28" s="80"/>
      <c r="N28" s="81">
        <f>分析係数表!H31</f>
        <v>2.3138641081748304E-2</v>
      </c>
      <c r="O28" s="82">
        <f t="shared" si="4"/>
        <v>0.40932658699208602</v>
      </c>
      <c r="P28" s="76">
        <f>分析係数表!C31</f>
        <v>0.24163027656477443</v>
      </c>
      <c r="Q28" s="82">
        <f t="shared" si="5"/>
        <v>9.8905696420212949E-2</v>
      </c>
      <c r="R28" s="83">
        <v>0.13079870481111305</v>
      </c>
      <c r="S28" s="84">
        <f t="shared" si="6"/>
        <v>0.91701976184509881</v>
      </c>
      <c r="T28" s="85">
        <f>分析係数表!F31</f>
        <v>0.24349497338852749</v>
      </c>
      <c r="U28" s="86">
        <f t="shared" si="7"/>
        <v>0.22328970250722616</v>
      </c>
      <c r="V28" s="87">
        <f>分析係数表!D31</f>
        <v>2.9568302779420464E-4</v>
      </c>
      <c r="W28" s="167">
        <f t="shared" si="8"/>
        <v>0</v>
      </c>
      <c r="X28" s="76">
        <f>分析係数表!E31</f>
        <v>2.9568302779420464E-4</v>
      </c>
      <c r="Y28" s="166">
        <f t="shared" si="9"/>
        <v>0</v>
      </c>
    </row>
    <row r="29" spans="1:25" x14ac:dyDescent="0.2">
      <c r="A29" s="6" t="s">
        <v>17</v>
      </c>
      <c r="B29" s="5" t="s">
        <v>273</v>
      </c>
      <c r="C29" s="90"/>
      <c r="D29" s="76">
        <f>投入係数表!H29</f>
        <v>1.6725904244198201E-3</v>
      </c>
      <c r="E29" s="77">
        <f t="shared" si="0"/>
        <v>0.167259042441982</v>
      </c>
      <c r="F29" s="76">
        <f>分析係数表!C32</f>
        <v>0.66123499142367059</v>
      </c>
      <c r="G29" s="77">
        <f t="shared" si="1"/>
        <v>0.11059753149465533</v>
      </c>
      <c r="H29" s="77">
        <v>0.13067693703769243</v>
      </c>
      <c r="I29" s="77">
        <f t="shared" si="2"/>
        <v>0.13067693703769243</v>
      </c>
      <c r="J29" s="76">
        <f>分析係数表!G32</f>
        <v>0.1404639175257732</v>
      </c>
      <c r="K29" s="78">
        <f t="shared" si="3"/>
        <v>1.8355394506583085E-2</v>
      </c>
      <c r="L29" s="79"/>
      <c r="M29" s="80"/>
      <c r="N29" s="81">
        <f>分析係数表!H32</f>
        <v>6.5982157885877794E-3</v>
      </c>
      <c r="O29" s="82">
        <f t="shared" si="4"/>
        <v>0.11672358542742316</v>
      </c>
      <c r="P29" s="76">
        <f>分析係数表!C32</f>
        <v>0.66123499142367059</v>
      </c>
      <c r="Q29" s="82">
        <f t="shared" si="5"/>
        <v>7.7181719009042235E-2</v>
      </c>
      <c r="R29" s="83">
        <v>0.10154025277277436</v>
      </c>
      <c r="S29" s="84">
        <f t="shared" si="6"/>
        <v>0.2322171898104668</v>
      </c>
      <c r="T29" s="85">
        <f>分析係数表!F32</f>
        <v>0.47938144329896909</v>
      </c>
      <c r="U29" s="86">
        <f t="shared" si="7"/>
        <v>0.11132061161017223</v>
      </c>
      <c r="V29" s="87">
        <f>分析係数表!D32</f>
        <v>7.7319587628865982E-3</v>
      </c>
      <c r="W29" s="167">
        <f t="shared" si="8"/>
        <v>0</v>
      </c>
      <c r="X29" s="76">
        <f>分析係数表!E32</f>
        <v>1.1597938144329897E-2</v>
      </c>
      <c r="Y29" s="166">
        <f t="shared" si="9"/>
        <v>0</v>
      </c>
    </row>
    <row r="30" spans="1:25" x14ac:dyDescent="0.2">
      <c r="A30" s="6" t="s">
        <v>18</v>
      </c>
      <c r="B30" s="5" t="s">
        <v>274</v>
      </c>
      <c r="C30" s="90"/>
      <c r="D30" s="76">
        <f>投入係数表!H30</f>
        <v>2.0907380305247751E-4</v>
      </c>
      <c r="E30" s="77">
        <f t="shared" si="0"/>
        <v>2.090738030524775E-2</v>
      </c>
      <c r="F30" s="76">
        <f>分析係数表!C33</f>
        <v>1</v>
      </c>
      <c r="G30" s="77">
        <f t="shared" si="1"/>
        <v>2.090738030524775E-2</v>
      </c>
      <c r="H30" s="77">
        <v>4.4050189558543514E-2</v>
      </c>
      <c r="I30" s="77">
        <f t="shared" si="2"/>
        <v>4.4050189558543514E-2</v>
      </c>
      <c r="J30" s="76">
        <f>分析係数表!G33</f>
        <v>0.50865580448065173</v>
      </c>
      <c r="K30" s="78">
        <f t="shared" si="3"/>
        <v>2.2406384607426156E-2</v>
      </c>
      <c r="L30" s="79"/>
      <c r="M30" s="80"/>
      <c r="N30" s="81">
        <f>分析係数表!H33</f>
        <v>9.7626662178084496E-4</v>
      </c>
      <c r="O30" s="82">
        <f t="shared" si="4"/>
        <v>1.7270326415281999E-2</v>
      </c>
      <c r="P30" s="76">
        <f>分析係数表!C33</f>
        <v>1</v>
      </c>
      <c r="Q30" s="82">
        <f t="shared" si="5"/>
        <v>1.7270326415281999E-2</v>
      </c>
      <c r="R30" s="83">
        <v>6.5434404733802978E-2</v>
      </c>
      <c r="S30" s="84">
        <f t="shared" si="6"/>
        <v>0.1094845942923465</v>
      </c>
      <c r="T30" s="85">
        <f>分析係数表!F33</f>
        <v>0.64307535641547864</v>
      </c>
      <c r="U30" s="86">
        <f t="shared" si="7"/>
        <v>7.0406844496554807E-2</v>
      </c>
      <c r="V30" s="87">
        <f>分析係数表!D33</f>
        <v>3.4623217922606926E-2</v>
      </c>
      <c r="W30" s="167">
        <f t="shared" si="8"/>
        <v>0</v>
      </c>
      <c r="X30" s="76">
        <f>分析係数表!E33</f>
        <v>3.0549898167006109E-2</v>
      </c>
      <c r="Y30" s="166">
        <f t="shared" si="9"/>
        <v>0</v>
      </c>
    </row>
    <row r="31" spans="1:25" x14ac:dyDescent="0.2">
      <c r="A31" s="6" t="s">
        <v>19</v>
      </c>
      <c r="B31" s="5" t="s">
        <v>275</v>
      </c>
      <c r="C31" s="90"/>
      <c r="D31" s="76">
        <f>投入係数表!H31</f>
        <v>7.6521011917206769E-2</v>
      </c>
      <c r="E31" s="77">
        <f t="shared" si="0"/>
        <v>7.6521011917206767</v>
      </c>
      <c r="F31" s="76">
        <f>分析係数表!C34</f>
        <v>0.39190090916673614</v>
      </c>
      <c r="G31" s="77">
        <f t="shared" si="1"/>
        <v>2.9988654140711981</v>
      </c>
      <c r="H31" s="77">
        <v>3.1323425646200729</v>
      </c>
      <c r="I31" s="77">
        <f t="shared" si="2"/>
        <v>3.1323425646200729</v>
      </c>
      <c r="J31" s="76">
        <f>分析係数表!G34</f>
        <v>0.42497247587591475</v>
      </c>
      <c r="K31" s="78">
        <f t="shared" si="3"/>
        <v>1.3311593749781048</v>
      </c>
      <c r="L31" s="79"/>
      <c r="M31" s="80"/>
      <c r="N31" s="81">
        <f>分析係数表!H34</f>
        <v>0.16350782696515739</v>
      </c>
      <c r="O31" s="82">
        <f t="shared" si="4"/>
        <v>2.8924819103111958</v>
      </c>
      <c r="P31" s="76">
        <f>分析係数表!C34</f>
        <v>0.39190090916673614</v>
      </c>
      <c r="Q31" s="82">
        <f t="shared" si="5"/>
        <v>1.1335662903992954</v>
      </c>
      <c r="R31" s="83">
        <v>1.2560553938778487</v>
      </c>
      <c r="S31" s="84">
        <f t="shared" si="6"/>
        <v>4.3883979584979214</v>
      </c>
      <c r="T31" s="85">
        <f>分析係数表!F34</f>
        <v>0.69697558448287023</v>
      </c>
      <c r="U31" s="86">
        <f t="shared" si="7"/>
        <v>3.0586062320675231</v>
      </c>
      <c r="V31" s="87">
        <f>分析係数表!D34</f>
        <v>0.24415517129719577</v>
      </c>
      <c r="W31" s="167">
        <f t="shared" si="8"/>
        <v>1</v>
      </c>
      <c r="X31" s="76">
        <f>分析係数表!E34</f>
        <v>0.16831811411178033</v>
      </c>
      <c r="Y31" s="166">
        <f t="shared" si="9"/>
        <v>1</v>
      </c>
    </row>
    <row r="32" spans="1:25" x14ac:dyDescent="0.2">
      <c r="A32" s="6" t="s">
        <v>20</v>
      </c>
      <c r="B32" s="5" t="s">
        <v>37</v>
      </c>
      <c r="C32" s="90"/>
      <c r="D32" s="76">
        <f>投入係数表!H32</f>
        <v>1.8189420865565544E-2</v>
      </c>
      <c r="E32" s="77">
        <f t="shared" si="0"/>
        <v>1.8189420865565544</v>
      </c>
      <c r="F32" s="76">
        <f>分析係数表!C35</f>
        <v>0.83185840707964598</v>
      </c>
      <c r="G32" s="77">
        <f t="shared" si="1"/>
        <v>1.5131022666930629</v>
      </c>
      <c r="H32" s="77">
        <v>1.7018230729938781</v>
      </c>
      <c r="I32" s="77">
        <f t="shared" si="2"/>
        <v>1.7018230729938781</v>
      </c>
      <c r="J32" s="76">
        <f>分析係数表!G35</f>
        <v>0.3136968085106383</v>
      </c>
      <c r="K32" s="78">
        <f t="shared" si="3"/>
        <v>0.53385646664794661</v>
      </c>
      <c r="L32" s="79"/>
      <c r="M32" s="80"/>
      <c r="N32" s="81">
        <f>分析係数表!H35</f>
        <v>6.1560904449307077E-2</v>
      </c>
      <c r="O32" s="82">
        <f t="shared" si="4"/>
        <v>1.0890231116578972</v>
      </c>
      <c r="P32" s="76">
        <f>分析係数表!C35</f>
        <v>0.83185840707964598</v>
      </c>
      <c r="Q32" s="82">
        <f t="shared" si="5"/>
        <v>0.90591303093665787</v>
      </c>
      <c r="R32" s="83">
        <v>1.1217302608409365</v>
      </c>
      <c r="S32" s="84">
        <f t="shared" si="6"/>
        <v>2.8235533338348144</v>
      </c>
      <c r="T32" s="85">
        <f>分析係数表!F35</f>
        <v>0.6388297872340426</v>
      </c>
      <c r="U32" s="86">
        <f t="shared" si="7"/>
        <v>1.8037699754976662</v>
      </c>
      <c r="V32" s="87">
        <f>分析係数表!D35</f>
        <v>5.8377659574468083E-2</v>
      </c>
      <c r="W32" s="167">
        <f t="shared" si="8"/>
        <v>0</v>
      </c>
      <c r="X32" s="76">
        <f>分析係数表!E35</f>
        <v>5.1994680851063832E-2</v>
      </c>
      <c r="Y32" s="166">
        <f t="shared" si="9"/>
        <v>0</v>
      </c>
    </row>
    <row r="33" spans="1:25" x14ac:dyDescent="0.2">
      <c r="A33" s="6" t="s">
        <v>21</v>
      </c>
      <c r="B33" s="5" t="s">
        <v>38</v>
      </c>
      <c r="C33" s="90"/>
      <c r="D33" s="76">
        <f>投入係数表!H33</f>
        <v>2.717959439682208E-3</v>
      </c>
      <c r="E33" s="77">
        <f t="shared" si="0"/>
        <v>0.27179594396822082</v>
      </c>
      <c r="F33" s="76">
        <f>分析係数表!C36</f>
        <v>0.68845717526942707</v>
      </c>
      <c r="G33" s="77">
        <f t="shared" si="1"/>
        <v>0.18711986783404877</v>
      </c>
      <c r="H33" s="77">
        <v>0.29850759150427947</v>
      </c>
      <c r="I33" s="77">
        <f t="shared" si="2"/>
        <v>0.29850759150427947</v>
      </c>
      <c r="J33" s="76">
        <f>分析係数表!G36</f>
        <v>1.8590797041906328E-2</v>
      </c>
      <c r="K33" s="78">
        <f t="shared" si="3"/>
        <v>5.5494940491243412E-3</v>
      </c>
      <c r="L33" s="79"/>
      <c r="M33" s="80"/>
      <c r="N33" s="81">
        <f>分析係数表!H36</f>
        <v>0.13660999831678169</v>
      </c>
      <c r="O33" s="82">
        <f t="shared" si="4"/>
        <v>2.4166546411453225</v>
      </c>
      <c r="P33" s="76">
        <f>分析係数表!C36</f>
        <v>0.68845717526942707</v>
      </c>
      <c r="Q33" s="82">
        <f t="shared" si="5"/>
        <v>1.6637632278446597</v>
      </c>
      <c r="R33" s="83">
        <v>1.7666646632996132</v>
      </c>
      <c r="S33" s="84">
        <f t="shared" si="6"/>
        <v>2.0651722548038927</v>
      </c>
      <c r="T33" s="85">
        <f>分析係数表!F36</f>
        <v>0.88331963845521777</v>
      </c>
      <c r="U33" s="86">
        <f t="shared" si="7"/>
        <v>1.8242072094611212</v>
      </c>
      <c r="V33" s="87">
        <f>分析係数表!D36</f>
        <v>1.4071487263763352E-2</v>
      </c>
      <c r="W33" s="167">
        <f t="shared" si="8"/>
        <v>0</v>
      </c>
      <c r="X33" s="76">
        <f>分析係数表!E36</f>
        <v>2.8759244042728021E-3</v>
      </c>
      <c r="Y33" s="166">
        <f t="shared" si="9"/>
        <v>0</v>
      </c>
    </row>
    <row r="34" spans="1:25" x14ac:dyDescent="0.2">
      <c r="A34" s="6" t="s">
        <v>22</v>
      </c>
      <c r="B34" s="5" t="s">
        <v>378</v>
      </c>
      <c r="C34" s="90"/>
      <c r="D34" s="76">
        <f>投入係数表!H34</f>
        <v>1.7039514948776917E-2</v>
      </c>
      <c r="E34" s="77">
        <f t="shared" si="0"/>
        <v>1.7039514948776917</v>
      </c>
      <c r="F34" s="76">
        <f>分析係数表!C37</f>
        <v>0.39828932688731866</v>
      </c>
      <c r="G34" s="77">
        <f t="shared" si="1"/>
        <v>0.6786656939434762</v>
      </c>
      <c r="H34" s="77">
        <v>0.86737461520008396</v>
      </c>
      <c r="I34" s="77">
        <f t="shared" si="2"/>
        <v>0.86737461520008396</v>
      </c>
      <c r="J34" s="76">
        <f>分析係数表!G37</f>
        <v>0.48125081095108341</v>
      </c>
      <c r="K34" s="78">
        <f t="shared" si="3"/>
        <v>0.4174247369634243</v>
      </c>
      <c r="L34" s="79"/>
      <c r="M34" s="80"/>
      <c r="N34" s="81">
        <f>分析係数表!H37</f>
        <v>4.901531728665208E-2</v>
      </c>
      <c r="O34" s="82">
        <f t="shared" si="4"/>
        <v>0.86708949174657213</v>
      </c>
      <c r="P34" s="76">
        <f>分析係数表!C37</f>
        <v>0.39828932688731866</v>
      </c>
      <c r="Q34" s="82">
        <f t="shared" si="5"/>
        <v>0.34535249001880947</v>
      </c>
      <c r="R34" s="83">
        <v>0.45477767037479189</v>
      </c>
      <c r="S34" s="84">
        <f t="shared" si="6"/>
        <v>1.3221522855748757</v>
      </c>
      <c r="T34" s="85">
        <f>分析係数表!F37</f>
        <v>0.71272868820552748</v>
      </c>
      <c r="U34" s="86">
        <f t="shared" si="7"/>
        <v>0.94233586410572112</v>
      </c>
      <c r="V34" s="87">
        <f>分析係数表!D37</f>
        <v>0.1296224211755547</v>
      </c>
      <c r="W34" s="167">
        <f t="shared" si="8"/>
        <v>0</v>
      </c>
      <c r="X34" s="76">
        <f>分析係数表!E37</f>
        <v>0.11794472557415336</v>
      </c>
      <c r="Y34" s="166">
        <f t="shared" si="9"/>
        <v>0</v>
      </c>
    </row>
    <row r="35" spans="1:25" x14ac:dyDescent="0.2">
      <c r="A35" s="6" t="s">
        <v>23</v>
      </c>
      <c r="B35" s="5" t="s">
        <v>194</v>
      </c>
      <c r="C35" s="90"/>
      <c r="D35" s="76">
        <f>投入係数表!H35</f>
        <v>4.8086974702069834E-3</v>
      </c>
      <c r="E35" s="77">
        <f t="shared" si="0"/>
        <v>0.48086974702069835</v>
      </c>
      <c r="F35" s="76">
        <f>分析係数表!C38</f>
        <v>3.6824877250409171E-2</v>
      </c>
      <c r="G35" s="77">
        <f t="shared" si="1"/>
        <v>1.7707969407472528E-2</v>
      </c>
      <c r="H35" s="77">
        <v>3.0440597718575671E-2</v>
      </c>
      <c r="I35" s="77">
        <f t="shared" si="2"/>
        <v>3.0440597718575671E-2</v>
      </c>
      <c r="J35" s="76">
        <f>分析係数表!G38</f>
        <v>0.29439252336448596</v>
      </c>
      <c r="K35" s="78">
        <f t="shared" si="3"/>
        <v>8.9614843750947058E-3</v>
      </c>
      <c r="L35" s="79"/>
      <c r="M35" s="80"/>
      <c r="N35" s="81">
        <f>分析係数表!H38</f>
        <v>4.3572911406609439E-2</v>
      </c>
      <c r="O35" s="82">
        <f t="shared" si="4"/>
        <v>0.77081238471885061</v>
      </c>
      <c r="P35" s="76">
        <f>分析係数表!C38</f>
        <v>3.6824877250409171E-2</v>
      </c>
      <c r="Q35" s="82">
        <f t="shared" si="5"/>
        <v>2.8385071450366842E-2</v>
      </c>
      <c r="R35" s="83">
        <v>3.8880141395818191E-2</v>
      </c>
      <c r="S35" s="84">
        <f t="shared" si="6"/>
        <v>6.9320739114393862E-2</v>
      </c>
      <c r="T35" s="85">
        <f>分析係数表!F38</f>
        <v>0.48598130841121495</v>
      </c>
      <c r="U35" s="86">
        <f t="shared" si="7"/>
        <v>3.3688583494845617E-2</v>
      </c>
      <c r="V35" s="87">
        <f>分析係数表!D38</f>
        <v>0.13551401869158877</v>
      </c>
      <c r="W35" s="167">
        <f t="shared" si="8"/>
        <v>0</v>
      </c>
      <c r="X35" s="76">
        <f>分析係数表!E38</f>
        <v>0.13317757009345793</v>
      </c>
      <c r="Y35" s="166">
        <f t="shared" si="9"/>
        <v>0</v>
      </c>
    </row>
    <row r="36" spans="1:25" x14ac:dyDescent="0.2">
      <c r="A36" s="6" t="s">
        <v>24</v>
      </c>
      <c r="B36" s="5" t="s">
        <v>39</v>
      </c>
      <c r="C36" s="90"/>
      <c r="D36" s="76">
        <f>投入係数表!H36</f>
        <v>0</v>
      </c>
      <c r="E36" s="77">
        <f t="shared" si="0"/>
        <v>0</v>
      </c>
      <c r="F36" s="76">
        <f>分析係数表!C39</f>
        <v>1</v>
      </c>
      <c r="G36" s="77">
        <f t="shared" si="1"/>
        <v>0</v>
      </c>
      <c r="H36" s="77">
        <v>8.466388413320225E-2</v>
      </c>
      <c r="I36" s="77">
        <f t="shared" si="2"/>
        <v>8.466388413320225E-2</v>
      </c>
      <c r="J36" s="76">
        <f>分析係数表!G39</f>
        <v>0.34897511924713165</v>
      </c>
      <c r="K36" s="78">
        <f t="shared" si="3"/>
        <v>2.9545589061309593E-2</v>
      </c>
      <c r="L36" s="79"/>
      <c r="M36" s="80"/>
      <c r="N36" s="81">
        <f>分析係数表!H39</f>
        <v>3.8938450317006117E-3</v>
      </c>
      <c r="O36" s="82">
        <f t="shared" si="4"/>
        <v>6.8882796162101773E-2</v>
      </c>
      <c r="P36" s="76">
        <f>分析係数表!C39</f>
        <v>1</v>
      </c>
      <c r="Q36" s="82">
        <f t="shared" si="5"/>
        <v>6.8882796162101773E-2</v>
      </c>
      <c r="R36" s="83">
        <v>0.2706102644978729</v>
      </c>
      <c r="S36" s="84">
        <f t="shared" si="6"/>
        <v>0.35527414863107515</v>
      </c>
      <c r="T36" s="85">
        <f>分析係数表!F39</f>
        <v>0.69949722830991368</v>
      </c>
      <c r="U36" s="86">
        <f t="shared" si="7"/>
        <v>0.24851328225760139</v>
      </c>
      <c r="V36" s="87">
        <f>分析係数表!D39</f>
        <v>6.7165141162820671E-2</v>
      </c>
      <c r="W36" s="167">
        <f t="shared" si="8"/>
        <v>0</v>
      </c>
      <c r="X36" s="76">
        <f>分析係数表!E39</f>
        <v>8.4826608224829181E-2</v>
      </c>
      <c r="Y36" s="166">
        <f t="shared" si="9"/>
        <v>0</v>
      </c>
    </row>
    <row r="37" spans="1:25" x14ac:dyDescent="0.2">
      <c r="A37" s="6" t="s">
        <v>25</v>
      </c>
      <c r="B37" s="5" t="s">
        <v>40</v>
      </c>
      <c r="C37" s="90"/>
      <c r="D37" s="76">
        <f>投入係数表!H37</f>
        <v>0</v>
      </c>
      <c r="E37" s="77">
        <f t="shared" si="0"/>
        <v>0</v>
      </c>
      <c r="F37" s="76">
        <f>分析係数表!C40</f>
        <v>1</v>
      </c>
      <c r="G37" s="77">
        <f t="shared" si="1"/>
        <v>0</v>
      </c>
      <c r="H37" s="77">
        <v>1.2213556387284899E-3</v>
      </c>
      <c r="I37" s="77">
        <f t="shared" si="2"/>
        <v>1.2213556387284899E-3</v>
      </c>
      <c r="J37" s="76">
        <f>分析係数表!G40</f>
        <v>0.51987110633727174</v>
      </c>
      <c r="K37" s="78">
        <f t="shared" si="3"/>
        <v>6.3494750713704521E-4</v>
      </c>
      <c r="L37" s="79"/>
      <c r="M37" s="80"/>
      <c r="N37" s="81">
        <f>分析係数表!H40</f>
        <v>3.0814116590921842E-2</v>
      </c>
      <c r="O37" s="82">
        <f t="shared" si="4"/>
        <v>0.54510708432602728</v>
      </c>
      <c r="P37" s="76">
        <f>分析係数表!C40</f>
        <v>1</v>
      </c>
      <c r="Q37" s="82">
        <f t="shared" si="5"/>
        <v>0.54510708432602728</v>
      </c>
      <c r="R37" s="83">
        <v>0.54620999780969592</v>
      </c>
      <c r="S37" s="84">
        <f t="shared" si="6"/>
        <v>0.54743135344842442</v>
      </c>
      <c r="T37" s="85">
        <f>分析係数表!F40</f>
        <v>0.71122862100305706</v>
      </c>
      <c r="U37" s="86">
        <f t="shared" si="7"/>
        <v>0.38934884660696001</v>
      </c>
      <c r="V37" s="87">
        <f>分析係数表!D40</f>
        <v>7.8492935635792779E-2</v>
      </c>
      <c r="W37" s="167">
        <f t="shared" si="8"/>
        <v>0</v>
      </c>
      <c r="X37" s="76">
        <f>分析係数表!E40</f>
        <v>4.9739733950260268E-2</v>
      </c>
      <c r="Y37" s="166">
        <f t="shared" si="9"/>
        <v>0</v>
      </c>
    </row>
    <row r="38" spans="1:25" x14ac:dyDescent="0.2">
      <c r="A38" s="6" t="s">
        <v>26</v>
      </c>
      <c r="B38" s="5" t="s">
        <v>277</v>
      </c>
      <c r="C38" s="90"/>
      <c r="D38" s="76">
        <f>投入係数表!H38</f>
        <v>0</v>
      </c>
      <c r="E38" s="77">
        <f t="shared" si="0"/>
        <v>0</v>
      </c>
      <c r="F38" s="76">
        <f>分析係数表!C41</f>
        <v>0.804825195030338</v>
      </c>
      <c r="G38" s="77">
        <f t="shared" si="1"/>
        <v>0</v>
      </c>
      <c r="H38" s="77">
        <v>2.4793242459805833E-3</v>
      </c>
      <c r="I38" s="77">
        <f t="shared" si="2"/>
        <v>2.4793242459805833E-3</v>
      </c>
      <c r="J38" s="76">
        <f>分析係数表!G41</f>
        <v>0.44365116827944301</v>
      </c>
      <c r="K38" s="78">
        <f t="shared" si="3"/>
        <v>1.0999550982728349E-3</v>
      </c>
      <c r="L38" s="79"/>
      <c r="M38" s="80"/>
      <c r="N38" s="81">
        <f>分析係数表!H41</f>
        <v>5.27632833978567E-2</v>
      </c>
      <c r="O38" s="82">
        <f t="shared" si="4"/>
        <v>0.93339166442133281</v>
      </c>
      <c r="P38" s="76">
        <f>分析係数表!C41</f>
        <v>0.804825195030338</v>
      </c>
      <c r="Q38" s="82">
        <f t="shared" si="5"/>
        <v>0.75121712835759102</v>
      </c>
      <c r="R38" s="83">
        <v>0.7665403986298851</v>
      </c>
      <c r="S38" s="84">
        <f t="shared" si="6"/>
        <v>0.76901972287586573</v>
      </c>
      <c r="T38" s="85">
        <f>分析係数表!F41</f>
        <v>0.54625914562190225</v>
      </c>
      <c r="U38" s="86">
        <f t="shared" si="7"/>
        <v>0.42008405678456245</v>
      </c>
      <c r="V38" s="87">
        <f>分析係数表!D41</f>
        <v>0.14125560538116591</v>
      </c>
      <c r="W38" s="167">
        <f t="shared" si="8"/>
        <v>0</v>
      </c>
      <c r="X38" s="76">
        <f>分析係数表!E41</f>
        <v>0.13688930847297617</v>
      </c>
      <c r="Y38" s="166">
        <f t="shared" si="9"/>
        <v>0</v>
      </c>
    </row>
    <row r="39" spans="1:25" x14ac:dyDescent="0.2">
      <c r="A39" s="6" t="s">
        <v>51</v>
      </c>
      <c r="B39" s="5" t="s">
        <v>368</v>
      </c>
      <c r="C39" s="90"/>
      <c r="D39" s="76">
        <f>投入係数表!H39</f>
        <v>5.2268450763119385E-4</v>
      </c>
      <c r="E39" s="77">
        <f>$C$10*D39</f>
        <v>5.2268450763119381E-2</v>
      </c>
      <c r="F39" s="76">
        <f>分析係数表!C42</f>
        <v>0.80822873082287305</v>
      </c>
      <c r="G39" s="77">
        <f>E39*F39</f>
        <v>4.2244863622353808E-2</v>
      </c>
      <c r="H39" s="77">
        <v>5.6149223691782872E-2</v>
      </c>
      <c r="I39" s="77">
        <f>C39+H39</f>
        <v>5.6149223691782872E-2</v>
      </c>
      <c r="J39" s="76">
        <f>分析係数表!G42</f>
        <v>0.48544520547945208</v>
      </c>
      <c r="K39" s="78">
        <f>I39*J39</f>
        <v>2.7257371432569254E-2</v>
      </c>
      <c r="L39" s="79"/>
      <c r="M39" s="80"/>
      <c r="N39" s="81">
        <f>分析係数表!H42</f>
        <v>1.3409639230208157E-2</v>
      </c>
      <c r="O39" s="82">
        <f t="shared" si="4"/>
        <v>0.23721885133634468</v>
      </c>
      <c r="P39" s="76">
        <f>分析係数表!C42</f>
        <v>0.80822873082287305</v>
      </c>
      <c r="Q39" s="82">
        <f>O39*P39</f>
        <v>0.19172709114283368</v>
      </c>
      <c r="R39" s="83">
        <v>0.20444210640696747</v>
      </c>
      <c r="S39" s="84">
        <f>I39+R39</f>
        <v>0.26059133009875035</v>
      </c>
      <c r="T39" s="85">
        <f>分析係数表!F42</f>
        <v>0.55222602739726023</v>
      </c>
      <c r="U39" s="86">
        <f t="shared" si="7"/>
        <v>0.14390531499460099</v>
      </c>
      <c r="V39" s="87">
        <f>分析係数表!D42</f>
        <v>0.29537671232876711</v>
      </c>
      <c r="W39" s="167">
        <f t="shared" si="8"/>
        <v>0</v>
      </c>
      <c r="X39" s="76">
        <f>分析係数表!E42</f>
        <v>0.2654109589041096</v>
      </c>
      <c r="Y39" s="166">
        <f t="shared" si="9"/>
        <v>0</v>
      </c>
    </row>
    <row r="40" spans="1:25" x14ac:dyDescent="0.2">
      <c r="A40" s="6" t="s">
        <v>195</v>
      </c>
      <c r="B40" s="5" t="s">
        <v>41</v>
      </c>
      <c r="C40" s="90"/>
      <c r="D40" s="76">
        <f>投入係数表!H40</f>
        <v>3.0315701442609241E-2</v>
      </c>
      <c r="E40" s="77">
        <f>$C$10*D40</f>
        <v>3.031570144260924</v>
      </c>
      <c r="F40" s="76">
        <f>分析係数表!C43</f>
        <v>0.42667048218629278</v>
      </c>
      <c r="G40" s="77">
        <f>E40*F40</f>
        <v>1.2934814952333775</v>
      </c>
      <c r="H40" s="77">
        <v>1.6947992105155081</v>
      </c>
      <c r="I40" s="77">
        <f>C40+H40</f>
        <v>1.6947992105155081</v>
      </c>
      <c r="J40" s="76">
        <f>分析係数表!G43</f>
        <v>0.3937480751462889</v>
      </c>
      <c r="K40" s="78">
        <f>I40*J40</f>
        <v>0.66732392689993136</v>
      </c>
      <c r="L40" s="79"/>
      <c r="M40" s="80"/>
      <c r="N40" s="81">
        <f>分析係数表!H43</f>
        <v>3.6537058856533695E-2</v>
      </c>
      <c r="O40" s="82">
        <f t="shared" si="4"/>
        <v>0.64634692882940459</v>
      </c>
      <c r="P40" s="76">
        <f>分析係数表!C43</f>
        <v>0.42667048218629278</v>
      </c>
      <c r="Q40" s="82">
        <f>O40*P40</f>
        <v>0.2757771557832715</v>
      </c>
      <c r="R40" s="83">
        <v>0.53113514297626929</v>
      </c>
      <c r="S40" s="84">
        <f>I40+R40</f>
        <v>2.2259343534917773</v>
      </c>
      <c r="T40" s="85">
        <f>分析係数表!F43</f>
        <v>0.62688635663689563</v>
      </c>
      <c r="U40" s="86">
        <f t="shared" si="7"/>
        <v>1.395407876973364</v>
      </c>
      <c r="V40" s="87">
        <f>分析係数表!D43</f>
        <v>0.23175238681860177</v>
      </c>
      <c r="W40" s="167">
        <f t="shared" si="8"/>
        <v>1</v>
      </c>
      <c r="X40" s="76">
        <f>分析係数表!E43</f>
        <v>0.18678780412688636</v>
      </c>
      <c r="Y40" s="166">
        <f t="shared" si="9"/>
        <v>0</v>
      </c>
    </row>
    <row r="41" spans="1:25" x14ac:dyDescent="0.2">
      <c r="A41" s="6" t="s">
        <v>341</v>
      </c>
      <c r="B41" s="5" t="s">
        <v>42</v>
      </c>
      <c r="C41" s="90"/>
      <c r="D41" s="76">
        <f>投入係数表!H41</f>
        <v>2.0907380305247751E-4</v>
      </c>
      <c r="E41" s="77">
        <f>$C$10*D41</f>
        <v>2.090738030524775E-2</v>
      </c>
      <c r="F41" s="76">
        <f>分析係数表!C44</f>
        <v>0.46624741283235149</v>
      </c>
      <c r="G41" s="77">
        <f>E41*F41</f>
        <v>9.7480119764238229E-3</v>
      </c>
      <c r="H41" s="77">
        <v>1.287760988525191E-2</v>
      </c>
      <c r="I41" s="77">
        <f>C41+H41</f>
        <v>1.287760988525191E-2</v>
      </c>
      <c r="J41" s="76">
        <f>分析係数表!G44</f>
        <v>0.26671004927024261</v>
      </c>
      <c r="K41" s="78">
        <f>I41*J41</f>
        <v>3.4345879669785001E-3</v>
      </c>
      <c r="L41" s="79"/>
      <c r="M41" s="80"/>
      <c r="N41" s="81">
        <f>分析係数表!H44</f>
        <v>0.11393143690736689</v>
      </c>
      <c r="O41" s="82">
        <f t="shared" si="4"/>
        <v>2.0154669436133119</v>
      </c>
      <c r="P41" s="76">
        <f>分析係数表!C44</f>
        <v>0.46624741283235149</v>
      </c>
      <c r="Q41" s="82">
        <f>O41*P41</f>
        <v>0.93970624810883352</v>
      </c>
      <c r="R41" s="83">
        <v>0.95479685803082104</v>
      </c>
      <c r="S41" s="84">
        <f>I41+R41</f>
        <v>0.96767446791607292</v>
      </c>
      <c r="T41" s="85">
        <f>分析係数表!F44</f>
        <v>0.51538533048247648</v>
      </c>
      <c r="U41" s="86">
        <f t="shared" si="7"/>
        <v>0.49872522544637982</v>
      </c>
      <c r="V41" s="87">
        <f>分析係数表!D44</f>
        <v>0.23854234451984754</v>
      </c>
      <c r="W41" s="167">
        <f t="shared" si="8"/>
        <v>0</v>
      </c>
      <c r="X41" s="76">
        <f>分析係数表!E44</f>
        <v>0.16891326578042204</v>
      </c>
      <c r="Y41" s="166">
        <f t="shared" si="9"/>
        <v>0</v>
      </c>
    </row>
    <row r="42" spans="1:25" x14ac:dyDescent="0.2">
      <c r="A42" s="6" t="s">
        <v>342</v>
      </c>
      <c r="B42" s="5" t="s">
        <v>279</v>
      </c>
      <c r="C42" s="90"/>
      <c r="D42" s="76">
        <f>投入係数表!H42</f>
        <v>2.2998118335772529E-3</v>
      </c>
      <c r="E42" s="77">
        <f>$C$10*D42</f>
        <v>0.2299811833577253</v>
      </c>
      <c r="F42" s="76">
        <f>分析係数表!C45</f>
        <v>1</v>
      </c>
      <c r="G42" s="77">
        <f>E42*F42</f>
        <v>0.2299811833577253</v>
      </c>
      <c r="H42" s="77">
        <v>0.27968225439026567</v>
      </c>
      <c r="I42" s="77">
        <f>C42+H42</f>
        <v>0.27968225439026567</v>
      </c>
      <c r="J42" s="76">
        <f>分析係数表!G45</f>
        <v>0</v>
      </c>
      <c r="K42" s="78">
        <f>I42*J42</f>
        <v>0</v>
      </c>
      <c r="L42" s="79"/>
      <c r="M42" s="80"/>
      <c r="N42" s="81">
        <f>分析係数表!H45</f>
        <v>0</v>
      </c>
      <c r="O42" s="82">
        <f t="shared" si="4"/>
        <v>0</v>
      </c>
      <c r="P42" s="76">
        <f>分析係数表!C45</f>
        <v>1</v>
      </c>
      <c r="Q42" s="82">
        <f>O42*P42</f>
        <v>0</v>
      </c>
      <c r="R42" s="83">
        <v>4.0004317140546704E-2</v>
      </c>
      <c r="S42" s="84">
        <f>I42+R42</f>
        <v>0.31968657153081237</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投入係数表!H43</f>
        <v>3.6587915534183565E-3</v>
      </c>
      <c r="E43" s="77">
        <f>$C$10*D43</f>
        <v>0.36587915534183563</v>
      </c>
      <c r="F43" s="76">
        <f>分析係数表!C46</f>
        <v>1</v>
      </c>
      <c r="G43" s="77">
        <f>E43*F43</f>
        <v>0.36587915534183563</v>
      </c>
      <c r="H43" s="77">
        <v>0.44662855696711884</v>
      </c>
      <c r="I43" s="77">
        <f>C43+H43</f>
        <v>0.44662855696711884</v>
      </c>
      <c r="J43" s="76">
        <f>分析係数表!G46</f>
        <v>9.2005076142131978E-3</v>
      </c>
      <c r="K43" s="78">
        <f>I43*J43</f>
        <v>4.1092094391010298E-3</v>
      </c>
      <c r="L43" s="79"/>
      <c r="M43" s="80"/>
      <c r="N43" s="81">
        <f>分析係数表!H46</f>
        <v>5.6971329181394824E-2</v>
      </c>
      <c r="O43" s="82">
        <f t="shared" si="4"/>
        <v>1.0078327265561691</v>
      </c>
      <c r="P43" s="76">
        <f>分析係数表!C46</f>
        <v>1</v>
      </c>
      <c r="Q43" s="82">
        <f>O43*P43</f>
        <v>1.0078327265561691</v>
      </c>
      <c r="R43" s="83">
        <v>1.0641756990700428</v>
      </c>
      <c r="S43" s="84">
        <f>I43+R43</f>
        <v>1.5108042560371617</v>
      </c>
      <c r="T43" s="85">
        <f>分析係数表!F46</f>
        <v>0.31329314720812185</v>
      </c>
      <c r="U43" s="86">
        <f t="shared" si="7"/>
        <v>0.47332462018930754</v>
      </c>
      <c r="V43" s="87">
        <f>分析係数表!D46</f>
        <v>4.7588832487309646E-4</v>
      </c>
      <c r="W43" s="167">
        <f t="shared" si="8"/>
        <v>0</v>
      </c>
      <c r="X43" s="76">
        <f>分析係数表!E46</f>
        <v>1.4276649746192893E-3</v>
      </c>
      <c r="Y43" s="166">
        <f t="shared" si="9"/>
        <v>0</v>
      </c>
    </row>
    <row r="44" spans="1:25" x14ac:dyDescent="0.2">
      <c r="A44" s="192">
        <v>40</v>
      </c>
      <c r="B44" s="14" t="s">
        <v>151</v>
      </c>
      <c r="C44" s="197">
        <f>SUM(C5:C43)</f>
        <v>100</v>
      </c>
      <c r="D44" s="92">
        <f>投入係数表!H44</f>
        <v>0.60579134434455362</v>
      </c>
      <c r="E44" s="91">
        <f>SUM(E5:E43)</f>
        <v>60.579134434455362</v>
      </c>
      <c r="F44" s="92">
        <f>分析係数表!C47</f>
        <v>0.45905743405002397</v>
      </c>
      <c r="G44" s="91">
        <f>SUM(G5:G43)</f>
        <v>10.227472193944138</v>
      </c>
      <c r="H44" s="91">
        <f>SUM(H5:H43)</f>
        <v>11.961227106961335</v>
      </c>
      <c r="I44" s="91">
        <f>SUM(I5:I43)</f>
        <v>111.96122710696133</v>
      </c>
      <c r="J44" s="92">
        <f>分析係数表!G47</f>
        <v>0.28709558230423765</v>
      </c>
      <c r="K44" s="93">
        <f>SUM(K5:K43)</f>
        <v>28.199002134520416</v>
      </c>
      <c r="L44" s="94">
        <f>最終需要_まとめ!$L$33</f>
        <v>0.62733333333333341</v>
      </c>
      <c r="M44" s="91">
        <f>K44*L44</f>
        <v>17.690174005722476</v>
      </c>
      <c r="N44" s="95">
        <f>分析係数表!H47</f>
        <v>1</v>
      </c>
      <c r="O44" s="96">
        <f>SUM(O5:O43)</f>
        <v>17.690174005722476</v>
      </c>
      <c r="P44" s="92">
        <f>分析係数表!C47</f>
        <v>0.45905743405002397</v>
      </c>
      <c r="Q44" s="96">
        <f>SUM(Q5:Q43)</f>
        <v>8.5806782309278713</v>
      </c>
      <c r="R44" s="96">
        <f>SUM(R5:R43)</f>
        <v>10.091967126218179</v>
      </c>
      <c r="S44" s="97">
        <f>SUM(S5:S43)</f>
        <v>122.05319423317948</v>
      </c>
      <c r="T44" s="98">
        <f>分析係数表!F47</f>
        <v>0.51476641739392903</v>
      </c>
      <c r="U44" s="99">
        <f>SUM(U5:U43)</f>
        <v>51.073068054690779</v>
      </c>
      <c r="V44" s="100">
        <f>分析係数表!D47</f>
        <v>0.1047101618971789</v>
      </c>
      <c r="W44" s="164">
        <f>SUM(W5:W43)</f>
        <v>21</v>
      </c>
      <c r="X44" s="92">
        <f>分析係数表!E47</f>
        <v>8.1677152774525266E-2</v>
      </c>
      <c r="Y44" s="165">
        <f>SUM(Y5:Y43)</f>
        <v>15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285</v>
      </c>
      <c r="S2" s="3" t="s">
        <v>153</v>
      </c>
      <c r="U2" s="64" t="s">
        <v>210</v>
      </c>
      <c r="W2" s="3" t="s">
        <v>130</v>
      </c>
      <c r="Y2" s="3" t="s">
        <v>154</v>
      </c>
    </row>
    <row r="3" spans="1:25" ht="44" x14ac:dyDescent="0.2">
      <c r="B3" s="65"/>
      <c r="C3" s="66" t="s">
        <v>228</v>
      </c>
      <c r="D3" s="66" t="s">
        <v>310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投入係数表!I5</f>
        <v>3.6764705882352941E-4</v>
      </c>
      <c r="E5" s="77">
        <f t="shared" ref="E5:E38" si="0">$C$11*D5</f>
        <v>3.6764705882352942E-2</v>
      </c>
      <c r="F5" s="76">
        <f>分析係数表!C8</f>
        <v>0.32915796798886565</v>
      </c>
      <c r="G5" s="77">
        <f t="shared" ref="G5:G38" si="1">E5*F5</f>
        <v>1.210139588194359E-2</v>
      </c>
      <c r="H5" s="77">
        <f t="array" ref="H5:H43">MMULT(逆行列係数!C5:AO43,'7'!G5:G43)</f>
        <v>1.679826555915229E-2</v>
      </c>
      <c r="I5" s="77">
        <f t="shared" ref="I5:I38" si="2">C5+H5</f>
        <v>1.679826555915229E-2</v>
      </c>
      <c r="J5" s="76">
        <f>分析係数表!G8</f>
        <v>0.11991869918699187</v>
      </c>
      <c r="K5" s="78">
        <f t="shared" ref="K5:K38" si="3">I5*J5</f>
        <v>2.0144261544511894E-3</v>
      </c>
      <c r="L5" s="79" t="s">
        <v>183</v>
      </c>
      <c r="M5" s="80" t="s">
        <v>183</v>
      </c>
      <c r="N5" s="81">
        <f>分析係数表!H8</f>
        <v>1.1827414015597823E-2</v>
      </c>
      <c r="O5" s="82">
        <f t="shared" ref="O5:O43" si="4">$M$44*N5</f>
        <v>0.15690606425677528</v>
      </c>
      <c r="P5" s="76">
        <f>分析係数表!C8</f>
        <v>0.32915796798886565</v>
      </c>
      <c r="Q5" s="82">
        <f t="shared" ref="Q5:Q38" si="5">O5*P5</f>
        <v>5.1646881275890531E-2</v>
      </c>
      <c r="R5" s="83">
        <f t="array" ref="R5:R43">MMULT(逆行列係数!C5:AO43,'7'!Q5:Q43)</f>
        <v>6.6225018502058072E-2</v>
      </c>
      <c r="S5" s="84">
        <f t="shared" ref="S5:S38" si="6">I5+R5</f>
        <v>8.3023284061210359E-2</v>
      </c>
      <c r="T5" s="85">
        <f>分析係数表!F8</f>
        <v>0.45172764227642276</v>
      </c>
      <c r="U5" s="86">
        <f t="shared" ref="U5:U43" si="7">S5*T5</f>
        <v>3.7503912363016263E-2</v>
      </c>
      <c r="V5" s="87">
        <f>分析係数表!D8</f>
        <v>0.19461382113821138</v>
      </c>
      <c r="W5" s="167">
        <f t="shared" ref="W5:W43" si="8">ROUND(S5*V5,0)</f>
        <v>0</v>
      </c>
      <c r="X5" s="76">
        <f>分析係数表!E8</f>
        <v>6.0467479674796751E-2</v>
      </c>
      <c r="Y5" s="166">
        <f t="shared" ref="Y5:Y43" si="9">ROUND(S5*X5,0)</f>
        <v>0</v>
      </c>
    </row>
    <row r="6" spans="1:25" x14ac:dyDescent="0.2">
      <c r="A6" s="6" t="s">
        <v>220</v>
      </c>
      <c r="B6" s="5" t="s">
        <v>266</v>
      </c>
      <c r="C6" s="90"/>
      <c r="D6" s="76">
        <f>投入係数表!I6</f>
        <v>1.0661764705882353E-2</v>
      </c>
      <c r="E6" s="77">
        <f t="shared" si="0"/>
        <v>1.0661764705882353</v>
      </c>
      <c r="F6" s="76">
        <f>分析係数表!C9</f>
        <v>0.9329896907216495</v>
      </c>
      <c r="G6" s="77">
        <f t="shared" si="1"/>
        <v>0.99473165554881748</v>
      </c>
      <c r="H6" s="77">
        <v>1.192332765610377</v>
      </c>
      <c r="I6" s="77">
        <f t="shared" si="2"/>
        <v>1.192332765610377</v>
      </c>
      <c r="J6" s="76">
        <f>分析係数表!G9</f>
        <v>0.24615384615384617</v>
      </c>
      <c r="K6" s="78">
        <f t="shared" si="3"/>
        <v>0.29349729615024667</v>
      </c>
      <c r="L6" s="79"/>
      <c r="M6" s="80"/>
      <c r="N6" s="81">
        <f>分析係数表!H9</f>
        <v>6.1718004825225836E-4</v>
      </c>
      <c r="O6" s="82">
        <f t="shared" si="4"/>
        <v>8.1876978502112337E-3</v>
      </c>
      <c r="P6" s="76">
        <f>分析係数表!C9</f>
        <v>0.9329896907216495</v>
      </c>
      <c r="Q6" s="82">
        <f t="shared" si="5"/>
        <v>7.6390376849908934E-3</v>
      </c>
      <c r="R6" s="83">
        <v>9.95359213882927E-3</v>
      </c>
      <c r="S6" s="84">
        <f t="shared" si="6"/>
        <v>1.2022863577492062</v>
      </c>
      <c r="T6" s="85">
        <f>分析係数表!F9</f>
        <v>0.67179487179487174</v>
      </c>
      <c r="U6" s="86">
        <f t="shared" si="7"/>
        <v>0.80768980956485126</v>
      </c>
      <c r="V6" s="87">
        <f>分析係数表!D9</f>
        <v>0.1076923076923077</v>
      </c>
      <c r="W6" s="167">
        <f t="shared" si="8"/>
        <v>0</v>
      </c>
      <c r="X6" s="76">
        <f>分析係数表!E9</f>
        <v>3.0769230769230771E-2</v>
      </c>
      <c r="Y6" s="166">
        <f t="shared" si="9"/>
        <v>0</v>
      </c>
    </row>
    <row r="7" spans="1:25" x14ac:dyDescent="0.2">
      <c r="A7" s="6" t="s">
        <v>221</v>
      </c>
      <c r="B7" s="5" t="s">
        <v>267</v>
      </c>
      <c r="C7" s="90"/>
      <c r="D7" s="76">
        <f>投入係数表!I7</f>
        <v>0</v>
      </c>
      <c r="E7" s="77">
        <f t="shared" si="0"/>
        <v>0</v>
      </c>
      <c r="F7" s="76">
        <f>分析係数表!C10</f>
        <v>0</v>
      </c>
      <c r="G7" s="77">
        <f t="shared" si="1"/>
        <v>0</v>
      </c>
      <c r="H7" s="77">
        <v>0</v>
      </c>
      <c r="I7" s="77">
        <f t="shared" si="2"/>
        <v>0</v>
      </c>
      <c r="J7" s="76">
        <f>分析係数表!G10</f>
        <v>0</v>
      </c>
      <c r="K7" s="78">
        <f t="shared" si="3"/>
        <v>0</v>
      </c>
      <c r="L7" s="79"/>
      <c r="M7" s="80"/>
      <c r="N7" s="81">
        <f>分析係数表!H10</f>
        <v>1.2006957302362117E-3</v>
      </c>
      <c r="O7" s="82">
        <f t="shared" si="4"/>
        <v>1.5928793999501856E-2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222</v>
      </c>
      <c r="B8" s="5" t="s">
        <v>27</v>
      </c>
      <c r="C8" s="90"/>
      <c r="D8" s="76">
        <f>投入係数表!I8</f>
        <v>6.6176470588235293E-3</v>
      </c>
      <c r="E8" s="77">
        <f t="shared" si="0"/>
        <v>0.66176470588235292</v>
      </c>
      <c r="F8" s="76">
        <f>分析係数表!C11</f>
        <v>2.4090210148641766E-2</v>
      </c>
      <c r="G8" s="77">
        <f t="shared" si="1"/>
        <v>1.5942050833659991E-2</v>
      </c>
      <c r="H8" s="77">
        <v>3.432401425243968E-2</v>
      </c>
      <c r="I8" s="77">
        <f t="shared" si="2"/>
        <v>3.432401425243968E-2</v>
      </c>
      <c r="J8" s="76">
        <f>分析係数表!G11</f>
        <v>0.35</v>
      </c>
      <c r="K8" s="78">
        <f t="shared" si="3"/>
        <v>1.2013404988353887E-2</v>
      </c>
      <c r="L8" s="79"/>
      <c r="M8" s="80"/>
      <c r="N8" s="81">
        <f>分析係数表!H11</f>
        <v>-2.2442910845536666E-5</v>
      </c>
      <c r="O8" s="82">
        <f t="shared" si="4"/>
        <v>-2.9773446728040851E-4</v>
      </c>
      <c r="P8" s="76">
        <f>分析係数表!C11</f>
        <v>2.4090210148641766E-2</v>
      </c>
      <c r="Q8" s="82">
        <f t="shared" si="5"/>
        <v>-7.1724858852789473E-6</v>
      </c>
      <c r="R8" s="83">
        <v>1.3504224539611109E-3</v>
      </c>
      <c r="S8" s="84">
        <f t="shared" si="6"/>
        <v>3.5674436706400789E-2</v>
      </c>
      <c r="T8" s="85">
        <f>分析係数表!F11</f>
        <v>0.57857142857142863</v>
      </c>
      <c r="U8" s="86">
        <f t="shared" si="7"/>
        <v>2.0640209808703316E-2</v>
      </c>
      <c r="V8" s="87">
        <f>分析係数表!D11</f>
        <v>7.1428571428571426E-3</v>
      </c>
      <c r="W8" s="167">
        <f t="shared" si="8"/>
        <v>0</v>
      </c>
      <c r="X8" s="76">
        <f>分析係数表!E11</f>
        <v>7.1428571428571426E-3</v>
      </c>
      <c r="Y8" s="166">
        <f t="shared" si="9"/>
        <v>0</v>
      </c>
    </row>
    <row r="9" spans="1:25" x14ac:dyDescent="0.2">
      <c r="A9" s="6" t="s">
        <v>223</v>
      </c>
      <c r="B9" s="5" t="s">
        <v>191</v>
      </c>
      <c r="C9" s="90"/>
      <c r="D9" s="76">
        <f>投入係数表!I9</f>
        <v>2.2058823529411764E-3</v>
      </c>
      <c r="E9" s="77">
        <f t="shared" si="0"/>
        <v>0.22058823529411764</v>
      </c>
      <c r="F9" s="76">
        <f>分析係数表!C12</f>
        <v>6.9119669876203549E-2</v>
      </c>
      <c r="G9" s="77">
        <f t="shared" si="1"/>
        <v>1.5246986002103724E-2</v>
      </c>
      <c r="H9" s="77">
        <v>1.8884250250359398E-2</v>
      </c>
      <c r="I9" s="77">
        <f t="shared" si="2"/>
        <v>1.8884250250359398E-2</v>
      </c>
      <c r="J9" s="76">
        <f>分析係数表!G12</f>
        <v>0.14290902487742874</v>
      </c>
      <c r="K9" s="78">
        <f t="shared" si="3"/>
        <v>2.698729788820201E-3</v>
      </c>
      <c r="L9" s="79"/>
      <c r="M9" s="80"/>
      <c r="N9" s="81">
        <f>分析係数表!H12</f>
        <v>9.3328844751164222E-2</v>
      </c>
      <c r="O9" s="82">
        <f t="shared" si="4"/>
        <v>1.2381287821855786</v>
      </c>
      <c r="P9" s="76">
        <f>分析係数表!C12</f>
        <v>6.9119669876203549E-2</v>
      </c>
      <c r="Q9" s="82">
        <f t="shared" si="5"/>
        <v>8.5579052688893126E-2</v>
      </c>
      <c r="R9" s="83">
        <v>9.4852742647693805E-2</v>
      </c>
      <c r="S9" s="84">
        <f t="shared" si="6"/>
        <v>0.1137369928980532</v>
      </c>
      <c r="T9" s="85">
        <f>分析係数表!F12</f>
        <v>0.29616851280188849</v>
      </c>
      <c r="U9" s="86">
        <f t="shared" si="7"/>
        <v>3.3685316037175367E-2</v>
      </c>
      <c r="V9" s="87">
        <f>分析係数表!D12</f>
        <v>3.0506627928091518E-2</v>
      </c>
      <c r="W9" s="167">
        <f t="shared" si="8"/>
        <v>0</v>
      </c>
      <c r="X9" s="76">
        <f>分析係数表!E12</f>
        <v>2.6874886508080623E-2</v>
      </c>
      <c r="Y9" s="166">
        <f t="shared" si="9"/>
        <v>0</v>
      </c>
    </row>
    <row r="10" spans="1:25" x14ac:dyDescent="0.2">
      <c r="A10" s="6" t="s">
        <v>224</v>
      </c>
      <c r="B10" s="5" t="s">
        <v>28</v>
      </c>
      <c r="C10" s="90"/>
      <c r="D10" s="76">
        <f>投入係数表!I10</f>
        <v>6.6176470588235293E-3</v>
      </c>
      <c r="E10" s="77">
        <f t="shared" si="0"/>
        <v>0.66176470588235292</v>
      </c>
      <c r="F10" s="76">
        <f>分析係数表!C13</f>
        <v>0</v>
      </c>
      <c r="G10" s="77">
        <f t="shared" si="1"/>
        <v>0</v>
      </c>
      <c r="H10" s="77">
        <v>0</v>
      </c>
      <c r="I10" s="77">
        <f t="shared" si="2"/>
        <v>0</v>
      </c>
      <c r="J10" s="76">
        <f>分析係数表!G13</f>
        <v>0.24503449717750367</v>
      </c>
      <c r="K10" s="78">
        <f t="shared" si="3"/>
        <v>0</v>
      </c>
      <c r="L10" s="79"/>
      <c r="M10" s="80"/>
      <c r="N10" s="81">
        <f>分析係数表!H13</f>
        <v>1.4329798574875161E-2</v>
      </c>
      <c r="O10" s="82">
        <f t="shared" si="4"/>
        <v>0.19010345735854081</v>
      </c>
      <c r="P10" s="76">
        <f>分析係数表!C13</f>
        <v>0</v>
      </c>
      <c r="Q10" s="82">
        <f t="shared" si="5"/>
        <v>0</v>
      </c>
      <c r="R10" s="83">
        <v>0</v>
      </c>
      <c r="S10" s="84">
        <f t="shared" si="6"/>
        <v>0</v>
      </c>
      <c r="T10" s="85">
        <f>分析係数表!F13</f>
        <v>0.38229144888145516</v>
      </c>
      <c r="U10" s="86">
        <f t="shared" si="7"/>
        <v>0</v>
      </c>
      <c r="V10" s="87">
        <f>分析係数表!D13</f>
        <v>0.18806188584570355</v>
      </c>
      <c r="W10" s="167">
        <f t="shared" si="8"/>
        <v>0</v>
      </c>
      <c r="X10" s="76">
        <f>分析係数表!E13</f>
        <v>0.14384277650010455</v>
      </c>
      <c r="Y10" s="166">
        <f t="shared" si="9"/>
        <v>0</v>
      </c>
    </row>
    <row r="11" spans="1:25" x14ac:dyDescent="0.2">
      <c r="A11" s="6" t="s">
        <v>225</v>
      </c>
      <c r="B11" s="5" t="s">
        <v>268</v>
      </c>
      <c r="C11" s="75">
        <f>最終需要_まとめ!C12</f>
        <v>100</v>
      </c>
      <c r="D11" s="76">
        <f>投入係数表!I11</f>
        <v>0.34522058823529411</v>
      </c>
      <c r="E11" s="77">
        <f t="shared" si="0"/>
        <v>34.522058823529413</v>
      </c>
      <c r="F11" s="76">
        <f>分析係数表!C14</f>
        <v>0.13476611883691525</v>
      </c>
      <c r="G11" s="77">
        <f t="shared" si="1"/>
        <v>4.6524038819067437</v>
      </c>
      <c r="H11" s="77">
        <v>4.9190544254696089</v>
      </c>
      <c r="I11" s="77">
        <f t="shared" si="2"/>
        <v>104.91905442546961</v>
      </c>
      <c r="J11" s="76">
        <f>分析係数表!G14</f>
        <v>0.15992647058823528</v>
      </c>
      <c r="K11" s="78">
        <f t="shared" si="3"/>
        <v>16.779334071720321</v>
      </c>
      <c r="L11" s="79"/>
      <c r="M11" s="80"/>
      <c r="N11" s="81">
        <f>分析係数表!H14</f>
        <v>1.1894742748134433E-3</v>
      </c>
      <c r="O11" s="82">
        <f t="shared" si="4"/>
        <v>1.5779926765861652E-2</v>
      </c>
      <c r="P11" s="76">
        <f>分析係数表!C14</f>
        <v>0.13476611883691525</v>
      </c>
      <c r="Q11" s="82">
        <f t="shared" si="5"/>
        <v>2.1265994857659312E-3</v>
      </c>
      <c r="R11" s="83">
        <v>2.1275460641843064E-2</v>
      </c>
      <c r="S11" s="84">
        <f t="shared" si="6"/>
        <v>104.94032988611146</v>
      </c>
      <c r="T11" s="85">
        <f>分析係数表!F14</f>
        <v>0.29852941176470588</v>
      </c>
      <c r="U11" s="86">
        <f t="shared" si="7"/>
        <v>31.327774951295037</v>
      </c>
      <c r="V11" s="87">
        <f>分析係数表!D14</f>
        <v>5.2205882352941178E-2</v>
      </c>
      <c r="W11" s="167">
        <f t="shared" si="8"/>
        <v>5</v>
      </c>
      <c r="X11" s="76">
        <f>分析係数表!E14</f>
        <v>3.6397058823529414E-2</v>
      </c>
      <c r="Y11" s="166">
        <f t="shared" si="9"/>
        <v>4</v>
      </c>
    </row>
    <row r="12" spans="1:25" x14ac:dyDescent="0.2">
      <c r="A12" s="6" t="s">
        <v>226</v>
      </c>
      <c r="B12" s="5" t="s">
        <v>29</v>
      </c>
      <c r="C12" s="90"/>
      <c r="D12" s="76">
        <f>投入係数表!I12</f>
        <v>3.7499999999999999E-2</v>
      </c>
      <c r="E12" s="77">
        <f t="shared" si="0"/>
        <v>3.75</v>
      </c>
      <c r="F12" s="76">
        <f>分析係数表!C15</f>
        <v>0</v>
      </c>
      <c r="G12" s="77">
        <f t="shared" si="1"/>
        <v>0</v>
      </c>
      <c r="H12" s="77">
        <v>0</v>
      </c>
      <c r="I12" s="77">
        <f t="shared" si="2"/>
        <v>0</v>
      </c>
      <c r="J12" s="76">
        <f>分析係数表!G15</f>
        <v>9.5137420718816063E-2</v>
      </c>
      <c r="K12" s="78">
        <f t="shared" si="3"/>
        <v>0</v>
      </c>
      <c r="L12" s="79"/>
      <c r="M12" s="80"/>
      <c r="N12" s="81">
        <f>分析係数表!H15</f>
        <v>8.595634853840543E-3</v>
      </c>
      <c r="O12" s="82">
        <f t="shared" si="4"/>
        <v>0.11403230096839645</v>
      </c>
      <c r="P12" s="76">
        <f>分析係数表!C15</f>
        <v>0</v>
      </c>
      <c r="Q12" s="82">
        <f t="shared" si="5"/>
        <v>0</v>
      </c>
      <c r="R12" s="83">
        <v>0</v>
      </c>
      <c r="S12" s="84">
        <f t="shared" si="6"/>
        <v>0</v>
      </c>
      <c r="T12" s="85">
        <f>分析係数表!F15</f>
        <v>0.30443974630021142</v>
      </c>
      <c r="U12" s="86">
        <f t="shared" si="7"/>
        <v>0</v>
      </c>
      <c r="V12" s="87">
        <f>分析係数表!D15</f>
        <v>2.5369978858350951E-2</v>
      </c>
      <c r="W12" s="167">
        <f t="shared" si="8"/>
        <v>0</v>
      </c>
      <c r="X12" s="76">
        <f>分析係数表!E15</f>
        <v>2.1141649048625793E-2</v>
      </c>
      <c r="Y12" s="166">
        <f t="shared" si="9"/>
        <v>0</v>
      </c>
    </row>
    <row r="13" spans="1:25" x14ac:dyDescent="0.2">
      <c r="A13" s="6" t="s">
        <v>227</v>
      </c>
      <c r="B13" s="5" t="s">
        <v>30</v>
      </c>
      <c r="C13" s="90"/>
      <c r="D13" s="76">
        <f>投入係数表!I13</f>
        <v>4.4117647058823529E-3</v>
      </c>
      <c r="E13" s="77">
        <f t="shared" si="0"/>
        <v>0.44117647058823528</v>
      </c>
      <c r="F13" s="76">
        <f>分析係数表!C16</f>
        <v>4.9817336433078729E-2</v>
      </c>
      <c r="G13" s="77">
        <f t="shared" si="1"/>
        <v>2.197823666165238E-2</v>
      </c>
      <c r="H13" s="77">
        <v>3.2135801459678134E-2</v>
      </c>
      <c r="I13" s="77">
        <f t="shared" si="2"/>
        <v>3.2135801459678134E-2</v>
      </c>
      <c r="J13" s="76">
        <f>分析係数表!G16</f>
        <v>3.313253012048193E-2</v>
      </c>
      <c r="K13" s="78">
        <f t="shared" si="3"/>
        <v>1.064740409808613E-3</v>
      </c>
      <c r="L13" s="79"/>
      <c r="M13" s="80"/>
      <c r="N13" s="81">
        <f>分析係数表!H16</f>
        <v>1.6966840599225718E-2</v>
      </c>
      <c r="O13" s="82">
        <f t="shared" si="4"/>
        <v>0.22508725726398879</v>
      </c>
      <c r="P13" s="76">
        <f>分析係数表!C16</f>
        <v>4.9817336433078729E-2</v>
      </c>
      <c r="Q13" s="82">
        <f t="shared" si="5"/>
        <v>1.1213247621919074E-2</v>
      </c>
      <c r="R13" s="83">
        <v>1.3665355644037949E-2</v>
      </c>
      <c r="S13" s="84">
        <f t="shared" si="6"/>
        <v>4.5801157103716086E-2</v>
      </c>
      <c r="T13" s="85">
        <f>分析係数表!F16</f>
        <v>0.28614457831325302</v>
      </c>
      <c r="U13" s="86">
        <f t="shared" si="7"/>
        <v>1.3105752785701892E-2</v>
      </c>
      <c r="V13" s="87">
        <f>分析係数表!D16</f>
        <v>3.0120481927710843E-2</v>
      </c>
      <c r="W13" s="167">
        <f t="shared" si="8"/>
        <v>0</v>
      </c>
      <c r="X13" s="76">
        <f>分析係数表!E16</f>
        <v>1.8072289156626505E-2</v>
      </c>
      <c r="Y13" s="166">
        <f t="shared" si="9"/>
        <v>0</v>
      </c>
    </row>
    <row r="14" spans="1:25" x14ac:dyDescent="0.2">
      <c r="A14" s="6" t="s">
        <v>2</v>
      </c>
      <c r="B14" s="5" t="s">
        <v>365</v>
      </c>
      <c r="C14" s="90"/>
      <c r="D14" s="76">
        <f>投入係数表!I14</f>
        <v>2.2426470588235294E-2</v>
      </c>
      <c r="E14" s="77">
        <f t="shared" si="0"/>
        <v>2.2426470588235294</v>
      </c>
      <c r="F14" s="76">
        <f>分析係数表!C17</f>
        <v>0.15217391304347827</v>
      </c>
      <c r="G14" s="77">
        <f t="shared" si="1"/>
        <v>0.34127237851662406</v>
      </c>
      <c r="H14" s="77">
        <v>0.40003950077665568</v>
      </c>
      <c r="I14" s="77">
        <f t="shared" si="2"/>
        <v>0.40003950077665568</v>
      </c>
      <c r="J14" s="76">
        <f>分析係数表!G17</f>
        <v>0.21460800902425267</v>
      </c>
      <c r="K14" s="78">
        <f t="shared" si="3"/>
        <v>8.5851680792734059E-2</v>
      </c>
      <c r="L14" s="79"/>
      <c r="M14" s="80"/>
      <c r="N14" s="81">
        <f>分析係数表!H17</f>
        <v>2.9400213207653033E-3</v>
      </c>
      <c r="O14" s="82">
        <f t="shared" si="4"/>
        <v>3.9003215213733511E-2</v>
      </c>
      <c r="P14" s="76">
        <f>分析係数表!C17</f>
        <v>0.15217391304347827</v>
      </c>
      <c r="Q14" s="82">
        <f t="shared" si="5"/>
        <v>5.9352718803507521E-3</v>
      </c>
      <c r="R14" s="83">
        <v>1.5160570963013407E-2</v>
      </c>
      <c r="S14" s="84">
        <f t="shared" si="6"/>
        <v>0.41520007173966911</v>
      </c>
      <c r="T14" s="85">
        <f>分析係数表!F17</f>
        <v>0.3288212069937958</v>
      </c>
      <c r="U14" s="86">
        <f t="shared" si="7"/>
        <v>0.13652658873334861</v>
      </c>
      <c r="V14" s="87">
        <f>分析係数表!D17</f>
        <v>7.4732092498589961E-2</v>
      </c>
      <c r="W14" s="167">
        <f t="shared" si="8"/>
        <v>0</v>
      </c>
      <c r="X14" s="76">
        <f>分析係数表!E17</f>
        <v>6.9655950366610264E-2</v>
      </c>
      <c r="Y14" s="166">
        <f t="shared" si="9"/>
        <v>0</v>
      </c>
    </row>
    <row r="15" spans="1:25" x14ac:dyDescent="0.2">
      <c r="A15" s="6" t="s">
        <v>3</v>
      </c>
      <c r="B15" s="5" t="s">
        <v>31</v>
      </c>
      <c r="C15" s="90"/>
      <c r="D15" s="76">
        <f>投入係数表!I15</f>
        <v>1.1029411764705882E-3</v>
      </c>
      <c r="E15" s="77">
        <f t="shared" si="0"/>
        <v>0.11029411764705882</v>
      </c>
      <c r="F15" s="76">
        <f>分析係数表!C18</f>
        <v>0.51625386996904021</v>
      </c>
      <c r="G15" s="77">
        <f t="shared" si="1"/>
        <v>5.693976507011473E-2</v>
      </c>
      <c r="H15" s="77">
        <v>9.0670829731457833E-2</v>
      </c>
      <c r="I15" s="77">
        <f t="shared" si="2"/>
        <v>9.0670829731457833E-2</v>
      </c>
      <c r="J15" s="76">
        <f>分析係数表!G18</f>
        <v>0.21552579365079366</v>
      </c>
      <c r="K15" s="78">
        <f t="shared" si="3"/>
        <v>1.9541902538848428E-2</v>
      </c>
      <c r="L15" s="79"/>
      <c r="M15" s="80"/>
      <c r="N15" s="81">
        <f>分析係数表!H18</f>
        <v>4.488582169107333E-4</v>
      </c>
      <c r="O15" s="82">
        <f t="shared" si="4"/>
        <v>5.9546893456081697E-3</v>
      </c>
      <c r="P15" s="76">
        <f>分析係数表!C18</f>
        <v>0.51625386996904021</v>
      </c>
      <c r="Q15" s="82">
        <f t="shared" si="5"/>
        <v>3.0741314191336292E-3</v>
      </c>
      <c r="R15" s="83">
        <v>9.9317599501461615E-3</v>
      </c>
      <c r="S15" s="84">
        <f t="shared" si="6"/>
        <v>0.10060258968160399</v>
      </c>
      <c r="T15" s="85">
        <f>分析係数表!F18</f>
        <v>0.45783730158730157</v>
      </c>
      <c r="U15" s="86">
        <f t="shared" si="7"/>
        <v>4.605961819252008E-2</v>
      </c>
      <c r="V15" s="87">
        <f>分析係数表!D18</f>
        <v>4.1418650793650792E-2</v>
      </c>
      <c r="W15" s="167">
        <f t="shared" si="8"/>
        <v>0</v>
      </c>
      <c r="X15" s="76">
        <f>分析係数表!E18</f>
        <v>3.8690476190476192E-2</v>
      </c>
      <c r="Y15" s="166">
        <f t="shared" si="9"/>
        <v>0</v>
      </c>
    </row>
    <row r="16" spans="1:25" x14ac:dyDescent="0.2">
      <c r="A16" s="6" t="s">
        <v>4</v>
      </c>
      <c r="B16" s="5" t="s">
        <v>32</v>
      </c>
      <c r="C16" s="90"/>
      <c r="D16" s="76">
        <f>投入係数表!I16</f>
        <v>1.838235294117647E-3</v>
      </c>
      <c r="E16" s="77">
        <f t="shared" si="0"/>
        <v>0.18382352941176469</v>
      </c>
      <c r="F16" s="76">
        <f>分析係数表!C19</f>
        <v>8.2563671984326903E-2</v>
      </c>
      <c r="G16" s="77">
        <f t="shared" si="1"/>
        <v>1.5177145585354209E-2</v>
      </c>
      <c r="H16" s="77">
        <v>2.1667085215665557E-2</v>
      </c>
      <c r="I16" s="77">
        <f t="shared" si="2"/>
        <v>2.1667085215665557E-2</v>
      </c>
      <c r="J16" s="76">
        <f>分析係数表!G19</f>
        <v>5.7971014492753624E-2</v>
      </c>
      <c r="K16" s="78">
        <f t="shared" si="3"/>
        <v>1.2560629110530757E-3</v>
      </c>
      <c r="L16" s="79"/>
      <c r="M16" s="80"/>
      <c r="N16" s="81">
        <f>分析係数表!H19</f>
        <v>-1.1221455422768333E-4</v>
      </c>
      <c r="O16" s="82">
        <f t="shared" si="4"/>
        <v>-1.4886723364020424E-3</v>
      </c>
      <c r="P16" s="76">
        <f>分析係数表!C19</f>
        <v>8.2563671984326903E-2</v>
      </c>
      <c r="Q16" s="82">
        <f t="shared" si="5"/>
        <v>-1.2291025447483977E-4</v>
      </c>
      <c r="R16" s="83">
        <v>9.1654754039149672E-4</v>
      </c>
      <c r="S16" s="84">
        <f t="shared" si="6"/>
        <v>2.2583632756057053E-2</v>
      </c>
      <c r="T16" s="85">
        <f>分析係数表!F19</f>
        <v>0.2402745995423341</v>
      </c>
      <c r="U16" s="86">
        <f t="shared" si="7"/>
        <v>5.4262733166727476E-3</v>
      </c>
      <c r="V16" s="87">
        <f>分析係数表!D19</f>
        <v>4.6529366895499621E-2</v>
      </c>
      <c r="W16" s="167">
        <f t="shared" si="8"/>
        <v>0</v>
      </c>
      <c r="X16" s="76">
        <f>分析係数表!E19</f>
        <v>5.1106025934401222E-2</v>
      </c>
      <c r="Y16" s="166">
        <f t="shared" si="9"/>
        <v>0</v>
      </c>
    </row>
    <row r="17" spans="1:25" x14ac:dyDescent="0.2">
      <c r="A17" s="6" t="s">
        <v>5</v>
      </c>
      <c r="B17" s="5" t="s">
        <v>33</v>
      </c>
      <c r="C17" s="90"/>
      <c r="D17" s="76">
        <f>投入係数表!I17</f>
        <v>7.3529411764705881E-4</v>
      </c>
      <c r="E17" s="77">
        <f t="shared" si="0"/>
        <v>7.3529411764705885E-2</v>
      </c>
      <c r="F17" s="76">
        <f>分析係数表!C20</f>
        <v>2.7239392352016778E-2</v>
      </c>
      <c r="G17" s="77">
        <f t="shared" si="1"/>
        <v>2.0028964964718221E-3</v>
      </c>
      <c r="H17" s="77">
        <v>3.5309334143351911E-3</v>
      </c>
      <c r="I17" s="77">
        <f t="shared" si="2"/>
        <v>3.5309334143351911E-3</v>
      </c>
      <c r="J17" s="76">
        <f>分析係数表!G20</f>
        <v>0.10507246376811594</v>
      </c>
      <c r="K17" s="78">
        <f t="shared" si="3"/>
        <v>3.7100387324536427E-4</v>
      </c>
      <c r="L17" s="79"/>
      <c r="M17" s="80"/>
      <c r="N17" s="81">
        <f>分析係数表!H20</f>
        <v>5.610727711384166E-4</v>
      </c>
      <c r="O17" s="82">
        <f t="shared" si="4"/>
        <v>7.4433616820102112E-3</v>
      </c>
      <c r="P17" s="76">
        <f>分析係数表!C20</f>
        <v>2.7239392352016778E-2</v>
      </c>
      <c r="Q17" s="82">
        <f t="shared" si="5"/>
        <v>2.0275264927424369E-4</v>
      </c>
      <c r="R17" s="83">
        <v>6.7345783976194805E-4</v>
      </c>
      <c r="S17" s="84">
        <f t="shared" si="6"/>
        <v>4.2043912540971392E-3</v>
      </c>
      <c r="T17" s="85">
        <f>分析係数表!F20</f>
        <v>0.2318840579710145</v>
      </c>
      <c r="U17" s="86">
        <f t="shared" si="7"/>
        <v>9.749313052978874E-4</v>
      </c>
      <c r="V17" s="87">
        <f>分析係数表!D20</f>
        <v>0</v>
      </c>
      <c r="W17" s="167">
        <f t="shared" si="8"/>
        <v>0</v>
      </c>
      <c r="X17" s="76">
        <f>分析係数表!E20</f>
        <v>0</v>
      </c>
      <c r="Y17" s="166">
        <f t="shared" si="9"/>
        <v>0</v>
      </c>
    </row>
    <row r="18" spans="1:25" x14ac:dyDescent="0.2">
      <c r="A18" s="6" t="s">
        <v>6</v>
      </c>
      <c r="B18" s="5" t="s">
        <v>34</v>
      </c>
      <c r="C18" s="90"/>
      <c r="D18" s="76">
        <f>投入係数表!I18</f>
        <v>4.0441176470588239E-3</v>
      </c>
      <c r="E18" s="77">
        <f t="shared" si="0"/>
        <v>0.40441176470588241</v>
      </c>
      <c r="F18" s="76">
        <f>分析係数表!C21</f>
        <v>0.24117205108940643</v>
      </c>
      <c r="G18" s="77">
        <f t="shared" si="1"/>
        <v>9.7532814778804086E-2</v>
      </c>
      <c r="H18" s="77">
        <v>0.13079049651887464</v>
      </c>
      <c r="I18" s="77">
        <f t="shared" si="2"/>
        <v>0.13079049651887464</v>
      </c>
      <c r="J18" s="76">
        <f>分析係数表!G21</f>
        <v>0.28520236087689715</v>
      </c>
      <c r="K18" s="78">
        <f t="shared" si="3"/>
        <v>3.730175838744465E-2</v>
      </c>
      <c r="L18" s="79"/>
      <c r="M18" s="80"/>
      <c r="N18" s="81">
        <f>分析係数表!H21</f>
        <v>9.4260225551254001E-4</v>
      </c>
      <c r="O18" s="82">
        <f t="shared" si="4"/>
        <v>1.2504847625777157E-2</v>
      </c>
      <c r="P18" s="76">
        <f>分析係数表!C21</f>
        <v>0.24117205108940643</v>
      </c>
      <c r="Q18" s="82">
        <f t="shared" si="5"/>
        <v>3.0158197504691711E-3</v>
      </c>
      <c r="R18" s="83">
        <v>8.8800770186569823E-3</v>
      </c>
      <c r="S18" s="84">
        <f t="shared" si="6"/>
        <v>0.13967057353753162</v>
      </c>
      <c r="T18" s="85">
        <f>分析係数表!F21</f>
        <v>0.42559021922428331</v>
      </c>
      <c r="U18" s="86">
        <f t="shared" si="7"/>
        <v>5.9442430011019468E-2</v>
      </c>
      <c r="V18" s="87">
        <f>分析係数表!D21</f>
        <v>8.8743676222596962E-2</v>
      </c>
      <c r="W18" s="167">
        <f t="shared" si="8"/>
        <v>0</v>
      </c>
      <c r="X18" s="76">
        <f>分析係数表!E21</f>
        <v>7.2512647554806076E-2</v>
      </c>
      <c r="Y18" s="166">
        <f t="shared" si="9"/>
        <v>0</v>
      </c>
    </row>
    <row r="19" spans="1:25" x14ac:dyDescent="0.2">
      <c r="A19" s="6" t="s">
        <v>7</v>
      </c>
      <c r="B19" s="5" t="s">
        <v>269</v>
      </c>
      <c r="C19" s="90"/>
      <c r="D19" s="76">
        <f>投入係数表!I19</f>
        <v>3.6764705882352941E-4</v>
      </c>
      <c r="E19" s="77">
        <f t="shared" si="0"/>
        <v>3.6764705882352942E-2</v>
      </c>
      <c r="F19" s="76">
        <f>分析係数表!C22</f>
        <v>3.5323801513877262E-2</v>
      </c>
      <c r="G19" s="77">
        <f t="shared" si="1"/>
        <v>1.2986691733043111E-3</v>
      </c>
      <c r="H19" s="77">
        <v>2.0854484762734631E-3</v>
      </c>
      <c r="I19" s="77">
        <f t="shared" si="2"/>
        <v>2.0854484762734631E-3</v>
      </c>
      <c r="J19" s="76">
        <f>分析係数表!G22</f>
        <v>0.19469026548672566</v>
      </c>
      <c r="K19" s="78">
        <f t="shared" si="3"/>
        <v>4.0601651750456804E-4</v>
      </c>
      <c r="L19" s="79"/>
      <c r="M19" s="80"/>
      <c r="N19" s="81">
        <f>分析係数表!H22</f>
        <v>4.4885821691073332E-5</v>
      </c>
      <c r="O19" s="82">
        <f t="shared" si="4"/>
        <v>5.9546893456081701E-4</v>
      </c>
      <c r="P19" s="76">
        <f>分析係数表!C22</f>
        <v>3.5323801513877262E-2</v>
      </c>
      <c r="Q19" s="82">
        <f t="shared" si="5"/>
        <v>2.1034226452106269E-5</v>
      </c>
      <c r="R19" s="83">
        <v>2.581665033323336E-4</v>
      </c>
      <c r="S19" s="84">
        <f t="shared" si="6"/>
        <v>2.3436149796057966E-3</v>
      </c>
      <c r="T19" s="85">
        <f>分析係数表!F22</f>
        <v>0.41199606686332352</v>
      </c>
      <c r="U19" s="86">
        <f t="shared" si="7"/>
        <v>9.655601538395564E-4</v>
      </c>
      <c r="V19" s="87">
        <f>分析係数表!D22</f>
        <v>8.6529006882989187E-2</v>
      </c>
      <c r="W19" s="167">
        <f t="shared" si="8"/>
        <v>0</v>
      </c>
      <c r="X19" s="76">
        <f>分析係数表!E22</f>
        <v>8.9478859390363819E-2</v>
      </c>
      <c r="Y19" s="166">
        <f t="shared" si="9"/>
        <v>0</v>
      </c>
    </row>
    <row r="20" spans="1:25" x14ac:dyDescent="0.2">
      <c r="A20" s="6" t="s">
        <v>8</v>
      </c>
      <c r="B20" s="5" t="s">
        <v>270</v>
      </c>
      <c r="C20" s="90"/>
      <c r="D20" s="76">
        <f>投入係数表!I20</f>
        <v>0</v>
      </c>
      <c r="E20" s="77">
        <f t="shared" si="0"/>
        <v>0</v>
      </c>
      <c r="F20" s="76">
        <f>分析係数表!C23</f>
        <v>0</v>
      </c>
      <c r="G20" s="77">
        <f t="shared" si="1"/>
        <v>0</v>
      </c>
      <c r="H20" s="77">
        <v>0</v>
      </c>
      <c r="I20" s="77">
        <f t="shared" si="2"/>
        <v>0</v>
      </c>
      <c r="J20" s="76">
        <f>分析係数表!G23</f>
        <v>0.21571476472560636</v>
      </c>
      <c r="K20" s="78">
        <f t="shared" si="3"/>
        <v>0</v>
      </c>
      <c r="L20" s="79"/>
      <c r="M20" s="80"/>
      <c r="N20" s="81">
        <f>分析係数表!H23</f>
        <v>2.2442910845536666E-5</v>
      </c>
      <c r="O20" s="82">
        <f t="shared" si="4"/>
        <v>2.9773446728040851E-4</v>
      </c>
      <c r="P20" s="76">
        <f>分析係数表!C23</f>
        <v>0</v>
      </c>
      <c r="Q20" s="82">
        <f t="shared" si="5"/>
        <v>0</v>
      </c>
      <c r="R20" s="83">
        <v>0</v>
      </c>
      <c r="S20" s="84">
        <f t="shared" si="6"/>
        <v>0</v>
      </c>
      <c r="T20" s="85">
        <f>分析係数表!F23</f>
        <v>0.43970045825416343</v>
      </c>
      <c r="U20" s="86">
        <f t="shared" si="7"/>
        <v>0</v>
      </c>
      <c r="V20" s="87">
        <f>分析係数表!D23</f>
        <v>2.7830557728847658E-2</v>
      </c>
      <c r="W20" s="167">
        <f t="shared" si="8"/>
        <v>0</v>
      </c>
      <c r="X20" s="76">
        <f>分析係数表!E23</f>
        <v>2.7159941879959765E-2</v>
      </c>
      <c r="Y20" s="166">
        <f t="shared" si="9"/>
        <v>0</v>
      </c>
    </row>
    <row r="21" spans="1:25" x14ac:dyDescent="0.2">
      <c r="A21" s="6" t="s">
        <v>9</v>
      </c>
      <c r="B21" s="5" t="s">
        <v>271</v>
      </c>
      <c r="C21" s="90"/>
      <c r="D21" s="76">
        <f>投入係数表!I21</f>
        <v>0</v>
      </c>
      <c r="E21" s="77">
        <f t="shared" si="0"/>
        <v>0</v>
      </c>
      <c r="F21" s="76">
        <f>分析係数表!C24</f>
        <v>0.4951060358890701</v>
      </c>
      <c r="G21" s="77">
        <f t="shared" si="1"/>
        <v>0</v>
      </c>
      <c r="H21" s="77">
        <v>8.0779946755810354E-3</v>
      </c>
      <c r="I21" s="77">
        <f t="shared" si="2"/>
        <v>8.0779946755810354E-3</v>
      </c>
      <c r="J21" s="76">
        <f>分析係数表!G24</f>
        <v>0.20816733067729085</v>
      </c>
      <c r="K21" s="78">
        <f t="shared" si="3"/>
        <v>1.6815745888410722E-3</v>
      </c>
      <c r="L21" s="79"/>
      <c r="M21" s="80"/>
      <c r="N21" s="81">
        <f>分析係数表!H24</f>
        <v>3.5908657352858665E-4</v>
      </c>
      <c r="O21" s="82">
        <f t="shared" si="4"/>
        <v>4.7637514764865361E-3</v>
      </c>
      <c r="P21" s="76">
        <f>分析係数表!C24</f>
        <v>0.4951060358890701</v>
      </c>
      <c r="Q21" s="82">
        <f t="shared" si="5"/>
        <v>2.3585621094839534E-3</v>
      </c>
      <c r="R21" s="83">
        <v>1.1567291213062689E-2</v>
      </c>
      <c r="S21" s="84">
        <f t="shared" si="6"/>
        <v>1.9645285888643726E-2</v>
      </c>
      <c r="T21" s="85">
        <f>分析係数表!F24</f>
        <v>0.39043824701195218</v>
      </c>
      <c r="U21" s="86">
        <f t="shared" si="7"/>
        <v>7.6702709844106978E-3</v>
      </c>
      <c r="V21" s="87">
        <f>分析係数表!D24</f>
        <v>1.4940239043824702E-2</v>
      </c>
      <c r="W21" s="167">
        <f t="shared" si="8"/>
        <v>0</v>
      </c>
      <c r="X21" s="76">
        <f>分析係数表!E24</f>
        <v>1.0956175298804782E-2</v>
      </c>
      <c r="Y21" s="166">
        <f t="shared" si="9"/>
        <v>0</v>
      </c>
    </row>
    <row r="22" spans="1:25" x14ac:dyDescent="0.2">
      <c r="A22" s="6" t="s">
        <v>10</v>
      </c>
      <c r="B22" s="5" t="s">
        <v>272</v>
      </c>
      <c r="C22" s="90"/>
      <c r="D22" s="76">
        <f>投入係数表!I22</f>
        <v>0</v>
      </c>
      <c r="E22" s="77">
        <f t="shared" si="0"/>
        <v>0</v>
      </c>
      <c r="F22" s="76">
        <f>分析係数表!C25</f>
        <v>2.1697016660209179E-2</v>
      </c>
      <c r="G22" s="77">
        <f t="shared" si="1"/>
        <v>0</v>
      </c>
      <c r="H22" s="77">
        <v>9.7309310726554602E-4</v>
      </c>
      <c r="I22" s="77">
        <f t="shared" si="2"/>
        <v>9.7309310726554602E-4</v>
      </c>
      <c r="J22" s="76">
        <f>分析係数表!G25</f>
        <v>0.19533527696793002</v>
      </c>
      <c r="K22" s="78">
        <f t="shared" si="3"/>
        <v>1.9007941162329907E-4</v>
      </c>
      <c r="L22" s="79"/>
      <c r="M22" s="80"/>
      <c r="N22" s="81">
        <f>分析係数表!H25</f>
        <v>5.2740840487011166E-4</v>
      </c>
      <c r="O22" s="82">
        <f t="shared" si="4"/>
        <v>6.9967599810895993E-3</v>
      </c>
      <c r="P22" s="76">
        <f>分析係数表!C25</f>
        <v>2.1697016660209179E-2</v>
      </c>
      <c r="Q22" s="82">
        <f t="shared" si="5"/>
        <v>1.5180881787718589E-4</v>
      </c>
      <c r="R22" s="83">
        <v>1.2204234938428737E-3</v>
      </c>
      <c r="S22" s="84">
        <f t="shared" si="6"/>
        <v>2.1935166011084195E-3</v>
      </c>
      <c r="T22" s="85">
        <f>分析係数表!F25</f>
        <v>0.34839650145772594</v>
      </c>
      <c r="U22" s="86">
        <f t="shared" si="7"/>
        <v>7.6421350971561555E-4</v>
      </c>
      <c r="V22" s="87">
        <f>分析係数表!D25</f>
        <v>0.22157434402332363</v>
      </c>
      <c r="W22" s="167">
        <f t="shared" si="8"/>
        <v>0</v>
      </c>
      <c r="X22" s="76">
        <f>分析係数表!E25</f>
        <v>0.11661807580174927</v>
      </c>
      <c r="Y22" s="166">
        <f t="shared" si="9"/>
        <v>0</v>
      </c>
    </row>
    <row r="23" spans="1:25" x14ac:dyDescent="0.2">
      <c r="A23" s="6" t="s">
        <v>11</v>
      </c>
      <c r="B23" s="5" t="s">
        <v>35</v>
      </c>
      <c r="C23" s="90"/>
      <c r="D23" s="76">
        <f>投入係数表!I23</f>
        <v>0</v>
      </c>
      <c r="E23" s="77">
        <f t="shared" si="0"/>
        <v>0</v>
      </c>
      <c r="F23" s="76">
        <f>分析係数表!C26</f>
        <v>0.4020083102493075</v>
      </c>
      <c r="G23" s="77">
        <f t="shared" si="1"/>
        <v>0</v>
      </c>
      <c r="H23" s="77">
        <v>8.4002385372892036E-3</v>
      </c>
      <c r="I23" s="77">
        <f t="shared" si="2"/>
        <v>8.4002385372892036E-3</v>
      </c>
      <c r="J23" s="76">
        <f>分析係数表!G26</f>
        <v>0.19660602354380063</v>
      </c>
      <c r="K23" s="78">
        <f t="shared" si="3"/>
        <v>1.6515374956358225E-3</v>
      </c>
      <c r="L23" s="79"/>
      <c r="M23" s="80"/>
      <c r="N23" s="81">
        <f>分析係数表!H26</f>
        <v>1.0985804858890199E-2</v>
      </c>
      <c r="O23" s="82">
        <f t="shared" si="4"/>
        <v>0.14574102173375997</v>
      </c>
      <c r="P23" s="76">
        <f>分析係数表!C26</f>
        <v>0.4020083102493075</v>
      </c>
      <c r="Q23" s="82">
        <f t="shared" si="5"/>
        <v>5.8589101881196447E-2</v>
      </c>
      <c r="R23" s="83">
        <v>6.4835661175690673E-2</v>
      </c>
      <c r="S23" s="84">
        <f t="shared" si="6"/>
        <v>7.3235899712979877E-2</v>
      </c>
      <c r="T23" s="85">
        <f>分析係数表!F26</f>
        <v>0.33374101819293683</v>
      </c>
      <c r="U23" s="86">
        <f t="shared" si="7"/>
        <v>2.4441823738485715E-2</v>
      </c>
      <c r="V23" s="87">
        <f>分析係数表!D26</f>
        <v>1.513530041278092E-2</v>
      </c>
      <c r="W23" s="167">
        <f t="shared" si="8"/>
        <v>0</v>
      </c>
      <c r="X23" s="76">
        <f>分析係数表!E26</f>
        <v>1.5288182235132243E-2</v>
      </c>
      <c r="Y23" s="166">
        <f t="shared" si="9"/>
        <v>0</v>
      </c>
    </row>
    <row r="24" spans="1:25" x14ac:dyDescent="0.2">
      <c r="A24" s="6" t="s">
        <v>12</v>
      </c>
      <c r="B24" s="5" t="s">
        <v>366</v>
      </c>
      <c r="C24" s="90"/>
      <c r="D24" s="76">
        <f>投入係数表!I24</f>
        <v>0</v>
      </c>
      <c r="E24" s="77">
        <f t="shared" si="0"/>
        <v>0</v>
      </c>
      <c r="F24" s="76">
        <f>分析係数表!C27</f>
        <v>0.43829355002539361</v>
      </c>
      <c r="G24" s="77">
        <f t="shared" si="1"/>
        <v>0</v>
      </c>
      <c r="H24" s="77">
        <v>1.9147461641293511E-3</v>
      </c>
      <c r="I24" s="77">
        <f t="shared" si="2"/>
        <v>1.9147461641293511E-3</v>
      </c>
      <c r="J24" s="76">
        <f>分析係数表!G27</f>
        <v>0.17011899515204937</v>
      </c>
      <c r="K24" s="78">
        <f t="shared" si="3"/>
        <v>3.2573469341292619E-4</v>
      </c>
      <c r="L24" s="79"/>
      <c r="M24" s="80"/>
      <c r="N24" s="81">
        <f>分析係数表!H27</f>
        <v>1.1098019413117881E-2</v>
      </c>
      <c r="O24" s="82">
        <f t="shared" si="4"/>
        <v>0.14722969407016198</v>
      </c>
      <c r="P24" s="76">
        <f>分析係数表!C27</f>
        <v>0.43829355002539361</v>
      </c>
      <c r="Q24" s="82">
        <f t="shared" si="5"/>
        <v>6.4529825283163936E-2</v>
      </c>
      <c r="R24" s="83">
        <v>6.6035398890692598E-2</v>
      </c>
      <c r="S24" s="84">
        <f t="shared" si="6"/>
        <v>6.7950145054821956E-2</v>
      </c>
      <c r="T24" s="85">
        <f>分析係数表!F27</f>
        <v>0.31996474217717058</v>
      </c>
      <c r="U24" s="86">
        <f t="shared" si="7"/>
        <v>2.1741650643367451E-2</v>
      </c>
      <c r="V24" s="87">
        <f>分析係数表!D27</f>
        <v>4.2309387395328336E-2</v>
      </c>
      <c r="W24" s="167">
        <f t="shared" si="8"/>
        <v>0</v>
      </c>
      <c r="X24" s="76">
        <f>分析係数表!E27</f>
        <v>4.9360951961216398E-2</v>
      </c>
      <c r="Y24" s="166">
        <f t="shared" si="9"/>
        <v>0</v>
      </c>
    </row>
    <row r="25" spans="1:25" x14ac:dyDescent="0.2">
      <c r="A25" s="6" t="s">
        <v>13</v>
      </c>
      <c r="B25" s="5" t="s">
        <v>192</v>
      </c>
      <c r="C25" s="90"/>
      <c r="D25" s="76">
        <f>投入係数表!I25</f>
        <v>0</v>
      </c>
      <c r="E25" s="77">
        <f t="shared" si="0"/>
        <v>0</v>
      </c>
      <c r="F25" s="76">
        <f>分析係数表!C28</f>
        <v>5.3001622498647927E-2</v>
      </c>
      <c r="G25" s="77">
        <f t="shared" si="1"/>
        <v>0</v>
      </c>
      <c r="H25" s="77">
        <v>2.3533660194585033E-3</v>
      </c>
      <c r="I25" s="77">
        <f t="shared" si="2"/>
        <v>2.3533660194585033E-3</v>
      </c>
      <c r="J25" s="76">
        <f>分析係数表!G28</f>
        <v>0.12481857764876633</v>
      </c>
      <c r="K25" s="78">
        <f t="shared" si="3"/>
        <v>2.9374379923574932E-4</v>
      </c>
      <c r="L25" s="79"/>
      <c r="M25" s="80"/>
      <c r="N25" s="81">
        <f>分析係数表!H28</f>
        <v>2.0793356898389723E-2</v>
      </c>
      <c r="O25" s="82">
        <f t="shared" si="4"/>
        <v>0.2758509839352985</v>
      </c>
      <c r="P25" s="76">
        <f>分析係数表!C28</f>
        <v>5.3001622498647927E-2</v>
      </c>
      <c r="Q25" s="82">
        <f t="shared" si="5"/>
        <v>1.4620549716419285E-2</v>
      </c>
      <c r="R25" s="83">
        <v>1.5831319556968086E-2</v>
      </c>
      <c r="S25" s="84">
        <f t="shared" si="6"/>
        <v>1.818468557642659E-2</v>
      </c>
      <c r="T25" s="85">
        <f>分析係数表!F28</f>
        <v>0.21335268505079827</v>
      </c>
      <c r="U25" s="86">
        <f t="shared" si="7"/>
        <v>3.8797514945351362E-3</v>
      </c>
      <c r="V25" s="87">
        <f>分析係数表!D28</f>
        <v>0.1204644412191582</v>
      </c>
      <c r="W25" s="167">
        <f t="shared" si="8"/>
        <v>0</v>
      </c>
      <c r="X25" s="76">
        <f>分析係数表!E28</f>
        <v>0.11683599419448476</v>
      </c>
      <c r="Y25" s="166">
        <f t="shared" si="9"/>
        <v>0</v>
      </c>
    </row>
    <row r="26" spans="1:25" x14ac:dyDescent="0.2">
      <c r="A26" s="6" t="s">
        <v>14</v>
      </c>
      <c r="B26" s="5" t="s">
        <v>50</v>
      </c>
      <c r="C26" s="90"/>
      <c r="D26" s="76">
        <f>投入係数表!I26</f>
        <v>1.6176470588235296E-2</v>
      </c>
      <c r="E26" s="77">
        <f t="shared" si="0"/>
        <v>1.6176470588235297</v>
      </c>
      <c r="F26" s="76">
        <f>分析係数表!C29</f>
        <v>0.65190409026798313</v>
      </c>
      <c r="G26" s="77">
        <f t="shared" si="1"/>
        <v>1.0545507342570317</v>
      </c>
      <c r="H26" s="77">
        <v>1.2410926133056102</v>
      </c>
      <c r="I26" s="77">
        <f t="shared" si="2"/>
        <v>1.2410926133056102</v>
      </c>
      <c r="J26" s="76">
        <f>分析係数表!G29</f>
        <v>0.25912644337660473</v>
      </c>
      <c r="K26" s="78">
        <f t="shared" si="3"/>
        <v>0.32159991478685857</v>
      </c>
      <c r="L26" s="79"/>
      <c r="M26" s="80"/>
      <c r="N26" s="81">
        <f>分析係数表!H29</f>
        <v>1.0054424058800426E-2</v>
      </c>
      <c r="O26" s="82">
        <f t="shared" si="4"/>
        <v>0.13338504134162299</v>
      </c>
      <c r="P26" s="76">
        <f>分析係数表!C29</f>
        <v>0.65190409026798313</v>
      </c>
      <c r="Q26" s="82">
        <f t="shared" si="5"/>
        <v>8.6954254031168049E-2</v>
      </c>
      <c r="R26" s="83">
        <v>0.14825784358005087</v>
      </c>
      <c r="S26" s="84">
        <f t="shared" si="6"/>
        <v>1.3893504568856609</v>
      </c>
      <c r="T26" s="85">
        <f>分析係数表!F29</f>
        <v>0.37595926271247221</v>
      </c>
      <c r="U26" s="86">
        <f t="shared" si="7"/>
        <v>0.52233917341996949</v>
      </c>
      <c r="V26" s="87">
        <f>分析係数表!D29</f>
        <v>5.8165387649716703E-2</v>
      </c>
      <c r="W26" s="167">
        <f t="shared" si="8"/>
        <v>0</v>
      </c>
      <c r="X26" s="76">
        <f>分析係数表!E29</f>
        <v>4.2817184250161372E-2</v>
      </c>
      <c r="Y26" s="166">
        <f t="shared" si="9"/>
        <v>0</v>
      </c>
    </row>
    <row r="27" spans="1:25" x14ac:dyDescent="0.2">
      <c r="A27" s="6" t="s">
        <v>15</v>
      </c>
      <c r="B27" s="5" t="s">
        <v>36</v>
      </c>
      <c r="C27" s="90"/>
      <c r="D27" s="76">
        <f>投入係数表!I27</f>
        <v>4.4117647058823529E-3</v>
      </c>
      <c r="E27" s="77">
        <f t="shared" si="0"/>
        <v>0.44117647058823528</v>
      </c>
      <c r="F27" s="76">
        <f>分析係数表!C30</f>
        <v>1</v>
      </c>
      <c r="G27" s="77">
        <f t="shared" si="1"/>
        <v>0.44117647058823528</v>
      </c>
      <c r="H27" s="77">
        <v>0.53583967853647341</v>
      </c>
      <c r="I27" s="77">
        <f t="shared" si="2"/>
        <v>0.53583967853647341</v>
      </c>
      <c r="J27" s="76">
        <f>分析係数表!G30</f>
        <v>0.34475873544093177</v>
      </c>
      <c r="K27" s="78">
        <f t="shared" si="3"/>
        <v>0.18473540997130997</v>
      </c>
      <c r="L27" s="79"/>
      <c r="M27" s="80"/>
      <c r="N27" s="81">
        <f>分析係数表!H30</f>
        <v>0</v>
      </c>
      <c r="O27" s="82">
        <f t="shared" si="4"/>
        <v>0</v>
      </c>
      <c r="P27" s="76">
        <f>分析係数表!C30</f>
        <v>1</v>
      </c>
      <c r="Q27" s="82">
        <f t="shared" si="5"/>
        <v>0</v>
      </c>
      <c r="R27" s="83">
        <v>3.2678655119316398E-2</v>
      </c>
      <c r="S27" s="84">
        <f t="shared" si="6"/>
        <v>0.56851833365578985</v>
      </c>
      <c r="T27" s="85">
        <f>分析係数表!F30</f>
        <v>0.43948973932334995</v>
      </c>
      <c r="U27" s="86">
        <f t="shared" si="7"/>
        <v>0.24985797425892836</v>
      </c>
      <c r="V27" s="87">
        <f>分析係数表!D30</f>
        <v>0.13666112035496394</v>
      </c>
      <c r="W27" s="167">
        <f t="shared" si="8"/>
        <v>0</v>
      </c>
      <c r="X27" s="76">
        <f>分析係数表!E30</f>
        <v>8.1752634498058793E-2</v>
      </c>
      <c r="Y27" s="166">
        <f t="shared" si="9"/>
        <v>0</v>
      </c>
    </row>
    <row r="28" spans="1:25" x14ac:dyDescent="0.2">
      <c r="A28" s="6" t="s">
        <v>16</v>
      </c>
      <c r="B28" s="5" t="s">
        <v>193</v>
      </c>
      <c r="C28" s="90"/>
      <c r="D28" s="76">
        <f>投入係数表!I28</f>
        <v>5.5514705882352938E-2</v>
      </c>
      <c r="E28" s="77">
        <f t="shared" si="0"/>
        <v>5.5514705882352935</v>
      </c>
      <c r="F28" s="76">
        <f>分析係数表!C31</f>
        <v>0.24163027656477443</v>
      </c>
      <c r="G28" s="77">
        <f t="shared" si="1"/>
        <v>1.341403373576505</v>
      </c>
      <c r="H28" s="77">
        <v>1.4659580441536424</v>
      </c>
      <c r="I28" s="77">
        <f t="shared" si="2"/>
        <v>1.4659580441536424</v>
      </c>
      <c r="J28" s="76">
        <f>分析係数表!G31</f>
        <v>7.02247191011236E-2</v>
      </c>
      <c r="K28" s="78">
        <f t="shared" si="3"/>
        <v>0.10294649186472209</v>
      </c>
      <c r="L28" s="79"/>
      <c r="M28" s="80"/>
      <c r="N28" s="81">
        <f>分析係数表!H31</f>
        <v>2.3138641081748304E-2</v>
      </c>
      <c r="O28" s="82">
        <f t="shared" si="4"/>
        <v>0.30696423576610116</v>
      </c>
      <c r="P28" s="76">
        <f>分析係数表!C31</f>
        <v>0.24163027656477443</v>
      </c>
      <c r="Q28" s="82">
        <f t="shared" si="5"/>
        <v>7.4171853183657641E-2</v>
      </c>
      <c r="R28" s="83">
        <v>9.8089217112875757E-2</v>
      </c>
      <c r="S28" s="84">
        <f t="shared" si="6"/>
        <v>1.5640472612665182</v>
      </c>
      <c r="T28" s="85">
        <f>分析係数表!F31</f>
        <v>0.24349497338852749</v>
      </c>
      <c r="U28" s="86">
        <f t="shared" si="7"/>
        <v>0.38083764626049016</v>
      </c>
      <c r="V28" s="87">
        <f>分析係数表!D31</f>
        <v>2.9568302779420464E-4</v>
      </c>
      <c r="W28" s="167">
        <f t="shared" si="8"/>
        <v>0</v>
      </c>
      <c r="X28" s="76">
        <f>分析係数表!E31</f>
        <v>2.9568302779420464E-4</v>
      </c>
      <c r="Y28" s="166">
        <f t="shared" si="9"/>
        <v>0</v>
      </c>
    </row>
    <row r="29" spans="1:25" x14ac:dyDescent="0.2">
      <c r="A29" s="6" t="s">
        <v>17</v>
      </c>
      <c r="B29" s="5" t="s">
        <v>273</v>
      </c>
      <c r="C29" s="90"/>
      <c r="D29" s="76">
        <f>投入係数表!I29</f>
        <v>2.5735294117647058E-3</v>
      </c>
      <c r="E29" s="77">
        <f t="shared" si="0"/>
        <v>0.25735294117647056</v>
      </c>
      <c r="F29" s="76">
        <f>分析係数表!C32</f>
        <v>0.66123499142367059</v>
      </c>
      <c r="G29" s="77">
        <f t="shared" si="1"/>
        <v>0.17017076985167992</v>
      </c>
      <c r="H29" s="77">
        <v>0.20529203316855468</v>
      </c>
      <c r="I29" s="77">
        <f t="shared" si="2"/>
        <v>0.20529203316855468</v>
      </c>
      <c r="J29" s="76">
        <f>分析係数表!G32</f>
        <v>0.1404639175257732</v>
      </c>
      <c r="K29" s="78">
        <f t="shared" si="3"/>
        <v>2.8836123215686162E-2</v>
      </c>
      <c r="L29" s="79"/>
      <c r="M29" s="80"/>
      <c r="N29" s="81">
        <f>分析係数表!H32</f>
        <v>6.5982157885877794E-3</v>
      </c>
      <c r="O29" s="82">
        <f t="shared" si="4"/>
        <v>8.753393338044009E-2</v>
      </c>
      <c r="P29" s="76">
        <f>分析係数表!C32</f>
        <v>0.66123499142367059</v>
      </c>
      <c r="Q29" s="82">
        <f t="shared" si="5"/>
        <v>5.7880499688095458E-2</v>
      </c>
      <c r="R29" s="83">
        <v>7.6147572824274048E-2</v>
      </c>
      <c r="S29" s="84">
        <f t="shared" si="6"/>
        <v>0.28143960599282875</v>
      </c>
      <c r="T29" s="85">
        <f>分析係数表!F32</f>
        <v>0.47938144329896909</v>
      </c>
      <c r="U29" s="86">
        <f t="shared" si="7"/>
        <v>0.13491692452233545</v>
      </c>
      <c r="V29" s="87">
        <f>分析係数表!D32</f>
        <v>7.7319587628865982E-3</v>
      </c>
      <c r="W29" s="167">
        <f t="shared" si="8"/>
        <v>0</v>
      </c>
      <c r="X29" s="76">
        <f>分析係数表!E32</f>
        <v>1.1597938144329897E-2</v>
      </c>
      <c r="Y29" s="166">
        <f t="shared" si="9"/>
        <v>0</v>
      </c>
    </row>
    <row r="30" spans="1:25" x14ac:dyDescent="0.2">
      <c r="A30" s="6" t="s">
        <v>18</v>
      </c>
      <c r="B30" s="5" t="s">
        <v>274</v>
      </c>
      <c r="C30" s="90"/>
      <c r="D30" s="76">
        <f>投入係数表!I30</f>
        <v>1.1029411764705882E-3</v>
      </c>
      <c r="E30" s="77">
        <f t="shared" si="0"/>
        <v>0.11029411764705882</v>
      </c>
      <c r="F30" s="76">
        <f>分析係数表!C33</f>
        <v>1</v>
      </c>
      <c r="G30" s="77">
        <f t="shared" si="1"/>
        <v>0.11029411764705882</v>
      </c>
      <c r="H30" s="77">
        <v>0.14035963809045943</v>
      </c>
      <c r="I30" s="77">
        <f t="shared" si="2"/>
        <v>0.14035963809045943</v>
      </c>
      <c r="J30" s="76">
        <f>分析係数表!G33</f>
        <v>0.50865580448065173</v>
      </c>
      <c r="K30" s="78">
        <f t="shared" si="3"/>
        <v>7.1394744629515769E-2</v>
      </c>
      <c r="L30" s="79"/>
      <c r="M30" s="80"/>
      <c r="N30" s="81">
        <f>分析係数表!H33</f>
        <v>9.7626662178084496E-4</v>
      </c>
      <c r="O30" s="82">
        <f t="shared" si="4"/>
        <v>1.295144932669777E-2</v>
      </c>
      <c r="P30" s="76">
        <f>分析係数表!C33</f>
        <v>1</v>
      </c>
      <c r="Q30" s="82">
        <f t="shared" si="5"/>
        <v>1.295144932669777E-2</v>
      </c>
      <c r="R30" s="83">
        <v>4.9070895173271331E-2</v>
      </c>
      <c r="S30" s="84">
        <f t="shared" si="6"/>
        <v>0.18943053326373077</v>
      </c>
      <c r="T30" s="85">
        <f>分析係数表!F33</f>
        <v>0.64307535641547864</v>
      </c>
      <c r="U30" s="86">
        <f t="shared" si="7"/>
        <v>0.12181810769454784</v>
      </c>
      <c r="V30" s="87">
        <f>分析係数表!D33</f>
        <v>3.4623217922606926E-2</v>
      </c>
      <c r="W30" s="167">
        <f t="shared" si="8"/>
        <v>0</v>
      </c>
      <c r="X30" s="76">
        <f>分析係数表!E33</f>
        <v>3.0549898167006109E-2</v>
      </c>
      <c r="Y30" s="166">
        <f t="shared" si="9"/>
        <v>0</v>
      </c>
    </row>
    <row r="31" spans="1:25" x14ac:dyDescent="0.2">
      <c r="A31" s="6" t="s">
        <v>19</v>
      </c>
      <c r="B31" s="5" t="s">
        <v>275</v>
      </c>
      <c r="C31" s="90"/>
      <c r="D31" s="76">
        <f>投入係数表!I31</f>
        <v>8.6029411764705882E-2</v>
      </c>
      <c r="E31" s="77">
        <f t="shared" si="0"/>
        <v>8.6029411764705888</v>
      </c>
      <c r="F31" s="76">
        <f>分析係数表!C34</f>
        <v>0.39190090916673614</v>
      </c>
      <c r="G31" s="77">
        <f t="shared" si="1"/>
        <v>3.3715004685667744</v>
      </c>
      <c r="H31" s="77">
        <v>3.6878464988648139</v>
      </c>
      <c r="I31" s="77">
        <f t="shared" si="2"/>
        <v>3.6878464988648139</v>
      </c>
      <c r="J31" s="76">
        <f>分析係数表!G34</f>
        <v>0.42497247587591475</v>
      </c>
      <c r="K31" s="78">
        <f t="shared" si="3"/>
        <v>1.5672332572729037</v>
      </c>
      <c r="L31" s="79"/>
      <c r="M31" s="80"/>
      <c r="N31" s="81">
        <f>分析係数表!H34</f>
        <v>0.16350782696515739</v>
      </c>
      <c r="O31" s="82">
        <f t="shared" si="4"/>
        <v>2.1691444613714164</v>
      </c>
      <c r="P31" s="76">
        <f>分析係数表!C34</f>
        <v>0.39190090916673614</v>
      </c>
      <c r="Q31" s="82">
        <f t="shared" si="5"/>
        <v>0.85008968652544825</v>
      </c>
      <c r="R31" s="83">
        <v>0.94194732596018149</v>
      </c>
      <c r="S31" s="84">
        <f t="shared" si="6"/>
        <v>4.6297938248249952</v>
      </c>
      <c r="T31" s="85">
        <f>分析係数表!F34</f>
        <v>0.69697558448287023</v>
      </c>
      <c r="U31" s="86">
        <f t="shared" si="7"/>
        <v>3.2268532570925843</v>
      </c>
      <c r="V31" s="87">
        <f>分析係数表!D34</f>
        <v>0.24415517129719577</v>
      </c>
      <c r="W31" s="167">
        <f t="shared" si="8"/>
        <v>1</v>
      </c>
      <c r="X31" s="76">
        <f>分析係数表!E34</f>
        <v>0.16831811411178033</v>
      </c>
      <c r="Y31" s="166">
        <f t="shared" si="9"/>
        <v>1</v>
      </c>
    </row>
    <row r="32" spans="1:25" x14ac:dyDescent="0.2">
      <c r="A32" s="6" t="s">
        <v>20</v>
      </c>
      <c r="B32" s="5" t="s">
        <v>37</v>
      </c>
      <c r="C32" s="90"/>
      <c r="D32" s="76">
        <f>投入係数表!I32</f>
        <v>8.0882352941176478E-3</v>
      </c>
      <c r="E32" s="77">
        <f t="shared" si="0"/>
        <v>0.80882352941176483</v>
      </c>
      <c r="F32" s="76">
        <f>分析係数表!C35</f>
        <v>0.83185840707964598</v>
      </c>
      <c r="G32" s="77">
        <f t="shared" si="1"/>
        <v>0.67282665278500786</v>
      </c>
      <c r="H32" s="77">
        <v>0.88927824898995533</v>
      </c>
      <c r="I32" s="77">
        <f t="shared" si="2"/>
        <v>0.88927824898995533</v>
      </c>
      <c r="J32" s="76">
        <f>分析係数表!G35</f>
        <v>0.3136968085106383</v>
      </c>
      <c r="K32" s="78">
        <f t="shared" si="3"/>
        <v>0.27896374858607775</v>
      </c>
      <c r="L32" s="79"/>
      <c r="M32" s="80"/>
      <c r="N32" s="81">
        <f>分析係数表!H35</f>
        <v>6.1560904449307077E-2</v>
      </c>
      <c r="O32" s="82">
        <f t="shared" si="4"/>
        <v>0.81668564375016051</v>
      </c>
      <c r="P32" s="76">
        <f>分析係数表!C35</f>
        <v>0.83185840707964598</v>
      </c>
      <c r="Q32" s="82">
        <f t="shared" si="5"/>
        <v>0.67936681869482374</v>
      </c>
      <c r="R32" s="83">
        <v>0.84121355220301075</v>
      </c>
      <c r="S32" s="84">
        <f t="shared" si="6"/>
        <v>1.730491801192966</v>
      </c>
      <c r="T32" s="85">
        <f>分析係数表!F35</f>
        <v>0.6388297872340426</v>
      </c>
      <c r="U32" s="86">
        <f t="shared" si="7"/>
        <v>1.1054897091663576</v>
      </c>
      <c r="V32" s="87">
        <f>分析係数表!D35</f>
        <v>5.8377659574468083E-2</v>
      </c>
      <c r="W32" s="167">
        <f t="shared" si="8"/>
        <v>0</v>
      </c>
      <c r="X32" s="76">
        <f>分析係数表!E35</f>
        <v>5.1994680851063832E-2</v>
      </c>
      <c r="Y32" s="166">
        <f t="shared" si="9"/>
        <v>0</v>
      </c>
    </row>
    <row r="33" spans="1:25" x14ac:dyDescent="0.2">
      <c r="A33" s="6" t="s">
        <v>21</v>
      </c>
      <c r="B33" s="5" t="s">
        <v>38</v>
      </c>
      <c r="C33" s="90"/>
      <c r="D33" s="76">
        <f>投入係数表!I33</f>
        <v>1.1029411764705882E-3</v>
      </c>
      <c r="E33" s="77">
        <f t="shared" si="0"/>
        <v>0.11029411764705882</v>
      </c>
      <c r="F33" s="76">
        <f>分析係数表!C36</f>
        <v>0.68845717526942707</v>
      </c>
      <c r="G33" s="77">
        <f t="shared" si="1"/>
        <v>7.5932776684127984E-2</v>
      </c>
      <c r="H33" s="77">
        <v>0.20552737735392906</v>
      </c>
      <c r="I33" s="77">
        <f t="shared" si="2"/>
        <v>0.20552737735392906</v>
      </c>
      <c r="J33" s="76">
        <f>分析係数表!G36</f>
        <v>1.8590797041906328E-2</v>
      </c>
      <c r="K33" s="78">
        <f t="shared" si="3"/>
        <v>3.82091775894219E-3</v>
      </c>
      <c r="L33" s="79"/>
      <c r="M33" s="80"/>
      <c r="N33" s="81">
        <f>分析係数表!H36</f>
        <v>0.13660999831678169</v>
      </c>
      <c r="O33" s="82">
        <f t="shared" si="4"/>
        <v>1.8123097023358465</v>
      </c>
      <c r="P33" s="76">
        <f>分析係数表!C36</f>
        <v>0.68845717526942707</v>
      </c>
      <c r="Q33" s="82">
        <f t="shared" si="5"/>
        <v>1.2476976183835131</v>
      </c>
      <c r="R33" s="83">
        <v>1.3248659761141466</v>
      </c>
      <c r="S33" s="84">
        <f t="shared" si="6"/>
        <v>1.5303933534680756</v>
      </c>
      <c r="T33" s="85">
        <f>分析係数表!F36</f>
        <v>0.88331963845521777</v>
      </c>
      <c r="U33" s="86">
        <f t="shared" si="7"/>
        <v>1.3518265036796888</v>
      </c>
      <c r="V33" s="87">
        <f>分析係数表!D36</f>
        <v>1.4071487263763352E-2</v>
      </c>
      <c r="W33" s="167">
        <f t="shared" si="8"/>
        <v>0</v>
      </c>
      <c r="X33" s="76">
        <f>分析係数表!E36</f>
        <v>2.8759244042728021E-3</v>
      </c>
      <c r="Y33" s="166">
        <f t="shared" si="9"/>
        <v>0</v>
      </c>
    </row>
    <row r="34" spans="1:25" x14ac:dyDescent="0.2">
      <c r="A34" s="6" t="s">
        <v>22</v>
      </c>
      <c r="B34" s="5" t="s">
        <v>378</v>
      </c>
      <c r="C34" s="90"/>
      <c r="D34" s="76">
        <f>投入係数表!I34</f>
        <v>3.4926470588235295E-2</v>
      </c>
      <c r="E34" s="77">
        <f t="shared" si="0"/>
        <v>3.4926470588235294</v>
      </c>
      <c r="F34" s="76">
        <f>分析係数表!C37</f>
        <v>0.39828932688731866</v>
      </c>
      <c r="G34" s="77">
        <f t="shared" si="1"/>
        <v>1.3910840461137968</v>
      </c>
      <c r="H34" s="77">
        <v>1.6892362533940304</v>
      </c>
      <c r="I34" s="77">
        <f t="shared" si="2"/>
        <v>1.6892362533940304</v>
      </c>
      <c r="J34" s="76">
        <f>分析係数表!G37</f>
        <v>0.48125081095108341</v>
      </c>
      <c r="K34" s="78">
        <f t="shared" si="3"/>
        <v>0.81294631683384699</v>
      </c>
      <c r="L34" s="79"/>
      <c r="M34" s="80"/>
      <c r="N34" s="81">
        <f>分析係数表!H37</f>
        <v>4.901531728665208E-2</v>
      </c>
      <c r="O34" s="82">
        <f t="shared" si="4"/>
        <v>0.65025207654041217</v>
      </c>
      <c r="P34" s="76">
        <f>分析係数表!C37</f>
        <v>0.39828932688731866</v>
      </c>
      <c r="Q34" s="82">
        <f t="shared" si="5"/>
        <v>0.25898846187236196</v>
      </c>
      <c r="R34" s="83">
        <v>0.34104913891846694</v>
      </c>
      <c r="S34" s="84">
        <f t="shared" si="6"/>
        <v>2.0302853923124973</v>
      </c>
      <c r="T34" s="85">
        <f>分析係数表!F37</f>
        <v>0.71272868820552748</v>
      </c>
      <c r="U34" s="86">
        <f t="shared" si="7"/>
        <v>1.4470426443457309</v>
      </c>
      <c r="V34" s="87">
        <f>分析係数表!D37</f>
        <v>0.1296224211755547</v>
      </c>
      <c r="W34" s="167">
        <f t="shared" si="8"/>
        <v>0</v>
      </c>
      <c r="X34" s="76">
        <f>分析係数表!E37</f>
        <v>0.11794472557415336</v>
      </c>
      <c r="Y34" s="166">
        <f t="shared" si="9"/>
        <v>0</v>
      </c>
    </row>
    <row r="35" spans="1:25" x14ac:dyDescent="0.2">
      <c r="A35" s="6" t="s">
        <v>23</v>
      </c>
      <c r="B35" s="5" t="s">
        <v>194</v>
      </c>
      <c r="C35" s="90"/>
      <c r="D35" s="76">
        <f>投入係数表!I35</f>
        <v>4.0441176470588239E-3</v>
      </c>
      <c r="E35" s="77">
        <f t="shared" si="0"/>
        <v>0.40441176470588241</v>
      </c>
      <c r="F35" s="76">
        <f>分析係数表!C38</f>
        <v>3.6824877250409171E-2</v>
      </c>
      <c r="G35" s="77">
        <f t="shared" si="1"/>
        <v>1.4892413593915476E-2</v>
      </c>
      <c r="H35" s="77">
        <v>2.7494668521251344E-2</v>
      </c>
      <c r="I35" s="77">
        <f t="shared" si="2"/>
        <v>2.7494668521251344E-2</v>
      </c>
      <c r="J35" s="76">
        <f>分析係数表!G38</f>
        <v>0.29439252336448596</v>
      </c>
      <c r="K35" s="78">
        <f t="shared" si="3"/>
        <v>8.0942248450412823E-3</v>
      </c>
      <c r="L35" s="79"/>
      <c r="M35" s="80"/>
      <c r="N35" s="81">
        <f>分析係数表!H38</f>
        <v>4.3572911406609439E-2</v>
      </c>
      <c r="O35" s="82">
        <f t="shared" si="4"/>
        <v>0.57805146822491316</v>
      </c>
      <c r="P35" s="76">
        <f>分析係数表!C38</f>
        <v>3.6824877250409171E-2</v>
      </c>
      <c r="Q35" s="82">
        <f t="shared" si="5"/>
        <v>2.1286674361801223E-2</v>
      </c>
      <c r="R35" s="83">
        <v>2.9157189562856397E-2</v>
      </c>
      <c r="S35" s="84">
        <f t="shared" si="6"/>
        <v>5.6651858084107741E-2</v>
      </c>
      <c r="T35" s="85">
        <f>分析係数表!F38</f>
        <v>0.48598130841121495</v>
      </c>
      <c r="U35" s="86">
        <f t="shared" si="7"/>
        <v>2.7531744115641146E-2</v>
      </c>
      <c r="V35" s="87">
        <f>分析係数表!D38</f>
        <v>0.13551401869158877</v>
      </c>
      <c r="W35" s="167">
        <f t="shared" si="8"/>
        <v>0</v>
      </c>
      <c r="X35" s="76">
        <f>分析係数表!E38</f>
        <v>0.13317757009345793</v>
      </c>
      <c r="Y35" s="166">
        <f t="shared" si="9"/>
        <v>0</v>
      </c>
    </row>
    <row r="36" spans="1:25" x14ac:dyDescent="0.2">
      <c r="A36" s="6" t="s">
        <v>24</v>
      </c>
      <c r="B36" s="5" t="s">
        <v>39</v>
      </c>
      <c r="C36" s="90"/>
      <c r="D36" s="76">
        <f>投入係数表!I36</f>
        <v>0</v>
      </c>
      <c r="E36" s="77">
        <f t="shared" si="0"/>
        <v>0</v>
      </c>
      <c r="F36" s="76">
        <f>分析係数表!C39</f>
        <v>1</v>
      </c>
      <c r="G36" s="77">
        <f t="shared" si="1"/>
        <v>0</v>
      </c>
      <c r="H36" s="77">
        <v>8.6205038471621712E-2</v>
      </c>
      <c r="I36" s="77">
        <f t="shared" si="2"/>
        <v>8.6205038471621712E-2</v>
      </c>
      <c r="J36" s="76">
        <f>分析係数表!G39</f>
        <v>0.34897511924713165</v>
      </c>
      <c r="K36" s="78">
        <f t="shared" si="3"/>
        <v>3.0083413580337757E-2</v>
      </c>
      <c r="L36" s="79"/>
      <c r="M36" s="80"/>
      <c r="N36" s="81">
        <f>分析係数表!H39</f>
        <v>3.8938450317006117E-3</v>
      </c>
      <c r="O36" s="82">
        <f t="shared" si="4"/>
        <v>5.1656930073150878E-2</v>
      </c>
      <c r="P36" s="76">
        <f>分析係数表!C39</f>
        <v>1</v>
      </c>
      <c r="Q36" s="82">
        <f t="shared" si="5"/>
        <v>5.1656930073150878E-2</v>
      </c>
      <c r="R36" s="83">
        <v>0.20293739930863103</v>
      </c>
      <c r="S36" s="84">
        <f t="shared" si="6"/>
        <v>0.28914243778025273</v>
      </c>
      <c r="T36" s="85">
        <f>分析係数表!F39</f>
        <v>0.69949722830991368</v>
      </c>
      <c r="U36" s="86">
        <f t="shared" si="7"/>
        <v>0.20225433381405844</v>
      </c>
      <c r="V36" s="87">
        <f>分析係数表!D39</f>
        <v>6.7165141162820671E-2</v>
      </c>
      <c r="W36" s="167">
        <f t="shared" si="8"/>
        <v>0</v>
      </c>
      <c r="X36" s="76">
        <f>分析係数表!E39</f>
        <v>8.4826608224829181E-2</v>
      </c>
      <c r="Y36" s="166">
        <f t="shared" si="9"/>
        <v>0</v>
      </c>
    </row>
    <row r="37" spans="1:25" x14ac:dyDescent="0.2">
      <c r="A37" s="6" t="s">
        <v>25</v>
      </c>
      <c r="B37" s="5" t="s">
        <v>40</v>
      </c>
      <c r="C37" s="90"/>
      <c r="D37" s="76">
        <f>投入係数表!I37</f>
        <v>0</v>
      </c>
      <c r="E37" s="77">
        <f t="shared" si="0"/>
        <v>0</v>
      </c>
      <c r="F37" s="76">
        <f>分析係数表!C40</f>
        <v>1</v>
      </c>
      <c r="G37" s="77">
        <f t="shared" si="1"/>
        <v>0</v>
      </c>
      <c r="H37" s="77">
        <v>1.3748123423940409E-3</v>
      </c>
      <c r="I37" s="77">
        <f t="shared" si="2"/>
        <v>1.3748123423940409E-3</v>
      </c>
      <c r="J37" s="76">
        <f>分析係数表!G40</f>
        <v>0.51987110633727174</v>
      </c>
      <c r="K37" s="78">
        <f t="shared" si="3"/>
        <v>7.1472521344652601E-4</v>
      </c>
      <c r="L37" s="79"/>
      <c r="M37" s="80"/>
      <c r="N37" s="81">
        <f>分析係数表!H40</f>
        <v>3.0814116590921842E-2</v>
      </c>
      <c r="O37" s="82">
        <f t="shared" si="4"/>
        <v>0.40878942357600084</v>
      </c>
      <c r="P37" s="76">
        <f>分析係数表!C40</f>
        <v>1</v>
      </c>
      <c r="Q37" s="82">
        <f t="shared" si="5"/>
        <v>0.40878942357600084</v>
      </c>
      <c r="R37" s="83">
        <v>0.40961652595681203</v>
      </c>
      <c r="S37" s="84">
        <f t="shared" si="6"/>
        <v>0.41099133829920609</v>
      </c>
      <c r="T37" s="85">
        <f>分析係数表!F40</f>
        <v>0.71122862100305706</v>
      </c>
      <c r="U37" s="86">
        <f t="shared" si="7"/>
        <v>0.29230880278274524</v>
      </c>
      <c r="V37" s="87">
        <f>分析係数表!D40</f>
        <v>7.8492935635792779E-2</v>
      </c>
      <c r="W37" s="167">
        <f t="shared" si="8"/>
        <v>0</v>
      </c>
      <c r="X37" s="76">
        <f>分析係数表!E40</f>
        <v>4.9739733950260268E-2</v>
      </c>
      <c r="Y37" s="166">
        <f t="shared" si="9"/>
        <v>0</v>
      </c>
    </row>
    <row r="38" spans="1:25" x14ac:dyDescent="0.2">
      <c r="A38" s="6" t="s">
        <v>26</v>
      </c>
      <c r="B38" s="5" t="s">
        <v>277</v>
      </c>
      <c r="C38" s="90"/>
      <c r="D38" s="76">
        <f>投入係数表!I38</f>
        <v>0</v>
      </c>
      <c r="E38" s="77">
        <f t="shared" si="0"/>
        <v>0</v>
      </c>
      <c r="F38" s="76">
        <f>分析係数表!C41</f>
        <v>0.804825195030338</v>
      </c>
      <c r="G38" s="77">
        <f t="shared" si="1"/>
        <v>0</v>
      </c>
      <c r="H38" s="77">
        <v>3.6825815430870262E-3</v>
      </c>
      <c r="I38" s="77">
        <f t="shared" si="2"/>
        <v>3.6825815430870262E-3</v>
      </c>
      <c r="J38" s="76">
        <f>分析係数表!G41</f>
        <v>0.44365116827944301</v>
      </c>
      <c r="K38" s="78">
        <f t="shared" si="3"/>
        <v>1.6337816038748732E-3</v>
      </c>
      <c r="L38" s="79"/>
      <c r="M38" s="80"/>
      <c r="N38" s="81">
        <f>分析係数表!H41</f>
        <v>5.27632833978567E-2</v>
      </c>
      <c r="O38" s="82">
        <f t="shared" si="4"/>
        <v>0.69997373257624029</v>
      </c>
      <c r="P38" s="76">
        <f>分析係数表!C41</f>
        <v>0.804825195030338</v>
      </c>
      <c r="Q38" s="82">
        <f t="shared" si="5"/>
        <v>0.56335649583678626</v>
      </c>
      <c r="R38" s="83">
        <v>0.57484779910916084</v>
      </c>
      <c r="S38" s="84">
        <f t="shared" si="6"/>
        <v>0.57853038065224782</v>
      </c>
      <c r="T38" s="85">
        <f>分析係数表!F41</f>
        <v>0.54625914562190225</v>
      </c>
      <c r="U38" s="86">
        <f t="shared" si="7"/>
        <v>0.31602751145141078</v>
      </c>
      <c r="V38" s="87">
        <f>分析係数表!D41</f>
        <v>0.14125560538116591</v>
      </c>
      <c r="W38" s="167">
        <f t="shared" si="8"/>
        <v>0</v>
      </c>
      <c r="X38" s="76">
        <f>分析係数表!E41</f>
        <v>0.13688930847297617</v>
      </c>
      <c r="Y38" s="166">
        <f t="shared" si="9"/>
        <v>0</v>
      </c>
    </row>
    <row r="39" spans="1:25" x14ac:dyDescent="0.2">
      <c r="A39" s="6" t="s">
        <v>51</v>
      </c>
      <c r="B39" s="5" t="s">
        <v>368</v>
      </c>
      <c r="C39" s="90"/>
      <c r="D39" s="76">
        <f>投入係数表!I39</f>
        <v>3.6764705882352941E-4</v>
      </c>
      <c r="E39" s="77">
        <f>$C$11*D39</f>
        <v>3.6764705882352942E-2</v>
      </c>
      <c r="F39" s="76">
        <f>分析係数表!C42</f>
        <v>0.80822873082287305</v>
      </c>
      <c r="G39" s="77">
        <f>E39*F39</f>
        <v>2.9714291574370333E-2</v>
      </c>
      <c r="H39" s="77">
        <v>4.6890077222102623E-2</v>
      </c>
      <c r="I39" s="77">
        <f>C39+H39</f>
        <v>4.6890077222102623E-2</v>
      </c>
      <c r="J39" s="76">
        <f>分析係数表!G42</f>
        <v>0.48544520547945208</v>
      </c>
      <c r="K39" s="78">
        <f>I39*J39</f>
        <v>2.2762563172030983E-2</v>
      </c>
      <c r="L39" s="79"/>
      <c r="M39" s="80"/>
      <c r="N39" s="81">
        <f>分析係数表!H42</f>
        <v>1.3409639230208157E-2</v>
      </c>
      <c r="O39" s="82">
        <f t="shared" si="4"/>
        <v>0.17789634420004408</v>
      </c>
      <c r="P39" s="76">
        <f>分析係数表!C42</f>
        <v>0.80822873082287305</v>
      </c>
      <c r="Q39" s="82">
        <f>O39*P39</f>
        <v>0.1437809364908306</v>
      </c>
      <c r="R39" s="83">
        <v>0.15331624415796877</v>
      </c>
      <c r="S39" s="84">
        <f>I39+R39</f>
        <v>0.20020632138007138</v>
      </c>
      <c r="T39" s="85">
        <f>分析係数表!F42</f>
        <v>0.55222602739726023</v>
      </c>
      <c r="U39" s="86">
        <f t="shared" si="7"/>
        <v>0.11055914151553599</v>
      </c>
      <c r="V39" s="87">
        <f>分析係数表!D42</f>
        <v>0.29537671232876711</v>
      </c>
      <c r="W39" s="167">
        <f t="shared" si="8"/>
        <v>0</v>
      </c>
      <c r="X39" s="76">
        <f>分析係数表!E42</f>
        <v>0.2654109589041096</v>
      </c>
      <c r="Y39" s="166">
        <f t="shared" si="9"/>
        <v>0</v>
      </c>
    </row>
    <row r="40" spans="1:25" x14ac:dyDescent="0.2">
      <c r="A40" s="6" t="s">
        <v>195</v>
      </c>
      <c r="B40" s="5" t="s">
        <v>41</v>
      </c>
      <c r="C40" s="90"/>
      <c r="D40" s="76">
        <f>投入係数表!I40</f>
        <v>1.7279411764705883E-2</v>
      </c>
      <c r="E40" s="77">
        <f>$C$11*D40</f>
        <v>1.7279411764705883</v>
      </c>
      <c r="F40" s="76">
        <f>分析係数表!C43</f>
        <v>0.42667048218629278</v>
      </c>
      <c r="G40" s="77">
        <f>E40*F40</f>
        <v>0.73726149495425597</v>
      </c>
      <c r="H40" s="77">
        <v>1.1856700217013254</v>
      </c>
      <c r="I40" s="77">
        <f>C40+H40</f>
        <v>1.1856700217013254</v>
      </c>
      <c r="J40" s="76">
        <f>分析係数表!G43</f>
        <v>0.3937480751462889</v>
      </c>
      <c r="K40" s="78">
        <f>I40*J40</f>
        <v>0.46685528880355548</v>
      </c>
      <c r="L40" s="79"/>
      <c r="M40" s="80"/>
      <c r="N40" s="81">
        <f>分析係数表!H43</f>
        <v>3.6537058856533695E-2</v>
      </c>
      <c r="O40" s="82">
        <f t="shared" si="4"/>
        <v>0.48471171273250507</v>
      </c>
      <c r="P40" s="76">
        <f>分析係数表!C43</f>
        <v>0.42667048218629278</v>
      </c>
      <c r="Q40" s="82">
        <f>O40*P40</f>
        <v>0.20681218019292177</v>
      </c>
      <c r="R40" s="83">
        <v>0.39831151562940526</v>
      </c>
      <c r="S40" s="84">
        <f>I40+R40</f>
        <v>1.5839815373307307</v>
      </c>
      <c r="T40" s="85">
        <f>分析係数表!F43</f>
        <v>0.62688635663689563</v>
      </c>
      <c r="U40" s="86">
        <f t="shared" si="7"/>
        <v>0.99297641491737065</v>
      </c>
      <c r="V40" s="87">
        <f>分析係数表!D43</f>
        <v>0.23175238681860177</v>
      </c>
      <c r="W40" s="167">
        <f t="shared" si="8"/>
        <v>0</v>
      </c>
      <c r="X40" s="76">
        <f>分析係数表!E43</f>
        <v>0.18678780412688636</v>
      </c>
      <c r="Y40" s="166">
        <f t="shared" si="9"/>
        <v>0</v>
      </c>
    </row>
    <row r="41" spans="1:25" x14ac:dyDescent="0.2">
      <c r="A41" s="6" t="s">
        <v>341</v>
      </c>
      <c r="B41" s="5" t="s">
        <v>42</v>
      </c>
      <c r="C41" s="90"/>
      <c r="D41" s="76">
        <f>投入係数表!I41</f>
        <v>0</v>
      </c>
      <c r="E41" s="77">
        <f>$C$11*D41</f>
        <v>0</v>
      </c>
      <c r="F41" s="76">
        <f>分析係数表!C44</f>
        <v>0.46624741283235149</v>
      </c>
      <c r="G41" s="77">
        <f>E41*F41</f>
        <v>0</v>
      </c>
      <c r="H41" s="77">
        <v>3.1406232640258189E-3</v>
      </c>
      <c r="I41" s="77">
        <f>C41+H41</f>
        <v>3.1406232640258189E-3</v>
      </c>
      <c r="J41" s="76">
        <f>分析係数表!G44</f>
        <v>0.26671004927024261</v>
      </c>
      <c r="K41" s="78">
        <f>I41*J41</f>
        <v>8.3763578548759628E-4</v>
      </c>
      <c r="L41" s="79"/>
      <c r="M41" s="80"/>
      <c r="N41" s="81">
        <f>分析係数表!H44</f>
        <v>0.11393143690736689</v>
      </c>
      <c r="O41" s="82">
        <f t="shared" si="4"/>
        <v>1.5114490231489937</v>
      </c>
      <c r="P41" s="76">
        <f>分析係数表!C44</f>
        <v>0.46624741283235149</v>
      </c>
      <c r="Q41" s="82">
        <f>O41*P41</f>
        <v>0.70470919667120324</v>
      </c>
      <c r="R41" s="83">
        <v>0.71602602213320721</v>
      </c>
      <c r="S41" s="84">
        <f>I41+R41</f>
        <v>0.71916664539723307</v>
      </c>
      <c r="T41" s="85">
        <f>分析係数表!F44</f>
        <v>0.51538533048247648</v>
      </c>
      <c r="U41" s="86">
        <f t="shared" si="7"/>
        <v>0.37064793921002692</v>
      </c>
      <c r="V41" s="87">
        <f>分析係数表!D44</f>
        <v>0.23854234451984754</v>
      </c>
      <c r="W41" s="167">
        <f t="shared" si="8"/>
        <v>0</v>
      </c>
      <c r="X41" s="76">
        <f>分析係数表!E44</f>
        <v>0.16891326578042204</v>
      </c>
      <c r="Y41" s="166">
        <f t="shared" si="9"/>
        <v>0</v>
      </c>
    </row>
    <row r="42" spans="1:25" x14ac:dyDescent="0.2">
      <c r="A42" s="6" t="s">
        <v>342</v>
      </c>
      <c r="B42" s="5" t="s">
        <v>279</v>
      </c>
      <c r="C42" s="90"/>
      <c r="D42" s="76">
        <f>投入係数表!I42</f>
        <v>1.4705882352941176E-3</v>
      </c>
      <c r="E42" s="77">
        <f>$C$11*D42</f>
        <v>0.14705882352941177</v>
      </c>
      <c r="F42" s="76">
        <f>分析係数表!C45</f>
        <v>1</v>
      </c>
      <c r="G42" s="77">
        <f>E42*F42</f>
        <v>0.14705882352941177</v>
      </c>
      <c r="H42" s="77">
        <v>0.20188528377349518</v>
      </c>
      <c r="I42" s="77">
        <f>C42+H42</f>
        <v>0.20188528377349518</v>
      </c>
      <c r="J42" s="76">
        <f>分析係数表!G45</f>
        <v>0</v>
      </c>
      <c r="K42" s="78">
        <f>I42*J42</f>
        <v>0</v>
      </c>
      <c r="L42" s="79"/>
      <c r="M42" s="80"/>
      <c r="N42" s="81">
        <f>分析係数表!H45</f>
        <v>0</v>
      </c>
      <c r="O42" s="82">
        <f t="shared" si="4"/>
        <v>0</v>
      </c>
      <c r="P42" s="76">
        <f>分析係数表!C45</f>
        <v>1</v>
      </c>
      <c r="Q42" s="82">
        <f>O42*P42</f>
        <v>0</v>
      </c>
      <c r="R42" s="83">
        <v>3.0000237044534032E-2</v>
      </c>
      <c r="S42" s="84">
        <f>I42+R42</f>
        <v>0.23188552081802921</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投入係数表!I43</f>
        <v>3.3088235294117647E-3</v>
      </c>
      <c r="E43" s="77">
        <f>$C$11*D43</f>
        <v>0.33088235294117646</v>
      </c>
      <c r="F43" s="76">
        <f>分析係数表!C46</f>
        <v>1</v>
      </c>
      <c r="G43" s="77">
        <f>E43*F43</f>
        <v>0.33088235294117646</v>
      </c>
      <c r="H43" s="77">
        <v>0.45475862972811998</v>
      </c>
      <c r="I43" s="77">
        <f>C43+H43</f>
        <v>0.45475862972811998</v>
      </c>
      <c r="J43" s="76">
        <f>分析係数表!G46</f>
        <v>9.2005076142131978E-3</v>
      </c>
      <c r="K43" s="78">
        <f>I43*J43</f>
        <v>4.184010235442728E-3</v>
      </c>
      <c r="L43" s="79"/>
      <c r="M43" s="80"/>
      <c r="N43" s="81">
        <f>分析係数表!H46</f>
        <v>5.6971329181394824E-2</v>
      </c>
      <c r="O43" s="82">
        <f t="shared" si="4"/>
        <v>0.75579894519131696</v>
      </c>
      <c r="P43" s="76">
        <f>分析係数表!C46</f>
        <v>1</v>
      </c>
      <c r="Q43" s="82">
        <f>O43*P43</f>
        <v>0.75579894519131696</v>
      </c>
      <c r="R43" s="83">
        <v>0.7980519481677546</v>
      </c>
      <c r="S43" s="84">
        <f>I43+R43</f>
        <v>1.2528105778958745</v>
      </c>
      <c r="T43" s="85">
        <f>分析係数表!F46</f>
        <v>0.31329314720812185</v>
      </c>
      <c r="U43" s="86">
        <f t="shared" si="7"/>
        <v>0.39249696880462442</v>
      </c>
      <c r="V43" s="87">
        <f>分析係数表!D46</f>
        <v>4.7588832487309646E-4</v>
      </c>
      <c r="W43" s="167">
        <f t="shared" si="8"/>
        <v>0</v>
      </c>
      <c r="X43" s="76">
        <f>分析係数表!E46</f>
        <v>1.4276649746192893E-3</v>
      </c>
      <c r="Y43" s="166">
        <f t="shared" si="9"/>
        <v>0</v>
      </c>
    </row>
    <row r="44" spans="1:25" x14ac:dyDescent="0.2">
      <c r="A44" s="192">
        <v>40</v>
      </c>
      <c r="B44" s="14" t="s">
        <v>151</v>
      </c>
      <c r="C44" s="197">
        <f>SUM(C5:C43)</f>
        <v>100</v>
      </c>
      <c r="D44" s="92">
        <f>投入係数表!I44</f>
        <v>0.68051470588235297</v>
      </c>
      <c r="E44" s="91">
        <f>SUM(E5:E43)</f>
        <v>68.05147058823529</v>
      </c>
      <c r="F44" s="92">
        <f>分析係数表!C47</f>
        <v>0.45905743405002397</v>
      </c>
      <c r="G44" s="91">
        <f>SUM(G5:G43)</f>
        <v>16.115376663118941</v>
      </c>
      <c r="H44" s="91">
        <f>SUM(H5:H43)</f>
        <v>18.955565377663497</v>
      </c>
      <c r="I44" s="91">
        <f>SUM(I5:I43)</f>
        <v>118.9555653776635</v>
      </c>
      <c r="J44" s="92">
        <f>分析係数表!G47</f>
        <v>0.28709558230423765</v>
      </c>
      <c r="K44" s="93">
        <f>SUM(K5:K43)</f>
        <v>21.147136332380658</v>
      </c>
      <c r="L44" s="94">
        <f>最終需要_まとめ!$L$33</f>
        <v>0.62733333333333341</v>
      </c>
      <c r="M44" s="91">
        <f>K44*L44</f>
        <v>13.266303525846801</v>
      </c>
      <c r="N44" s="95">
        <f>分析係数表!H47</f>
        <v>1</v>
      </c>
      <c r="O44" s="96">
        <f>SUM(O5:O43)</f>
        <v>13.266303525846803</v>
      </c>
      <c r="P44" s="92">
        <f>分析係数表!C47</f>
        <v>0.45905743405002397</v>
      </c>
      <c r="Q44" s="96">
        <f>SUM(Q5:Q43)</f>
        <v>6.4348650178506981</v>
      </c>
      <c r="R44" s="91">
        <f>SUM(R5:R43)</f>
        <v>7.5682183242499086</v>
      </c>
      <c r="S44" s="97">
        <f>SUM(S5:S43)</f>
        <v>126.52378370191342</v>
      </c>
      <c r="T44" s="98">
        <f>分析係数表!F47</f>
        <v>0.51476641739392903</v>
      </c>
      <c r="U44" s="99">
        <f>SUM(U5:U43)</f>
        <v>43.794077860989759</v>
      </c>
      <c r="V44" s="100">
        <f>分析係数表!D47</f>
        <v>0.1047101618971789</v>
      </c>
      <c r="W44" s="164">
        <f>SUM(W5:W43)</f>
        <v>6</v>
      </c>
      <c r="X44" s="92">
        <f>分析係数表!E47</f>
        <v>8.1677152774525266E-2</v>
      </c>
      <c r="Y44" s="165">
        <f>SUM(Y5:Y43)</f>
        <v>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245</v>
      </c>
      <c r="S2" s="3" t="s">
        <v>153</v>
      </c>
      <c r="U2" s="64" t="s">
        <v>210</v>
      </c>
      <c r="W2" s="3" t="s">
        <v>130</v>
      </c>
      <c r="Y2" s="3" t="s">
        <v>154</v>
      </c>
    </row>
    <row r="3" spans="1:25" ht="44" x14ac:dyDescent="0.2">
      <c r="B3" s="65"/>
      <c r="C3" s="66" t="s">
        <v>228</v>
      </c>
      <c r="D3" s="66" t="s">
        <v>246</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投入係数表!J5</f>
        <v>2.1141649048625794E-3</v>
      </c>
      <c r="E5" s="77">
        <f t="shared" ref="E5:E38" si="0">$C$12*D5</f>
        <v>0.21141649048625794</v>
      </c>
      <c r="F5" s="76">
        <f>分析係数表!C8</f>
        <v>0.32915796798886565</v>
      </c>
      <c r="G5" s="77">
        <f t="shared" ref="G5:G38" si="1">E5*F5</f>
        <v>6.9589422407794005E-2</v>
      </c>
      <c r="H5" s="77">
        <f t="array" ref="H5:H43">MMULT(逆行列係数!C5:AO43,'8'!G5:G43)</f>
        <v>7.7348737362402581E-2</v>
      </c>
      <c r="I5" s="77">
        <f t="shared" ref="I5:I38" si="2">C5+H5</f>
        <v>7.7348737362402581E-2</v>
      </c>
      <c r="J5" s="76">
        <f>分析係数表!G8</f>
        <v>0.11991869918699187</v>
      </c>
      <c r="K5" s="78">
        <f t="shared" ref="K5:K38" si="3">I5*J5</f>
        <v>9.2755599682555947E-3</v>
      </c>
      <c r="L5" s="79" t="s">
        <v>183</v>
      </c>
      <c r="M5" s="80" t="s">
        <v>183</v>
      </c>
      <c r="N5" s="81">
        <f>分析係数表!H8</f>
        <v>1.1827414015597823E-2</v>
      </c>
      <c r="O5" s="82">
        <f t="shared" ref="O5:O43" si="4">$M$44*N5</f>
        <v>9.423713309070908E-2</v>
      </c>
      <c r="P5" s="76">
        <f>分析係数表!C8</f>
        <v>0.32915796798886565</v>
      </c>
      <c r="Q5" s="82">
        <f t="shared" ref="Q5:Q38" si="5">O5*P5</f>
        <v>3.101890323723409E-2</v>
      </c>
      <c r="R5" s="83">
        <f t="array" ref="R5:R43">MMULT(逆行列係数!C5:AO43,'8'!Q5:Q43)</f>
        <v>3.9774472147233356E-2</v>
      </c>
      <c r="S5" s="84">
        <f t="shared" ref="S5:S38" si="6">I5+R5</f>
        <v>0.11712320950963594</v>
      </c>
      <c r="T5" s="85">
        <f>分析係数表!F8</f>
        <v>0.45172764227642276</v>
      </c>
      <c r="U5" s="86">
        <f t="shared" ref="U5:U43" si="7">S5*T5</f>
        <v>5.2907791287635342E-2</v>
      </c>
      <c r="V5" s="87">
        <f>分析係数表!D8</f>
        <v>0.19461382113821138</v>
      </c>
      <c r="W5" s="88">
        <f t="shared" ref="W5:W43" si="8">ROUND(S5*V5,0)</f>
        <v>0</v>
      </c>
      <c r="X5" s="76">
        <f>分析係数表!E8</f>
        <v>6.0467479674796751E-2</v>
      </c>
      <c r="Y5" s="89">
        <f t="shared" ref="Y5:Y43" si="9">ROUND(S5*X5,0)</f>
        <v>0</v>
      </c>
    </row>
    <row r="6" spans="1:25" x14ac:dyDescent="0.2">
      <c r="A6" s="6" t="s">
        <v>220</v>
      </c>
      <c r="B6" s="5" t="s">
        <v>266</v>
      </c>
      <c r="C6" s="90"/>
      <c r="D6" s="76">
        <f>投入係数表!J6</f>
        <v>0</v>
      </c>
      <c r="E6" s="77">
        <f t="shared" si="0"/>
        <v>0</v>
      </c>
      <c r="F6" s="76">
        <f>分析係数表!C9</f>
        <v>0.9329896907216495</v>
      </c>
      <c r="G6" s="77">
        <f t="shared" si="1"/>
        <v>0</v>
      </c>
      <c r="H6" s="77">
        <v>2.7191627884763495E-3</v>
      </c>
      <c r="I6" s="77">
        <f t="shared" si="2"/>
        <v>2.7191627884763495E-3</v>
      </c>
      <c r="J6" s="76">
        <f>分析係数表!G9</f>
        <v>0.24615384615384617</v>
      </c>
      <c r="K6" s="78">
        <f t="shared" si="3"/>
        <v>6.6933237870187067E-4</v>
      </c>
      <c r="L6" s="79"/>
      <c r="M6" s="80"/>
      <c r="N6" s="81">
        <f>分析係数表!H9</f>
        <v>6.1718004825225836E-4</v>
      </c>
      <c r="O6" s="82">
        <f t="shared" si="4"/>
        <v>4.9174974572950662E-3</v>
      </c>
      <c r="P6" s="76">
        <f>分析係数表!C9</f>
        <v>0.9329896907216495</v>
      </c>
      <c r="Q6" s="82">
        <f t="shared" si="5"/>
        <v>4.5879744318062217E-3</v>
      </c>
      <c r="R6" s="83">
        <v>5.9780862617423427E-3</v>
      </c>
      <c r="S6" s="84">
        <f t="shared" si="6"/>
        <v>8.6972490502186927E-3</v>
      </c>
      <c r="T6" s="85">
        <f>分析係数表!F9</f>
        <v>0.67179487179487174</v>
      </c>
      <c r="U6" s="86">
        <f t="shared" si="7"/>
        <v>5.8427673106597371E-3</v>
      </c>
      <c r="V6" s="87">
        <f>分析係数表!D9</f>
        <v>0.1076923076923077</v>
      </c>
      <c r="W6" s="88">
        <f t="shared" si="8"/>
        <v>0</v>
      </c>
      <c r="X6" s="76">
        <f>分析係数表!E9</f>
        <v>3.0769230769230771E-2</v>
      </c>
      <c r="Y6" s="89">
        <f t="shared" si="9"/>
        <v>0</v>
      </c>
    </row>
    <row r="7" spans="1:25" x14ac:dyDescent="0.2">
      <c r="A7" s="6" t="s">
        <v>221</v>
      </c>
      <c r="B7" s="5" t="s">
        <v>267</v>
      </c>
      <c r="C7" s="90"/>
      <c r="D7" s="76">
        <f>投入係数表!J7</f>
        <v>0</v>
      </c>
      <c r="E7" s="77">
        <f t="shared" si="0"/>
        <v>0</v>
      </c>
      <c r="F7" s="76">
        <f>分析係数表!C10</f>
        <v>0</v>
      </c>
      <c r="G7" s="77">
        <f t="shared" si="1"/>
        <v>0</v>
      </c>
      <c r="H7" s="77">
        <v>0</v>
      </c>
      <c r="I7" s="77">
        <f t="shared" si="2"/>
        <v>0</v>
      </c>
      <c r="J7" s="76">
        <f>分析係数表!G10</f>
        <v>0</v>
      </c>
      <c r="K7" s="78">
        <f t="shared" si="3"/>
        <v>0</v>
      </c>
      <c r="L7" s="79"/>
      <c r="M7" s="80"/>
      <c r="N7" s="81">
        <f>分析係数表!H10</f>
        <v>1.2006957302362117E-3</v>
      </c>
      <c r="O7" s="82">
        <f t="shared" si="4"/>
        <v>9.5667677805558547E-3</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222</v>
      </c>
      <c r="B8" s="5" t="s">
        <v>27</v>
      </c>
      <c r="C8" s="90"/>
      <c r="D8" s="76">
        <f>投入係数表!J8</f>
        <v>4.2283298097251587E-3</v>
      </c>
      <c r="E8" s="77">
        <f t="shared" si="0"/>
        <v>0.42283298097251587</v>
      </c>
      <c r="F8" s="76">
        <f>分析係数表!C11</f>
        <v>2.4090210148641766E-2</v>
      </c>
      <c r="G8" s="77">
        <f t="shared" si="1"/>
        <v>1.0186135369404553E-2</v>
      </c>
      <c r="H8" s="77">
        <v>2.5620244133881875E-2</v>
      </c>
      <c r="I8" s="77">
        <f t="shared" si="2"/>
        <v>2.5620244133881875E-2</v>
      </c>
      <c r="J8" s="76">
        <f>分析係数表!G11</f>
        <v>0.35</v>
      </c>
      <c r="K8" s="78">
        <f t="shared" si="3"/>
        <v>8.9670854468586556E-3</v>
      </c>
      <c r="L8" s="79"/>
      <c r="M8" s="80"/>
      <c r="N8" s="81">
        <f>分析係数表!H11</f>
        <v>-2.2442910845536666E-5</v>
      </c>
      <c r="O8" s="82">
        <f t="shared" si="4"/>
        <v>-1.788180893561842E-4</v>
      </c>
      <c r="P8" s="76">
        <f>分析係数表!C11</f>
        <v>2.4090210148641766E-2</v>
      </c>
      <c r="Q8" s="82">
        <f t="shared" si="5"/>
        <v>-4.3077653509690789E-6</v>
      </c>
      <c r="R8" s="83">
        <v>8.1105813931038064E-4</v>
      </c>
      <c r="S8" s="84">
        <f t="shared" si="6"/>
        <v>2.6431302273192254E-2</v>
      </c>
      <c r="T8" s="85">
        <f>分析係数表!F11</f>
        <v>0.57857142857142863</v>
      </c>
      <c r="U8" s="86">
        <f t="shared" si="7"/>
        <v>1.5292396315204092E-2</v>
      </c>
      <c r="V8" s="87">
        <f>分析係数表!D11</f>
        <v>7.1428571428571426E-3</v>
      </c>
      <c r="W8" s="88">
        <f t="shared" si="8"/>
        <v>0</v>
      </c>
      <c r="X8" s="76">
        <f>分析係数表!E11</f>
        <v>7.1428571428571426E-3</v>
      </c>
      <c r="Y8" s="89">
        <f t="shared" si="9"/>
        <v>0</v>
      </c>
    </row>
    <row r="9" spans="1:25" x14ac:dyDescent="0.2">
      <c r="A9" s="6" t="s">
        <v>223</v>
      </c>
      <c r="B9" s="5" t="s">
        <v>191</v>
      </c>
      <c r="C9" s="90"/>
      <c r="D9" s="76">
        <f>投入係数表!J9</f>
        <v>6.3424947145877377E-3</v>
      </c>
      <c r="E9" s="77">
        <f t="shared" si="0"/>
        <v>0.63424947145877375</v>
      </c>
      <c r="F9" s="76">
        <f>分析係数表!C12</f>
        <v>6.9119669876203549E-2</v>
      </c>
      <c r="G9" s="77">
        <f t="shared" si="1"/>
        <v>4.3839114086387028E-2</v>
      </c>
      <c r="H9" s="77">
        <v>4.5417784635162856E-2</v>
      </c>
      <c r="I9" s="77">
        <f t="shared" si="2"/>
        <v>4.5417784635162856E-2</v>
      </c>
      <c r="J9" s="76">
        <f>分析係数表!G12</f>
        <v>0.14290902487742874</v>
      </c>
      <c r="K9" s="78">
        <f t="shared" si="3"/>
        <v>6.4906113143041889E-3</v>
      </c>
      <c r="L9" s="79"/>
      <c r="M9" s="80"/>
      <c r="N9" s="81">
        <f>分析係数表!H12</f>
        <v>9.3328844751164222E-2</v>
      </c>
      <c r="O9" s="82">
        <f t="shared" si="4"/>
        <v>0.74361502458769202</v>
      </c>
      <c r="P9" s="76">
        <f>分析係数表!C12</f>
        <v>6.9119669876203549E-2</v>
      </c>
      <c r="Q9" s="82">
        <f t="shared" si="5"/>
        <v>5.1398425014486257E-2</v>
      </c>
      <c r="R9" s="83">
        <v>5.6968164839578679E-2</v>
      </c>
      <c r="S9" s="84">
        <f t="shared" si="6"/>
        <v>0.10238594947474153</v>
      </c>
      <c r="T9" s="85">
        <f>分析係数表!F12</f>
        <v>0.29616851280188849</v>
      </c>
      <c r="U9" s="86">
        <f t="shared" si="7"/>
        <v>3.0323494387743496E-2</v>
      </c>
      <c r="V9" s="87">
        <f>分析係数表!D12</f>
        <v>3.0506627928091518E-2</v>
      </c>
      <c r="W9" s="88">
        <f t="shared" si="8"/>
        <v>0</v>
      </c>
      <c r="X9" s="76">
        <f>分析係数表!E12</f>
        <v>2.6874886508080623E-2</v>
      </c>
      <c r="Y9" s="89">
        <f t="shared" si="9"/>
        <v>0</v>
      </c>
    </row>
    <row r="10" spans="1:25" x14ac:dyDescent="0.2">
      <c r="A10" s="6" t="s">
        <v>224</v>
      </c>
      <c r="B10" s="5" t="s">
        <v>28</v>
      </c>
      <c r="C10" s="90"/>
      <c r="D10" s="76">
        <f>投入係数表!J10</f>
        <v>2.1141649048625794E-3</v>
      </c>
      <c r="E10" s="77">
        <f t="shared" si="0"/>
        <v>0.21141649048625794</v>
      </c>
      <c r="F10" s="76">
        <f>分析係数表!C13</f>
        <v>0</v>
      </c>
      <c r="G10" s="77">
        <f t="shared" si="1"/>
        <v>0</v>
      </c>
      <c r="H10" s="77">
        <v>0</v>
      </c>
      <c r="I10" s="77">
        <f t="shared" si="2"/>
        <v>0</v>
      </c>
      <c r="J10" s="76">
        <f>分析係数表!G13</f>
        <v>0.24503449717750367</v>
      </c>
      <c r="K10" s="78">
        <f t="shared" si="3"/>
        <v>0</v>
      </c>
      <c r="L10" s="79"/>
      <c r="M10" s="80"/>
      <c r="N10" s="81">
        <f>分析係数表!H13</f>
        <v>1.4329798574875161E-2</v>
      </c>
      <c r="O10" s="82">
        <f t="shared" si="4"/>
        <v>0.11417535005392361</v>
      </c>
      <c r="P10" s="76">
        <f>分析係数表!C13</f>
        <v>0</v>
      </c>
      <c r="Q10" s="82">
        <f t="shared" si="5"/>
        <v>0</v>
      </c>
      <c r="R10" s="83">
        <v>0</v>
      </c>
      <c r="S10" s="84">
        <f t="shared" si="6"/>
        <v>0</v>
      </c>
      <c r="T10" s="85">
        <f>分析係数表!F13</f>
        <v>0.38229144888145516</v>
      </c>
      <c r="U10" s="86">
        <f t="shared" si="7"/>
        <v>0</v>
      </c>
      <c r="V10" s="87">
        <f>分析係数表!D13</f>
        <v>0.18806188584570355</v>
      </c>
      <c r="W10" s="88">
        <f t="shared" si="8"/>
        <v>0</v>
      </c>
      <c r="X10" s="76">
        <f>分析係数表!E13</f>
        <v>0.14384277650010455</v>
      </c>
      <c r="Y10" s="89">
        <f t="shared" si="9"/>
        <v>0</v>
      </c>
    </row>
    <row r="11" spans="1:25" x14ac:dyDescent="0.2">
      <c r="A11" s="6" t="s">
        <v>225</v>
      </c>
      <c r="B11" s="5" t="s">
        <v>268</v>
      </c>
      <c r="C11" s="90"/>
      <c r="D11" s="76">
        <f>投入係数表!J11</f>
        <v>1.4799154334038054E-2</v>
      </c>
      <c r="E11" s="77">
        <f t="shared" si="0"/>
        <v>1.4799154334038054</v>
      </c>
      <c r="F11" s="76">
        <f>分析係数表!C14</f>
        <v>0.13476611883691525</v>
      </c>
      <c r="G11" s="77">
        <f t="shared" si="1"/>
        <v>0.19944245916668218</v>
      </c>
      <c r="H11" s="77">
        <v>0.22750400710366608</v>
      </c>
      <c r="I11" s="77">
        <f t="shared" si="2"/>
        <v>0.22750400710366608</v>
      </c>
      <c r="J11" s="76">
        <f>分析係数表!G14</f>
        <v>0.15992647058823528</v>
      </c>
      <c r="K11" s="78">
        <f t="shared" si="3"/>
        <v>3.6383912900770123E-2</v>
      </c>
      <c r="L11" s="79"/>
      <c r="M11" s="80"/>
      <c r="N11" s="81">
        <f>分析係数表!H14</f>
        <v>1.1894742748134433E-3</v>
      </c>
      <c r="O11" s="82">
        <f t="shared" si="4"/>
        <v>9.4773587358777632E-3</v>
      </c>
      <c r="P11" s="76">
        <f>分析係数表!C14</f>
        <v>0.13476611883691525</v>
      </c>
      <c r="Q11" s="82">
        <f t="shared" si="5"/>
        <v>1.2772268536593795E-3</v>
      </c>
      <c r="R11" s="83">
        <v>1.2777953647415723E-2</v>
      </c>
      <c r="S11" s="84">
        <f t="shared" si="6"/>
        <v>0.2402819607510818</v>
      </c>
      <c r="T11" s="85">
        <f>分析係数表!F14</f>
        <v>0.29852941176470588</v>
      </c>
      <c r="U11" s="86">
        <f t="shared" si="7"/>
        <v>7.1731232400690598E-2</v>
      </c>
      <c r="V11" s="87">
        <f>分析係数表!D14</f>
        <v>5.2205882352941178E-2</v>
      </c>
      <c r="W11" s="88">
        <f t="shared" si="8"/>
        <v>0</v>
      </c>
      <c r="X11" s="76">
        <f>分析係数表!E14</f>
        <v>3.6397058823529414E-2</v>
      </c>
      <c r="Y11" s="89">
        <f t="shared" si="9"/>
        <v>0</v>
      </c>
    </row>
    <row r="12" spans="1:25" x14ac:dyDescent="0.2">
      <c r="A12" s="6" t="s">
        <v>226</v>
      </c>
      <c r="B12" s="5" t="s">
        <v>29</v>
      </c>
      <c r="C12" s="75">
        <f>最終需要_まとめ!C13</f>
        <v>100</v>
      </c>
      <c r="D12" s="76">
        <f>投入係数表!J12</f>
        <v>0.3594080338266385</v>
      </c>
      <c r="E12" s="77">
        <f t="shared" si="0"/>
        <v>35.940803382663852</v>
      </c>
      <c r="F12" s="76">
        <f>分析係数表!C15</f>
        <v>0</v>
      </c>
      <c r="G12" s="77">
        <f t="shared" si="1"/>
        <v>0</v>
      </c>
      <c r="H12" s="77">
        <v>0</v>
      </c>
      <c r="I12" s="77">
        <f t="shared" si="2"/>
        <v>100</v>
      </c>
      <c r="J12" s="76">
        <f>分析係数表!G15</f>
        <v>9.5137420718816063E-2</v>
      </c>
      <c r="K12" s="78">
        <f t="shared" si="3"/>
        <v>9.513742071881607</v>
      </c>
      <c r="L12" s="79"/>
      <c r="M12" s="80"/>
      <c r="N12" s="81">
        <f>分析係数表!H15</f>
        <v>8.595634853840543E-3</v>
      </c>
      <c r="O12" s="82">
        <f t="shared" si="4"/>
        <v>6.8487328223418548E-2</v>
      </c>
      <c r="P12" s="76">
        <f>分析係数表!C15</f>
        <v>0</v>
      </c>
      <c r="Q12" s="82">
        <f t="shared" si="5"/>
        <v>0</v>
      </c>
      <c r="R12" s="83">
        <v>0</v>
      </c>
      <c r="S12" s="84">
        <f t="shared" si="6"/>
        <v>100</v>
      </c>
      <c r="T12" s="85">
        <f>分析係数表!F15</f>
        <v>0.30443974630021142</v>
      </c>
      <c r="U12" s="86">
        <f t="shared" si="7"/>
        <v>30.443974630021142</v>
      </c>
      <c r="V12" s="87">
        <f>分析係数表!D15</f>
        <v>2.5369978858350951E-2</v>
      </c>
      <c r="W12" s="88">
        <f t="shared" si="8"/>
        <v>3</v>
      </c>
      <c r="X12" s="76">
        <f>分析係数表!E15</f>
        <v>2.1141649048625793E-2</v>
      </c>
      <c r="Y12" s="89">
        <f t="shared" si="9"/>
        <v>2</v>
      </c>
    </row>
    <row r="13" spans="1:25" x14ac:dyDescent="0.2">
      <c r="A13" s="6" t="s">
        <v>227</v>
      </c>
      <c r="B13" s="5" t="s">
        <v>30</v>
      </c>
      <c r="C13" s="90"/>
      <c r="D13" s="76">
        <f>投入係数表!J13</f>
        <v>8.2452431289640596E-2</v>
      </c>
      <c r="E13" s="77">
        <f t="shared" si="0"/>
        <v>8.2452431289640593</v>
      </c>
      <c r="F13" s="76">
        <f>分析係数表!C16</f>
        <v>4.9817336433078729E-2</v>
      </c>
      <c r="G13" s="77">
        <f t="shared" si="1"/>
        <v>0.41075605092813328</v>
      </c>
      <c r="H13" s="77">
        <v>0.41798401708618449</v>
      </c>
      <c r="I13" s="77">
        <f t="shared" si="2"/>
        <v>0.41798401708618449</v>
      </c>
      <c r="J13" s="76">
        <f>分析係数表!G16</f>
        <v>3.313253012048193E-2</v>
      </c>
      <c r="K13" s="78">
        <f t="shared" si="3"/>
        <v>1.3848868035988041E-2</v>
      </c>
      <c r="L13" s="79"/>
      <c r="M13" s="80"/>
      <c r="N13" s="81">
        <f>分析係数表!H16</f>
        <v>1.6966840599225718E-2</v>
      </c>
      <c r="O13" s="82">
        <f t="shared" si="4"/>
        <v>0.13518647555327526</v>
      </c>
      <c r="P13" s="76">
        <f>分析係数表!C16</f>
        <v>4.9817336433078729E-2</v>
      </c>
      <c r="Q13" s="82">
        <f t="shared" si="5"/>
        <v>6.7346301338396869E-3</v>
      </c>
      <c r="R13" s="83">
        <v>8.2073560678421597E-3</v>
      </c>
      <c r="S13" s="84">
        <f t="shared" si="6"/>
        <v>0.42619137315402666</v>
      </c>
      <c r="T13" s="85">
        <f>分析係数表!F16</f>
        <v>0.28614457831325302</v>
      </c>
      <c r="U13" s="86">
        <f t="shared" si="7"/>
        <v>0.12195235075190522</v>
      </c>
      <c r="V13" s="87">
        <f>分析係数表!D16</f>
        <v>3.0120481927710843E-2</v>
      </c>
      <c r="W13" s="88">
        <f t="shared" si="8"/>
        <v>0</v>
      </c>
      <c r="X13" s="76">
        <f>分析係数表!E16</f>
        <v>1.8072289156626505E-2</v>
      </c>
      <c r="Y13" s="89">
        <f t="shared" si="9"/>
        <v>0</v>
      </c>
    </row>
    <row r="14" spans="1:25" x14ac:dyDescent="0.2">
      <c r="A14" s="6" t="s">
        <v>2</v>
      </c>
      <c r="B14" s="5" t="s">
        <v>365</v>
      </c>
      <c r="C14" s="90"/>
      <c r="D14" s="76">
        <f>投入係数表!J14</f>
        <v>1.6913319238900635E-2</v>
      </c>
      <c r="E14" s="77">
        <f t="shared" si="0"/>
        <v>1.6913319238900635</v>
      </c>
      <c r="F14" s="76">
        <f>分析係数表!C17</f>
        <v>0.15217391304347827</v>
      </c>
      <c r="G14" s="77">
        <f t="shared" si="1"/>
        <v>0.25737659711370531</v>
      </c>
      <c r="H14" s="77">
        <v>0.28344887675671154</v>
      </c>
      <c r="I14" s="77">
        <f t="shared" si="2"/>
        <v>0.28344887675671154</v>
      </c>
      <c r="J14" s="76">
        <f>分析係数表!G17</f>
        <v>0.21460800902425267</v>
      </c>
      <c r="K14" s="78">
        <f t="shared" si="3"/>
        <v>6.0830399100918635E-2</v>
      </c>
      <c r="L14" s="79"/>
      <c r="M14" s="80"/>
      <c r="N14" s="81">
        <f>分析係数表!H17</f>
        <v>2.9400213207653033E-3</v>
      </c>
      <c r="O14" s="82">
        <f t="shared" si="4"/>
        <v>2.342516970566013E-2</v>
      </c>
      <c r="P14" s="76">
        <f>分析係数表!C17</f>
        <v>0.15217391304347827</v>
      </c>
      <c r="Q14" s="82">
        <f t="shared" si="5"/>
        <v>3.564699737817846E-3</v>
      </c>
      <c r="R14" s="83">
        <v>9.1053762028891309E-3</v>
      </c>
      <c r="S14" s="84">
        <f t="shared" si="6"/>
        <v>0.29255425295960069</v>
      </c>
      <c r="T14" s="85">
        <f>分析係数表!F17</f>
        <v>0.3288212069937958</v>
      </c>
      <c r="U14" s="86">
        <f t="shared" si="7"/>
        <v>9.6198042569344153E-2</v>
      </c>
      <c r="V14" s="87">
        <f>分析係数表!D17</f>
        <v>7.4732092498589961E-2</v>
      </c>
      <c r="W14" s="88">
        <f t="shared" si="8"/>
        <v>0</v>
      </c>
      <c r="X14" s="76">
        <f>分析係数表!E17</f>
        <v>6.9655950366610264E-2</v>
      </c>
      <c r="Y14" s="89">
        <f t="shared" si="9"/>
        <v>0</v>
      </c>
    </row>
    <row r="15" spans="1:25" x14ac:dyDescent="0.2">
      <c r="A15" s="6" t="s">
        <v>3</v>
      </c>
      <c r="B15" s="5" t="s">
        <v>31</v>
      </c>
      <c r="C15" s="90"/>
      <c r="D15" s="76">
        <f>投入係数表!J15</f>
        <v>6.3424947145877377E-3</v>
      </c>
      <c r="E15" s="77">
        <f t="shared" si="0"/>
        <v>0.63424947145877375</v>
      </c>
      <c r="F15" s="76">
        <f>分析係数表!C18</f>
        <v>0.51625386996904021</v>
      </c>
      <c r="G15" s="77">
        <f t="shared" si="1"/>
        <v>0.32743374416641025</v>
      </c>
      <c r="H15" s="77">
        <v>0.36350155306470477</v>
      </c>
      <c r="I15" s="77">
        <f t="shared" si="2"/>
        <v>0.36350155306470477</v>
      </c>
      <c r="J15" s="76">
        <f>分析係数表!G18</f>
        <v>0.21552579365079366</v>
      </c>
      <c r="K15" s="78">
        <f t="shared" si="3"/>
        <v>7.834396071756658E-2</v>
      </c>
      <c r="L15" s="79"/>
      <c r="M15" s="80"/>
      <c r="N15" s="81">
        <f>分析係数表!H18</f>
        <v>4.488582169107333E-4</v>
      </c>
      <c r="O15" s="82">
        <f t="shared" si="4"/>
        <v>3.5763617871236841E-3</v>
      </c>
      <c r="P15" s="76">
        <f>分析係数表!C18</f>
        <v>0.51625386996904021</v>
      </c>
      <c r="Q15" s="82">
        <f t="shared" si="5"/>
        <v>1.8463106130119948E-3</v>
      </c>
      <c r="R15" s="83">
        <v>5.9649739395364618E-3</v>
      </c>
      <c r="S15" s="84">
        <f t="shared" si="6"/>
        <v>0.36946652700424126</v>
      </c>
      <c r="T15" s="85">
        <f>分析係数表!F18</f>
        <v>0.45783730158730157</v>
      </c>
      <c r="U15" s="86">
        <f t="shared" si="7"/>
        <v>0.16915555775045371</v>
      </c>
      <c r="V15" s="87">
        <f>分析係数表!D18</f>
        <v>4.1418650793650792E-2</v>
      </c>
      <c r="W15" s="88">
        <f t="shared" si="8"/>
        <v>0</v>
      </c>
      <c r="X15" s="76">
        <f>分析係数表!E18</f>
        <v>3.8690476190476192E-2</v>
      </c>
      <c r="Y15" s="89">
        <f t="shared" si="9"/>
        <v>0</v>
      </c>
    </row>
    <row r="16" spans="1:25" x14ac:dyDescent="0.2">
      <c r="A16" s="6" t="s">
        <v>4</v>
      </c>
      <c r="B16" s="5" t="s">
        <v>32</v>
      </c>
      <c r="C16" s="90"/>
      <c r="D16" s="76">
        <f>投入係数表!J16</f>
        <v>0</v>
      </c>
      <c r="E16" s="77">
        <f t="shared" si="0"/>
        <v>0</v>
      </c>
      <c r="F16" s="76">
        <f>分析係数表!C19</f>
        <v>8.2563671984326903E-2</v>
      </c>
      <c r="G16" s="77">
        <f t="shared" si="1"/>
        <v>0</v>
      </c>
      <c r="H16" s="77">
        <v>6.4532948466164619E-3</v>
      </c>
      <c r="I16" s="77">
        <f t="shared" si="2"/>
        <v>6.4532948466164619E-3</v>
      </c>
      <c r="J16" s="76">
        <f>分析係数表!G19</f>
        <v>5.7971014492753624E-2</v>
      </c>
      <c r="K16" s="78">
        <f t="shared" si="3"/>
        <v>3.7410404907921519E-4</v>
      </c>
      <c r="L16" s="79"/>
      <c r="M16" s="80"/>
      <c r="N16" s="81">
        <f>分析係数表!H19</f>
        <v>-1.1221455422768333E-4</v>
      </c>
      <c r="O16" s="82">
        <f t="shared" si="4"/>
        <v>-8.9409044678092102E-4</v>
      </c>
      <c r="P16" s="76">
        <f>分析係数表!C19</f>
        <v>8.2563671984326903E-2</v>
      </c>
      <c r="Q16" s="82">
        <f t="shared" si="5"/>
        <v>-7.3819390372340253E-5</v>
      </c>
      <c r="R16" s="83">
        <v>5.5047466110989341E-4</v>
      </c>
      <c r="S16" s="84">
        <f t="shared" si="6"/>
        <v>7.0037695077263557E-3</v>
      </c>
      <c r="T16" s="85">
        <f>分析係数表!F19</f>
        <v>0.2402745995423341</v>
      </c>
      <c r="U16" s="86">
        <f t="shared" si="7"/>
        <v>1.6828279137557605E-3</v>
      </c>
      <c r="V16" s="87">
        <f>分析係数表!D19</f>
        <v>4.6529366895499621E-2</v>
      </c>
      <c r="W16" s="88">
        <f t="shared" si="8"/>
        <v>0</v>
      </c>
      <c r="X16" s="76">
        <f>分析係数表!E19</f>
        <v>5.1106025934401222E-2</v>
      </c>
      <c r="Y16" s="89">
        <f t="shared" si="9"/>
        <v>0</v>
      </c>
    </row>
    <row r="17" spans="1:25" x14ac:dyDescent="0.2">
      <c r="A17" s="6" t="s">
        <v>5</v>
      </c>
      <c r="B17" s="5" t="s">
        <v>33</v>
      </c>
      <c r="C17" s="90"/>
      <c r="D17" s="76">
        <f>投入係数表!J17</f>
        <v>4.2283298097251587E-3</v>
      </c>
      <c r="E17" s="77">
        <f t="shared" si="0"/>
        <v>0.42283298097251587</v>
      </c>
      <c r="F17" s="76">
        <f>分析係数表!C20</f>
        <v>2.7239392352016778E-2</v>
      </c>
      <c r="G17" s="77">
        <f t="shared" si="1"/>
        <v>1.1517713468083205E-2</v>
      </c>
      <c r="H17" s="77">
        <v>1.2669480172676132E-2</v>
      </c>
      <c r="I17" s="77">
        <f t="shared" si="2"/>
        <v>1.2669480172676132E-2</v>
      </c>
      <c r="J17" s="76">
        <f>分析係数表!G20</f>
        <v>0.10507246376811594</v>
      </c>
      <c r="K17" s="78">
        <f t="shared" si="3"/>
        <v>1.3312134964043761E-3</v>
      </c>
      <c r="L17" s="79"/>
      <c r="M17" s="80"/>
      <c r="N17" s="81">
        <f>分析係数表!H20</f>
        <v>5.610727711384166E-4</v>
      </c>
      <c r="O17" s="82">
        <f t="shared" si="4"/>
        <v>4.4704522339046046E-3</v>
      </c>
      <c r="P17" s="76">
        <f>分析係数表!C20</f>
        <v>2.7239392352016778E-2</v>
      </c>
      <c r="Q17" s="82">
        <f t="shared" si="5"/>
        <v>1.217724023902774E-4</v>
      </c>
      <c r="R17" s="83">
        <v>4.0447599254525102E-4</v>
      </c>
      <c r="S17" s="84">
        <f t="shared" si="6"/>
        <v>1.3073956165221383E-2</v>
      </c>
      <c r="T17" s="85">
        <f>分析係数表!F20</f>
        <v>0.2318840579710145</v>
      </c>
      <c r="U17" s="86">
        <f t="shared" si="7"/>
        <v>3.0316420093266976E-3</v>
      </c>
      <c r="V17" s="87">
        <f>分析係数表!D20</f>
        <v>0</v>
      </c>
      <c r="W17" s="88">
        <f t="shared" si="8"/>
        <v>0</v>
      </c>
      <c r="X17" s="76">
        <f>分析係数表!E20</f>
        <v>0</v>
      </c>
      <c r="Y17" s="89">
        <f t="shared" si="9"/>
        <v>0</v>
      </c>
    </row>
    <row r="18" spans="1:25" x14ac:dyDescent="0.2">
      <c r="A18" s="6" t="s">
        <v>6</v>
      </c>
      <c r="B18" s="5" t="s">
        <v>34</v>
      </c>
      <c r="C18" s="90"/>
      <c r="D18" s="76">
        <f>投入係数表!J18</f>
        <v>8.4566596194503175E-3</v>
      </c>
      <c r="E18" s="77">
        <f t="shared" si="0"/>
        <v>0.84566596194503174</v>
      </c>
      <c r="F18" s="76">
        <f>分析係数表!C21</f>
        <v>0.24117205108940643</v>
      </c>
      <c r="G18" s="77">
        <f t="shared" si="1"/>
        <v>0.20395099457877922</v>
      </c>
      <c r="H18" s="77">
        <v>0.22663086372718119</v>
      </c>
      <c r="I18" s="77">
        <f t="shared" si="2"/>
        <v>0.22663086372718119</v>
      </c>
      <c r="J18" s="76">
        <f>分析係数表!G21</f>
        <v>0.28520236087689715</v>
      </c>
      <c r="K18" s="78">
        <f t="shared" si="3"/>
        <v>6.4635657382562425E-2</v>
      </c>
      <c r="L18" s="79"/>
      <c r="M18" s="80"/>
      <c r="N18" s="81">
        <f>分析係数表!H21</f>
        <v>9.4260225551254001E-4</v>
      </c>
      <c r="O18" s="82">
        <f t="shared" si="4"/>
        <v>7.5103597529597365E-3</v>
      </c>
      <c r="P18" s="76">
        <f>分析係数表!C21</f>
        <v>0.24117205108940643</v>
      </c>
      <c r="Q18" s="82">
        <f t="shared" si="5"/>
        <v>1.8112888660406273E-3</v>
      </c>
      <c r="R18" s="83">
        <v>5.3333375215725001E-3</v>
      </c>
      <c r="S18" s="84">
        <f t="shared" si="6"/>
        <v>0.23196420124875369</v>
      </c>
      <c r="T18" s="85">
        <f>分析係数表!F21</f>
        <v>0.42559021922428331</v>
      </c>
      <c r="U18" s="86">
        <f t="shared" si="7"/>
        <v>9.8721695261642858E-2</v>
      </c>
      <c r="V18" s="87">
        <f>分析係数表!D21</f>
        <v>8.8743676222596962E-2</v>
      </c>
      <c r="W18" s="88">
        <f t="shared" si="8"/>
        <v>0</v>
      </c>
      <c r="X18" s="76">
        <f>分析係数表!E21</f>
        <v>7.2512647554806076E-2</v>
      </c>
      <c r="Y18" s="89">
        <f t="shared" si="9"/>
        <v>0</v>
      </c>
    </row>
    <row r="19" spans="1:25" x14ac:dyDescent="0.2">
      <c r="A19" s="6" t="s">
        <v>7</v>
      </c>
      <c r="B19" s="5" t="s">
        <v>269</v>
      </c>
      <c r="C19" s="90"/>
      <c r="D19" s="76">
        <f>投入係数表!J19</f>
        <v>0</v>
      </c>
      <c r="E19" s="77">
        <f t="shared" si="0"/>
        <v>0</v>
      </c>
      <c r="F19" s="76">
        <f>分析係数表!C22</f>
        <v>3.5323801513877262E-2</v>
      </c>
      <c r="G19" s="77">
        <f t="shared" si="1"/>
        <v>0</v>
      </c>
      <c r="H19" s="77">
        <v>1.0698730922495065E-3</v>
      </c>
      <c r="I19" s="77">
        <f t="shared" si="2"/>
        <v>1.0698730922495065E-3</v>
      </c>
      <c r="J19" s="76">
        <f>分析係数表!G22</f>
        <v>0.19469026548672566</v>
      </c>
      <c r="K19" s="78">
        <f t="shared" si="3"/>
        <v>2.0829387636716056E-4</v>
      </c>
      <c r="L19" s="79"/>
      <c r="M19" s="80"/>
      <c r="N19" s="81">
        <f>分析係数表!H22</f>
        <v>4.4885821691073332E-5</v>
      </c>
      <c r="O19" s="82">
        <f t="shared" si="4"/>
        <v>3.5763617871236841E-4</v>
      </c>
      <c r="P19" s="76">
        <f>分析係数表!C22</f>
        <v>3.5323801513877262E-2</v>
      </c>
      <c r="Q19" s="82">
        <f t="shared" si="5"/>
        <v>1.2633069391017239E-5</v>
      </c>
      <c r="R19" s="83">
        <v>1.5505373389697769E-4</v>
      </c>
      <c r="S19" s="84">
        <f t="shared" si="6"/>
        <v>1.2249268261464842E-3</v>
      </c>
      <c r="T19" s="85">
        <f>分析係数表!F22</f>
        <v>0.41199606686332352</v>
      </c>
      <c r="U19" s="86">
        <f t="shared" si="7"/>
        <v>5.0466503456772559E-4</v>
      </c>
      <c r="V19" s="87">
        <f>分析係数表!D22</f>
        <v>8.6529006882989187E-2</v>
      </c>
      <c r="W19" s="88">
        <f t="shared" si="8"/>
        <v>0</v>
      </c>
      <c r="X19" s="76">
        <f>分析係数表!E22</f>
        <v>8.9478859390363819E-2</v>
      </c>
      <c r="Y19" s="89">
        <f t="shared" si="9"/>
        <v>0</v>
      </c>
    </row>
    <row r="20" spans="1:25" x14ac:dyDescent="0.2">
      <c r="A20" s="6" t="s">
        <v>8</v>
      </c>
      <c r="B20" s="5" t="s">
        <v>270</v>
      </c>
      <c r="C20" s="90"/>
      <c r="D20" s="76">
        <f>投入係数表!J20</f>
        <v>0</v>
      </c>
      <c r="E20" s="77">
        <f t="shared" si="0"/>
        <v>0</v>
      </c>
      <c r="F20" s="76">
        <f>分析係数表!C23</f>
        <v>0</v>
      </c>
      <c r="G20" s="77">
        <f t="shared" si="1"/>
        <v>0</v>
      </c>
      <c r="H20" s="77">
        <v>0</v>
      </c>
      <c r="I20" s="77">
        <f t="shared" si="2"/>
        <v>0</v>
      </c>
      <c r="J20" s="76">
        <f>分析係数表!G23</f>
        <v>0.21571476472560636</v>
      </c>
      <c r="K20" s="78">
        <f t="shared" si="3"/>
        <v>0</v>
      </c>
      <c r="L20" s="79"/>
      <c r="M20" s="80"/>
      <c r="N20" s="81">
        <f>分析係数表!H23</f>
        <v>2.2442910845536666E-5</v>
      </c>
      <c r="O20" s="82">
        <f t="shared" si="4"/>
        <v>1.788180893561842E-4</v>
      </c>
      <c r="P20" s="76">
        <f>分析係数表!C23</f>
        <v>0</v>
      </c>
      <c r="Q20" s="82">
        <f t="shared" si="5"/>
        <v>0</v>
      </c>
      <c r="R20" s="83">
        <v>0</v>
      </c>
      <c r="S20" s="84">
        <f t="shared" si="6"/>
        <v>0</v>
      </c>
      <c r="T20" s="85">
        <f>分析係数表!F23</f>
        <v>0.43970045825416343</v>
      </c>
      <c r="U20" s="86">
        <f t="shared" si="7"/>
        <v>0</v>
      </c>
      <c r="V20" s="87">
        <f>分析係数表!D23</f>
        <v>2.7830557728847658E-2</v>
      </c>
      <c r="W20" s="88">
        <f t="shared" si="8"/>
        <v>0</v>
      </c>
      <c r="X20" s="76">
        <f>分析係数表!E23</f>
        <v>2.7159941879959765E-2</v>
      </c>
      <c r="Y20" s="89">
        <f t="shared" si="9"/>
        <v>0</v>
      </c>
    </row>
    <row r="21" spans="1:25" x14ac:dyDescent="0.2">
      <c r="A21" s="6" t="s">
        <v>9</v>
      </c>
      <c r="B21" s="5" t="s">
        <v>271</v>
      </c>
      <c r="C21" s="90"/>
      <c r="D21" s="76">
        <f>投入係数表!J21</f>
        <v>0</v>
      </c>
      <c r="E21" s="77">
        <f t="shared" si="0"/>
        <v>0</v>
      </c>
      <c r="F21" s="76">
        <f>分析係数表!C24</f>
        <v>0.4951060358890701</v>
      </c>
      <c r="G21" s="77">
        <f t="shared" si="1"/>
        <v>0</v>
      </c>
      <c r="H21" s="77">
        <v>8.2592967158374997E-3</v>
      </c>
      <c r="I21" s="77">
        <f t="shared" si="2"/>
        <v>8.2592967158374997E-3</v>
      </c>
      <c r="J21" s="76">
        <f>分析係数表!G24</f>
        <v>0.20816733067729085</v>
      </c>
      <c r="K21" s="78">
        <f t="shared" si="3"/>
        <v>1.719315750607607E-3</v>
      </c>
      <c r="L21" s="79"/>
      <c r="M21" s="80"/>
      <c r="N21" s="81">
        <f>分析係数表!H24</f>
        <v>3.5908657352858665E-4</v>
      </c>
      <c r="O21" s="82">
        <f t="shared" si="4"/>
        <v>2.8610894296989473E-3</v>
      </c>
      <c r="P21" s="76">
        <f>分析係数表!C24</f>
        <v>0.4951060358890701</v>
      </c>
      <c r="Q21" s="82">
        <f t="shared" si="5"/>
        <v>1.416542645862366E-3</v>
      </c>
      <c r="R21" s="83">
        <v>6.9472672500438979E-3</v>
      </c>
      <c r="S21" s="84">
        <f t="shared" si="6"/>
        <v>1.5206563965881398E-2</v>
      </c>
      <c r="T21" s="85">
        <f>分析係数表!F24</f>
        <v>0.39043824701195218</v>
      </c>
      <c r="U21" s="86">
        <f t="shared" si="7"/>
        <v>5.9372241779138525E-3</v>
      </c>
      <c r="V21" s="87">
        <f>分析係数表!D24</f>
        <v>1.4940239043824702E-2</v>
      </c>
      <c r="W21" s="88">
        <f t="shared" si="8"/>
        <v>0</v>
      </c>
      <c r="X21" s="76">
        <f>分析係数表!E24</f>
        <v>1.0956175298804782E-2</v>
      </c>
      <c r="Y21" s="89">
        <f t="shared" si="9"/>
        <v>0</v>
      </c>
    </row>
    <row r="22" spans="1:25" x14ac:dyDescent="0.2">
      <c r="A22" s="6" t="s">
        <v>10</v>
      </c>
      <c r="B22" s="5" t="s">
        <v>272</v>
      </c>
      <c r="C22" s="90"/>
      <c r="D22" s="76">
        <f>投入係数表!J22</f>
        <v>0</v>
      </c>
      <c r="E22" s="77">
        <f t="shared" si="0"/>
        <v>0</v>
      </c>
      <c r="F22" s="76">
        <f>分析係数表!C25</f>
        <v>2.1697016660209179E-2</v>
      </c>
      <c r="G22" s="77">
        <f t="shared" si="1"/>
        <v>0</v>
      </c>
      <c r="H22" s="77">
        <v>1.0035146560567105E-3</v>
      </c>
      <c r="I22" s="77">
        <f t="shared" si="2"/>
        <v>1.0035146560567105E-3</v>
      </c>
      <c r="J22" s="76">
        <f>分析係数表!G25</f>
        <v>0.19533527696793002</v>
      </c>
      <c r="K22" s="78">
        <f t="shared" si="3"/>
        <v>1.9602181328221458E-4</v>
      </c>
      <c r="L22" s="79"/>
      <c r="M22" s="80"/>
      <c r="N22" s="81">
        <f>分析係数表!H25</f>
        <v>5.2740840487011166E-4</v>
      </c>
      <c r="O22" s="82">
        <f t="shared" si="4"/>
        <v>4.2022250998703286E-3</v>
      </c>
      <c r="P22" s="76">
        <f>分析係数表!C25</f>
        <v>2.1697016660209179E-2</v>
      </c>
      <c r="Q22" s="82">
        <f t="shared" si="5"/>
        <v>9.1175748001835703E-5</v>
      </c>
      <c r="R22" s="83">
        <v>7.3298130165375651E-4</v>
      </c>
      <c r="S22" s="84">
        <f t="shared" si="6"/>
        <v>1.7364959577104671E-3</v>
      </c>
      <c r="T22" s="85">
        <f>分析係数表!F25</f>
        <v>0.34839650145772594</v>
      </c>
      <c r="U22" s="86">
        <f t="shared" si="7"/>
        <v>6.0498911646180993E-4</v>
      </c>
      <c r="V22" s="87">
        <f>分析係数表!D25</f>
        <v>0.22157434402332363</v>
      </c>
      <c r="W22" s="88">
        <f t="shared" si="8"/>
        <v>0</v>
      </c>
      <c r="X22" s="76">
        <f>分析係数表!E25</f>
        <v>0.11661807580174927</v>
      </c>
      <c r="Y22" s="89">
        <f t="shared" si="9"/>
        <v>0</v>
      </c>
    </row>
    <row r="23" spans="1:25" x14ac:dyDescent="0.2">
      <c r="A23" s="6" t="s">
        <v>11</v>
      </c>
      <c r="B23" s="5" t="s">
        <v>35</v>
      </c>
      <c r="C23" s="90"/>
      <c r="D23" s="76">
        <f>投入係数表!J23</f>
        <v>0</v>
      </c>
      <c r="E23" s="77">
        <f t="shared" si="0"/>
        <v>0</v>
      </c>
      <c r="F23" s="76">
        <f>分析係数表!C26</f>
        <v>0.4020083102493075</v>
      </c>
      <c r="G23" s="77">
        <f t="shared" si="1"/>
        <v>0</v>
      </c>
      <c r="H23" s="77">
        <v>1.0975307726416573E-2</v>
      </c>
      <c r="I23" s="77">
        <f t="shared" si="2"/>
        <v>1.0975307726416573E-2</v>
      </c>
      <c r="J23" s="76">
        <f>分析係数表!G26</f>
        <v>0.19660602354380063</v>
      </c>
      <c r="K23" s="78">
        <f t="shared" si="3"/>
        <v>2.1578116092603136E-3</v>
      </c>
      <c r="L23" s="79"/>
      <c r="M23" s="80"/>
      <c r="N23" s="81">
        <f>分析係数表!H26</f>
        <v>1.0985804858890199E-2</v>
      </c>
      <c r="O23" s="82">
        <f t="shared" si="4"/>
        <v>8.7531454739852174E-2</v>
      </c>
      <c r="P23" s="76">
        <f>分析係数表!C26</f>
        <v>0.4020083102493075</v>
      </c>
      <c r="Q23" s="82">
        <f t="shared" si="5"/>
        <v>3.5188372213631712E-2</v>
      </c>
      <c r="R23" s="83">
        <v>3.8940029884624756E-2</v>
      </c>
      <c r="S23" s="84">
        <f t="shared" si="6"/>
        <v>4.9915337611041333E-2</v>
      </c>
      <c r="T23" s="85">
        <f>分析係数表!F26</f>
        <v>0.33374101819293683</v>
      </c>
      <c r="U23" s="86">
        <f t="shared" si="7"/>
        <v>1.6658795597753129E-2</v>
      </c>
      <c r="V23" s="87">
        <f>分析係数表!D26</f>
        <v>1.513530041278092E-2</v>
      </c>
      <c r="W23" s="88">
        <f t="shared" si="8"/>
        <v>0</v>
      </c>
      <c r="X23" s="76">
        <f>分析係数表!E26</f>
        <v>1.5288182235132243E-2</v>
      </c>
      <c r="Y23" s="89">
        <f t="shared" si="9"/>
        <v>0</v>
      </c>
    </row>
    <row r="24" spans="1:25" x14ac:dyDescent="0.2">
      <c r="A24" s="6" t="s">
        <v>12</v>
      </c>
      <c r="B24" s="5" t="s">
        <v>366</v>
      </c>
      <c r="C24" s="90"/>
      <c r="D24" s="76">
        <f>投入係数表!J24</f>
        <v>0</v>
      </c>
      <c r="E24" s="77">
        <f t="shared" si="0"/>
        <v>0</v>
      </c>
      <c r="F24" s="76">
        <f>分析係数表!C27</f>
        <v>0.43829355002539361</v>
      </c>
      <c r="G24" s="77">
        <f t="shared" si="1"/>
        <v>0</v>
      </c>
      <c r="H24" s="77">
        <v>2.1790415053577323E-3</v>
      </c>
      <c r="I24" s="77">
        <f t="shared" si="2"/>
        <v>2.1790415053577323E-3</v>
      </c>
      <c r="J24" s="76">
        <f>分析係数表!G27</f>
        <v>0.17011899515204937</v>
      </c>
      <c r="K24" s="78">
        <f t="shared" si="3"/>
        <v>3.7069635128606643E-4</v>
      </c>
      <c r="L24" s="79"/>
      <c r="M24" s="80"/>
      <c r="N24" s="81">
        <f>分析係数表!H27</f>
        <v>1.1098019413117881E-2</v>
      </c>
      <c r="O24" s="82">
        <f t="shared" si="4"/>
        <v>8.8425545186633078E-2</v>
      </c>
      <c r="P24" s="76">
        <f>分析係数表!C27</f>
        <v>0.43829355002539361</v>
      </c>
      <c r="Q24" s="82">
        <f t="shared" si="5"/>
        <v>3.8756346112780268E-2</v>
      </c>
      <c r="R24" s="83">
        <v>3.9660587393081252E-2</v>
      </c>
      <c r="S24" s="84">
        <f t="shared" si="6"/>
        <v>4.1839628898438987E-2</v>
      </c>
      <c r="T24" s="85">
        <f>分析係数表!F27</f>
        <v>0.31996474217717058</v>
      </c>
      <c r="U24" s="86">
        <f t="shared" si="7"/>
        <v>1.3387206073277525E-2</v>
      </c>
      <c r="V24" s="87">
        <f>分析係数表!D27</f>
        <v>4.2309387395328336E-2</v>
      </c>
      <c r="W24" s="88">
        <f t="shared" si="8"/>
        <v>0</v>
      </c>
      <c r="X24" s="76">
        <f>分析係数表!E27</f>
        <v>4.9360951961216398E-2</v>
      </c>
      <c r="Y24" s="89">
        <f t="shared" si="9"/>
        <v>0</v>
      </c>
    </row>
    <row r="25" spans="1:25" x14ac:dyDescent="0.2">
      <c r="A25" s="6" t="s">
        <v>13</v>
      </c>
      <c r="B25" s="5" t="s">
        <v>192</v>
      </c>
      <c r="C25" s="90"/>
      <c r="D25" s="76">
        <f>投入係数表!J25</f>
        <v>0</v>
      </c>
      <c r="E25" s="77">
        <f t="shared" si="0"/>
        <v>0</v>
      </c>
      <c r="F25" s="76">
        <f>分析係数表!C28</f>
        <v>5.3001622498647927E-2</v>
      </c>
      <c r="G25" s="77">
        <f t="shared" si="1"/>
        <v>0</v>
      </c>
      <c r="H25" s="77">
        <v>4.5465803902034196E-3</v>
      </c>
      <c r="I25" s="77">
        <f t="shared" si="2"/>
        <v>4.5465803902034196E-3</v>
      </c>
      <c r="J25" s="76">
        <f>分析係数表!G28</f>
        <v>0.12481857764876633</v>
      </c>
      <c r="K25" s="78">
        <f t="shared" si="3"/>
        <v>5.6749769747096383E-4</v>
      </c>
      <c r="L25" s="79"/>
      <c r="M25" s="80"/>
      <c r="N25" s="81">
        <f>分析係数表!H28</f>
        <v>2.0793356898389723E-2</v>
      </c>
      <c r="O25" s="82">
        <f t="shared" si="4"/>
        <v>0.16567495978850469</v>
      </c>
      <c r="P25" s="76">
        <f>分析係数表!C28</f>
        <v>5.3001622498647927E-2</v>
      </c>
      <c r="Q25" s="82">
        <f t="shared" si="5"/>
        <v>8.7810416761890005E-3</v>
      </c>
      <c r="R25" s="83">
        <v>9.5082250336103631E-3</v>
      </c>
      <c r="S25" s="84">
        <f t="shared" si="6"/>
        <v>1.4054805423813783E-2</v>
      </c>
      <c r="T25" s="85">
        <f>分析係数表!F28</f>
        <v>0.21335268505079827</v>
      </c>
      <c r="U25" s="86">
        <f t="shared" si="7"/>
        <v>2.9986304750371931E-3</v>
      </c>
      <c r="V25" s="87">
        <f>分析係数表!D28</f>
        <v>0.1204644412191582</v>
      </c>
      <c r="W25" s="88">
        <f t="shared" si="8"/>
        <v>0</v>
      </c>
      <c r="X25" s="76">
        <f>分析係数表!E28</f>
        <v>0.11683599419448476</v>
      </c>
      <c r="Y25" s="89">
        <f t="shared" si="9"/>
        <v>0</v>
      </c>
    </row>
    <row r="26" spans="1:25" x14ac:dyDescent="0.2">
      <c r="A26" s="6" t="s">
        <v>14</v>
      </c>
      <c r="B26" s="5" t="s">
        <v>50</v>
      </c>
      <c r="C26" s="90"/>
      <c r="D26" s="76">
        <f>投入係数表!J26</f>
        <v>4.2283298097251587E-3</v>
      </c>
      <c r="E26" s="77">
        <f t="shared" si="0"/>
        <v>0.42283298097251587</v>
      </c>
      <c r="F26" s="76">
        <f>分析係数表!C29</f>
        <v>0.65190409026798313</v>
      </c>
      <c r="G26" s="77">
        <f t="shared" si="1"/>
        <v>0.27564654979618736</v>
      </c>
      <c r="H26" s="77">
        <v>0.34424319559142186</v>
      </c>
      <c r="I26" s="77">
        <f t="shared" si="2"/>
        <v>0.34424319559142186</v>
      </c>
      <c r="J26" s="76">
        <f>分析係数表!G29</f>
        <v>0.25912644337660473</v>
      </c>
      <c r="K26" s="78">
        <f t="shared" si="3"/>
        <v>8.9202514930202037E-2</v>
      </c>
      <c r="L26" s="79"/>
      <c r="M26" s="80"/>
      <c r="N26" s="81">
        <f>分析係数表!H29</f>
        <v>1.0054424058800426E-2</v>
      </c>
      <c r="O26" s="82">
        <f t="shared" si="4"/>
        <v>8.0110504031570523E-2</v>
      </c>
      <c r="P26" s="76">
        <f>分析係数表!C29</f>
        <v>0.65190409026798313</v>
      </c>
      <c r="Q26" s="82">
        <f t="shared" si="5"/>
        <v>5.2224365251610574E-2</v>
      </c>
      <c r="R26" s="83">
        <v>8.9043047528938907E-2</v>
      </c>
      <c r="S26" s="84">
        <f t="shared" si="6"/>
        <v>0.43328624312036079</v>
      </c>
      <c r="T26" s="85">
        <f>分析係数表!F29</f>
        <v>0.37595926271247221</v>
      </c>
      <c r="U26" s="86">
        <f t="shared" si="7"/>
        <v>0.16289797650698784</v>
      </c>
      <c r="V26" s="87">
        <f>分析係数表!D29</f>
        <v>5.8165387649716703E-2</v>
      </c>
      <c r="W26" s="88">
        <f t="shared" si="8"/>
        <v>0</v>
      </c>
      <c r="X26" s="76">
        <f>分析係数表!E29</f>
        <v>4.2817184250161372E-2</v>
      </c>
      <c r="Y26" s="89">
        <f t="shared" si="9"/>
        <v>0</v>
      </c>
    </row>
    <row r="27" spans="1:25" x14ac:dyDescent="0.2">
      <c r="A27" s="6" t="s">
        <v>15</v>
      </c>
      <c r="B27" s="5" t="s">
        <v>36</v>
      </c>
      <c r="C27" s="90"/>
      <c r="D27" s="76">
        <f>投入係数表!J27</f>
        <v>4.2283298097251587E-3</v>
      </c>
      <c r="E27" s="77">
        <f t="shared" si="0"/>
        <v>0.42283298097251587</v>
      </c>
      <c r="F27" s="76">
        <f>分析係数表!C30</f>
        <v>1</v>
      </c>
      <c r="G27" s="77">
        <f t="shared" si="1"/>
        <v>0.42283298097251587</v>
      </c>
      <c r="H27" s="77">
        <v>0.47041348574058173</v>
      </c>
      <c r="I27" s="77">
        <f t="shared" si="2"/>
        <v>0.47041348574058173</v>
      </c>
      <c r="J27" s="76">
        <f>分析係数表!G30</f>
        <v>0.34475873544093177</v>
      </c>
      <c r="K27" s="78">
        <f t="shared" si="3"/>
        <v>0.16217915847828374</v>
      </c>
      <c r="L27" s="79"/>
      <c r="M27" s="80"/>
      <c r="N27" s="81">
        <f>分析係数表!H30</f>
        <v>0</v>
      </c>
      <c r="O27" s="82">
        <f t="shared" si="4"/>
        <v>0</v>
      </c>
      <c r="P27" s="76">
        <f>分析係数表!C30</f>
        <v>1</v>
      </c>
      <c r="Q27" s="82">
        <f t="shared" si="5"/>
        <v>0</v>
      </c>
      <c r="R27" s="83">
        <v>1.9626665076913526E-2</v>
      </c>
      <c r="S27" s="84">
        <f t="shared" si="6"/>
        <v>0.49004015081749525</v>
      </c>
      <c r="T27" s="85">
        <f>分析係数表!F30</f>
        <v>0.43948973932334995</v>
      </c>
      <c r="U27" s="86">
        <f t="shared" si="7"/>
        <v>0.21536761814075608</v>
      </c>
      <c r="V27" s="87">
        <f>分析係数表!D30</f>
        <v>0.13666112035496394</v>
      </c>
      <c r="W27" s="88">
        <f t="shared" si="8"/>
        <v>0</v>
      </c>
      <c r="X27" s="76">
        <f>分析係数表!E30</f>
        <v>8.1752634498058793E-2</v>
      </c>
      <c r="Y27" s="89">
        <f t="shared" si="9"/>
        <v>0</v>
      </c>
    </row>
    <row r="28" spans="1:25" x14ac:dyDescent="0.2">
      <c r="A28" s="6" t="s">
        <v>16</v>
      </c>
      <c r="B28" s="5" t="s">
        <v>193</v>
      </c>
      <c r="C28" s="90"/>
      <c r="D28" s="76">
        <f>投入係数表!J28</f>
        <v>2.9598308668076109E-2</v>
      </c>
      <c r="E28" s="77">
        <f t="shared" si="0"/>
        <v>2.9598308668076108</v>
      </c>
      <c r="F28" s="76">
        <f>分析係数表!C31</f>
        <v>0.24163027656477443</v>
      </c>
      <c r="G28" s="77">
        <f t="shared" si="1"/>
        <v>0.71518475093167899</v>
      </c>
      <c r="H28" s="77">
        <v>0.75881302162555253</v>
      </c>
      <c r="I28" s="77">
        <f t="shared" si="2"/>
        <v>0.75881302162555253</v>
      </c>
      <c r="J28" s="76">
        <f>分析係数表!G31</f>
        <v>7.02247191011236E-2</v>
      </c>
      <c r="K28" s="78">
        <f t="shared" si="3"/>
        <v>5.3287431293929252E-2</v>
      </c>
      <c r="L28" s="79"/>
      <c r="M28" s="80"/>
      <c r="N28" s="81">
        <f>分析係数表!H31</f>
        <v>2.3138641081748304E-2</v>
      </c>
      <c r="O28" s="82">
        <f t="shared" si="4"/>
        <v>0.18436145012622593</v>
      </c>
      <c r="P28" s="76">
        <f>分析係数表!C31</f>
        <v>0.24163027656477443</v>
      </c>
      <c r="Q28" s="82">
        <f t="shared" si="5"/>
        <v>4.4547308181882836E-2</v>
      </c>
      <c r="R28" s="83">
        <v>5.8911978014453241E-2</v>
      </c>
      <c r="S28" s="84">
        <f t="shared" si="6"/>
        <v>0.81772499964000578</v>
      </c>
      <c r="T28" s="85">
        <f>分析係数表!F31</f>
        <v>0.24349497338852749</v>
      </c>
      <c r="U28" s="86">
        <f t="shared" si="7"/>
        <v>0.19911192702647687</v>
      </c>
      <c r="V28" s="87">
        <f>分析係数表!D31</f>
        <v>2.9568302779420464E-4</v>
      </c>
      <c r="W28" s="88">
        <f t="shared" si="8"/>
        <v>0</v>
      </c>
      <c r="X28" s="76">
        <f>分析係数表!E31</f>
        <v>2.9568302779420464E-4</v>
      </c>
      <c r="Y28" s="89">
        <f t="shared" si="9"/>
        <v>0</v>
      </c>
    </row>
    <row r="29" spans="1:25" x14ac:dyDescent="0.2">
      <c r="A29" s="6" t="s">
        <v>17</v>
      </c>
      <c r="B29" s="5" t="s">
        <v>273</v>
      </c>
      <c r="C29" s="90"/>
      <c r="D29" s="76">
        <f>投入係数表!J29</f>
        <v>2.1141649048625794E-3</v>
      </c>
      <c r="E29" s="77">
        <f t="shared" si="0"/>
        <v>0.21141649048625794</v>
      </c>
      <c r="F29" s="76">
        <f>分析係数表!C32</f>
        <v>0.66123499142367059</v>
      </c>
      <c r="G29" s="77">
        <f t="shared" si="1"/>
        <v>0.13979598127350329</v>
      </c>
      <c r="H29" s="77">
        <v>0.15978742212570365</v>
      </c>
      <c r="I29" s="77">
        <f t="shared" si="2"/>
        <v>0.15978742212570365</v>
      </c>
      <c r="J29" s="76">
        <f>分析係数表!G32</f>
        <v>0.1404639175257732</v>
      </c>
      <c r="K29" s="78">
        <f t="shared" si="3"/>
        <v>2.2444367283120745E-2</v>
      </c>
      <c r="L29" s="79"/>
      <c r="M29" s="80"/>
      <c r="N29" s="81">
        <f>分析係数表!H32</f>
        <v>6.5982157885877794E-3</v>
      </c>
      <c r="O29" s="82">
        <f t="shared" si="4"/>
        <v>5.2572518270718155E-2</v>
      </c>
      <c r="P29" s="76">
        <f>分析係数表!C32</f>
        <v>0.66123499142367059</v>
      </c>
      <c r="Q29" s="82">
        <f t="shared" si="5"/>
        <v>3.4762788667859083E-2</v>
      </c>
      <c r="R29" s="83">
        <v>4.5733917224717563E-2</v>
      </c>
      <c r="S29" s="84">
        <f t="shared" si="6"/>
        <v>0.20552133935042122</v>
      </c>
      <c r="T29" s="85">
        <f>分析係数表!F32</f>
        <v>0.47938144329896909</v>
      </c>
      <c r="U29" s="86">
        <f t="shared" si="7"/>
        <v>9.8523116286542131E-2</v>
      </c>
      <c r="V29" s="87">
        <f>分析係数表!D32</f>
        <v>7.7319587628865982E-3</v>
      </c>
      <c r="W29" s="88">
        <f t="shared" si="8"/>
        <v>0</v>
      </c>
      <c r="X29" s="76">
        <f>分析係数表!E32</f>
        <v>1.1597938144329897E-2</v>
      </c>
      <c r="Y29" s="89">
        <f t="shared" si="9"/>
        <v>0</v>
      </c>
    </row>
    <row r="30" spans="1:25" x14ac:dyDescent="0.2">
      <c r="A30" s="6" t="s">
        <v>18</v>
      </c>
      <c r="B30" s="5" t="s">
        <v>274</v>
      </c>
      <c r="C30" s="90"/>
      <c r="D30" s="76">
        <f>投入係数表!J30</f>
        <v>2.1141649048625794E-3</v>
      </c>
      <c r="E30" s="77">
        <f t="shared" si="0"/>
        <v>0.21141649048625794</v>
      </c>
      <c r="F30" s="76">
        <f>分析係数表!C33</f>
        <v>1</v>
      </c>
      <c r="G30" s="77">
        <f t="shared" si="1"/>
        <v>0.21141649048625794</v>
      </c>
      <c r="H30" s="77">
        <v>0.2276575930055581</v>
      </c>
      <c r="I30" s="77">
        <f t="shared" si="2"/>
        <v>0.2276575930055581</v>
      </c>
      <c r="J30" s="76">
        <f>分析係数表!G33</f>
        <v>0.50865580448065173</v>
      </c>
      <c r="K30" s="78">
        <f t="shared" si="3"/>
        <v>0.11579935611637095</v>
      </c>
      <c r="L30" s="79"/>
      <c r="M30" s="80"/>
      <c r="N30" s="81">
        <f>分析係数表!H33</f>
        <v>9.7626662178084496E-4</v>
      </c>
      <c r="O30" s="82">
        <f t="shared" si="4"/>
        <v>7.7785868869940126E-3</v>
      </c>
      <c r="P30" s="76">
        <f>分析係数表!C33</f>
        <v>1</v>
      </c>
      <c r="Q30" s="82">
        <f t="shared" si="5"/>
        <v>7.7785868869940126E-3</v>
      </c>
      <c r="R30" s="83">
        <v>2.9471776640552151E-2</v>
      </c>
      <c r="S30" s="84">
        <f t="shared" si="6"/>
        <v>0.25712936964611027</v>
      </c>
      <c r="T30" s="85">
        <f>分析係数表!F33</f>
        <v>0.64307535641547864</v>
      </c>
      <c r="U30" s="86">
        <f t="shared" si="7"/>
        <v>0.16535356103005971</v>
      </c>
      <c r="V30" s="87">
        <f>分析係数表!D33</f>
        <v>3.4623217922606926E-2</v>
      </c>
      <c r="W30" s="88">
        <f t="shared" si="8"/>
        <v>0</v>
      </c>
      <c r="X30" s="76">
        <f>分析係数表!E33</f>
        <v>3.0549898167006109E-2</v>
      </c>
      <c r="Y30" s="89">
        <f t="shared" si="9"/>
        <v>0</v>
      </c>
    </row>
    <row r="31" spans="1:25" x14ac:dyDescent="0.2">
      <c r="A31" s="6" t="s">
        <v>19</v>
      </c>
      <c r="B31" s="5" t="s">
        <v>275</v>
      </c>
      <c r="C31" s="90"/>
      <c r="D31" s="76">
        <f>投入係数表!J31</f>
        <v>4.0169133192389003E-2</v>
      </c>
      <c r="E31" s="77">
        <f t="shared" si="0"/>
        <v>4.0169133192388999</v>
      </c>
      <c r="F31" s="76">
        <f>分析係数表!C34</f>
        <v>0.39190090916673614</v>
      </c>
      <c r="G31" s="77">
        <f t="shared" si="1"/>
        <v>1.5742319818536967</v>
      </c>
      <c r="H31" s="77">
        <v>1.6824934096586559</v>
      </c>
      <c r="I31" s="77">
        <f t="shared" si="2"/>
        <v>1.6824934096586559</v>
      </c>
      <c r="J31" s="76">
        <f>分析係数表!G34</f>
        <v>0.42497247587591475</v>
      </c>
      <c r="K31" s="78">
        <f t="shared" si="3"/>
        <v>0.71501338994754871</v>
      </c>
      <c r="L31" s="79"/>
      <c r="M31" s="80"/>
      <c r="N31" s="81">
        <f>分析係数表!H34</f>
        <v>0.16350782696515739</v>
      </c>
      <c r="O31" s="82">
        <f t="shared" si="4"/>
        <v>1.3027791900044801</v>
      </c>
      <c r="P31" s="76">
        <f>分析係数表!C34</f>
        <v>0.39190090916673614</v>
      </c>
      <c r="Q31" s="82">
        <f t="shared" si="5"/>
        <v>0.51056034900625979</v>
      </c>
      <c r="R31" s="83">
        <v>0.56572966724652374</v>
      </c>
      <c r="S31" s="84">
        <f t="shared" si="6"/>
        <v>2.2482230769051794</v>
      </c>
      <c r="T31" s="85">
        <f>分析係数表!F34</f>
        <v>0.69697558448287023</v>
      </c>
      <c r="U31" s="86">
        <f t="shared" si="7"/>
        <v>1.5669565930738643</v>
      </c>
      <c r="V31" s="87">
        <f>分析係数表!D34</f>
        <v>0.24415517129719577</v>
      </c>
      <c r="W31" s="88">
        <f t="shared" si="8"/>
        <v>1</v>
      </c>
      <c r="X31" s="76">
        <f>分析係数表!E34</f>
        <v>0.16831811411178033</v>
      </c>
      <c r="Y31" s="89">
        <f t="shared" si="9"/>
        <v>0</v>
      </c>
    </row>
    <row r="32" spans="1:25" x14ac:dyDescent="0.2">
      <c r="A32" s="6" t="s">
        <v>20</v>
      </c>
      <c r="B32" s="5" t="s">
        <v>37</v>
      </c>
      <c r="C32" s="90"/>
      <c r="D32" s="76">
        <f>投入係数表!J32</f>
        <v>4.2283298097251587E-3</v>
      </c>
      <c r="E32" s="77">
        <f t="shared" si="0"/>
        <v>0.42283298097251587</v>
      </c>
      <c r="F32" s="76">
        <f>分析係数表!C35</f>
        <v>0.83185840707964598</v>
      </c>
      <c r="G32" s="77">
        <f t="shared" si="1"/>
        <v>0.35173717001253529</v>
      </c>
      <c r="H32" s="77">
        <v>0.46799085920849703</v>
      </c>
      <c r="I32" s="77">
        <f t="shared" si="2"/>
        <v>0.46799085920849703</v>
      </c>
      <c r="J32" s="76">
        <f>分析係数表!G35</f>
        <v>0.3136968085106383</v>
      </c>
      <c r="K32" s="78">
        <f t="shared" si="3"/>
        <v>0.14680723894585698</v>
      </c>
      <c r="L32" s="79"/>
      <c r="M32" s="80"/>
      <c r="N32" s="81">
        <f>分析係数表!H35</f>
        <v>6.1560904449307077E-2</v>
      </c>
      <c r="O32" s="82">
        <f t="shared" si="4"/>
        <v>0.49049801910401331</v>
      </c>
      <c r="P32" s="76">
        <f>分析係数表!C35</f>
        <v>0.83185840707964598</v>
      </c>
      <c r="Q32" s="82">
        <f t="shared" si="5"/>
        <v>0.40802490084758625</v>
      </c>
      <c r="R32" s="83">
        <v>0.50522937945172619</v>
      </c>
      <c r="S32" s="84">
        <f t="shared" si="6"/>
        <v>0.97322023866022322</v>
      </c>
      <c r="T32" s="85">
        <f>分析係数表!F35</f>
        <v>0.6388297872340426</v>
      </c>
      <c r="U32" s="86">
        <f t="shared" si="7"/>
        <v>0.62172207799517454</v>
      </c>
      <c r="V32" s="87">
        <f>分析係数表!D35</f>
        <v>5.8377659574468083E-2</v>
      </c>
      <c r="W32" s="88">
        <f t="shared" si="8"/>
        <v>0</v>
      </c>
      <c r="X32" s="76">
        <f>分析係数表!E35</f>
        <v>5.1994680851063832E-2</v>
      </c>
      <c r="Y32" s="89">
        <f t="shared" si="9"/>
        <v>0</v>
      </c>
    </row>
    <row r="33" spans="1:25" x14ac:dyDescent="0.2">
      <c r="A33" s="6" t="s">
        <v>21</v>
      </c>
      <c r="B33" s="5" t="s">
        <v>38</v>
      </c>
      <c r="C33" s="90"/>
      <c r="D33" s="76">
        <f>投入係数表!J33</f>
        <v>2.1141649048625794E-3</v>
      </c>
      <c r="E33" s="77">
        <f t="shared" si="0"/>
        <v>0.21141649048625794</v>
      </c>
      <c r="F33" s="76">
        <f>分析係数表!C36</f>
        <v>0.68845717526942707</v>
      </c>
      <c r="G33" s="77">
        <f t="shared" si="1"/>
        <v>0.14555119984554485</v>
      </c>
      <c r="H33" s="77">
        <v>0.22220557927610957</v>
      </c>
      <c r="I33" s="77">
        <f t="shared" si="2"/>
        <v>0.22220557927610957</v>
      </c>
      <c r="J33" s="76">
        <f>分析係数表!G36</f>
        <v>1.8590797041906328E-2</v>
      </c>
      <c r="K33" s="78">
        <f t="shared" si="3"/>
        <v>4.1309788259013798E-3</v>
      </c>
      <c r="L33" s="79"/>
      <c r="M33" s="80"/>
      <c r="N33" s="81">
        <f>分析係数表!H36</f>
        <v>0.13660999831678169</v>
      </c>
      <c r="O33" s="82">
        <f t="shared" si="4"/>
        <v>1.0884657099110933</v>
      </c>
      <c r="P33" s="76">
        <f>分析係数表!C36</f>
        <v>0.68845717526942707</v>
      </c>
      <c r="Q33" s="82">
        <f t="shared" si="5"/>
        <v>0.74936202802302287</v>
      </c>
      <c r="R33" s="83">
        <v>0.79570902443963298</v>
      </c>
      <c r="S33" s="84">
        <f t="shared" si="6"/>
        <v>1.0179146037157425</v>
      </c>
      <c r="T33" s="85">
        <f>分析係数表!F36</f>
        <v>0.88331963845521777</v>
      </c>
      <c r="U33" s="86">
        <f t="shared" si="7"/>
        <v>0.89914395973247596</v>
      </c>
      <c r="V33" s="87">
        <f>分析係数表!D36</f>
        <v>1.4071487263763352E-2</v>
      </c>
      <c r="W33" s="88">
        <f t="shared" si="8"/>
        <v>0</v>
      </c>
      <c r="X33" s="76">
        <f>分析係数表!E36</f>
        <v>2.8759244042728021E-3</v>
      </c>
      <c r="Y33" s="89">
        <f t="shared" si="9"/>
        <v>0</v>
      </c>
    </row>
    <row r="34" spans="1:25" x14ac:dyDescent="0.2">
      <c r="A34" s="6" t="s">
        <v>22</v>
      </c>
      <c r="B34" s="5" t="s">
        <v>378</v>
      </c>
      <c r="C34" s="90"/>
      <c r="D34" s="76">
        <f>投入係数表!J34</f>
        <v>2.5369978858350951E-2</v>
      </c>
      <c r="E34" s="77">
        <f t="shared" si="0"/>
        <v>2.536997885835095</v>
      </c>
      <c r="F34" s="76">
        <f>分析係数表!C37</f>
        <v>0.39828932688731866</v>
      </c>
      <c r="G34" s="77">
        <f t="shared" si="1"/>
        <v>1.0104591802638105</v>
      </c>
      <c r="H34" s="77">
        <v>1.1374239458946889</v>
      </c>
      <c r="I34" s="77">
        <f t="shared" si="2"/>
        <v>1.1374239458946889</v>
      </c>
      <c r="J34" s="76">
        <f>分析係数表!G37</f>
        <v>0.48125081095108341</v>
      </c>
      <c r="K34" s="78">
        <f t="shared" si="3"/>
        <v>0.54738619635700025</v>
      </c>
      <c r="L34" s="79"/>
      <c r="M34" s="80"/>
      <c r="N34" s="81">
        <f>分析係数表!H37</f>
        <v>4.901531728665208E-2</v>
      </c>
      <c r="O34" s="82">
        <f t="shared" si="4"/>
        <v>0.39053870715390632</v>
      </c>
      <c r="P34" s="76">
        <f>分析係数表!C37</f>
        <v>0.39828932688731866</v>
      </c>
      <c r="Q34" s="82">
        <f t="shared" si="5"/>
        <v>0.15554739879577301</v>
      </c>
      <c r="R34" s="83">
        <v>0.20483270195430633</v>
      </c>
      <c r="S34" s="84">
        <f t="shared" si="6"/>
        <v>1.3422566478489952</v>
      </c>
      <c r="T34" s="85">
        <f>分析係数表!F37</f>
        <v>0.71272868820552748</v>
      </c>
      <c r="U34" s="86">
        <f t="shared" si="7"/>
        <v>0.95666481985656304</v>
      </c>
      <c r="V34" s="87">
        <f>分析係数表!D37</f>
        <v>0.1296224211755547</v>
      </c>
      <c r="W34" s="88">
        <f t="shared" si="8"/>
        <v>0</v>
      </c>
      <c r="X34" s="76">
        <f>分析係数表!E37</f>
        <v>0.11794472557415336</v>
      </c>
      <c r="Y34" s="89">
        <f t="shared" si="9"/>
        <v>0</v>
      </c>
    </row>
    <row r="35" spans="1:25" x14ac:dyDescent="0.2">
      <c r="A35" s="6" t="s">
        <v>23</v>
      </c>
      <c r="B35" s="5" t="s">
        <v>194</v>
      </c>
      <c r="C35" s="90"/>
      <c r="D35" s="76">
        <f>投入係数表!J35</f>
        <v>1.0570824524312896E-2</v>
      </c>
      <c r="E35" s="77">
        <f t="shared" si="0"/>
        <v>1.0570824524312896</v>
      </c>
      <c r="F35" s="76">
        <f>分析係数表!C38</f>
        <v>3.6824877250409171E-2</v>
      </c>
      <c r="G35" s="77">
        <f t="shared" si="1"/>
        <v>3.8926931554343736E-2</v>
      </c>
      <c r="H35" s="77">
        <v>4.7937171761326128E-2</v>
      </c>
      <c r="I35" s="77">
        <f t="shared" si="2"/>
        <v>4.7937171761326128E-2</v>
      </c>
      <c r="J35" s="76">
        <f>分析係数表!G38</f>
        <v>0.29439252336448596</v>
      </c>
      <c r="K35" s="78">
        <f t="shared" si="3"/>
        <v>1.4112344957773578E-2</v>
      </c>
      <c r="L35" s="79"/>
      <c r="M35" s="80"/>
      <c r="N35" s="81">
        <f>分析係数表!H38</f>
        <v>4.3572911406609439E-2</v>
      </c>
      <c r="O35" s="82">
        <f t="shared" si="4"/>
        <v>0.34717532048503164</v>
      </c>
      <c r="P35" s="76">
        <f>分析係数表!C38</f>
        <v>3.6824877250409171E-2</v>
      </c>
      <c r="Q35" s="82">
        <f t="shared" si="5"/>
        <v>1.2784688561232755E-2</v>
      </c>
      <c r="R35" s="83">
        <v>1.7511687431591958E-2</v>
      </c>
      <c r="S35" s="84">
        <f t="shared" si="6"/>
        <v>6.5448859192918082E-2</v>
      </c>
      <c r="T35" s="85">
        <f>分析係数表!F38</f>
        <v>0.48598130841121495</v>
      </c>
      <c r="U35" s="86">
        <f t="shared" si="7"/>
        <v>3.1806922224595705E-2</v>
      </c>
      <c r="V35" s="87">
        <f>分析係数表!D38</f>
        <v>0.13551401869158877</v>
      </c>
      <c r="W35" s="88">
        <f t="shared" si="8"/>
        <v>0</v>
      </c>
      <c r="X35" s="76">
        <f>分析係数表!E38</f>
        <v>0.13317757009345793</v>
      </c>
      <c r="Y35" s="89">
        <f t="shared" si="9"/>
        <v>0</v>
      </c>
    </row>
    <row r="36" spans="1:25" x14ac:dyDescent="0.2">
      <c r="A36" s="6" t="s">
        <v>24</v>
      </c>
      <c r="B36" s="5" t="s">
        <v>39</v>
      </c>
      <c r="C36" s="90"/>
      <c r="D36" s="76">
        <f>投入係数表!J36</f>
        <v>0</v>
      </c>
      <c r="E36" s="77">
        <f t="shared" si="0"/>
        <v>0</v>
      </c>
      <c r="F36" s="76">
        <f>分析係数表!C39</f>
        <v>1</v>
      </c>
      <c r="G36" s="77">
        <f t="shared" si="1"/>
        <v>0</v>
      </c>
      <c r="H36" s="77">
        <v>5.3722606063211956E-2</v>
      </c>
      <c r="I36" s="77">
        <f t="shared" si="2"/>
        <v>5.3722606063211956E-2</v>
      </c>
      <c r="J36" s="76">
        <f>分析係数表!G39</f>
        <v>0.34897511924713165</v>
      </c>
      <c r="K36" s="78">
        <f t="shared" si="3"/>
        <v>1.8747852857176069E-2</v>
      </c>
      <c r="L36" s="79"/>
      <c r="M36" s="80"/>
      <c r="N36" s="81">
        <f>分析係数表!H39</f>
        <v>3.8938450317006117E-3</v>
      </c>
      <c r="O36" s="82">
        <f t="shared" si="4"/>
        <v>3.1024938503297961E-2</v>
      </c>
      <c r="P36" s="76">
        <f>分析係数表!C39</f>
        <v>1</v>
      </c>
      <c r="Q36" s="82">
        <f t="shared" si="5"/>
        <v>3.1024938503297961E-2</v>
      </c>
      <c r="R36" s="83">
        <v>0.12188336249664128</v>
      </c>
      <c r="S36" s="84">
        <f t="shared" si="6"/>
        <v>0.17560596855985322</v>
      </c>
      <c r="T36" s="85">
        <f>分析係数表!F39</f>
        <v>0.69949722830991368</v>
      </c>
      <c r="U36" s="86">
        <f t="shared" si="7"/>
        <v>0.12283588828229518</v>
      </c>
      <c r="V36" s="87">
        <f>分析係数表!D39</f>
        <v>6.7165141162820671E-2</v>
      </c>
      <c r="W36" s="88">
        <f t="shared" si="8"/>
        <v>0</v>
      </c>
      <c r="X36" s="76">
        <f>分析係数表!E39</f>
        <v>8.4826608224829181E-2</v>
      </c>
      <c r="Y36" s="89">
        <f t="shared" si="9"/>
        <v>0</v>
      </c>
    </row>
    <row r="37" spans="1:25" x14ac:dyDescent="0.2">
      <c r="A37" s="6" t="s">
        <v>25</v>
      </c>
      <c r="B37" s="5" t="s">
        <v>40</v>
      </c>
      <c r="C37" s="90"/>
      <c r="D37" s="76">
        <f>投入係数表!J37</f>
        <v>0</v>
      </c>
      <c r="E37" s="77">
        <f t="shared" si="0"/>
        <v>0</v>
      </c>
      <c r="F37" s="76">
        <f>分析係数表!C40</f>
        <v>1</v>
      </c>
      <c r="G37" s="77">
        <f t="shared" si="1"/>
        <v>0</v>
      </c>
      <c r="H37" s="77">
        <v>1.2970786138183194E-3</v>
      </c>
      <c r="I37" s="77">
        <f t="shared" si="2"/>
        <v>1.2970786138183194E-3</v>
      </c>
      <c r="J37" s="76">
        <f>分析係数表!G40</f>
        <v>0.51987110633727174</v>
      </c>
      <c r="K37" s="78">
        <f t="shared" si="3"/>
        <v>6.7431369397214457E-4</v>
      </c>
      <c r="L37" s="79"/>
      <c r="M37" s="80"/>
      <c r="N37" s="81">
        <f>分析係数表!H40</f>
        <v>3.0814116590921842E-2</v>
      </c>
      <c r="O37" s="82">
        <f t="shared" si="4"/>
        <v>0.24551723668604092</v>
      </c>
      <c r="P37" s="76">
        <f>分析係数表!C40</f>
        <v>1</v>
      </c>
      <c r="Q37" s="82">
        <f t="shared" si="5"/>
        <v>0.24551723668604092</v>
      </c>
      <c r="R37" s="83">
        <v>0.24601399095433099</v>
      </c>
      <c r="S37" s="84">
        <f t="shared" si="6"/>
        <v>0.2473110695681493</v>
      </c>
      <c r="T37" s="85">
        <f>分析係数表!F40</f>
        <v>0.71122862100305706</v>
      </c>
      <c r="U37" s="86">
        <f t="shared" si="7"/>
        <v>0.17589471096774595</v>
      </c>
      <c r="V37" s="87">
        <f>分析係数表!D40</f>
        <v>7.8492935635792779E-2</v>
      </c>
      <c r="W37" s="88">
        <f t="shared" si="8"/>
        <v>0</v>
      </c>
      <c r="X37" s="76">
        <f>分析係数表!E40</f>
        <v>4.9739733950260268E-2</v>
      </c>
      <c r="Y37" s="89">
        <f t="shared" si="9"/>
        <v>0</v>
      </c>
    </row>
    <row r="38" spans="1:25" x14ac:dyDescent="0.2">
      <c r="A38" s="6" t="s">
        <v>26</v>
      </c>
      <c r="B38" s="5" t="s">
        <v>277</v>
      </c>
      <c r="C38" s="90"/>
      <c r="D38" s="76">
        <f>投入係数表!J38</f>
        <v>0</v>
      </c>
      <c r="E38" s="77">
        <f t="shared" si="0"/>
        <v>0</v>
      </c>
      <c r="F38" s="76">
        <f>分析係数表!C41</f>
        <v>0.804825195030338</v>
      </c>
      <c r="G38" s="77">
        <f t="shared" si="1"/>
        <v>0</v>
      </c>
      <c r="H38" s="77">
        <v>2.4573193818116144E-3</v>
      </c>
      <c r="I38" s="77">
        <f t="shared" si="2"/>
        <v>2.4573193818116144E-3</v>
      </c>
      <c r="J38" s="76">
        <f>分析係数表!G41</f>
        <v>0.44365116827944301</v>
      </c>
      <c r="K38" s="78">
        <f t="shared" si="3"/>
        <v>1.0901926145764414E-3</v>
      </c>
      <c r="L38" s="79"/>
      <c r="M38" s="80"/>
      <c r="N38" s="81">
        <f>分析係数表!H41</f>
        <v>5.27632833978567E-2</v>
      </c>
      <c r="O38" s="82">
        <f t="shared" si="4"/>
        <v>0.42040132807638902</v>
      </c>
      <c r="P38" s="76">
        <f>分析係数表!C41</f>
        <v>0.804825195030338</v>
      </c>
      <c r="Q38" s="82">
        <f t="shared" si="5"/>
        <v>0.33834958086009292</v>
      </c>
      <c r="R38" s="83">
        <v>0.3452512100673128</v>
      </c>
      <c r="S38" s="84">
        <f t="shared" si="6"/>
        <v>0.34770852944912439</v>
      </c>
      <c r="T38" s="85">
        <f>分析係数表!F41</f>
        <v>0.54625914562190225</v>
      </c>
      <c r="U38" s="86">
        <f t="shared" si="7"/>
        <v>0.18993896422232673</v>
      </c>
      <c r="V38" s="87">
        <f>分析係数表!D41</f>
        <v>0.14125560538116591</v>
      </c>
      <c r="W38" s="88">
        <f t="shared" si="8"/>
        <v>0</v>
      </c>
      <c r="X38" s="76">
        <f>分析係数表!E41</f>
        <v>0.13688930847297617</v>
      </c>
      <c r="Y38" s="89">
        <f t="shared" si="9"/>
        <v>0</v>
      </c>
    </row>
    <row r="39" spans="1:25" x14ac:dyDescent="0.2">
      <c r="A39" s="6" t="s">
        <v>51</v>
      </c>
      <c r="B39" s="5" t="s">
        <v>368</v>
      </c>
      <c r="C39" s="90"/>
      <c r="D39" s="76">
        <f>投入係数表!J39</f>
        <v>2.1141649048625794E-3</v>
      </c>
      <c r="E39" s="77">
        <f>$C$12*D39</f>
        <v>0.21141649048625794</v>
      </c>
      <c r="F39" s="76">
        <f>分析係数表!C42</f>
        <v>0.80822873082287305</v>
      </c>
      <c r="G39" s="77">
        <f>E39*F39</f>
        <v>0.17087288178073426</v>
      </c>
      <c r="H39" s="77">
        <v>0.18287617679683491</v>
      </c>
      <c r="I39" s="77">
        <f>C39+H39</f>
        <v>0.18287617679683491</v>
      </c>
      <c r="J39" s="76">
        <f>分析係数表!G42</f>
        <v>0.48544520547945208</v>
      </c>
      <c r="K39" s="78">
        <f>I39*J39</f>
        <v>8.8776363222436122E-2</v>
      </c>
      <c r="L39" s="79"/>
      <c r="M39" s="80"/>
      <c r="N39" s="81">
        <f>分析係数表!H42</f>
        <v>1.3409639230208157E-2</v>
      </c>
      <c r="O39" s="82">
        <f t="shared" si="4"/>
        <v>0.10684380839032005</v>
      </c>
      <c r="P39" s="76">
        <f>分析係数表!C42</f>
        <v>0.80822873082287305</v>
      </c>
      <c r="Q39" s="82">
        <f>O39*P39</f>
        <v>8.6354235651590616E-2</v>
      </c>
      <c r="R39" s="83">
        <v>9.2081101990028877E-2</v>
      </c>
      <c r="S39" s="84">
        <f>I39+R39</f>
        <v>0.27495727878686377</v>
      </c>
      <c r="T39" s="85">
        <f>分析係数表!F42</f>
        <v>0.55222602739726023</v>
      </c>
      <c r="U39" s="86">
        <f t="shared" si="7"/>
        <v>0.15183856576843074</v>
      </c>
      <c r="V39" s="87">
        <f>分析係数表!D42</f>
        <v>0.29537671232876711</v>
      </c>
      <c r="W39" s="88">
        <f t="shared" si="8"/>
        <v>0</v>
      </c>
      <c r="X39" s="76">
        <f>分析係数表!E42</f>
        <v>0.2654109589041096</v>
      </c>
      <c r="Y39" s="89">
        <f t="shared" si="9"/>
        <v>0</v>
      </c>
    </row>
    <row r="40" spans="1:25" x14ac:dyDescent="0.2">
      <c r="A40" s="6" t="s">
        <v>195</v>
      </c>
      <c r="B40" s="5" t="s">
        <v>41</v>
      </c>
      <c r="C40" s="90"/>
      <c r="D40" s="76">
        <f>投入係数表!J40</f>
        <v>4.6511627906976744E-2</v>
      </c>
      <c r="E40" s="77">
        <f>$C$12*D40</f>
        <v>4.6511627906976747</v>
      </c>
      <c r="F40" s="76">
        <f>分析係数表!C43</f>
        <v>0.42667048218629278</v>
      </c>
      <c r="G40" s="77">
        <f>E40*F40</f>
        <v>1.98451387063392</v>
      </c>
      <c r="H40" s="77">
        <v>2.3310945964259218</v>
      </c>
      <c r="I40" s="77">
        <f>C40+H40</f>
        <v>2.3310945964259218</v>
      </c>
      <c r="J40" s="76">
        <f>分析係数表!G43</f>
        <v>0.3937480751462889</v>
      </c>
      <c r="K40" s="78">
        <f>I40*J40</f>
        <v>0.91786401032662179</v>
      </c>
      <c r="L40" s="79"/>
      <c r="M40" s="80"/>
      <c r="N40" s="81">
        <f>分析係数表!H43</f>
        <v>3.6537058856533695E-2</v>
      </c>
      <c r="O40" s="82">
        <f t="shared" si="4"/>
        <v>0.29111584947186792</v>
      </c>
      <c r="P40" s="76">
        <f>分析係数表!C43</f>
        <v>0.42667048218629278</v>
      </c>
      <c r="Q40" s="82">
        <f>O40*P40</f>
        <v>0.12421053986623411</v>
      </c>
      <c r="R40" s="83">
        <v>0.23922424851918683</v>
      </c>
      <c r="S40" s="84">
        <f>I40+R40</f>
        <v>2.5703188449451084</v>
      </c>
      <c r="T40" s="85">
        <f>分析係数表!F43</f>
        <v>0.62688635663689563</v>
      </c>
      <c r="U40" s="86">
        <f t="shared" si="7"/>
        <v>1.6112978161027929</v>
      </c>
      <c r="V40" s="87">
        <f>分析係数表!D43</f>
        <v>0.23175238681860177</v>
      </c>
      <c r="W40" s="88">
        <f t="shared" si="8"/>
        <v>1</v>
      </c>
      <c r="X40" s="76">
        <f>分析係数表!E43</f>
        <v>0.18678780412688636</v>
      </c>
      <c r="Y40" s="89">
        <f t="shared" si="9"/>
        <v>0</v>
      </c>
    </row>
    <row r="41" spans="1:25" x14ac:dyDescent="0.2">
      <c r="A41" s="6" t="s">
        <v>341</v>
      </c>
      <c r="B41" s="5" t="s">
        <v>42</v>
      </c>
      <c r="C41" s="90"/>
      <c r="D41" s="76">
        <f>投入係数表!J41</f>
        <v>0</v>
      </c>
      <c r="E41" s="77">
        <f>$C$12*D41</f>
        <v>0</v>
      </c>
      <c r="F41" s="76">
        <f>分析係数表!C44</f>
        <v>0.46624741283235149</v>
      </c>
      <c r="G41" s="77">
        <f>E41*F41</f>
        <v>0</v>
      </c>
      <c r="H41" s="77">
        <v>2.4259204487569147E-3</v>
      </c>
      <c r="I41" s="77">
        <f>C41+H41</f>
        <v>2.4259204487569147E-3</v>
      </c>
      <c r="J41" s="76">
        <f>分析係数表!G44</f>
        <v>0.26671004927024261</v>
      </c>
      <c r="K41" s="78">
        <f>I41*J41</f>
        <v>6.4701736241364581E-4</v>
      </c>
      <c r="L41" s="79"/>
      <c r="M41" s="80"/>
      <c r="N41" s="81">
        <f>分析係数表!H44</f>
        <v>0.11393143690736689</v>
      </c>
      <c r="O41" s="82">
        <f t="shared" si="4"/>
        <v>0.90777003061666917</v>
      </c>
      <c r="P41" s="76">
        <f>分析係数表!C44</f>
        <v>0.46624741283235149</v>
      </c>
      <c r="Q41" s="82">
        <f>O41*P41</f>
        <v>0.42324542822176653</v>
      </c>
      <c r="R41" s="83">
        <v>0.43004226677787188</v>
      </c>
      <c r="S41" s="84">
        <f>I41+R41</f>
        <v>0.43246818722662878</v>
      </c>
      <c r="T41" s="85">
        <f>分析係数表!F44</f>
        <v>0.51538533048247648</v>
      </c>
      <c r="U41" s="86">
        <f t="shared" si="7"/>
        <v>0.22288775959695359</v>
      </c>
      <c r="V41" s="87">
        <f>分析係数表!D44</f>
        <v>0.23854234451984754</v>
      </c>
      <c r="W41" s="88">
        <f t="shared" si="8"/>
        <v>0</v>
      </c>
      <c r="X41" s="76">
        <f>分析係数表!E44</f>
        <v>0.16891326578042204</v>
      </c>
      <c r="Y41" s="89">
        <f t="shared" si="9"/>
        <v>0</v>
      </c>
    </row>
    <row r="42" spans="1:25" x14ac:dyDescent="0.2">
      <c r="A42" s="6" t="s">
        <v>342</v>
      </c>
      <c r="B42" s="5" t="s">
        <v>279</v>
      </c>
      <c r="C42" s="90"/>
      <c r="D42" s="76">
        <f>投入係数表!J42</f>
        <v>0</v>
      </c>
      <c r="E42" s="77">
        <f>$C$12*D42</f>
        <v>0</v>
      </c>
      <c r="F42" s="76">
        <f>分析係数表!C45</f>
        <v>1</v>
      </c>
      <c r="G42" s="77">
        <f>E42*F42</f>
        <v>0</v>
      </c>
      <c r="H42" s="77">
        <v>3.5900383397042483E-2</v>
      </c>
      <c r="I42" s="77">
        <f>C42+H42</f>
        <v>3.5900383397042483E-2</v>
      </c>
      <c r="J42" s="76">
        <f>分析係数表!G45</f>
        <v>0</v>
      </c>
      <c r="K42" s="78">
        <f>I42*J42</f>
        <v>0</v>
      </c>
      <c r="L42" s="79"/>
      <c r="M42" s="80"/>
      <c r="N42" s="81">
        <f>分析係数表!H45</f>
        <v>0</v>
      </c>
      <c r="O42" s="82">
        <f t="shared" si="4"/>
        <v>0</v>
      </c>
      <c r="P42" s="76">
        <f>分析係数表!C45</f>
        <v>1</v>
      </c>
      <c r="Q42" s="82">
        <f>O42*P42</f>
        <v>0</v>
      </c>
      <c r="R42" s="83">
        <v>1.8018018261499392E-2</v>
      </c>
      <c r="S42" s="84">
        <f>I42+R42</f>
        <v>5.3918401658541878E-2</v>
      </c>
      <c r="T42" s="85">
        <f>分析係数表!F45</f>
        <v>0</v>
      </c>
      <c r="U42" s="86">
        <f t="shared" si="7"/>
        <v>0</v>
      </c>
      <c r="V42" s="87">
        <f>分析係数表!D45</f>
        <v>0</v>
      </c>
      <c r="W42" s="88">
        <f t="shared" si="8"/>
        <v>0</v>
      </c>
      <c r="X42" s="76">
        <f>分析係数表!E45</f>
        <v>0</v>
      </c>
      <c r="Y42" s="89">
        <f t="shared" si="9"/>
        <v>0</v>
      </c>
    </row>
    <row r="43" spans="1:25" x14ac:dyDescent="0.2">
      <c r="A43" s="6" t="s">
        <v>343</v>
      </c>
      <c r="B43" s="5" t="s">
        <v>280</v>
      </c>
      <c r="C43" s="90"/>
      <c r="D43" s="76">
        <f>投入係数表!J43</f>
        <v>2.1141649048625794E-3</v>
      </c>
      <c r="E43" s="77">
        <f>$C$12*D43</f>
        <v>0.21141649048625794</v>
      </c>
      <c r="F43" s="76">
        <f>分析係数表!C46</f>
        <v>1</v>
      </c>
      <c r="G43" s="77">
        <f>E43*F43</f>
        <v>0.21141649048625794</v>
      </c>
      <c r="H43" s="77">
        <v>0.28340360554183114</v>
      </c>
      <c r="I43" s="77">
        <f>C43+H43</f>
        <v>0.28340360554183114</v>
      </c>
      <c r="J43" s="76">
        <f>分析係数表!G46</f>
        <v>9.2005076142131978E-3</v>
      </c>
      <c r="K43" s="78">
        <f>I43*J43</f>
        <v>2.6074570306830911E-3</v>
      </c>
      <c r="L43" s="79"/>
      <c r="M43" s="80"/>
      <c r="N43" s="81">
        <f>分析係数表!H46</f>
        <v>5.6971329181394824E-2</v>
      </c>
      <c r="O43" s="82">
        <f t="shared" si="4"/>
        <v>0.45392971983067359</v>
      </c>
      <c r="P43" s="76">
        <f>分析係数表!C46</f>
        <v>1</v>
      </c>
      <c r="Q43" s="82">
        <f>O43*P43</f>
        <v>0.45392971983067359</v>
      </c>
      <c r="R43" s="83">
        <v>0.47930669862262459</v>
      </c>
      <c r="S43" s="84">
        <f>I43+R43</f>
        <v>0.76271030416445573</v>
      </c>
      <c r="T43" s="85">
        <f>分析係数表!F46</f>
        <v>0.31329314720812185</v>
      </c>
      <c r="U43" s="86">
        <f t="shared" si="7"/>
        <v>0.23895191159974621</v>
      </c>
      <c r="V43" s="87">
        <f>分析係数表!D46</f>
        <v>4.7588832487309646E-4</v>
      </c>
      <c r="W43" s="88">
        <f t="shared" si="8"/>
        <v>0</v>
      </c>
      <c r="X43" s="76">
        <f>分析係数表!E46</f>
        <v>1.4276649746192893E-3</v>
      </c>
      <c r="Y43" s="89">
        <f t="shared" si="9"/>
        <v>0</v>
      </c>
    </row>
    <row r="44" spans="1:25" x14ac:dyDescent="0.2">
      <c r="A44" s="192">
        <v>40</v>
      </c>
      <c r="B44" s="14" t="s">
        <v>151</v>
      </c>
      <c r="C44" s="197">
        <f>SUM(C5:C43)</f>
        <v>100</v>
      </c>
      <c r="D44" s="92">
        <f>投入係数表!J44</f>
        <v>0.68287526427061307</v>
      </c>
      <c r="E44" s="91">
        <f>SUM(E5:E43)</f>
        <v>68.287526427061309</v>
      </c>
      <c r="F44" s="92">
        <f>分析係数表!C47</f>
        <v>0.45905743405002397</v>
      </c>
      <c r="G44" s="91">
        <f>SUM(G5:G43)</f>
        <v>8.7866786911763661</v>
      </c>
      <c r="H44" s="91">
        <f>SUM(H5:H43)</f>
        <v>10.129475006321112</v>
      </c>
      <c r="I44" s="91">
        <f>SUM(I5:I43)</f>
        <v>110.12947500632114</v>
      </c>
      <c r="J44" s="92">
        <f>分析係数表!G47</f>
        <v>0.28709558230423765</v>
      </c>
      <c r="K44" s="93">
        <f>SUM(K5:K43)</f>
        <v>12.700882598015159</v>
      </c>
      <c r="L44" s="94">
        <f>最終需要_まとめ!$L$33</f>
        <v>0.62733333333333341</v>
      </c>
      <c r="M44" s="91">
        <f>K44*L44</f>
        <v>7.9676870164881777</v>
      </c>
      <c r="N44" s="95">
        <f>分析係数表!H47</f>
        <v>1</v>
      </c>
      <c r="O44" s="91">
        <f>SUM(O5:O43)</f>
        <v>7.9676870164881777</v>
      </c>
      <c r="P44" s="92">
        <f>分析係数表!C47</f>
        <v>0.45905743405002397</v>
      </c>
      <c r="Q44" s="96">
        <f>SUM(Q5:Q43)</f>
        <v>3.8647533094423379</v>
      </c>
      <c r="R44" s="91">
        <f>SUM(R5:R43)</f>
        <v>4.5454406167165402</v>
      </c>
      <c r="S44" s="97">
        <f>SUM(S5:S43)</f>
        <v>114.67491562303762</v>
      </c>
      <c r="T44" s="98">
        <f>分析係数表!F47</f>
        <v>0.51476641739392903</v>
      </c>
      <c r="U44" s="99">
        <f>SUM(U5:U43)</f>
        <v>38.782100126868293</v>
      </c>
      <c r="V44" s="100">
        <f>分析係数表!D47</f>
        <v>0.1047101618971789</v>
      </c>
      <c r="W44" s="101">
        <f>SUM(W5:W43)</f>
        <v>5</v>
      </c>
      <c r="X44" s="92">
        <f>分析係数表!E47</f>
        <v>8.1677152774525266E-2</v>
      </c>
      <c r="Y44" s="102">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6" width="9" style="3" bestFit="1" customWidth="1"/>
    <col min="7"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303</v>
      </c>
      <c r="S2" s="3" t="s">
        <v>153</v>
      </c>
      <c r="U2" s="64" t="s">
        <v>210</v>
      </c>
      <c r="W2" s="3" t="s">
        <v>130</v>
      </c>
      <c r="Y2" s="3" t="s">
        <v>154</v>
      </c>
    </row>
    <row r="3" spans="1:25" ht="44" x14ac:dyDescent="0.2">
      <c r="B3" s="65"/>
      <c r="C3" s="66" t="s">
        <v>228</v>
      </c>
      <c r="D3" s="66" t="s">
        <v>244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投入係数表!K5</f>
        <v>0</v>
      </c>
      <c r="E5" s="110">
        <f t="shared" ref="E5:E38" si="0">$C$13*D5</f>
        <v>0</v>
      </c>
      <c r="F5" s="76">
        <f>分析係数表!C8</f>
        <v>0.32915796798886565</v>
      </c>
      <c r="G5" s="110">
        <f t="shared" ref="G5:G38" si="1">E5*F5</f>
        <v>0</v>
      </c>
      <c r="H5" s="110">
        <f t="array" ref="H5:H43">MMULT(逆行列係数!C5:AO43,'9'!G5:G43)</f>
        <v>2.6134312246750102E-4</v>
      </c>
      <c r="I5" s="110">
        <f t="shared" ref="I5:I38" si="2">C5+H5</f>
        <v>2.6134312246750102E-4</v>
      </c>
      <c r="J5" s="107">
        <f>分析係数表!G8</f>
        <v>0.11991869918699187</v>
      </c>
      <c r="K5" s="111">
        <f t="shared" ref="K5:K38" si="3">I5*J5</f>
        <v>3.133992728776943E-5</v>
      </c>
      <c r="L5" s="79" t="s">
        <v>183</v>
      </c>
      <c r="M5" s="80" t="s">
        <v>183</v>
      </c>
      <c r="N5" s="81">
        <f>分析係数表!H8</f>
        <v>1.1827414015597823E-2</v>
      </c>
      <c r="O5" s="82">
        <f t="shared" ref="O5:O43" si="4">$M$44*N5</f>
        <v>3.5063190037853749E-2</v>
      </c>
      <c r="P5" s="76">
        <f>分析係数表!C8</f>
        <v>0.32915796798886565</v>
      </c>
      <c r="Q5" s="82">
        <f t="shared" ref="Q5:Q38" si="5">O5*P5</f>
        <v>1.1541328384067377E-2</v>
      </c>
      <c r="R5" s="83">
        <f t="array" ref="R5:R43">MMULT(逆行列係数!C5:AO43,'9'!Q5:Q43)</f>
        <v>1.4799048207582427E-2</v>
      </c>
      <c r="S5" s="84">
        <f t="shared" ref="S5:S38" si="6">I5+R5</f>
        <v>1.5060391330049928E-2</v>
      </c>
      <c r="T5" s="85">
        <f>分析係数表!F8</f>
        <v>0.45172764227642276</v>
      </c>
      <c r="U5" s="86">
        <f t="shared" ref="U5:U43" si="7">S5*T5</f>
        <v>6.8031950672837321E-3</v>
      </c>
      <c r="V5" s="87">
        <f>分析係数表!D8</f>
        <v>0.19461382113821138</v>
      </c>
      <c r="W5" s="167">
        <f t="shared" ref="W5:W43" si="8">ROUND(S5*V5,0)</f>
        <v>0</v>
      </c>
      <c r="X5" s="76">
        <f>分析係数表!E8</f>
        <v>6.0467479674796751E-2</v>
      </c>
      <c r="Y5" s="166">
        <f t="shared" ref="Y5:Y43" si="9">ROUND(S5*X5,0)</f>
        <v>0</v>
      </c>
    </row>
    <row r="6" spans="1:25" x14ac:dyDescent="0.2">
      <c r="A6" s="6" t="s">
        <v>220</v>
      </c>
      <c r="B6" s="5" t="s">
        <v>266</v>
      </c>
      <c r="C6" s="90"/>
      <c r="D6" s="107">
        <f>投入係数表!K6</f>
        <v>0</v>
      </c>
      <c r="E6" s="110">
        <f t="shared" si="0"/>
        <v>0</v>
      </c>
      <c r="F6" s="76">
        <f>分析係数表!C9</f>
        <v>0.9329896907216495</v>
      </c>
      <c r="G6" s="110">
        <f t="shared" si="1"/>
        <v>0</v>
      </c>
      <c r="H6" s="110">
        <v>1.1403316677982081E-4</v>
      </c>
      <c r="I6" s="110">
        <f t="shared" si="2"/>
        <v>1.1403316677982081E-4</v>
      </c>
      <c r="J6" s="107">
        <f>分析係数表!G9</f>
        <v>0.24615384615384617</v>
      </c>
      <c r="K6" s="111">
        <f t="shared" si="3"/>
        <v>2.8069702591955892E-5</v>
      </c>
      <c r="L6" s="79"/>
      <c r="M6" s="80"/>
      <c r="N6" s="81">
        <f>分析係数表!H9</f>
        <v>6.1718004825225836E-4</v>
      </c>
      <c r="O6" s="82">
        <f t="shared" si="4"/>
        <v>1.8296731044420836E-3</v>
      </c>
      <c r="P6" s="76">
        <f>分析係数表!C9</f>
        <v>0.9329896907216495</v>
      </c>
      <c r="Q6" s="82">
        <f t="shared" si="5"/>
        <v>1.7070661438351399E-3</v>
      </c>
      <c r="R6" s="83">
        <v>2.2242906568092548E-3</v>
      </c>
      <c r="S6" s="84">
        <f t="shared" si="6"/>
        <v>2.3383238235890756E-3</v>
      </c>
      <c r="T6" s="85">
        <f>分析係数表!F9</f>
        <v>0.67179487179487174</v>
      </c>
      <c r="U6" s="86">
        <f t="shared" si="7"/>
        <v>1.5708739532829174E-3</v>
      </c>
      <c r="V6" s="87">
        <f>分析係数表!D9</f>
        <v>0.1076923076923077</v>
      </c>
      <c r="W6" s="167">
        <f t="shared" si="8"/>
        <v>0</v>
      </c>
      <c r="X6" s="76">
        <f>分析係数表!E9</f>
        <v>3.0769230769230771E-2</v>
      </c>
      <c r="Y6" s="166">
        <f t="shared" si="9"/>
        <v>0</v>
      </c>
    </row>
    <row r="7" spans="1:25" x14ac:dyDescent="0.2">
      <c r="A7" s="6" t="s">
        <v>221</v>
      </c>
      <c r="B7" s="5" t="s">
        <v>267</v>
      </c>
      <c r="C7" s="90"/>
      <c r="D7" s="107">
        <f>投入係数表!K7</f>
        <v>0</v>
      </c>
      <c r="E7" s="110">
        <f t="shared" si="0"/>
        <v>0</v>
      </c>
      <c r="F7" s="76">
        <f>分析係数表!C10</f>
        <v>0</v>
      </c>
      <c r="G7" s="110">
        <f t="shared" si="1"/>
        <v>0</v>
      </c>
      <c r="H7" s="110">
        <v>0</v>
      </c>
      <c r="I7" s="110">
        <f t="shared" si="2"/>
        <v>0</v>
      </c>
      <c r="J7" s="107">
        <f>分析係数表!G10</f>
        <v>0</v>
      </c>
      <c r="K7" s="111">
        <f t="shared" si="3"/>
        <v>0</v>
      </c>
      <c r="L7" s="79"/>
      <c r="M7" s="80"/>
      <c r="N7" s="81">
        <f>分析係数表!H10</f>
        <v>1.2006957302362117E-3</v>
      </c>
      <c r="O7" s="82">
        <f t="shared" si="4"/>
        <v>3.559545857732781E-3</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222</v>
      </c>
      <c r="B8" s="5" t="s">
        <v>27</v>
      </c>
      <c r="C8" s="90"/>
      <c r="D8" s="107">
        <f>投入係数表!K8</f>
        <v>0.59036144578313254</v>
      </c>
      <c r="E8" s="110">
        <f t="shared" si="0"/>
        <v>59.036144578313255</v>
      </c>
      <c r="F8" s="76">
        <f>分析係数表!C11</f>
        <v>2.4090210148641766E-2</v>
      </c>
      <c r="G8" s="110">
        <f t="shared" si="1"/>
        <v>1.4221931292571646</v>
      </c>
      <c r="H8" s="110">
        <v>1.4295432478134158</v>
      </c>
      <c r="I8" s="110">
        <f t="shared" si="2"/>
        <v>1.4295432478134158</v>
      </c>
      <c r="J8" s="107">
        <f>分析係数表!G11</f>
        <v>0.35</v>
      </c>
      <c r="K8" s="111">
        <f t="shared" si="3"/>
        <v>0.50034013673469546</v>
      </c>
      <c r="L8" s="79"/>
      <c r="M8" s="80"/>
      <c r="N8" s="81">
        <f>分析係数表!H11</f>
        <v>-2.2442910845536666E-5</v>
      </c>
      <c r="O8" s="82">
        <f t="shared" si="4"/>
        <v>-6.6533567434257589E-5</v>
      </c>
      <c r="P8" s="76">
        <f>分析係数表!C11</f>
        <v>2.4090210148641766E-2</v>
      </c>
      <c r="Q8" s="82">
        <f t="shared" si="5"/>
        <v>-1.6028076214300934E-6</v>
      </c>
      <c r="R8" s="83">
        <v>3.0177367177558684E-4</v>
      </c>
      <c r="S8" s="84">
        <f t="shared" si="6"/>
        <v>1.4298450214851914</v>
      </c>
      <c r="T8" s="85">
        <f>分析係数表!F11</f>
        <v>0.57857142857142863</v>
      </c>
      <c r="U8" s="86">
        <f t="shared" si="7"/>
        <v>0.8272674767164323</v>
      </c>
      <c r="V8" s="87">
        <f>分析係数表!D11</f>
        <v>7.1428571428571426E-3</v>
      </c>
      <c r="W8" s="167">
        <f t="shared" si="8"/>
        <v>0</v>
      </c>
      <c r="X8" s="76">
        <f>分析係数表!E11</f>
        <v>7.1428571428571426E-3</v>
      </c>
      <c r="Y8" s="166">
        <f t="shared" si="9"/>
        <v>0</v>
      </c>
    </row>
    <row r="9" spans="1:25" x14ac:dyDescent="0.2">
      <c r="A9" s="6" t="s">
        <v>223</v>
      </c>
      <c r="B9" s="5" t="s">
        <v>191</v>
      </c>
      <c r="C9" s="90"/>
      <c r="D9" s="107">
        <f>投入係数表!K9</f>
        <v>0</v>
      </c>
      <c r="E9" s="110">
        <f t="shared" si="0"/>
        <v>0</v>
      </c>
      <c r="F9" s="76">
        <f>分析係数表!C12</f>
        <v>6.9119669876203549E-2</v>
      </c>
      <c r="G9" s="110">
        <f t="shared" si="1"/>
        <v>0</v>
      </c>
      <c r="H9" s="110">
        <v>5.710845487801098E-5</v>
      </c>
      <c r="I9" s="110">
        <f t="shared" si="2"/>
        <v>5.710845487801098E-5</v>
      </c>
      <c r="J9" s="107">
        <f>分析係数表!G12</f>
        <v>0.14290902487742874</v>
      </c>
      <c r="K9" s="111">
        <f t="shared" si="3"/>
        <v>8.1613135988731882E-6</v>
      </c>
      <c r="L9" s="79"/>
      <c r="M9" s="80"/>
      <c r="N9" s="81">
        <f>分析係数表!H12</f>
        <v>9.3328844751164222E-2</v>
      </c>
      <c r="O9" s="82">
        <f t="shared" si="4"/>
        <v>0.27667984017536018</v>
      </c>
      <c r="P9" s="76">
        <f>分析係数表!C12</f>
        <v>6.9119669876203549E-2</v>
      </c>
      <c r="Q9" s="82">
        <f t="shared" si="5"/>
        <v>1.9124019214321657E-2</v>
      </c>
      <c r="R9" s="83">
        <v>2.1196374766146827E-2</v>
      </c>
      <c r="S9" s="84">
        <f t="shared" si="6"/>
        <v>2.1253483221024837E-2</v>
      </c>
      <c r="T9" s="85">
        <f>分析係数表!F12</f>
        <v>0.29616851280188849</v>
      </c>
      <c r="U9" s="86">
        <f t="shared" si="7"/>
        <v>6.2946125174308167E-3</v>
      </c>
      <c r="V9" s="87">
        <f>分析係数表!D12</f>
        <v>3.0506627928091518E-2</v>
      </c>
      <c r="W9" s="167">
        <f t="shared" si="8"/>
        <v>0</v>
      </c>
      <c r="X9" s="76">
        <f>分析係数表!E12</f>
        <v>2.6874886508080623E-2</v>
      </c>
      <c r="Y9" s="166">
        <f t="shared" si="9"/>
        <v>0</v>
      </c>
    </row>
    <row r="10" spans="1:25" x14ac:dyDescent="0.2">
      <c r="A10" s="6" t="s">
        <v>224</v>
      </c>
      <c r="B10" s="5" t="s">
        <v>28</v>
      </c>
      <c r="C10" s="90"/>
      <c r="D10" s="107">
        <f>投入係数表!K10</f>
        <v>0</v>
      </c>
      <c r="E10" s="110">
        <f t="shared" si="0"/>
        <v>0</v>
      </c>
      <c r="F10" s="76">
        <f>分析係数表!C13</f>
        <v>0</v>
      </c>
      <c r="G10" s="110">
        <f t="shared" si="1"/>
        <v>0</v>
      </c>
      <c r="H10" s="110">
        <v>0</v>
      </c>
      <c r="I10" s="110">
        <f t="shared" si="2"/>
        <v>0</v>
      </c>
      <c r="J10" s="107">
        <f>分析係数表!G13</f>
        <v>0.24503449717750367</v>
      </c>
      <c r="K10" s="111">
        <f t="shared" si="3"/>
        <v>0</v>
      </c>
      <c r="L10" s="79"/>
      <c r="M10" s="80"/>
      <c r="N10" s="81">
        <f>分析係数表!H13</f>
        <v>1.4329798574875161E-2</v>
      </c>
      <c r="O10" s="82">
        <f t="shared" si="4"/>
        <v>4.2481682806773467E-2</v>
      </c>
      <c r="P10" s="76">
        <f>分析係数表!C13</f>
        <v>0</v>
      </c>
      <c r="Q10" s="82">
        <f t="shared" si="5"/>
        <v>0</v>
      </c>
      <c r="R10" s="83">
        <v>0</v>
      </c>
      <c r="S10" s="84">
        <f t="shared" si="6"/>
        <v>0</v>
      </c>
      <c r="T10" s="85">
        <f>分析係数表!F13</f>
        <v>0.38229144888145516</v>
      </c>
      <c r="U10" s="86">
        <f t="shared" si="7"/>
        <v>0</v>
      </c>
      <c r="V10" s="87">
        <f>分析係数表!D13</f>
        <v>0.18806188584570355</v>
      </c>
      <c r="W10" s="167">
        <f t="shared" si="8"/>
        <v>0</v>
      </c>
      <c r="X10" s="76">
        <f>分析係数表!E13</f>
        <v>0.14384277650010455</v>
      </c>
      <c r="Y10" s="166">
        <f t="shared" si="9"/>
        <v>0</v>
      </c>
    </row>
    <row r="11" spans="1:25" x14ac:dyDescent="0.2">
      <c r="A11" s="6" t="s">
        <v>225</v>
      </c>
      <c r="B11" s="5" t="s">
        <v>268</v>
      </c>
      <c r="C11" s="90"/>
      <c r="D11" s="107">
        <f>投入係数表!K11</f>
        <v>0</v>
      </c>
      <c r="E11" s="110">
        <f t="shared" si="0"/>
        <v>0</v>
      </c>
      <c r="F11" s="76">
        <f>分析係数表!C14</f>
        <v>0.13476611883691525</v>
      </c>
      <c r="G11" s="110">
        <f t="shared" si="1"/>
        <v>0</v>
      </c>
      <c r="H11" s="110">
        <v>4.1250100170507212E-3</v>
      </c>
      <c r="I11" s="110">
        <f t="shared" si="2"/>
        <v>4.1250100170507212E-3</v>
      </c>
      <c r="J11" s="107">
        <f>分析係数表!G14</f>
        <v>0.15992647058823528</v>
      </c>
      <c r="K11" s="111">
        <f t="shared" si="3"/>
        <v>6.5969829316803803E-4</v>
      </c>
      <c r="L11" s="79"/>
      <c r="M11" s="80"/>
      <c r="N11" s="81">
        <f>分析係数表!H14</f>
        <v>1.1894742748134433E-3</v>
      </c>
      <c r="O11" s="82">
        <f t="shared" si="4"/>
        <v>3.5262790740156519E-3</v>
      </c>
      <c r="P11" s="76">
        <f>分析係数表!C14</f>
        <v>0.13476611883691525</v>
      </c>
      <c r="Q11" s="82">
        <f t="shared" si="5"/>
        <v>4.7522294474092083E-4</v>
      </c>
      <c r="R11" s="83">
        <v>4.7543447295129593E-3</v>
      </c>
      <c r="S11" s="84">
        <f t="shared" si="6"/>
        <v>8.8793547465636814E-3</v>
      </c>
      <c r="T11" s="85">
        <f>分析係数表!F14</f>
        <v>0.29852941176470588</v>
      </c>
      <c r="U11" s="86">
        <f t="shared" si="7"/>
        <v>2.6507485493418048E-3</v>
      </c>
      <c r="V11" s="87">
        <f>分析係数表!D14</f>
        <v>5.2205882352941178E-2</v>
      </c>
      <c r="W11" s="167">
        <f t="shared" si="8"/>
        <v>0</v>
      </c>
      <c r="X11" s="76">
        <f>分析係数表!E14</f>
        <v>3.6397058823529414E-2</v>
      </c>
      <c r="Y11" s="166">
        <f t="shared" si="9"/>
        <v>0</v>
      </c>
    </row>
    <row r="12" spans="1:25" x14ac:dyDescent="0.2">
      <c r="A12" s="6" t="s">
        <v>226</v>
      </c>
      <c r="B12" s="5" t="s">
        <v>29</v>
      </c>
      <c r="C12" s="90"/>
      <c r="D12" s="107">
        <f>投入係数表!K12</f>
        <v>3.0120481927710845E-3</v>
      </c>
      <c r="E12" s="110">
        <f t="shared" si="0"/>
        <v>0.30120481927710846</v>
      </c>
      <c r="F12" s="76">
        <f>分析係数表!C15</f>
        <v>0</v>
      </c>
      <c r="G12" s="110">
        <f t="shared" si="1"/>
        <v>0</v>
      </c>
      <c r="H12" s="110">
        <v>0</v>
      </c>
      <c r="I12" s="110">
        <f t="shared" si="2"/>
        <v>0</v>
      </c>
      <c r="J12" s="107">
        <f>分析係数表!G15</f>
        <v>9.5137420718816063E-2</v>
      </c>
      <c r="K12" s="111">
        <f t="shared" si="3"/>
        <v>0</v>
      </c>
      <c r="L12" s="79"/>
      <c r="M12" s="80"/>
      <c r="N12" s="81">
        <f>分析係数表!H15</f>
        <v>8.595634853840543E-3</v>
      </c>
      <c r="O12" s="82">
        <f t="shared" si="4"/>
        <v>2.5482356327320654E-2</v>
      </c>
      <c r="P12" s="76">
        <f>分析係数表!C15</f>
        <v>0</v>
      </c>
      <c r="Q12" s="82">
        <f t="shared" si="5"/>
        <v>0</v>
      </c>
      <c r="R12" s="83">
        <v>0</v>
      </c>
      <c r="S12" s="84">
        <f t="shared" si="6"/>
        <v>0</v>
      </c>
      <c r="T12" s="85">
        <f>分析係数表!F15</f>
        <v>0.30443974630021142</v>
      </c>
      <c r="U12" s="86">
        <f t="shared" si="7"/>
        <v>0</v>
      </c>
      <c r="V12" s="87">
        <f>分析係数表!D15</f>
        <v>2.5369978858350951E-2</v>
      </c>
      <c r="W12" s="167">
        <f t="shared" si="8"/>
        <v>0</v>
      </c>
      <c r="X12" s="76">
        <f>分析係数表!E15</f>
        <v>2.1141649048625793E-2</v>
      </c>
      <c r="Y12" s="166">
        <f t="shared" si="9"/>
        <v>0</v>
      </c>
    </row>
    <row r="13" spans="1:25" x14ac:dyDescent="0.2">
      <c r="A13" s="6" t="s">
        <v>227</v>
      </c>
      <c r="B13" s="5" t="s">
        <v>30</v>
      </c>
      <c r="C13" s="75">
        <f>最終需要_まとめ!C14</f>
        <v>100</v>
      </c>
      <c r="D13" s="107">
        <f>投入係数表!K13</f>
        <v>6.3253012048192767E-2</v>
      </c>
      <c r="E13" s="110">
        <f t="shared" si="0"/>
        <v>6.3253012048192767</v>
      </c>
      <c r="F13" s="76">
        <f>分析係数表!C16</f>
        <v>4.9817336433078729E-2</v>
      </c>
      <c r="G13" s="110">
        <f t="shared" si="1"/>
        <v>0.31510965816104014</v>
      </c>
      <c r="H13" s="110">
        <v>0.32064236909029481</v>
      </c>
      <c r="I13" s="110">
        <f t="shared" si="2"/>
        <v>100.32064236909029</v>
      </c>
      <c r="J13" s="107">
        <f>分析係数表!G16</f>
        <v>3.313253012048193E-2</v>
      </c>
      <c r="K13" s="111">
        <f t="shared" si="3"/>
        <v>3.32387670499998</v>
      </c>
      <c r="L13" s="79"/>
      <c r="M13" s="80"/>
      <c r="N13" s="81">
        <f>分析係数表!H16</f>
        <v>1.6966840599225718E-2</v>
      </c>
      <c r="O13" s="82">
        <f t="shared" si="4"/>
        <v>5.0299376980298731E-2</v>
      </c>
      <c r="P13" s="76">
        <f>分析係数表!C16</f>
        <v>4.9817336433078729E-2</v>
      </c>
      <c r="Q13" s="82">
        <f t="shared" si="5"/>
        <v>2.5057809854017975E-3</v>
      </c>
      <c r="R13" s="83">
        <v>3.0537440611449768E-3</v>
      </c>
      <c r="S13" s="84">
        <f t="shared" si="6"/>
        <v>100.32369611315144</v>
      </c>
      <c r="T13" s="85">
        <f>分析係数表!F16</f>
        <v>0.28614457831325302</v>
      </c>
      <c r="U13" s="86">
        <f t="shared" si="7"/>
        <v>28.707081719124659</v>
      </c>
      <c r="V13" s="87">
        <f>分析係数表!D16</f>
        <v>3.0120481927710843E-2</v>
      </c>
      <c r="W13" s="167">
        <f t="shared" si="8"/>
        <v>3</v>
      </c>
      <c r="X13" s="76">
        <f>分析係数表!E16</f>
        <v>1.8072289156626505E-2</v>
      </c>
      <c r="Y13" s="166">
        <f t="shared" si="9"/>
        <v>2</v>
      </c>
    </row>
    <row r="14" spans="1:25" x14ac:dyDescent="0.2">
      <c r="A14" s="6" t="s">
        <v>2</v>
      </c>
      <c r="B14" s="5" t="s">
        <v>365</v>
      </c>
      <c r="C14" s="90"/>
      <c r="D14" s="107">
        <f>投入係数表!K14</f>
        <v>0</v>
      </c>
      <c r="E14" s="110">
        <f t="shared" si="0"/>
        <v>0</v>
      </c>
      <c r="F14" s="76">
        <f>分析係数表!C17</f>
        <v>0.15217391304347827</v>
      </c>
      <c r="G14" s="110">
        <f t="shared" si="1"/>
        <v>0</v>
      </c>
      <c r="H14" s="110">
        <v>5.7165121109983997E-3</v>
      </c>
      <c r="I14" s="110">
        <f t="shared" si="2"/>
        <v>5.7165121109983997E-3</v>
      </c>
      <c r="J14" s="107">
        <f>分析係数表!G17</f>
        <v>0.21460800902425267</v>
      </c>
      <c r="K14" s="111">
        <f t="shared" si="3"/>
        <v>1.2268092827043943E-3</v>
      </c>
      <c r="L14" s="79"/>
      <c r="M14" s="80"/>
      <c r="N14" s="81">
        <f>分析係数表!H17</f>
        <v>2.9400213207653033E-3</v>
      </c>
      <c r="O14" s="82">
        <f t="shared" si="4"/>
        <v>8.7158973338877441E-3</v>
      </c>
      <c r="P14" s="76">
        <f>分析係数表!C17</f>
        <v>0.15217391304347827</v>
      </c>
      <c r="Q14" s="82">
        <f t="shared" si="5"/>
        <v>1.3263322029829177E-3</v>
      </c>
      <c r="R14" s="83">
        <v>3.3878740332724433E-3</v>
      </c>
      <c r="S14" s="84">
        <f t="shared" si="6"/>
        <v>9.1043861442708426E-3</v>
      </c>
      <c r="T14" s="85">
        <f>分析係数表!F17</f>
        <v>0.3288212069937958</v>
      </c>
      <c r="U14" s="86">
        <f t="shared" si="7"/>
        <v>2.9937152408967293E-3</v>
      </c>
      <c r="V14" s="87">
        <f>分析係数表!D17</f>
        <v>7.4732092498589961E-2</v>
      </c>
      <c r="W14" s="167">
        <f t="shared" si="8"/>
        <v>0</v>
      </c>
      <c r="X14" s="76">
        <f>分析係数表!E17</f>
        <v>6.9655950366610264E-2</v>
      </c>
      <c r="Y14" s="166">
        <f t="shared" si="9"/>
        <v>0</v>
      </c>
    </row>
    <row r="15" spans="1:25" x14ac:dyDescent="0.2">
      <c r="A15" s="6" t="s">
        <v>3</v>
      </c>
      <c r="B15" s="5" t="s">
        <v>31</v>
      </c>
      <c r="C15" s="90"/>
      <c r="D15" s="107">
        <f>投入係数表!K15</f>
        <v>0</v>
      </c>
      <c r="E15" s="110">
        <f t="shared" si="0"/>
        <v>0</v>
      </c>
      <c r="F15" s="76">
        <f>分析係数表!C18</f>
        <v>0.51625386996904021</v>
      </c>
      <c r="G15" s="110">
        <f t="shared" si="1"/>
        <v>0</v>
      </c>
      <c r="H15" s="110">
        <v>2.0487321812277977E-3</v>
      </c>
      <c r="I15" s="110">
        <f t="shared" si="2"/>
        <v>2.0487321812277977E-3</v>
      </c>
      <c r="J15" s="107">
        <f>分析係数表!G18</f>
        <v>0.21552579365079366</v>
      </c>
      <c r="K15" s="111">
        <f t="shared" si="3"/>
        <v>4.4155462933704275E-4</v>
      </c>
      <c r="L15" s="79"/>
      <c r="M15" s="80"/>
      <c r="N15" s="81">
        <f>分析係数表!H18</f>
        <v>4.488582169107333E-4</v>
      </c>
      <c r="O15" s="82">
        <f t="shared" si="4"/>
        <v>1.3306713486851516E-3</v>
      </c>
      <c r="P15" s="76">
        <f>分析係数表!C18</f>
        <v>0.51625386996904021</v>
      </c>
      <c r="Q15" s="82">
        <f t="shared" si="5"/>
        <v>6.8696423341563164E-4</v>
      </c>
      <c r="R15" s="83">
        <v>2.2194119022221448E-3</v>
      </c>
      <c r="S15" s="84">
        <f t="shared" si="6"/>
        <v>4.2681440834499429E-3</v>
      </c>
      <c r="T15" s="85">
        <f>分析係数表!F18</f>
        <v>0.45783730158730157</v>
      </c>
      <c r="U15" s="86">
        <f t="shared" si="7"/>
        <v>1.9541155699525285E-3</v>
      </c>
      <c r="V15" s="87">
        <f>分析係数表!D18</f>
        <v>4.1418650793650792E-2</v>
      </c>
      <c r="W15" s="167">
        <f t="shared" si="8"/>
        <v>0</v>
      </c>
      <c r="X15" s="76">
        <f>分析係数表!E18</f>
        <v>3.8690476190476192E-2</v>
      </c>
      <c r="Y15" s="166">
        <f t="shared" si="9"/>
        <v>0</v>
      </c>
    </row>
    <row r="16" spans="1:25" x14ac:dyDescent="0.2">
      <c r="A16" s="6" t="s">
        <v>4</v>
      </c>
      <c r="B16" s="5" t="s">
        <v>32</v>
      </c>
      <c r="C16" s="90"/>
      <c r="D16" s="107">
        <f>投入係数表!K16</f>
        <v>0</v>
      </c>
      <c r="E16" s="110">
        <f t="shared" si="0"/>
        <v>0</v>
      </c>
      <c r="F16" s="76">
        <f>分析係数表!C19</f>
        <v>8.2563671984326903E-2</v>
      </c>
      <c r="G16" s="110">
        <f t="shared" si="1"/>
        <v>0</v>
      </c>
      <c r="H16" s="110">
        <v>4.7183017776591707E-4</v>
      </c>
      <c r="I16" s="110">
        <f t="shared" si="2"/>
        <v>4.7183017776591707E-4</v>
      </c>
      <c r="J16" s="107">
        <f>分析係数表!G19</f>
        <v>5.7971014492753624E-2</v>
      </c>
      <c r="K16" s="111">
        <f t="shared" si="3"/>
        <v>2.7352474073386496E-5</v>
      </c>
      <c r="L16" s="79"/>
      <c r="M16" s="80"/>
      <c r="N16" s="81">
        <f>分析係数表!H19</f>
        <v>-1.1221455422768333E-4</v>
      </c>
      <c r="O16" s="82">
        <f t="shared" si="4"/>
        <v>-3.3266783717128789E-4</v>
      </c>
      <c r="P16" s="76">
        <f>分析係数表!C19</f>
        <v>8.2563671984326903E-2</v>
      </c>
      <c r="Q16" s="82">
        <f t="shared" si="5"/>
        <v>-2.7466278187945686E-5</v>
      </c>
      <c r="R16" s="83">
        <v>2.0481732646663328E-4</v>
      </c>
      <c r="S16" s="84">
        <f t="shared" si="6"/>
        <v>6.766475042325503E-4</v>
      </c>
      <c r="T16" s="85">
        <f>分析係数表!F19</f>
        <v>0.2402745995423341</v>
      </c>
      <c r="U16" s="86">
        <f t="shared" si="7"/>
        <v>1.6258120811079584E-4</v>
      </c>
      <c r="V16" s="87">
        <f>分析係数表!D19</f>
        <v>4.6529366895499621E-2</v>
      </c>
      <c r="W16" s="167">
        <f t="shared" si="8"/>
        <v>0</v>
      </c>
      <c r="X16" s="76">
        <f>分析係数表!E19</f>
        <v>5.1106025934401222E-2</v>
      </c>
      <c r="Y16" s="166">
        <f t="shared" si="9"/>
        <v>0</v>
      </c>
    </row>
    <row r="17" spans="1:25" x14ac:dyDescent="0.2">
      <c r="A17" s="6" t="s">
        <v>5</v>
      </c>
      <c r="B17" s="5" t="s">
        <v>33</v>
      </c>
      <c r="C17" s="90"/>
      <c r="D17" s="107">
        <f>投入係数表!K17</f>
        <v>0</v>
      </c>
      <c r="E17" s="110">
        <f t="shared" si="0"/>
        <v>0</v>
      </c>
      <c r="F17" s="76">
        <f>分析係数表!C20</f>
        <v>2.7239392352016778E-2</v>
      </c>
      <c r="G17" s="110">
        <f t="shared" si="1"/>
        <v>0</v>
      </c>
      <c r="H17" s="110">
        <v>1.9631779192243721E-4</v>
      </c>
      <c r="I17" s="110">
        <f t="shared" si="2"/>
        <v>1.9631779192243721E-4</v>
      </c>
      <c r="J17" s="107">
        <f>分析係数表!G20</f>
        <v>0.10507246376811594</v>
      </c>
      <c r="K17" s="111">
        <f t="shared" si="3"/>
        <v>2.0627594078806806E-5</v>
      </c>
      <c r="L17" s="79"/>
      <c r="M17" s="80"/>
      <c r="N17" s="81">
        <f>分析係数表!H20</f>
        <v>5.610727711384166E-4</v>
      </c>
      <c r="O17" s="82">
        <f t="shared" si="4"/>
        <v>1.6633391858564394E-3</v>
      </c>
      <c r="P17" s="76">
        <f>分析係数表!C20</f>
        <v>2.7239392352016778E-2</v>
      </c>
      <c r="Q17" s="82">
        <f t="shared" si="5"/>
        <v>4.5308348698027708E-5</v>
      </c>
      <c r="R17" s="83">
        <v>1.5049501324188619E-4</v>
      </c>
      <c r="S17" s="84">
        <f t="shared" si="6"/>
        <v>3.468128051643234E-4</v>
      </c>
      <c r="T17" s="85">
        <f>分析係数表!F20</f>
        <v>0.2318840579710145</v>
      </c>
      <c r="U17" s="86">
        <f t="shared" si="7"/>
        <v>8.0420360617814126E-5</v>
      </c>
      <c r="V17" s="87">
        <f>分析係数表!D20</f>
        <v>0</v>
      </c>
      <c r="W17" s="167">
        <f t="shared" si="8"/>
        <v>0</v>
      </c>
      <c r="X17" s="76">
        <f>分析係数表!E20</f>
        <v>0</v>
      </c>
      <c r="Y17" s="166">
        <f t="shared" si="9"/>
        <v>0</v>
      </c>
    </row>
    <row r="18" spans="1:25" x14ac:dyDescent="0.2">
      <c r="A18" s="6" t="s">
        <v>6</v>
      </c>
      <c r="B18" s="5" t="s">
        <v>34</v>
      </c>
      <c r="C18" s="90"/>
      <c r="D18" s="107">
        <f>投入係数表!K18</f>
        <v>0</v>
      </c>
      <c r="E18" s="110">
        <f t="shared" si="0"/>
        <v>0</v>
      </c>
      <c r="F18" s="76">
        <f>分析係数表!C21</f>
        <v>0.24117205108940643</v>
      </c>
      <c r="G18" s="110">
        <f t="shared" si="1"/>
        <v>0</v>
      </c>
      <c r="H18" s="110">
        <v>1.251520534525318E-2</v>
      </c>
      <c r="I18" s="110">
        <f t="shared" si="2"/>
        <v>1.251520534525318E-2</v>
      </c>
      <c r="J18" s="107">
        <f>分析係数表!G21</f>
        <v>0.28520236087689715</v>
      </c>
      <c r="K18" s="111">
        <f t="shared" si="3"/>
        <v>3.5693661113253695E-3</v>
      </c>
      <c r="L18" s="79"/>
      <c r="M18" s="80"/>
      <c r="N18" s="81">
        <f>分析係数表!H21</f>
        <v>9.4260225551254001E-4</v>
      </c>
      <c r="O18" s="82">
        <f t="shared" si="4"/>
        <v>2.7944098322388185E-3</v>
      </c>
      <c r="P18" s="76">
        <f>分析係数表!C21</f>
        <v>0.24117205108940643</v>
      </c>
      <c r="Q18" s="82">
        <f t="shared" si="5"/>
        <v>6.7393355082543999E-4</v>
      </c>
      <c r="R18" s="83">
        <v>1.9843963936690403E-3</v>
      </c>
      <c r="S18" s="84">
        <f t="shared" si="6"/>
        <v>1.4499601738922219E-2</v>
      </c>
      <c r="T18" s="85">
        <f>分析係数表!F21</f>
        <v>0.42559021922428331</v>
      </c>
      <c r="U18" s="86">
        <f t="shared" si="7"/>
        <v>6.1708886827327065E-3</v>
      </c>
      <c r="V18" s="87">
        <f>分析係数表!D21</f>
        <v>8.8743676222596962E-2</v>
      </c>
      <c r="W18" s="167">
        <f t="shared" si="8"/>
        <v>0</v>
      </c>
      <c r="X18" s="76">
        <f>分析係数表!E21</f>
        <v>7.2512647554806076E-2</v>
      </c>
      <c r="Y18" s="166">
        <f t="shared" si="9"/>
        <v>0</v>
      </c>
    </row>
    <row r="19" spans="1:25" x14ac:dyDescent="0.2">
      <c r="A19" s="6" t="s">
        <v>7</v>
      </c>
      <c r="B19" s="5" t="s">
        <v>269</v>
      </c>
      <c r="C19" s="90"/>
      <c r="D19" s="107">
        <f>投入係数表!K19</f>
        <v>0</v>
      </c>
      <c r="E19" s="110">
        <f t="shared" si="0"/>
        <v>0</v>
      </c>
      <c r="F19" s="76">
        <f>分析係数表!C22</f>
        <v>3.5323801513877262E-2</v>
      </c>
      <c r="G19" s="110">
        <f t="shared" si="1"/>
        <v>0</v>
      </c>
      <c r="H19" s="110">
        <v>1.5243764727963319E-4</v>
      </c>
      <c r="I19" s="110">
        <f t="shared" si="2"/>
        <v>1.5243764727963319E-4</v>
      </c>
      <c r="J19" s="107">
        <f>分析係数表!G22</f>
        <v>0.19469026548672566</v>
      </c>
      <c r="K19" s="111">
        <f t="shared" si="3"/>
        <v>2.9678126019043629E-5</v>
      </c>
      <c r="L19" s="79"/>
      <c r="M19" s="80"/>
      <c r="N19" s="81">
        <f>分析係数表!H22</f>
        <v>4.4885821691073332E-5</v>
      </c>
      <c r="O19" s="82">
        <f t="shared" si="4"/>
        <v>1.3306713486851518E-4</v>
      </c>
      <c r="P19" s="76">
        <f>分析係数表!C22</f>
        <v>3.5323801513877262E-2</v>
      </c>
      <c r="Q19" s="82">
        <f t="shared" si="5"/>
        <v>4.7004370601157666E-6</v>
      </c>
      <c r="R19" s="83">
        <v>5.7691467889578021E-5</v>
      </c>
      <c r="S19" s="84">
        <f t="shared" si="6"/>
        <v>2.1012911516921122E-4</v>
      </c>
      <c r="T19" s="85">
        <f>分析係数表!F22</f>
        <v>0.41199606686332352</v>
      </c>
      <c r="U19" s="86">
        <f t="shared" si="7"/>
        <v>8.6572368983185352E-5</v>
      </c>
      <c r="V19" s="87">
        <f>分析係数表!D22</f>
        <v>8.6529006882989187E-2</v>
      </c>
      <c r="W19" s="167">
        <f t="shared" si="8"/>
        <v>0</v>
      </c>
      <c r="X19" s="76">
        <f>分析係数表!E22</f>
        <v>8.9478859390363819E-2</v>
      </c>
      <c r="Y19" s="166">
        <f t="shared" si="9"/>
        <v>0</v>
      </c>
    </row>
    <row r="20" spans="1:25" x14ac:dyDescent="0.2">
      <c r="A20" s="6" t="s">
        <v>8</v>
      </c>
      <c r="B20" s="5" t="s">
        <v>270</v>
      </c>
      <c r="C20" s="90"/>
      <c r="D20" s="107">
        <f>投入係数表!K20</f>
        <v>0</v>
      </c>
      <c r="E20" s="110">
        <f t="shared" si="0"/>
        <v>0</v>
      </c>
      <c r="F20" s="76">
        <f>分析係数表!C23</f>
        <v>0</v>
      </c>
      <c r="G20" s="110">
        <f t="shared" si="1"/>
        <v>0</v>
      </c>
      <c r="H20" s="110">
        <v>0</v>
      </c>
      <c r="I20" s="110">
        <f t="shared" si="2"/>
        <v>0</v>
      </c>
      <c r="J20" s="107">
        <f>分析係数表!G23</f>
        <v>0.21571476472560636</v>
      </c>
      <c r="K20" s="111">
        <f t="shared" si="3"/>
        <v>0</v>
      </c>
      <c r="L20" s="79"/>
      <c r="M20" s="80"/>
      <c r="N20" s="81">
        <f>分析係数表!H23</f>
        <v>2.2442910845536666E-5</v>
      </c>
      <c r="O20" s="82">
        <f t="shared" si="4"/>
        <v>6.6533567434257589E-5</v>
      </c>
      <c r="P20" s="76">
        <f>分析係数表!C23</f>
        <v>0</v>
      </c>
      <c r="Q20" s="82">
        <f t="shared" si="5"/>
        <v>0</v>
      </c>
      <c r="R20" s="83">
        <v>0</v>
      </c>
      <c r="S20" s="84">
        <f t="shared" si="6"/>
        <v>0</v>
      </c>
      <c r="T20" s="85">
        <f>分析係数表!F23</f>
        <v>0.43970045825416343</v>
      </c>
      <c r="U20" s="86">
        <f t="shared" si="7"/>
        <v>0</v>
      </c>
      <c r="V20" s="87">
        <f>分析係数表!D23</f>
        <v>2.7830557728847658E-2</v>
      </c>
      <c r="W20" s="167">
        <f t="shared" si="8"/>
        <v>0</v>
      </c>
      <c r="X20" s="76">
        <f>分析係数表!E23</f>
        <v>2.7159941879959765E-2</v>
      </c>
      <c r="Y20" s="166">
        <f t="shared" si="9"/>
        <v>0</v>
      </c>
    </row>
    <row r="21" spans="1:25" x14ac:dyDescent="0.2">
      <c r="A21" s="6" t="s">
        <v>9</v>
      </c>
      <c r="B21" s="5" t="s">
        <v>271</v>
      </c>
      <c r="C21" s="90"/>
      <c r="D21" s="107">
        <f>投入係数表!K21</f>
        <v>0</v>
      </c>
      <c r="E21" s="110">
        <f t="shared" si="0"/>
        <v>0</v>
      </c>
      <c r="F21" s="76">
        <f>分析係数表!C24</f>
        <v>0.4951060358890701</v>
      </c>
      <c r="G21" s="110">
        <f t="shared" si="1"/>
        <v>0</v>
      </c>
      <c r="H21" s="110">
        <v>1.5136852925002283E-3</v>
      </c>
      <c r="I21" s="110">
        <f t="shared" si="2"/>
        <v>1.5136852925002283E-3</v>
      </c>
      <c r="J21" s="107">
        <f>分析係数表!G24</f>
        <v>0.20816733067729085</v>
      </c>
      <c r="K21" s="111">
        <f t="shared" si="3"/>
        <v>3.1509982682524672E-4</v>
      </c>
      <c r="L21" s="79"/>
      <c r="M21" s="80"/>
      <c r="N21" s="81">
        <f>分析係数表!H24</f>
        <v>3.5908657352858665E-4</v>
      </c>
      <c r="O21" s="82">
        <f t="shared" si="4"/>
        <v>1.0645370789481214E-3</v>
      </c>
      <c r="P21" s="76">
        <f>分析係数表!C24</f>
        <v>0.4951060358890701</v>
      </c>
      <c r="Q21" s="82">
        <f t="shared" si="5"/>
        <v>5.2705873321493447E-4</v>
      </c>
      <c r="R21" s="83">
        <v>2.584897734501039E-3</v>
      </c>
      <c r="S21" s="84">
        <f t="shared" si="6"/>
        <v>4.0985830270012669E-3</v>
      </c>
      <c r="T21" s="85">
        <f>分析係数表!F24</f>
        <v>0.39043824701195218</v>
      </c>
      <c r="U21" s="86">
        <f t="shared" si="7"/>
        <v>1.6002435722953154E-3</v>
      </c>
      <c r="V21" s="87">
        <f>分析係数表!D24</f>
        <v>1.4940239043824702E-2</v>
      </c>
      <c r="W21" s="167">
        <f t="shared" si="8"/>
        <v>0</v>
      </c>
      <c r="X21" s="76">
        <f>分析係数表!E24</f>
        <v>1.0956175298804782E-2</v>
      </c>
      <c r="Y21" s="166">
        <f t="shared" si="9"/>
        <v>0</v>
      </c>
    </row>
    <row r="22" spans="1:25" x14ac:dyDescent="0.2">
      <c r="A22" s="6" t="s">
        <v>10</v>
      </c>
      <c r="B22" s="5" t="s">
        <v>272</v>
      </c>
      <c r="C22" s="90"/>
      <c r="D22" s="107">
        <f>投入係数表!K22</f>
        <v>0</v>
      </c>
      <c r="E22" s="110">
        <f t="shared" si="0"/>
        <v>0</v>
      </c>
      <c r="F22" s="76">
        <f>分析係数表!C25</f>
        <v>2.1697016660209179E-2</v>
      </c>
      <c r="G22" s="110">
        <f t="shared" si="1"/>
        <v>0</v>
      </c>
      <c r="H22" s="110">
        <v>2.1877264776182063E-4</v>
      </c>
      <c r="I22" s="110">
        <f t="shared" si="2"/>
        <v>2.1877264776182063E-4</v>
      </c>
      <c r="J22" s="107">
        <f>分析係数表!G25</f>
        <v>0.19533527696793002</v>
      </c>
      <c r="K22" s="111">
        <f t="shared" si="3"/>
        <v>4.273401574356263E-5</v>
      </c>
      <c r="L22" s="79"/>
      <c r="M22" s="80"/>
      <c r="N22" s="81">
        <f>分析係数表!H25</f>
        <v>5.2740840487011166E-4</v>
      </c>
      <c r="O22" s="82">
        <f t="shared" si="4"/>
        <v>1.5635388347050533E-3</v>
      </c>
      <c r="P22" s="76">
        <f>分析係数表!C25</f>
        <v>2.1697016660209179E-2</v>
      </c>
      <c r="Q22" s="82">
        <f t="shared" si="5"/>
        <v>3.3924128145479588E-5</v>
      </c>
      <c r="R22" s="83">
        <v>2.7272330801214611E-4</v>
      </c>
      <c r="S22" s="84">
        <f t="shared" si="6"/>
        <v>4.9149595577396669E-4</v>
      </c>
      <c r="T22" s="85">
        <f>分析係数表!F25</f>
        <v>0.34839650145772594</v>
      </c>
      <c r="U22" s="86">
        <f t="shared" si="7"/>
        <v>1.7123547147227119E-4</v>
      </c>
      <c r="V22" s="87">
        <f>分析係数表!D25</f>
        <v>0.22157434402332363</v>
      </c>
      <c r="W22" s="167">
        <f t="shared" si="8"/>
        <v>0</v>
      </c>
      <c r="X22" s="76">
        <f>分析係数表!E25</f>
        <v>0.11661807580174927</v>
      </c>
      <c r="Y22" s="166">
        <f t="shared" si="9"/>
        <v>0</v>
      </c>
    </row>
    <row r="23" spans="1:25" x14ac:dyDescent="0.2">
      <c r="A23" s="6" t="s">
        <v>11</v>
      </c>
      <c r="B23" s="5" t="s">
        <v>35</v>
      </c>
      <c r="C23" s="90"/>
      <c r="D23" s="107">
        <f>投入係数表!K23</f>
        <v>0</v>
      </c>
      <c r="E23" s="110">
        <f t="shared" si="0"/>
        <v>0</v>
      </c>
      <c r="F23" s="76">
        <f>分析係数表!C26</f>
        <v>0.4020083102493075</v>
      </c>
      <c r="G23" s="110">
        <f t="shared" si="1"/>
        <v>0</v>
      </c>
      <c r="H23" s="110">
        <v>1.7920947009937289E-3</v>
      </c>
      <c r="I23" s="110">
        <f t="shared" si="2"/>
        <v>1.7920947009937289E-3</v>
      </c>
      <c r="J23" s="107">
        <f>分析係数表!G26</f>
        <v>0.19660602354380063</v>
      </c>
      <c r="K23" s="111">
        <f t="shared" si="3"/>
        <v>3.5233661297629344E-4</v>
      </c>
      <c r="L23" s="79"/>
      <c r="M23" s="80"/>
      <c r="N23" s="81">
        <f>分析係数表!H26</f>
        <v>1.0985804858890199E-2</v>
      </c>
      <c r="O23" s="82">
        <f t="shared" si="4"/>
        <v>3.2568181259069087E-2</v>
      </c>
      <c r="P23" s="76">
        <f>分析係数表!C26</f>
        <v>0.4020083102493075</v>
      </c>
      <c r="Q23" s="82">
        <f t="shared" si="5"/>
        <v>1.3092679515851528E-2</v>
      </c>
      <c r="R23" s="83">
        <v>1.4488573910775245E-2</v>
      </c>
      <c r="S23" s="84">
        <f t="shared" si="6"/>
        <v>1.6280668611768974E-2</v>
      </c>
      <c r="T23" s="85">
        <f>分析係数表!F26</f>
        <v>0.33374101819293683</v>
      </c>
      <c r="U23" s="86">
        <f t="shared" si="7"/>
        <v>5.4335269193535648E-3</v>
      </c>
      <c r="V23" s="87">
        <f>分析係数表!D26</f>
        <v>1.513530041278092E-2</v>
      </c>
      <c r="W23" s="167">
        <f t="shared" si="8"/>
        <v>0</v>
      </c>
      <c r="X23" s="76">
        <f>分析係数表!E26</f>
        <v>1.5288182235132243E-2</v>
      </c>
      <c r="Y23" s="166">
        <f t="shared" si="9"/>
        <v>0</v>
      </c>
    </row>
    <row r="24" spans="1:25" x14ac:dyDescent="0.2">
      <c r="A24" s="6" t="s">
        <v>12</v>
      </c>
      <c r="B24" s="5" t="s">
        <v>366</v>
      </c>
      <c r="C24" s="90"/>
      <c r="D24" s="107">
        <f>投入係数表!K24</f>
        <v>0</v>
      </c>
      <c r="E24" s="110">
        <f t="shared" si="0"/>
        <v>0</v>
      </c>
      <c r="F24" s="76">
        <f>分析係数表!C27</f>
        <v>0.43829355002539361</v>
      </c>
      <c r="G24" s="110">
        <f t="shared" si="1"/>
        <v>0</v>
      </c>
      <c r="H24" s="110">
        <v>3.8644635260197185E-4</v>
      </c>
      <c r="I24" s="110">
        <f t="shared" si="2"/>
        <v>3.8644635260197185E-4</v>
      </c>
      <c r="J24" s="107">
        <f>分析係数表!G27</f>
        <v>0.17011899515204937</v>
      </c>
      <c r="K24" s="111">
        <f t="shared" si="3"/>
        <v>6.5741865184822012E-5</v>
      </c>
      <c r="L24" s="79"/>
      <c r="M24" s="80"/>
      <c r="N24" s="81">
        <f>分析係数表!H27</f>
        <v>1.1098019413117881E-2</v>
      </c>
      <c r="O24" s="82">
        <f t="shared" si="4"/>
        <v>3.2900849096240373E-2</v>
      </c>
      <c r="P24" s="76">
        <f>分析係数表!C27</f>
        <v>0.43829355002539361</v>
      </c>
      <c r="Q24" s="82">
        <f t="shared" si="5"/>
        <v>1.4420229949240956E-2</v>
      </c>
      <c r="R24" s="83">
        <v>1.4756674647964409E-2</v>
      </c>
      <c r="S24" s="84">
        <f t="shared" si="6"/>
        <v>1.5143121000566381E-2</v>
      </c>
      <c r="T24" s="85">
        <f>分析係数表!F27</f>
        <v>0.31996474217717058</v>
      </c>
      <c r="U24" s="86">
        <f t="shared" si="7"/>
        <v>4.8452648067039191E-3</v>
      </c>
      <c r="V24" s="87">
        <f>分析係数表!D27</f>
        <v>4.2309387395328336E-2</v>
      </c>
      <c r="W24" s="167">
        <f t="shared" si="8"/>
        <v>0</v>
      </c>
      <c r="X24" s="76">
        <f>分析係数表!E27</f>
        <v>4.9360951961216398E-2</v>
      </c>
      <c r="Y24" s="166">
        <f t="shared" si="9"/>
        <v>0</v>
      </c>
    </row>
    <row r="25" spans="1:25" x14ac:dyDescent="0.2">
      <c r="A25" s="6" t="s">
        <v>13</v>
      </c>
      <c r="B25" s="5" t="s">
        <v>192</v>
      </c>
      <c r="C25" s="90"/>
      <c r="D25" s="107">
        <f>投入係数表!K25</f>
        <v>0</v>
      </c>
      <c r="E25" s="110">
        <f t="shared" si="0"/>
        <v>0</v>
      </c>
      <c r="F25" s="76">
        <f>分析係数表!C28</f>
        <v>5.3001622498647927E-2</v>
      </c>
      <c r="G25" s="110">
        <f t="shared" si="1"/>
        <v>0</v>
      </c>
      <c r="H25" s="110">
        <v>7.7101122273136834E-4</v>
      </c>
      <c r="I25" s="110">
        <f t="shared" si="2"/>
        <v>7.7101122273136834E-4</v>
      </c>
      <c r="J25" s="107">
        <f>分析係数表!G28</f>
        <v>0.12481857764876633</v>
      </c>
      <c r="K25" s="111">
        <f t="shared" si="3"/>
        <v>9.6236524172565573E-5</v>
      </c>
      <c r="L25" s="79"/>
      <c r="M25" s="80"/>
      <c r="N25" s="81">
        <f>分析係数表!H28</f>
        <v>2.0793356898389723E-2</v>
      </c>
      <c r="O25" s="82">
        <f t="shared" si="4"/>
        <v>6.1643350227839656E-2</v>
      </c>
      <c r="P25" s="76">
        <f>分析係数表!C28</f>
        <v>5.3001622498647927E-2</v>
      </c>
      <c r="Q25" s="82">
        <f t="shared" si="5"/>
        <v>3.2671975783279002E-3</v>
      </c>
      <c r="R25" s="83">
        <v>3.5377636218543629E-3</v>
      </c>
      <c r="S25" s="84">
        <f t="shared" si="6"/>
        <v>4.3087748445857308E-3</v>
      </c>
      <c r="T25" s="85">
        <f>分析係数表!F28</f>
        <v>0.21335268505079827</v>
      </c>
      <c r="U25" s="86">
        <f t="shared" si="7"/>
        <v>9.1928868237170166E-4</v>
      </c>
      <c r="V25" s="87">
        <f>分析係数表!D28</f>
        <v>0.1204644412191582</v>
      </c>
      <c r="W25" s="167">
        <f t="shared" si="8"/>
        <v>0</v>
      </c>
      <c r="X25" s="76">
        <f>分析係数表!E28</f>
        <v>0.11683599419448476</v>
      </c>
      <c r="Y25" s="166">
        <f t="shared" si="9"/>
        <v>0</v>
      </c>
    </row>
    <row r="26" spans="1:25" x14ac:dyDescent="0.2">
      <c r="A26" s="6" t="s">
        <v>14</v>
      </c>
      <c r="B26" s="5" t="s">
        <v>50</v>
      </c>
      <c r="C26" s="90"/>
      <c r="D26" s="107">
        <f>投入係数表!K26</f>
        <v>3.0120481927710845E-3</v>
      </c>
      <c r="E26" s="110">
        <f t="shared" si="0"/>
        <v>0.30120481927710846</v>
      </c>
      <c r="F26" s="76">
        <f>分析係数表!C29</f>
        <v>0.65190409026798313</v>
      </c>
      <c r="G26" s="110">
        <f t="shared" si="1"/>
        <v>0.19635665369517566</v>
      </c>
      <c r="H26" s="110">
        <v>0.21738351087262042</v>
      </c>
      <c r="I26" s="110">
        <f t="shared" si="2"/>
        <v>0.21738351087262042</v>
      </c>
      <c r="J26" s="107">
        <f>分析係数表!G29</f>
        <v>0.25912644337660473</v>
      </c>
      <c r="K26" s="111">
        <f t="shared" si="3"/>
        <v>5.6329816021141614E-2</v>
      </c>
      <c r="L26" s="79"/>
      <c r="M26" s="80"/>
      <c r="N26" s="81">
        <f>分析係数表!H29</f>
        <v>1.0054424058800426E-2</v>
      </c>
      <c r="O26" s="82">
        <f t="shared" si="4"/>
        <v>2.9807038210547396E-2</v>
      </c>
      <c r="P26" s="76">
        <f>分析係数表!C29</f>
        <v>0.65190409026798313</v>
      </c>
      <c r="Q26" s="82">
        <f t="shared" si="5"/>
        <v>1.9431330128229913E-2</v>
      </c>
      <c r="R26" s="83">
        <v>3.3130605682280059E-2</v>
      </c>
      <c r="S26" s="84">
        <f t="shared" si="6"/>
        <v>0.25051411655490047</v>
      </c>
      <c r="T26" s="85">
        <f>分析係数表!F29</f>
        <v>0.37595926271247221</v>
      </c>
      <c r="U26" s="86">
        <f t="shared" si="7"/>
        <v>9.4183102559046702E-2</v>
      </c>
      <c r="V26" s="87">
        <f>分析係数表!D29</f>
        <v>5.8165387649716703E-2</v>
      </c>
      <c r="W26" s="167">
        <f t="shared" si="8"/>
        <v>0</v>
      </c>
      <c r="X26" s="76">
        <f>分析係数表!E29</f>
        <v>4.2817184250161372E-2</v>
      </c>
      <c r="Y26" s="166">
        <f t="shared" si="9"/>
        <v>0</v>
      </c>
    </row>
    <row r="27" spans="1:25" x14ac:dyDescent="0.2">
      <c r="A27" s="6" t="s">
        <v>15</v>
      </c>
      <c r="B27" s="5" t="s">
        <v>36</v>
      </c>
      <c r="C27" s="90"/>
      <c r="D27" s="107">
        <f>投入係数表!K27</f>
        <v>0</v>
      </c>
      <c r="E27" s="110">
        <f t="shared" si="0"/>
        <v>0</v>
      </c>
      <c r="F27" s="76">
        <f>分析係数表!C30</f>
        <v>1</v>
      </c>
      <c r="G27" s="110">
        <f t="shared" si="1"/>
        <v>0</v>
      </c>
      <c r="H27" s="110">
        <v>1.2037064808150056E-2</v>
      </c>
      <c r="I27" s="110">
        <f t="shared" si="2"/>
        <v>1.2037064808150056E-2</v>
      </c>
      <c r="J27" s="107">
        <f>分析係数表!G30</f>
        <v>0.34475873544093177</v>
      </c>
      <c r="K27" s="111">
        <f t="shared" si="3"/>
        <v>4.1498832416783553E-3</v>
      </c>
      <c r="L27" s="79"/>
      <c r="M27" s="80"/>
      <c r="N27" s="81">
        <f>分析係数表!H30</f>
        <v>0</v>
      </c>
      <c r="O27" s="82">
        <f t="shared" si="4"/>
        <v>0</v>
      </c>
      <c r="P27" s="76">
        <f>分析係数表!C30</f>
        <v>1</v>
      </c>
      <c r="Q27" s="82">
        <f t="shared" si="5"/>
        <v>0</v>
      </c>
      <c r="R27" s="83">
        <v>7.302572402523291E-3</v>
      </c>
      <c r="S27" s="84">
        <f t="shared" si="6"/>
        <v>1.9339637210673347E-2</v>
      </c>
      <c r="T27" s="85">
        <f>分析係数表!F30</f>
        <v>0.43948973932334995</v>
      </c>
      <c r="U27" s="86">
        <f t="shared" si="7"/>
        <v>8.4995721163269883E-3</v>
      </c>
      <c r="V27" s="87">
        <f>分析係数表!D30</f>
        <v>0.13666112035496394</v>
      </c>
      <c r="W27" s="167">
        <f t="shared" si="8"/>
        <v>0</v>
      </c>
      <c r="X27" s="76">
        <f>分析係数表!E30</f>
        <v>8.1752634498058793E-2</v>
      </c>
      <c r="Y27" s="166">
        <f t="shared" si="9"/>
        <v>0</v>
      </c>
    </row>
    <row r="28" spans="1:25" x14ac:dyDescent="0.2">
      <c r="A28" s="6" t="s">
        <v>16</v>
      </c>
      <c r="B28" s="5" t="s">
        <v>193</v>
      </c>
      <c r="C28" s="90"/>
      <c r="D28" s="107">
        <f>投入係数表!K28</f>
        <v>9.0361445783132526E-3</v>
      </c>
      <c r="E28" s="110">
        <f t="shared" si="0"/>
        <v>0.90361445783132521</v>
      </c>
      <c r="F28" s="76">
        <f>分析係数表!C31</f>
        <v>0.24163027656477443</v>
      </c>
      <c r="G28" s="110">
        <f t="shared" si="1"/>
        <v>0.2183406113537118</v>
      </c>
      <c r="H28" s="110">
        <v>0.24186365012762537</v>
      </c>
      <c r="I28" s="110">
        <f t="shared" si="2"/>
        <v>0.24186365012762537</v>
      </c>
      <c r="J28" s="107">
        <f>分析係数表!G31</f>
        <v>7.02247191011236E-2</v>
      </c>
      <c r="K28" s="111">
        <f t="shared" si="3"/>
        <v>1.698480689098493E-2</v>
      </c>
      <c r="L28" s="79"/>
      <c r="M28" s="80"/>
      <c r="N28" s="81">
        <f>分析係数表!H31</f>
        <v>2.3138641081748304E-2</v>
      </c>
      <c r="O28" s="82">
        <f t="shared" si="4"/>
        <v>6.8596108024719576E-2</v>
      </c>
      <c r="P28" s="76">
        <f>分析係数表!C31</f>
        <v>0.24163027656477443</v>
      </c>
      <c r="Q28" s="82">
        <f t="shared" si="5"/>
        <v>1.6574896553280132E-2</v>
      </c>
      <c r="R28" s="83">
        <v>2.1919617170848438E-2</v>
      </c>
      <c r="S28" s="84">
        <f t="shared" si="6"/>
        <v>0.26378326729847379</v>
      </c>
      <c r="T28" s="85">
        <f>分析係数表!F31</f>
        <v>0.24349497338852749</v>
      </c>
      <c r="U28" s="86">
        <f t="shared" si="7"/>
        <v>6.4229899651180714E-2</v>
      </c>
      <c r="V28" s="87">
        <f>分析係数表!D31</f>
        <v>2.9568302779420464E-4</v>
      </c>
      <c r="W28" s="167">
        <f t="shared" si="8"/>
        <v>0</v>
      </c>
      <c r="X28" s="76">
        <f>分析係数表!E31</f>
        <v>2.9568302779420464E-4</v>
      </c>
      <c r="Y28" s="166">
        <f t="shared" si="9"/>
        <v>0</v>
      </c>
    </row>
    <row r="29" spans="1:25" x14ac:dyDescent="0.2">
      <c r="A29" s="6" t="s">
        <v>17</v>
      </c>
      <c r="B29" s="5" t="s">
        <v>273</v>
      </c>
      <c r="C29" s="90"/>
      <c r="D29" s="107">
        <f>投入係数表!K29</f>
        <v>0</v>
      </c>
      <c r="E29" s="110">
        <f t="shared" si="0"/>
        <v>0</v>
      </c>
      <c r="F29" s="76">
        <f>分析係数表!C32</f>
        <v>0.66123499142367059</v>
      </c>
      <c r="G29" s="110">
        <f t="shared" si="1"/>
        <v>0</v>
      </c>
      <c r="H29" s="110">
        <v>2.5873895656166588E-3</v>
      </c>
      <c r="I29" s="110">
        <f t="shared" si="2"/>
        <v>2.5873895656166588E-3</v>
      </c>
      <c r="J29" s="107">
        <f>分析係数表!G32</f>
        <v>0.1404639175257732</v>
      </c>
      <c r="K29" s="111">
        <f t="shared" si="3"/>
        <v>3.634348745518245E-4</v>
      </c>
      <c r="L29" s="79"/>
      <c r="M29" s="80"/>
      <c r="N29" s="81">
        <f>分析係数表!H32</f>
        <v>6.5982157885877794E-3</v>
      </c>
      <c r="O29" s="82">
        <f t="shared" si="4"/>
        <v>1.9560868825671728E-2</v>
      </c>
      <c r="P29" s="76">
        <f>分析係数表!C32</f>
        <v>0.66123499142367059</v>
      </c>
      <c r="Q29" s="82">
        <f t="shared" si="5"/>
        <v>1.293433093018259E-2</v>
      </c>
      <c r="R29" s="83">
        <v>1.7016402963810476E-2</v>
      </c>
      <c r="S29" s="84">
        <f t="shared" si="6"/>
        <v>1.9603792529427136E-2</v>
      </c>
      <c r="T29" s="85">
        <f>分析係数表!F32</f>
        <v>0.47938144329896909</v>
      </c>
      <c r="U29" s="86">
        <f t="shared" si="7"/>
        <v>9.3976943568903279E-3</v>
      </c>
      <c r="V29" s="87">
        <f>分析係数表!D32</f>
        <v>7.7319587628865982E-3</v>
      </c>
      <c r="W29" s="167">
        <f t="shared" si="8"/>
        <v>0</v>
      </c>
      <c r="X29" s="76">
        <f>分析係数表!E32</f>
        <v>1.1597938144329897E-2</v>
      </c>
      <c r="Y29" s="166">
        <f t="shared" si="9"/>
        <v>0</v>
      </c>
    </row>
    <row r="30" spans="1:25" x14ac:dyDescent="0.2">
      <c r="A30" s="6" t="s">
        <v>18</v>
      </c>
      <c r="B30" s="5" t="s">
        <v>274</v>
      </c>
      <c r="C30" s="90"/>
      <c r="D30" s="107">
        <f>投入係数表!K30</f>
        <v>0</v>
      </c>
      <c r="E30" s="110">
        <f t="shared" si="0"/>
        <v>0</v>
      </c>
      <c r="F30" s="76">
        <f>分析係数表!C33</f>
        <v>1</v>
      </c>
      <c r="G30" s="110">
        <f t="shared" si="1"/>
        <v>0</v>
      </c>
      <c r="H30" s="110">
        <v>5.146267980781361E-3</v>
      </c>
      <c r="I30" s="110">
        <f t="shared" si="2"/>
        <v>5.146267980781361E-3</v>
      </c>
      <c r="J30" s="107">
        <f>分析係数表!G33</f>
        <v>0.50865580448065173</v>
      </c>
      <c r="K30" s="111">
        <f t="shared" si="3"/>
        <v>2.6176790798373623E-3</v>
      </c>
      <c r="L30" s="79"/>
      <c r="M30" s="80"/>
      <c r="N30" s="81">
        <f>分析係数表!H33</f>
        <v>9.7626662178084496E-4</v>
      </c>
      <c r="O30" s="82">
        <f t="shared" si="4"/>
        <v>2.8942101833902049E-3</v>
      </c>
      <c r="P30" s="76">
        <f>分析係数表!C33</f>
        <v>1</v>
      </c>
      <c r="Q30" s="82">
        <f t="shared" si="5"/>
        <v>2.8942101833902049E-3</v>
      </c>
      <c r="R30" s="83">
        <v>1.0965682753805465E-2</v>
      </c>
      <c r="S30" s="84">
        <f t="shared" si="6"/>
        <v>1.6111950734586825E-2</v>
      </c>
      <c r="T30" s="85">
        <f>分析係数表!F33</f>
        <v>0.64307535641547864</v>
      </c>
      <c r="U30" s="86">
        <f t="shared" si="7"/>
        <v>1.0361198461193056E-2</v>
      </c>
      <c r="V30" s="87">
        <f>分析係数表!D33</f>
        <v>3.4623217922606926E-2</v>
      </c>
      <c r="W30" s="167">
        <f t="shared" si="8"/>
        <v>0</v>
      </c>
      <c r="X30" s="76">
        <f>分析係数表!E33</f>
        <v>3.0549898167006109E-2</v>
      </c>
      <c r="Y30" s="166">
        <f t="shared" si="9"/>
        <v>0</v>
      </c>
    </row>
    <row r="31" spans="1:25" x14ac:dyDescent="0.2">
      <c r="A31" s="6" t="s">
        <v>19</v>
      </c>
      <c r="B31" s="5" t="s">
        <v>275</v>
      </c>
      <c r="C31" s="90"/>
      <c r="D31" s="107">
        <f>投入係数表!K31</f>
        <v>9.0361445783132526E-3</v>
      </c>
      <c r="E31" s="110">
        <f t="shared" si="0"/>
        <v>0.90361445783132521</v>
      </c>
      <c r="F31" s="76">
        <f>分析係数表!C34</f>
        <v>0.39190090916673614</v>
      </c>
      <c r="G31" s="110">
        <f t="shared" si="1"/>
        <v>0.35412732756030368</v>
      </c>
      <c r="H31" s="110">
        <v>0.3926067138071731</v>
      </c>
      <c r="I31" s="110">
        <f t="shared" si="2"/>
        <v>0.3926067138071731</v>
      </c>
      <c r="J31" s="107">
        <f>分析係数表!G34</f>
        <v>0.42497247587591475</v>
      </c>
      <c r="K31" s="111">
        <f t="shared" si="3"/>
        <v>0.16684704721214103</v>
      </c>
      <c r="L31" s="79"/>
      <c r="M31" s="80"/>
      <c r="N31" s="81">
        <f>分析係数表!H34</f>
        <v>0.16350782696515739</v>
      </c>
      <c r="O31" s="82">
        <f t="shared" si="4"/>
        <v>0.48473030554228369</v>
      </c>
      <c r="P31" s="76">
        <f>分析係数表!C34</f>
        <v>0.39190090916673614</v>
      </c>
      <c r="Q31" s="82">
        <f t="shared" si="5"/>
        <v>0.18996624744269078</v>
      </c>
      <c r="R31" s="83">
        <v>0.21049331810235547</v>
      </c>
      <c r="S31" s="84">
        <f t="shared" si="6"/>
        <v>0.60310003190952854</v>
      </c>
      <c r="T31" s="85">
        <f>分析係数表!F34</f>
        <v>0.69697558448287023</v>
      </c>
      <c r="U31" s="86">
        <f t="shared" si="7"/>
        <v>0.42034599724178134</v>
      </c>
      <c r="V31" s="87">
        <f>分析係数表!D34</f>
        <v>0.24415517129719577</v>
      </c>
      <c r="W31" s="167">
        <f t="shared" si="8"/>
        <v>0</v>
      </c>
      <c r="X31" s="76">
        <f>分析係数表!E34</f>
        <v>0.16831811411178033</v>
      </c>
      <c r="Y31" s="166">
        <f t="shared" si="9"/>
        <v>0</v>
      </c>
    </row>
    <row r="32" spans="1:25" x14ac:dyDescent="0.2">
      <c r="A32" s="6" t="s">
        <v>20</v>
      </c>
      <c r="B32" s="5" t="s">
        <v>37</v>
      </c>
      <c r="C32" s="90"/>
      <c r="D32" s="107">
        <f>投入係数表!K32</f>
        <v>3.0120481927710845E-3</v>
      </c>
      <c r="E32" s="110">
        <f t="shared" si="0"/>
        <v>0.30120481927710846</v>
      </c>
      <c r="F32" s="76">
        <f>分析係数表!C35</f>
        <v>0.83185840707964598</v>
      </c>
      <c r="G32" s="110">
        <f t="shared" si="1"/>
        <v>0.2505597611685681</v>
      </c>
      <c r="H32" s="110">
        <v>0.35573601506857339</v>
      </c>
      <c r="I32" s="110">
        <f t="shared" si="2"/>
        <v>0.35573601506857339</v>
      </c>
      <c r="J32" s="107">
        <f>分析係数表!G35</f>
        <v>0.3136968085106383</v>
      </c>
      <c r="K32" s="111">
        <f t="shared" si="3"/>
        <v>0.1115932525993038</v>
      </c>
      <c r="L32" s="79"/>
      <c r="M32" s="80"/>
      <c r="N32" s="81">
        <f>分析係数表!H35</f>
        <v>6.1560904449307077E-2</v>
      </c>
      <c r="O32" s="82">
        <f t="shared" si="4"/>
        <v>0.18250157547216855</v>
      </c>
      <c r="P32" s="76">
        <f>分析係数表!C35</f>
        <v>0.83185840707964598</v>
      </c>
      <c r="Q32" s="82">
        <f t="shared" si="5"/>
        <v>0.15181546986180391</v>
      </c>
      <c r="R32" s="83">
        <v>0.18798273210806465</v>
      </c>
      <c r="S32" s="84">
        <f t="shared" si="6"/>
        <v>0.54371874717663804</v>
      </c>
      <c r="T32" s="85">
        <f>分析係数表!F35</f>
        <v>0.6388297872340426</v>
      </c>
      <c r="U32" s="86">
        <f t="shared" si="7"/>
        <v>0.34734373157401188</v>
      </c>
      <c r="V32" s="87">
        <f>分析係数表!D35</f>
        <v>5.8377659574468083E-2</v>
      </c>
      <c r="W32" s="167">
        <f t="shared" si="8"/>
        <v>0</v>
      </c>
      <c r="X32" s="76">
        <f>分析係数表!E35</f>
        <v>5.1994680851063832E-2</v>
      </c>
      <c r="Y32" s="166">
        <f t="shared" si="9"/>
        <v>0</v>
      </c>
    </row>
    <row r="33" spans="1:25" x14ac:dyDescent="0.2">
      <c r="A33" s="6" t="s">
        <v>21</v>
      </c>
      <c r="B33" s="5" t="s">
        <v>38</v>
      </c>
      <c r="C33" s="90"/>
      <c r="D33" s="107">
        <f>投入係数表!K33</f>
        <v>0</v>
      </c>
      <c r="E33" s="110">
        <f t="shared" si="0"/>
        <v>0</v>
      </c>
      <c r="F33" s="76">
        <f>分析係数表!C36</f>
        <v>0.68845717526942707</v>
      </c>
      <c r="G33" s="110">
        <f t="shared" si="1"/>
        <v>0</v>
      </c>
      <c r="H33" s="110">
        <v>3.2375254544924355E-2</v>
      </c>
      <c r="I33" s="110">
        <f t="shared" si="2"/>
        <v>3.2375254544924355E-2</v>
      </c>
      <c r="J33" s="107">
        <f>分析係数表!G36</f>
        <v>1.8590797041906328E-2</v>
      </c>
      <c r="K33" s="111">
        <f t="shared" si="3"/>
        <v>6.0188178642474408E-4</v>
      </c>
      <c r="L33" s="79"/>
      <c r="M33" s="80"/>
      <c r="N33" s="81">
        <f>分析係数表!H36</f>
        <v>0.13660999831678169</v>
      </c>
      <c r="O33" s="82">
        <f t="shared" si="4"/>
        <v>0.40498982497232594</v>
      </c>
      <c r="P33" s="76">
        <f>分析係数表!C36</f>
        <v>0.68845717526942707</v>
      </c>
      <c r="Q33" s="82">
        <f t="shared" si="5"/>
        <v>0.27881815091330719</v>
      </c>
      <c r="R33" s="83">
        <v>0.29606266472375053</v>
      </c>
      <c r="S33" s="84">
        <f t="shared" si="6"/>
        <v>0.32843791926867488</v>
      </c>
      <c r="T33" s="85">
        <f>分析係数表!F36</f>
        <v>0.88331963845521777</v>
      </c>
      <c r="U33" s="86">
        <f t="shared" si="7"/>
        <v>0.2901156641033899</v>
      </c>
      <c r="V33" s="87">
        <f>分析係数表!D36</f>
        <v>1.4071487263763352E-2</v>
      </c>
      <c r="W33" s="167">
        <f t="shared" si="8"/>
        <v>0</v>
      </c>
      <c r="X33" s="76">
        <f>分析係数表!E36</f>
        <v>2.8759244042728021E-3</v>
      </c>
      <c r="Y33" s="166">
        <f t="shared" si="9"/>
        <v>0</v>
      </c>
    </row>
    <row r="34" spans="1:25" x14ac:dyDescent="0.2">
      <c r="A34" s="6" t="s">
        <v>22</v>
      </c>
      <c r="B34" s="5" t="s">
        <v>378</v>
      </c>
      <c r="C34" s="90"/>
      <c r="D34" s="107">
        <f>投入係数表!K34</f>
        <v>1.8072289156626505E-2</v>
      </c>
      <c r="E34" s="110">
        <f t="shared" si="0"/>
        <v>1.8072289156626504</v>
      </c>
      <c r="F34" s="76">
        <f>分析係数表!C37</f>
        <v>0.39828932688731866</v>
      </c>
      <c r="G34" s="110">
        <f t="shared" si="1"/>
        <v>0.71979998835057579</v>
      </c>
      <c r="H34" s="110">
        <v>0.77843650421622945</v>
      </c>
      <c r="I34" s="110">
        <f t="shared" si="2"/>
        <v>0.77843650421622945</v>
      </c>
      <c r="J34" s="107">
        <f>分析係数表!G37</f>
        <v>0.48125081095108341</v>
      </c>
      <c r="K34" s="111">
        <f t="shared" si="3"/>
        <v>0.3746231989279869</v>
      </c>
      <c r="L34" s="79"/>
      <c r="M34" s="80"/>
      <c r="N34" s="81">
        <f>分析係数表!H37</f>
        <v>4.901531728665208E-2</v>
      </c>
      <c r="O34" s="82">
        <f t="shared" si="4"/>
        <v>0.14530931127641858</v>
      </c>
      <c r="P34" s="76">
        <f>分析係数表!C37</f>
        <v>0.39828932688731866</v>
      </c>
      <c r="Q34" s="82">
        <f t="shared" si="5"/>
        <v>5.7875147778744619E-2</v>
      </c>
      <c r="R34" s="83">
        <v>7.62129292248067E-2</v>
      </c>
      <c r="S34" s="84">
        <f t="shared" si="6"/>
        <v>0.85464943344103617</v>
      </c>
      <c r="T34" s="85">
        <f>分析係数表!F37</f>
        <v>0.71272868820552748</v>
      </c>
      <c r="U34" s="86">
        <f t="shared" si="7"/>
        <v>0.60913316957202701</v>
      </c>
      <c r="V34" s="87">
        <f>分析係数表!D37</f>
        <v>0.1296224211755547</v>
      </c>
      <c r="W34" s="167">
        <f t="shared" si="8"/>
        <v>0</v>
      </c>
      <c r="X34" s="76">
        <f>分析係数表!E37</f>
        <v>0.11794472557415336</v>
      </c>
      <c r="Y34" s="166">
        <f t="shared" si="9"/>
        <v>0</v>
      </c>
    </row>
    <row r="35" spans="1:25" x14ac:dyDescent="0.2">
      <c r="A35" s="6" t="s">
        <v>23</v>
      </c>
      <c r="B35" s="5" t="s">
        <v>194</v>
      </c>
      <c r="C35" s="90"/>
      <c r="D35" s="107">
        <f>投入係数表!K35</f>
        <v>0</v>
      </c>
      <c r="E35" s="110">
        <f t="shared" si="0"/>
        <v>0</v>
      </c>
      <c r="F35" s="76">
        <f>分析係数表!C38</f>
        <v>3.6824877250409171E-2</v>
      </c>
      <c r="G35" s="110">
        <f t="shared" si="1"/>
        <v>0</v>
      </c>
      <c r="H35" s="110">
        <v>2.7502846302911313E-3</v>
      </c>
      <c r="I35" s="110">
        <f t="shared" si="2"/>
        <v>2.7502846302911313E-3</v>
      </c>
      <c r="J35" s="107">
        <f>分析係数表!G38</f>
        <v>0.29439252336448596</v>
      </c>
      <c r="K35" s="111">
        <f t="shared" si="3"/>
        <v>8.0966323228196847E-4</v>
      </c>
      <c r="L35" s="79"/>
      <c r="M35" s="80"/>
      <c r="N35" s="81">
        <f>分析係数表!H38</f>
        <v>4.3572911406609439E-2</v>
      </c>
      <c r="O35" s="82">
        <f t="shared" si="4"/>
        <v>0.1291749211736111</v>
      </c>
      <c r="P35" s="76">
        <f>分析係数表!C38</f>
        <v>3.6824877250409171E-2</v>
      </c>
      <c r="Q35" s="82">
        <f t="shared" si="5"/>
        <v>4.7568506160495091E-3</v>
      </c>
      <c r="R35" s="83">
        <v>6.5156441432314763E-3</v>
      </c>
      <c r="S35" s="84">
        <f t="shared" si="6"/>
        <v>9.2659287735226067E-3</v>
      </c>
      <c r="T35" s="85">
        <f>分析係数表!F38</f>
        <v>0.48598130841121495</v>
      </c>
      <c r="U35" s="86">
        <f t="shared" si="7"/>
        <v>4.5030681890016406E-3</v>
      </c>
      <c r="V35" s="87">
        <f>分析係数表!D38</f>
        <v>0.13551401869158877</v>
      </c>
      <c r="W35" s="167">
        <f t="shared" si="8"/>
        <v>0</v>
      </c>
      <c r="X35" s="76">
        <f>分析係数表!E38</f>
        <v>0.13317757009345793</v>
      </c>
      <c r="Y35" s="166">
        <f t="shared" si="9"/>
        <v>0</v>
      </c>
    </row>
    <row r="36" spans="1:25" x14ac:dyDescent="0.2">
      <c r="A36" s="6" t="s">
        <v>24</v>
      </c>
      <c r="B36" s="5" t="s">
        <v>39</v>
      </c>
      <c r="C36" s="90"/>
      <c r="D36" s="107">
        <f>投入係数表!K36</f>
        <v>0</v>
      </c>
      <c r="E36" s="110">
        <f t="shared" si="0"/>
        <v>0</v>
      </c>
      <c r="F36" s="76">
        <f>分析係数表!C39</f>
        <v>1</v>
      </c>
      <c r="G36" s="110">
        <f t="shared" si="1"/>
        <v>0</v>
      </c>
      <c r="H36" s="110">
        <v>9.7042570998179672E-3</v>
      </c>
      <c r="I36" s="110">
        <f t="shared" si="2"/>
        <v>9.7042570998179672E-3</v>
      </c>
      <c r="J36" s="107">
        <f>分析係数表!G39</f>
        <v>0.34897511924713165</v>
      </c>
      <c r="K36" s="111">
        <f t="shared" si="3"/>
        <v>3.3865442786137991E-3</v>
      </c>
      <c r="L36" s="79"/>
      <c r="M36" s="80"/>
      <c r="N36" s="81">
        <f>分析係数表!H39</f>
        <v>3.8938450317006117E-3</v>
      </c>
      <c r="O36" s="82">
        <f t="shared" si="4"/>
        <v>1.1543573949843691E-2</v>
      </c>
      <c r="P36" s="76">
        <f>分析係数表!C39</f>
        <v>1</v>
      </c>
      <c r="Q36" s="82">
        <f t="shared" si="5"/>
        <v>1.1543573949843691E-2</v>
      </c>
      <c r="R36" s="83">
        <v>4.5349634072152076E-2</v>
      </c>
      <c r="S36" s="84">
        <f t="shared" si="6"/>
        <v>5.5053891171970043E-2</v>
      </c>
      <c r="T36" s="85">
        <f>分析係数表!F39</f>
        <v>0.69949722830991368</v>
      </c>
      <c r="U36" s="86">
        <f t="shared" si="7"/>
        <v>3.8510044282468674E-2</v>
      </c>
      <c r="V36" s="87">
        <f>分析係数表!D39</f>
        <v>6.7165141162820671E-2</v>
      </c>
      <c r="W36" s="167">
        <f t="shared" si="8"/>
        <v>0</v>
      </c>
      <c r="X36" s="76">
        <f>分析係数表!E39</f>
        <v>8.4826608224829181E-2</v>
      </c>
      <c r="Y36" s="166">
        <f t="shared" si="9"/>
        <v>0</v>
      </c>
    </row>
    <row r="37" spans="1:25" x14ac:dyDescent="0.2">
      <c r="A37" s="6" t="s">
        <v>25</v>
      </c>
      <c r="B37" s="5" t="s">
        <v>40</v>
      </c>
      <c r="C37" s="90"/>
      <c r="D37" s="107">
        <f>投入係数表!K37</f>
        <v>0</v>
      </c>
      <c r="E37" s="110">
        <f t="shared" si="0"/>
        <v>0</v>
      </c>
      <c r="F37" s="76">
        <f>分析係数表!C40</f>
        <v>1</v>
      </c>
      <c r="G37" s="110">
        <f t="shared" si="1"/>
        <v>0</v>
      </c>
      <c r="H37" s="110">
        <v>3.2441346204388445E-4</v>
      </c>
      <c r="I37" s="110">
        <f t="shared" si="2"/>
        <v>3.2441346204388445E-4</v>
      </c>
      <c r="J37" s="107">
        <f>分析係数表!G40</f>
        <v>0.51987110633727174</v>
      </c>
      <c r="K37" s="111">
        <f t="shared" si="3"/>
        <v>1.6865318542345873E-4</v>
      </c>
      <c r="L37" s="79"/>
      <c r="M37" s="80"/>
      <c r="N37" s="81">
        <f>分析係数表!H40</f>
        <v>3.0814116590921842E-2</v>
      </c>
      <c r="O37" s="82">
        <f t="shared" si="4"/>
        <v>9.135058808723566E-2</v>
      </c>
      <c r="P37" s="76">
        <f>分析係数表!C40</f>
        <v>1</v>
      </c>
      <c r="Q37" s="82">
        <f t="shared" si="5"/>
        <v>9.135058808723566E-2</v>
      </c>
      <c r="R37" s="83">
        <v>9.1535417450565329E-2</v>
      </c>
      <c r="S37" s="84">
        <f t="shared" si="6"/>
        <v>9.1859830912609214E-2</v>
      </c>
      <c r="T37" s="85">
        <f>分析係数表!F40</f>
        <v>0.71122862100305706</v>
      </c>
      <c r="U37" s="86">
        <f t="shared" si="7"/>
        <v>6.5333340865549039E-2</v>
      </c>
      <c r="V37" s="87">
        <f>分析係数表!D40</f>
        <v>7.8492935635792779E-2</v>
      </c>
      <c r="W37" s="167">
        <f t="shared" si="8"/>
        <v>0</v>
      </c>
      <c r="X37" s="76">
        <f>分析係数表!E40</f>
        <v>4.9739733950260268E-2</v>
      </c>
      <c r="Y37" s="166">
        <f t="shared" si="9"/>
        <v>0</v>
      </c>
    </row>
    <row r="38" spans="1:25" x14ac:dyDescent="0.2">
      <c r="A38" s="6" t="s">
        <v>26</v>
      </c>
      <c r="B38" s="5" t="s">
        <v>277</v>
      </c>
      <c r="C38" s="90"/>
      <c r="D38" s="107">
        <f>投入係数表!K38</f>
        <v>0</v>
      </c>
      <c r="E38" s="110">
        <f t="shared" si="0"/>
        <v>0</v>
      </c>
      <c r="F38" s="76">
        <f>分析係数表!C41</f>
        <v>0.804825195030338</v>
      </c>
      <c r="G38" s="110">
        <f t="shared" si="1"/>
        <v>0</v>
      </c>
      <c r="H38" s="110">
        <v>1.4412789075635391E-3</v>
      </c>
      <c r="I38" s="110">
        <f t="shared" si="2"/>
        <v>1.4412789075635391E-3</v>
      </c>
      <c r="J38" s="107">
        <f>分析係数表!G41</f>
        <v>0.44365116827944301</v>
      </c>
      <c r="K38" s="111">
        <f t="shared" si="3"/>
        <v>6.3942507115708348E-4</v>
      </c>
      <c r="L38" s="79"/>
      <c r="M38" s="80"/>
      <c r="N38" s="81">
        <f>分析係数表!H41</f>
        <v>5.27632833978567E-2</v>
      </c>
      <c r="O38" s="82">
        <f t="shared" si="4"/>
        <v>0.15642041703793957</v>
      </c>
      <c r="P38" s="76">
        <f>分析係数表!C41</f>
        <v>0.804825195030338</v>
      </c>
      <c r="Q38" s="82">
        <f t="shared" si="5"/>
        <v>0.12589109264928652</v>
      </c>
      <c r="R38" s="83">
        <v>0.12845900965319854</v>
      </c>
      <c r="S38" s="84">
        <f t="shared" si="6"/>
        <v>0.12990028856076208</v>
      </c>
      <c r="T38" s="85">
        <f>分析係数表!F41</f>
        <v>0.54625914562190225</v>
      </c>
      <c r="U38" s="86">
        <f t="shared" si="7"/>
        <v>7.0959220645240462E-2</v>
      </c>
      <c r="V38" s="87">
        <f>分析係数表!D41</f>
        <v>0.14125560538116591</v>
      </c>
      <c r="W38" s="167">
        <f t="shared" si="8"/>
        <v>0</v>
      </c>
      <c r="X38" s="76">
        <f>分析係数表!E41</f>
        <v>0.13688930847297617</v>
      </c>
      <c r="Y38" s="166">
        <f t="shared" si="9"/>
        <v>0</v>
      </c>
    </row>
    <row r="39" spans="1:25" x14ac:dyDescent="0.2">
      <c r="A39" s="6" t="s">
        <v>51</v>
      </c>
      <c r="B39" s="5" t="s">
        <v>368</v>
      </c>
      <c r="C39" s="90"/>
      <c r="D39" s="107">
        <f>投入係数表!K39</f>
        <v>0</v>
      </c>
      <c r="E39" s="110">
        <f>$C$13*D39</f>
        <v>0</v>
      </c>
      <c r="F39" s="76">
        <f>分析係数表!C42</f>
        <v>0.80822873082287305</v>
      </c>
      <c r="G39" s="110">
        <f>E39*F39</f>
        <v>0</v>
      </c>
      <c r="H39" s="110">
        <v>3.5222928701154977E-3</v>
      </c>
      <c r="I39" s="110">
        <f>C39+H39</f>
        <v>3.5222928701154977E-3</v>
      </c>
      <c r="J39" s="107">
        <f>分析係数表!G42</f>
        <v>0.48544520547945208</v>
      </c>
      <c r="K39" s="111">
        <f>I39*J39</f>
        <v>1.7098801860920268E-3</v>
      </c>
      <c r="L39" s="79"/>
      <c r="M39" s="80"/>
      <c r="N39" s="81">
        <f>分析係数表!H42</f>
        <v>1.3409639230208157E-2</v>
      </c>
      <c r="O39" s="82">
        <f t="shared" si="4"/>
        <v>3.9753806541968903E-2</v>
      </c>
      <c r="P39" s="76">
        <f>分析係数表!C42</f>
        <v>0.80822873082287305</v>
      </c>
      <c r="Q39" s="82">
        <f>O39*P39</f>
        <v>3.2130168606793554E-2</v>
      </c>
      <c r="R39" s="83">
        <v>3.4260986853914495E-2</v>
      </c>
      <c r="S39" s="84">
        <f>I39+R39</f>
        <v>3.7783279724029992E-2</v>
      </c>
      <c r="T39" s="85">
        <f>分析係数表!F42</f>
        <v>0.55222602739726023</v>
      </c>
      <c r="U39" s="86">
        <f t="shared" si="7"/>
        <v>2.0864910464040532E-2</v>
      </c>
      <c r="V39" s="87">
        <f>分析係数表!D42</f>
        <v>0.29537671232876711</v>
      </c>
      <c r="W39" s="167">
        <f t="shared" si="8"/>
        <v>0</v>
      </c>
      <c r="X39" s="76">
        <f>分析係数表!E42</f>
        <v>0.2654109589041096</v>
      </c>
      <c r="Y39" s="166">
        <f t="shared" si="9"/>
        <v>0</v>
      </c>
    </row>
    <row r="40" spans="1:25" x14ac:dyDescent="0.2">
      <c r="A40" s="6" t="s">
        <v>195</v>
      </c>
      <c r="B40" s="5" t="s">
        <v>41</v>
      </c>
      <c r="C40" s="90"/>
      <c r="D40" s="107">
        <f>投入係数表!K40</f>
        <v>6.024096385542169E-3</v>
      </c>
      <c r="E40" s="110">
        <f>$C$13*D40</f>
        <v>0.60240963855421692</v>
      </c>
      <c r="F40" s="76">
        <f>分析係数表!C43</f>
        <v>0.42667048218629278</v>
      </c>
      <c r="G40" s="110">
        <f>E40*F40</f>
        <v>0.25703041095559809</v>
      </c>
      <c r="H40" s="110">
        <v>0.38880976948347823</v>
      </c>
      <c r="I40" s="110">
        <f>C40+H40</f>
        <v>0.38880976948347823</v>
      </c>
      <c r="J40" s="107">
        <f>分析係数表!G43</f>
        <v>0.3937480751462889</v>
      </c>
      <c r="K40" s="111">
        <f>I40*J40</f>
        <v>0.15309309833219184</v>
      </c>
      <c r="L40" s="79"/>
      <c r="M40" s="80"/>
      <c r="N40" s="81">
        <f>分析係数表!H43</f>
        <v>3.6537058856533695E-2</v>
      </c>
      <c r="O40" s="82">
        <f t="shared" si="4"/>
        <v>0.10831664778297136</v>
      </c>
      <c r="P40" s="76">
        <f>分析係数表!C43</f>
        <v>0.42667048218629278</v>
      </c>
      <c r="Q40" s="82">
        <f>O40*P40</f>
        <v>4.6215516338363231E-2</v>
      </c>
      <c r="R40" s="83">
        <v>8.9009130609025086E-2</v>
      </c>
      <c r="S40" s="84">
        <f>I40+R40</f>
        <v>0.47781890009250333</v>
      </c>
      <c r="T40" s="85">
        <f>分析係数表!F43</f>
        <v>0.62688635663689563</v>
      </c>
      <c r="U40" s="86">
        <f t="shared" si="7"/>
        <v>0.29953814941123824</v>
      </c>
      <c r="V40" s="87">
        <f>分析係数表!D43</f>
        <v>0.23175238681860177</v>
      </c>
      <c r="W40" s="167">
        <f t="shared" si="8"/>
        <v>0</v>
      </c>
      <c r="X40" s="76">
        <f>分析係数表!E43</f>
        <v>0.18678780412688636</v>
      </c>
      <c r="Y40" s="166">
        <f t="shared" si="9"/>
        <v>0</v>
      </c>
    </row>
    <row r="41" spans="1:25" x14ac:dyDescent="0.2">
      <c r="A41" s="6" t="s">
        <v>341</v>
      </c>
      <c r="B41" s="5" t="s">
        <v>42</v>
      </c>
      <c r="C41" s="90"/>
      <c r="D41" s="107">
        <f>投入係数表!K41</f>
        <v>0</v>
      </c>
      <c r="E41" s="110">
        <f>$C$13*D41</f>
        <v>0</v>
      </c>
      <c r="F41" s="76">
        <f>分析係数表!C44</f>
        <v>0.46624741283235149</v>
      </c>
      <c r="G41" s="110">
        <f>E41*F41</f>
        <v>0</v>
      </c>
      <c r="H41" s="110">
        <v>5.5370574869324611E-4</v>
      </c>
      <c r="I41" s="110">
        <f>C41+H41</f>
        <v>5.5370574869324611E-4</v>
      </c>
      <c r="J41" s="107">
        <f>分析係数表!G44</f>
        <v>0.26671004927024261</v>
      </c>
      <c r="K41" s="111">
        <f>I41*J41</f>
        <v>1.4767888751519224E-4</v>
      </c>
      <c r="L41" s="79"/>
      <c r="M41" s="80"/>
      <c r="N41" s="81">
        <f>分析係数表!H44</f>
        <v>0.11393143690736689</v>
      </c>
      <c r="O41" s="82">
        <f t="shared" si="4"/>
        <v>0.33775765508000866</v>
      </c>
      <c r="P41" s="76">
        <f>分析係数表!C44</f>
        <v>0.46624741283235149</v>
      </c>
      <c r="Q41" s="82">
        <f>O41*P41</f>
        <v>0.15747863284537578</v>
      </c>
      <c r="R41" s="83">
        <v>0.16000755996925101</v>
      </c>
      <c r="S41" s="84">
        <f>I41+R41</f>
        <v>0.16056126571794424</v>
      </c>
      <c r="T41" s="85">
        <f>分析係数表!F44</f>
        <v>0.51538533048247648</v>
      </c>
      <c r="U41" s="86">
        <f t="shared" si="7"/>
        <v>8.2750920994727417E-2</v>
      </c>
      <c r="V41" s="87">
        <f>分析係数表!D44</f>
        <v>0.23854234451984754</v>
      </c>
      <c r="W41" s="167">
        <f t="shared" si="8"/>
        <v>0</v>
      </c>
      <c r="X41" s="76">
        <f>分析係数表!E44</f>
        <v>0.16891326578042204</v>
      </c>
      <c r="Y41" s="166">
        <f t="shared" si="9"/>
        <v>0</v>
      </c>
    </row>
    <row r="42" spans="1:25" x14ac:dyDescent="0.2">
      <c r="A42" s="6" t="s">
        <v>342</v>
      </c>
      <c r="B42" s="5" t="s">
        <v>279</v>
      </c>
      <c r="C42" s="90"/>
      <c r="D42" s="107">
        <f>投入係数表!K42</f>
        <v>0</v>
      </c>
      <c r="E42" s="110">
        <f>$C$13*D42</f>
        <v>0</v>
      </c>
      <c r="F42" s="76">
        <f>分析係数表!C45</f>
        <v>1</v>
      </c>
      <c r="G42" s="110">
        <f>E42*F42</f>
        <v>0</v>
      </c>
      <c r="H42" s="110">
        <v>1.1069501799805663E-2</v>
      </c>
      <c r="I42" s="110">
        <f>C42+H42</f>
        <v>1.1069501799805663E-2</v>
      </c>
      <c r="J42" s="107">
        <f>分析係数表!G45</f>
        <v>0</v>
      </c>
      <c r="K42" s="111">
        <f>I42*J42</f>
        <v>0</v>
      </c>
      <c r="L42" s="79"/>
      <c r="M42" s="80"/>
      <c r="N42" s="81">
        <f>分析係数表!H45</f>
        <v>0</v>
      </c>
      <c r="O42" s="82">
        <f t="shared" si="4"/>
        <v>0</v>
      </c>
      <c r="P42" s="76">
        <f>分析係数表!C45</f>
        <v>1</v>
      </c>
      <c r="Q42" s="82">
        <f>O42*P42</f>
        <v>0</v>
      </c>
      <c r="R42" s="83">
        <v>6.7040366964512309E-3</v>
      </c>
      <c r="S42" s="84">
        <f>I42+R42</f>
        <v>1.7773538496256895E-2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107">
        <f>投入係数表!K43</f>
        <v>0</v>
      </c>
      <c r="E43" s="110">
        <f>$C$13*D43</f>
        <v>0</v>
      </c>
      <c r="F43" s="76">
        <f>分析係数表!C46</f>
        <v>1</v>
      </c>
      <c r="G43" s="110">
        <f>E43*F43</f>
        <v>0</v>
      </c>
      <c r="H43" s="110">
        <v>5.1193001470504151E-2</v>
      </c>
      <c r="I43" s="110">
        <f>C43+H43</f>
        <v>5.1193001470504151E-2</v>
      </c>
      <c r="J43" s="107">
        <f>分析係数表!G46</f>
        <v>9.2005076142131978E-3</v>
      </c>
      <c r="K43" s="111">
        <f>I43*J43</f>
        <v>4.710015998238009E-4</v>
      </c>
      <c r="L43" s="79"/>
      <c r="M43" s="80"/>
      <c r="N43" s="81">
        <f>分析係数表!H46</f>
        <v>5.6971329181394824E-2</v>
      </c>
      <c r="O43" s="82">
        <f t="shared" si="4"/>
        <v>0.16889546093186286</v>
      </c>
      <c r="P43" s="76">
        <f>分析係数表!C46</f>
        <v>1</v>
      </c>
      <c r="Q43" s="82">
        <f>O43*P43</f>
        <v>0.16889546093186286</v>
      </c>
      <c r="R43" s="83">
        <v>0.1783375757414494</v>
      </c>
      <c r="S43" s="84">
        <f>I43+R43</f>
        <v>0.22953057721195355</v>
      </c>
      <c r="T43" s="85">
        <f>分析係数表!F46</f>
        <v>0.31329314720812185</v>
      </c>
      <c r="U43" s="86">
        <f t="shared" si="7"/>
        <v>7.1910356915229748E-2</v>
      </c>
      <c r="V43" s="87">
        <f>分析係数表!D46</f>
        <v>4.7588832487309646E-4</v>
      </c>
      <c r="W43" s="167">
        <f t="shared" si="8"/>
        <v>0</v>
      </c>
      <c r="X43" s="76">
        <f>分析係数表!E46</f>
        <v>1.4276649746192893E-3</v>
      </c>
      <c r="Y43" s="166">
        <f t="shared" si="9"/>
        <v>0</v>
      </c>
    </row>
    <row r="44" spans="1:25" x14ac:dyDescent="0.2">
      <c r="A44" s="192">
        <v>40</v>
      </c>
      <c r="B44" s="14" t="s">
        <v>151</v>
      </c>
      <c r="C44" s="197">
        <f>SUM(C5:C43)</f>
        <v>100</v>
      </c>
      <c r="D44" s="108">
        <f>投入係数表!K44</f>
        <v>0.70481927710843373</v>
      </c>
      <c r="E44" s="91">
        <f>SUM(E5:E43)</f>
        <v>70.481927710843365</v>
      </c>
      <c r="F44" s="92">
        <f>分析係数表!C47</f>
        <v>0.45905743405002397</v>
      </c>
      <c r="G44" s="91">
        <f>SUM(G5:G43)</f>
        <v>3.7335175405021381</v>
      </c>
      <c r="H44" s="91">
        <f>SUM(H5:H43)</f>
        <v>4.2880670335999298</v>
      </c>
      <c r="I44" s="91">
        <f>SUM(I5:I43)</f>
        <v>104.28806703359989</v>
      </c>
      <c r="J44" s="108">
        <f>分析係数表!G47</f>
        <v>0.28709558230423765</v>
      </c>
      <c r="K44" s="93">
        <f>SUM(K5:K43)</f>
        <v>4.7256685934409122</v>
      </c>
      <c r="L44" s="94">
        <f>最終需要_まとめ!$L$33</f>
        <v>0.62733333333333341</v>
      </c>
      <c r="M44" s="91">
        <f>K44*L44</f>
        <v>2.9645694309519324</v>
      </c>
      <c r="N44" s="95">
        <f>分析係数表!H47</f>
        <v>1</v>
      </c>
      <c r="O44" s="96">
        <f>SUM(O5:O43)</f>
        <v>2.9645694309519328</v>
      </c>
      <c r="P44" s="92">
        <f>分析係数表!C47</f>
        <v>0.45905743405002397</v>
      </c>
      <c r="Q44" s="96">
        <f>SUM(Q5:Q43)</f>
        <v>1.4379743450807605</v>
      </c>
      <c r="R44" s="91">
        <f>SUM(R5:R43)</f>
        <v>1.6912404157743248</v>
      </c>
      <c r="S44" s="97">
        <f>SUM(S5:S43)</f>
        <v>105.97930744937428</v>
      </c>
      <c r="T44" s="98">
        <f>分析係数表!F47</f>
        <v>0.51476641739392903</v>
      </c>
      <c r="U44" s="99">
        <f>SUM(U5:U43)</f>
        <v>32.084066520215273</v>
      </c>
      <c r="V44" s="100">
        <f>分析係数表!D47</f>
        <v>0.1047101618971789</v>
      </c>
      <c r="W44" s="164">
        <f>SUM(W5:W43)</f>
        <v>3</v>
      </c>
      <c r="X44" s="92">
        <f>分析係数表!E47</f>
        <v>8.1677152774525266E-2</v>
      </c>
      <c r="Y44" s="165">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365</v>
      </c>
      <c r="S2" s="3" t="s">
        <v>153</v>
      </c>
      <c r="U2" s="64" t="s">
        <v>210</v>
      </c>
      <c r="W2" s="3" t="s">
        <v>130</v>
      </c>
      <c r="Y2" s="3" t="s">
        <v>154</v>
      </c>
    </row>
    <row r="3" spans="1:25" ht="44" x14ac:dyDescent="0.2">
      <c r="B3" s="65"/>
      <c r="C3" s="66" t="s">
        <v>228</v>
      </c>
      <c r="D3" s="66" t="s">
        <v>379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投入係数表!L5</f>
        <v>3.3840947546531302E-3</v>
      </c>
      <c r="E5" s="77">
        <f t="shared" ref="E5:E38" si="0">$C$14*D5</f>
        <v>0.33840947546531303</v>
      </c>
      <c r="F5" s="76">
        <f>分析係数表!C8</f>
        <v>0.32915796798886565</v>
      </c>
      <c r="G5" s="77">
        <f t="shared" ref="G5:G38" si="1">E5*F5</f>
        <v>0.11139017529234033</v>
      </c>
      <c r="H5" s="77">
        <f t="array" ref="H5:H43">MMULT(逆行列係数!C5:AO43,'10'!G5:G43)</f>
        <v>0.12211950681722213</v>
      </c>
      <c r="I5" s="77">
        <f t="shared" ref="I5:I38" si="2">C5+H5</f>
        <v>0.12211950681722213</v>
      </c>
      <c r="J5" s="76">
        <f>分析係数表!G8</f>
        <v>0.11991869918699187</v>
      </c>
      <c r="K5" s="78">
        <f t="shared" ref="K5:K38" si="3">I5*J5</f>
        <v>1.4644412402878263E-2</v>
      </c>
      <c r="L5" s="79" t="s">
        <v>183</v>
      </c>
      <c r="M5" s="80" t="s">
        <v>183</v>
      </c>
      <c r="N5" s="81">
        <f>分析係数表!H8</f>
        <v>1.1827414015597823E-2</v>
      </c>
      <c r="O5" s="82">
        <f t="shared" ref="O5:O43" si="4">$M$44*N5</f>
        <v>0.1860602611665475</v>
      </c>
      <c r="P5" s="76">
        <f>分析係数表!C8</f>
        <v>0.32915796798886565</v>
      </c>
      <c r="Q5" s="82">
        <f t="shared" ref="Q5:Q38" si="5">O5*P5</f>
        <v>6.1243217489058428E-2</v>
      </c>
      <c r="R5" s="83">
        <f t="array" ref="R5:R43">MMULT(逆行列係数!C5:AO43,'10'!Q5:Q43)</f>
        <v>7.8530070183187958E-2</v>
      </c>
      <c r="S5" s="84">
        <f t="shared" ref="S5:S38" si="6">I5+R5</f>
        <v>0.20064957700041008</v>
      </c>
      <c r="T5" s="85">
        <f>分析係数表!F8</f>
        <v>0.45172764227642276</v>
      </c>
      <c r="U5" s="86">
        <f t="shared" ref="U5:U43" si="7">S5*T5</f>
        <v>9.0638960342156794E-2</v>
      </c>
      <c r="V5" s="87">
        <f>分析係数表!D8</f>
        <v>0.19461382113821138</v>
      </c>
      <c r="W5" s="167">
        <f t="shared" ref="W5:W43" si="8">ROUND(S5*V5,0)</f>
        <v>0</v>
      </c>
      <c r="X5" s="76">
        <f>分析係数表!E8</f>
        <v>6.0467479674796751E-2</v>
      </c>
      <c r="Y5" s="166">
        <f t="shared" ref="Y5:Y43" si="9">ROUND(S5*X5,0)</f>
        <v>0</v>
      </c>
    </row>
    <row r="6" spans="1:25" x14ac:dyDescent="0.2">
      <c r="A6" s="6" t="s">
        <v>220</v>
      </c>
      <c r="B6" s="5" t="s">
        <v>266</v>
      </c>
      <c r="C6" s="90"/>
      <c r="D6" s="76">
        <f>投入係数表!L6</f>
        <v>0</v>
      </c>
      <c r="E6" s="77">
        <f t="shared" si="0"/>
        <v>0</v>
      </c>
      <c r="F6" s="76">
        <f>分析係数表!C9</f>
        <v>0.9329896907216495</v>
      </c>
      <c r="G6" s="77">
        <f t="shared" si="1"/>
        <v>0</v>
      </c>
      <c r="H6" s="77">
        <v>1.4583934745468412E-3</v>
      </c>
      <c r="I6" s="77">
        <f t="shared" si="2"/>
        <v>1.4583934745468412E-3</v>
      </c>
      <c r="J6" s="76">
        <f>分析係数表!G9</f>
        <v>0.24615384615384617</v>
      </c>
      <c r="K6" s="78">
        <f t="shared" si="3"/>
        <v>3.5898916296537632E-4</v>
      </c>
      <c r="L6" s="79"/>
      <c r="M6" s="80"/>
      <c r="N6" s="81">
        <f>分析係数表!H9</f>
        <v>6.1718004825225836E-4</v>
      </c>
      <c r="O6" s="82">
        <f t="shared" si="4"/>
        <v>9.7090269109678488E-3</v>
      </c>
      <c r="P6" s="76">
        <f>分析係数表!C9</f>
        <v>0.9329896907216495</v>
      </c>
      <c r="Q6" s="82">
        <f t="shared" si="5"/>
        <v>9.0584220148720654E-3</v>
      </c>
      <c r="R6" s="83">
        <v>1.1803036177525554E-2</v>
      </c>
      <c r="S6" s="84">
        <f t="shared" si="6"/>
        <v>1.3261429652072396E-2</v>
      </c>
      <c r="T6" s="85">
        <f>分析係数表!F9</f>
        <v>0.67179487179487174</v>
      </c>
      <c r="U6" s="86">
        <f t="shared" si="7"/>
        <v>8.9089604329306866E-3</v>
      </c>
      <c r="V6" s="87">
        <f>分析係数表!D9</f>
        <v>0.1076923076923077</v>
      </c>
      <c r="W6" s="167">
        <f t="shared" si="8"/>
        <v>0</v>
      </c>
      <c r="X6" s="76">
        <f>分析係数表!E9</f>
        <v>3.0769230769230771E-2</v>
      </c>
      <c r="Y6" s="166">
        <f t="shared" si="9"/>
        <v>0</v>
      </c>
    </row>
    <row r="7" spans="1:25" x14ac:dyDescent="0.2">
      <c r="A7" s="6" t="s">
        <v>221</v>
      </c>
      <c r="B7" s="5" t="s">
        <v>267</v>
      </c>
      <c r="C7" s="90"/>
      <c r="D7" s="76">
        <f>投入係数表!L7</f>
        <v>0</v>
      </c>
      <c r="E7" s="77">
        <f t="shared" si="0"/>
        <v>0</v>
      </c>
      <c r="F7" s="76">
        <f>分析係数表!C10</f>
        <v>0</v>
      </c>
      <c r="G7" s="77">
        <f t="shared" si="1"/>
        <v>0</v>
      </c>
      <c r="H7" s="77">
        <v>0</v>
      </c>
      <c r="I7" s="77">
        <f t="shared" si="2"/>
        <v>0</v>
      </c>
      <c r="J7" s="76">
        <f>分析係数表!G10</f>
        <v>0</v>
      </c>
      <c r="K7" s="78">
        <f t="shared" si="3"/>
        <v>0</v>
      </c>
      <c r="L7" s="79"/>
      <c r="M7" s="80"/>
      <c r="N7" s="81">
        <f>分析係数表!H10</f>
        <v>1.2006957302362117E-3</v>
      </c>
      <c r="O7" s="82">
        <f t="shared" si="4"/>
        <v>1.8888470535882905E-2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222</v>
      </c>
      <c r="B8" s="5" t="s">
        <v>27</v>
      </c>
      <c r="C8" s="90"/>
      <c r="D8" s="76">
        <f>投入係数表!L8</f>
        <v>0</v>
      </c>
      <c r="E8" s="77">
        <f t="shared" si="0"/>
        <v>0</v>
      </c>
      <c r="F8" s="76">
        <f>分析係数表!C11</f>
        <v>2.4090210148641766E-2</v>
      </c>
      <c r="G8" s="77">
        <f t="shared" si="1"/>
        <v>0</v>
      </c>
      <c r="H8" s="77">
        <v>1.0885140796514583E-2</v>
      </c>
      <c r="I8" s="77">
        <f t="shared" si="2"/>
        <v>1.0885140796514583E-2</v>
      </c>
      <c r="J8" s="76">
        <f>分析係数表!G11</f>
        <v>0.35</v>
      </c>
      <c r="K8" s="78">
        <f t="shared" si="3"/>
        <v>3.809799278780104E-3</v>
      </c>
      <c r="L8" s="79"/>
      <c r="M8" s="80"/>
      <c r="N8" s="81">
        <f>分析係数表!H11</f>
        <v>-2.2442910845536666E-5</v>
      </c>
      <c r="O8" s="82">
        <f t="shared" si="4"/>
        <v>-3.5305552403519448E-4</v>
      </c>
      <c r="P8" s="76">
        <f>分析係数表!C11</f>
        <v>2.4090210148641766E-2</v>
      </c>
      <c r="Q8" s="82">
        <f t="shared" si="5"/>
        <v>-8.5051817681466793E-6</v>
      </c>
      <c r="R8" s="83">
        <v>1.601339984272308E-3</v>
      </c>
      <c r="S8" s="84">
        <f t="shared" si="6"/>
        <v>1.2486480780786891E-2</v>
      </c>
      <c r="T8" s="85">
        <f>分析係数表!F11</f>
        <v>0.57857142857142863</v>
      </c>
      <c r="U8" s="86">
        <f t="shared" si="7"/>
        <v>7.2243210231695588E-3</v>
      </c>
      <c r="V8" s="87">
        <f>分析係数表!D11</f>
        <v>7.1428571428571426E-3</v>
      </c>
      <c r="W8" s="167">
        <f t="shared" si="8"/>
        <v>0</v>
      </c>
      <c r="X8" s="76">
        <f>分析係数表!E11</f>
        <v>7.1428571428571426E-3</v>
      </c>
      <c r="Y8" s="166">
        <f t="shared" si="9"/>
        <v>0</v>
      </c>
    </row>
    <row r="9" spans="1:25" x14ac:dyDescent="0.2">
      <c r="A9" s="6" t="s">
        <v>223</v>
      </c>
      <c r="B9" s="5" t="s">
        <v>191</v>
      </c>
      <c r="C9" s="90"/>
      <c r="D9" s="76">
        <f>投入係数表!L9</f>
        <v>0</v>
      </c>
      <c r="E9" s="77">
        <f t="shared" si="0"/>
        <v>0</v>
      </c>
      <c r="F9" s="76">
        <f>分析係数表!C12</f>
        <v>6.9119669876203549E-2</v>
      </c>
      <c r="G9" s="77">
        <f t="shared" si="1"/>
        <v>0</v>
      </c>
      <c r="H9" s="77">
        <v>1.2758101755471261E-3</v>
      </c>
      <c r="I9" s="77">
        <f t="shared" si="2"/>
        <v>1.2758101755471261E-3</v>
      </c>
      <c r="J9" s="76">
        <f>分析係数表!G12</f>
        <v>0.14290902487742874</v>
      </c>
      <c r="K9" s="78">
        <f t="shared" si="3"/>
        <v>1.8232478811614096E-4</v>
      </c>
      <c r="L9" s="79"/>
      <c r="M9" s="80"/>
      <c r="N9" s="81">
        <f>分析係数表!H12</f>
        <v>9.3328844751164222E-2</v>
      </c>
      <c r="O9" s="82">
        <f t="shared" si="4"/>
        <v>1.4681813967003563</v>
      </c>
      <c r="P9" s="76">
        <f>分析係数表!C12</f>
        <v>6.9119669876203549E-2</v>
      </c>
      <c r="Q9" s="82">
        <f t="shared" si="5"/>
        <v>0.10148021345831207</v>
      </c>
      <c r="R9" s="83">
        <v>0.1124770170801806</v>
      </c>
      <c r="S9" s="84">
        <f t="shared" si="6"/>
        <v>0.11375282725572772</v>
      </c>
      <c r="T9" s="85">
        <f>分析係数表!F12</f>
        <v>0.29616851280188849</v>
      </c>
      <c r="U9" s="86">
        <f t="shared" si="7"/>
        <v>3.3690005675339002E-2</v>
      </c>
      <c r="V9" s="87">
        <f>分析係数表!D12</f>
        <v>3.0506627928091518E-2</v>
      </c>
      <c r="W9" s="167">
        <f t="shared" si="8"/>
        <v>0</v>
      </c>
      <c r="X9" s="76">
        <f>分析係数表!E12</f>
        <v>2.6874886508080623E-2</v>
      </c>
      <c r="Y9" s="166">
        <f t="shared" si="9"/>
        <v>0</v>
      </c>
    </row>
    <row r="10" spans="1:25" x14ac:dyDescent="0.2">
      <c r="A10" s="6" t="s">
        <v>224</v>
      </c>
      <c r="B10" s="5" t="s">
        <v>28</v>
      </c>
      <c r="C10" s="90"/>
      <c r="D10" s="76">
        <f>投入係数表!L10</f>
        <v>2.5380710659898475E-3</v>
      </c>
      <c r="E10" s="77">
        <f t="shared" si="0"/>
        <v>0.25380710659898476</v>
      </c>
      <c r="F10" s="76">
        <f>分析係数表!C13</f>
        <v>0</v>
      </c>
      <c r="G10" s="77">
        <f t="shared" si="1"/>
        <v>0</v>
      </c>
      <c r="H10" s="77">
        <v>0</v>
      </c>
      <c r="I10" s="77">
        <f t="shared" si="2"/>
        <v>0</v>
      </c>
      <c r="J10" s="76">
        <f>分析係数表!G13</f>
        <v>0.24503449717750367</v>
      </c>
      <c r="K10" s="78">
        <f t="shared" si="3"/>
        <v>0</v>
      </c>
      <c r="L10" s="79"/>
      <c r="M10" s="80"/>
      <c r="N10" s="81">
        <f>分析係数表!H13</f>
        <v>1.4329798574875161E-2</v>
      </c>
      <c r="O10" s="82">
        <f t="shared" si="4"/>
        <v>0.22542595209647168</v>
      </c>
      <c r="P10" s="76">
        <f>分析係数表!C13</f>
        <v>0</v>
      </c>
      <c r="Q10" s="82">
        <f t="shared" si="5"/>
        <v>0</v>
      </c>
      <c r="R10" s="83">
        <v>0</v>
      </c>
      <c r="S10" s="84">
        <f t="shared" si="6"/>
        <v>0</v>
      </c>
      <c r="T10" s="85">
        <f>分析係数表!F13</f>
        <v>0.38229144888145516</v>
      </c>
      <c r="U10" s="86">
        <f t="shared" si="7"/>
        <v>0</v>
      </c>
      <c r="V10" s="87">
        <f>分析係数表!D13</f>
        <v>0.18806188584570355</v>
      </c>
      <c r="W10" s="167">
        <f t="shared" si="8"/>
        <v>0</v>
      </c>
      <c r="X10" s="76">
        <f>分析係数表!E13</f>
        <v>0.14384277650010455</v>
      </c>
      <c r="Y10" s="166">
        <f t="shared" si="9"/>
        <v>0</v>
      </c>
    </row>
    <row r="11" spans="1:25" x14ac:dyDescent="0.2">
      <c r="A11" s="6" t="s">
        <v>225</v>
      </c>
      <c r="B11" s="5" t="s">
        <v>268</v>
      </c>
      <c r="C11" s="90"/>
      <c r="D11" s="76">
        <f>投入係数表!L11</f>
        <v>7.3322053017484488E-3</v>
      </c>
      <c r="E11" s="77">
        <f t="shared" si="0"/>
        <v>0.7332205301748449</v>
      </c>
      <c r="F11" s="76">
        <f>分析係数表!C14</f>
        <v>0.13476611883691525</v>
      </c>
      <c r="G11" s="77">
        <f t="shared" si="1"/>
        <v>9.881328510320915E-2</v>
      </c>
      <c r="H11" s="77">
        <v>0.12304279048685476</v>
      </c>
      <c r="I11" s="77">
        <f t="shared" si="2"/>
        <v>0.12304279048685476</v>
      </c>
      <c r="J11" s="76">
        <f>分析係数表!G14</f>
        <v>0.15992647058823528</v>
      </c>
      <c r="K11" s="78">
        <f t="shared" si="3"/>
        <v>1.9677799213890373E-2</v>
      </c>
      <c r="L11" s="79"/>
      <c r="M11" s="80"/>
      <c r="N11" s="81">
        <f>分析係数表!H14</f>
        <v>1.1894742748134433E-3</v>
      </c>
      <c r="O11" s="82">
        <f t="shared" si="4"/>
        <v>1.8711942773865307E-2</v>
      </c>
      <c r="P11" s="76">
        <f>分析係数表!C14</f>
        <v>0.13476611883691525</v>
      </c>
      <c r="Q11" s="82">
        <f t="shared" si="5"/>
        <v>2.5217359035322896E-3</v>
      </c>
      <c r="R11" s="83">
        <v>2.5228583625562399E-2</v>
      </c>
      <c r="S11" s="84">
        <f t="shared" si="6"/>
        <v>0.14827137411241717</v>
      </c>
      <c r="T11" s="85">
        <f>分析係数表!F14</f>
        <v>0.29852941176470588</v>
      </c>
      <c r="U11" s="86">
        <f t="shared" si="7"/>
        <v>4.4263366095324538E-2</v>
      </c>
      <c r="V11" s="87">
        <f>分析係数表!D14</f>
        <v>5.2205882352941178E-2</v>
      </c>
      <c r="W11" s="167">
        <f t="shared" si="8"/>
        <v>0</v>
      </c>
      <c r="X11" s="76">
        <f>分析係数表!E14</f>
        <v>3.6397058823529414E-2</v>
      </c>
      <c r="Y11" s="166">
        <f t="shared" si="9"/>
        <v>0</v>
      </c>
    </row>
    <row r="12" spans="1:25" x14ac:dyDescent="0.2">
      <c r="A12" s="6" t="s">
        <v>226</v>
      </c>
      <c r="B12" s="5" t="s">
        <v>29</v>
      </c>
      <c r="C12" s="90"/>
      <c r="D12" s="76">
        <f>投入係数表!L12</f>
        <v>0.20981387478849409</v>
      </c>
      <c r="E12" s="77">
        <f t="shared" si="0"/>
        <v>20.98138747884941</v>
      </c>
      <c r="F12" s="76">
        <f>分析係数表!C15</f>
        <v>0</v>
      </c>
      <c r="G12" s="77">
        <f t="shared" si="1"/>
        <v>0</v>
      </c>
      <c r="H12" s="77">
        <v>0</v>
      </c>
      <c r="I12" s="77">
        <f t="shared" si="2"/>
        <v>0</v>
      </c>
      <c r="J12" s="76">
        <f>分析係数表!G15</f>
        <v>9.5137420718816063E-2</v>
      </c>
      <c r="K12" s="78">
        <f t="shared" si="3"/>
        <v>0</v>
      </c>
      <c r="L12" s="79"/>
      <c r="M12" s="80"/>
      <c r="N12" s="81">
        <f>分析係数表!H15</f>
        <v>8.595634853840543E-3</v>
      </c>
      <c r="O12" s="82">
        <f t="shared" si="4"/>
        <v>0.13522026570547949</v>
      </c>
      <c r="P12" s="76">
        <f>分析係数表!C15</f>
        <v>0</v>
      </c>
      <c r="Q12" s="82">
        <f t="shared" si="5"/>
        <v>0</v>
      </c>
      <c r="R12" s="83">
        <v>0</v>
      </c>
      <c r="S12" s="84">
        <f t="shared" si="6"/>
        <v>0</v>
      </c>
      <c r="T12" s="85">
        <f>分析係数表!F15</f>
        <v>0.30443974630021142</v>
      </c>
      <c r="U12" s="86">
        <f t="shared" si="7"/>
        <v>0</v>
      </c>
      <c r="V12" s="87">
        <f>分析係数表!D15</f>
        <v>2.5369978858350951E-2</v>
      </c>
      <c r="W12" s="167">
        <f t="shared" si="8"/>
        <v>0</v>
      </c>
      <c r="X12" s="76">
        <f>分析係数表!E15</f>
        <v>2.1141649048625793E-2</v>
      </c>
      <c r="Y12" s="166">
        <f t="shared" si="9"/>
        <v>0</v>
      </c>
    </row>
    <row r="13" spans="1:25" x14ac:dyDescent="0.2">
      <c r="A13" s="6" t="s">
        <v>227</v>
      </c>
      <c r="B13" s="5" t="s">
        <v>30</v>
      </c>
      <c r="C13" s="90"/>
      <c r="D13" s="76">
        <f>投入係数表!L13</f>
        <v>1.1280315848843769E-3</v>
      </c>
      <c r="E13" s="77">
        <f t="shared" si="0"/>
        <v>0.11280315848843769</v>
      </c>
      <c r="F13" s="76">
        <f>分析係数表!C16</f>
        <v>4.9817336433078729E-2</v>
      </c>
      <c r="G13" s="77">
        <f t="shared" si="1"/>
        <v>5.6195528971324012E-3</v>
      </c>
      <c r="H13" s="77">
        <v>1.0667223546691784E-2</v>
      </c>
      <c r="I13" s="77">
        <f t="shared" si="2"/>
        <v>1.0667223546691784E-2</v>
      </c>
      <c r="J13" s="76">
        <f>分析係数表!G16</f>
        <v>3.313253012048193E-2</v>
      </c>
      <c r="K13" s="78">
        <f t="shared" si="3"/>
        <v>3.5343210546267959E-4</v>
      </c>
      <c r="L13" s="79"/>
      <c r="M13" s="80"/>
      <c r="N13" s="81">
        <f>分析係数表!H16</f>
        <v>1.6966840599225718E-2</v>
      </c>
      <c r="O13" s="82">
        <f t="shared" si="4"/>
        <v>0.26690997617060702</v>
      </c>
      <c r="P13" s="76">
        <f>分析係数表!C16</f>
        <v>4.9817336433078729E-2</v>
      </c>
      <c r="Q13" s="82">
        <f t="shared" si="5"/>
        <v>1.3296744080236157E-2</v>
      </c>
      <c r="R13" s="83">
        <v>1.620447018480144E-2</v>
      </c>
      <c r="S13" s="84">
        <f t="shared" si="6"/>
        <v>2.6871693731493222E-2</v>
      </c>
      <c r="T13" s="85">
        <f>分析係数表!F16</f>
        <v>0.28614457831325302</v>
      </c>
      <c r="U13" s="86">
        <f t="shared" si="7"/>
        <v>7.6891894713610126E-3</v>
      </c>
      <c r="V13" s="87">
        <f>分析係数表!D16</f>
        <v>3.0120481927710843E-2</v>
      </c>
      <c r="W13" s="167">
        <f t="shared" si="8"/>
        <v>0</v>
      </c>
      <c r="X13" s="76">
        <f>分析係数表!E16</f>
        <v>1.8072289156626505E-2</v>
      </c>
      <c r="Y13" s="166">
        <f t="shared" si="9"/>
        <v>0</v>
      </c>
    </row>
    <row r="14" spans="1:25" x14ac:dyDescent="0.2">
      <c r="A14" s="6" t="s">
        <v>2</v>
      </c>
      <c r="B14" s="5" t="s">
        <v>365</v>
      </c>
      <c r="C14" s="75">
        <f>最終需要_まとめ!C15</f>
        <v>100</v>
      </c>
      <c r="D14" s="76">
        <f>投入係数表!L14</f>
        <v>0.25239706711787929</v>
      </c>
      <c r="E14" s="77">
        <f t="shared" si="0"/>
        <v>25.239706711787928</v>
      </c>
      <c r="F14" s="76">
        <f>分析係数表!C17</f>
        <v>0.15217391304347827</v>
      </c>
      <c r="G14" s="77">
        <f t="shared" si="1"/>
        <v>3.8408249344025109</v>
      </c>
      <c r="H14" s="77">
        <v>4.0058164534823515</v>
      </c>
      <c r="I14" s="77">
        <f t="shared" si="2"/>
        <v>104.00581645348235</v>
      </c>
      <c r="J14" s="76">
        <f>分析係数表!G17</f>
        <v>0.21460800902425267</v>
      </c>
      <c r="K14" s="78">
        <f t="shared" si="3"/>
        <v>22.320481196023707</v>
      </c>
      <c r="L14" s="79"/>
      <c r="M14" s="80"/>
      <c r="N14" s="81">
        <f>分析係数表!H17</f>
        <v>2.9400213207653033E-3</v>
      </c>
      <c r="O14" s="82">
        <f t="shared" si="4"/>
        <v>4.6250273648610479E-2</v>
      </c>
      <c r="P14" s="76">
        <f>分析係数表!C17</f>
        <v>0.15217391304347827</v>
      </c>
      <c r="Q14" s="82">
        <f t="shared" si="5"/>
        <v>7.0380851204407254E-3</v>
      </c>
      <c r="R14" s="83">
        <v>1.7977506517505099E-2</v>
      </c>
      <c r="S14" s="84">
        <f t="shared" si="6"/>
        <v>104.02379395999986</v>
      </c>
      <c r="T14" s="85">
        <f>分析係数表!F17</f>
        <v>0.3288212069937958</v>
      </c>
      <c r="U14" s="86">
        <f t="shared" si="7"/>
        <v>34.20522948600108</v>
      </c>
      <c r="V14" s="87">
        <f>分析係数表!D17</f>
        <v>7.4732092498589961E-2</v>
      </c>
      <c r="W14" s="167">
        <f t="shared" si="8"/>
        <v>8</v>
      </c>
      <c r="X14" s="76">
        <f>分析係数表!E17</f>
        <v>6.9655950366610264E-2</v>
      </c>
      <c r="Y14" s="166">
        <f t="shared" si="9"/>
        <v>7</v>
      </c>
    </row>
    <row r="15" spans="1:25" x14ac:dyDescent="0.2">
      <c r="A15" s="6" t="s">
        <v>3</v>
      </c>
      <c r="B15" s="5" t="s">
        <v>31</v>
      </c>
      <c r="C15" s="90"/>
      <c r="D15" s="76">
        <f>投入係数表!L15</f>
        <v>3.3840947546531302E-3</v>
      </c>
      <c r="E15" s="77">
        <f t="shared" si="0"/>
        <v>0.33840947546531303</v>
      </c>
      <c r="F15" s="76">
        <f>分析係数表!C18</f>
        <v>0.51625386996904021</v>
      </c>
      <c r="G15" s="77">
        <f t="shared" si="1"/>
        <v>0.17470520134316081</v>
      </c>
      <c r="H15" s="77">
        <v>0.20724883602455213</v>
      </c>
      <c r="I15" s="77">
        <f t="shared" si="2"/>
        <v>0.20724883602455213</v>
      </c>
      <c r="J15" s="76">
        <f>分析係数表!G18</f>
        <v>0.21552579365079366</v>
      </c>
      <c r="K15" s="78">
        <f t="shared" si="3"/>
        <v>4.4667469867394796E-2</v>
      </c>
      <c r="L15" s="79"/>
      <c r="M15" s="80"/>
      <c r="N15" s="81">
        <f>分析係数表!H18</f>
        <v>4.488582169107333E-4</v>
      </c>
      <c r="O15" s="82">
        <f t="shared" si="4"/>
        <v>7.0611104807038897E-3</v>
      </c>
      <c r="P15" s="76">
        <f>分析係数表!C18</f>
        <v>0.51625386996904021</v>
      </c>
      <c r="Q15" s="82">
        <f t="shared" si="5"/>
        <v>3.6453256119423328E-3</v>
      </c>
      <c r="R15" s="83">
        <v>1.1777147422062484E-2</v>
      </c>
      <c r="S15" s="84">
        <f t="shared" si="6"/>
        <v>0.21902598344661461</v>
      </c>
      <c r="T15" s="85">
        <f>分析係数表!F18</f>
        <v>0.45783730158730157</v>
      </c>
      <c r="U15" s="86">
        <f t="shared" si="7"/>
        <v>0.10027826523870302</v>
      </c>
      <c r="V15" s="87">
        <f>分析係数表!D18</f>
        <v>4.1418650793650792E-2</v>
      </c>
      <c r="W15" s="167">
        <f t="shared" si="8"/>
        <v>0</v>
      </c>
      <c r="X15" s="76">
        <f>分析係数表!E18</f>
        <v>3.8690476190476192E-2</v>
      </c>
      <c r="Y15" s="166">
        <f t="shared" si="9"/>
        <v>0</v>
      </c>
    </row>
    <row r="16" spans="1:25" x14ac:dyDescent="0.2">
      <c r="A16" s="6" t="s">
        <v>4</v>
      </c>
      <c r="B16" s="5" t="s">
        <v>32</v>
      </c>
      <c r="C16" s="90"/>
      <c r="D16" s="76">
        <f>投入係数表!L16</f>
        <v>1.6920473773265651E-3</v>
      </c>
      <c r="E16" s="77">
        <f t="shared" si="0"/>
        <v>0.16920473773265651</v>
      </c>
      <c r="F16" s="76">
        <f>分析係数表!C19</f>
        <v>8.2563671984326903E-2</v>
      </c>
      <c r="G16" s="77">
        <f t="shared" si="1"/>
        <v>1.3970164464353113E-2</v>
      </c>
      <c r="H16" s="77">
        <v>1.8738534875784973E-2</v>
      </c>
      <c r="I16" s="77">
        <f t="shared" si="2"/>
        <v>1.8738534875784973E-2</v>
      </c>
      <c r="J16" s="76">
        <f>分析係数表!G19</f>
        <v>5.7971014492753624E-2</v>
      </c>
      <c r="K16" s="78">
        <f t="shared" si="3"/>
        <v>1.0862918768571E-3</v>
      </c>
      <c r="L16" s="79"/>
      <c r="M16" s="80"/>
      <c r="N16" s="81">
        <f>分析係数表!H19</f>
        <v>-1.1221455422768333E-4</v>
      </c>
      <c r="O16" s="82">
        <f t="shared" si="4"/>
        <v>-1.7652776201759724E-3</v>
      </c>
      <c r="P16" s="76">
        <f>分析係数表!C19</f>
        <v>8.2563671984326903E-2</v>
      </c>
      <c r="Q16" s="82">
        <f t="shared" si="5"/>
        <v>-1.457478023934822E-4</v>
      </c>
      <c r="R16" s="83">
        <v>1.0868482078406027E-3</v>
      </c>
      <c r="S16" s="84">
        <f t="shared" si="6"/>
        <v>1.9825383083625577E-2</v>
      </c>
      <c r="T16" s="85">
        <f>分析係数表!F19</f>
        <v>0.2402745995423341</v>
      </c>
      <c r="U16" s="86">
        <f t="shared" si="7"/>
        <v>4.7635359811915006E-3</v>
      </c>
      <c r="V16" s="87">
        <f>分析係数表!D19</f>
        <v>4.6529366895499621E-2</v>
      </c>
      <c r="W16" s="167">
        <f t="shared" si="8"/>
        <v>0</v>
      </c>
      <c r="X16" s="76">
        <f>分析係数表!E19</f>
        <v>5.1106025934401222E-2</v>
      </c>
      <c r="Y16" s="166">
        <f t="shared" si="9"/>
        <v>0</v>
      </c>
    </row>
    <row r="17" spans="1:25" x14ac:dyDescent="0.2">
      <c r="A17" s="6" t="s">
        <v>5</v>
      </c>
      <c r="B17" s="5" t="s">
        <v>33</v>
      </c>
      <c r="C17" s="90"/>
      <c r="D17" s="76">
        <f>投入係数表!L17</f>
        <v>2.5380710659898475E-3</v>
      </c>
      <c r="E17" s="77">
        <f t="shared" si="0"/>
        <v>0.25380710659898476</v>
      </c>
      <c r="F17" s="76">
        <f>分析係数表!C20</f>
        <v>2.7239392352016778E-2</v>
      </c>
      <c r="G17" s="77">
        <f t="shared" si="1"/>
        <v>6.9135513583798922E-3</v>
      </c>
      <c r="H17" s="77">
        <v>7.8568082965944329E-3</v>
      </c>
      <c r="I17" s="77">
        <f t="shared" si="2"/>
        <v>7.8568082965944329E-3</v>
      </c>
      <c r="J17" s="76">
        <f>分析係数表!G20</f>
        <v>0.10507246376811594</v>
      </c>
      <c r="K17" s="78">
        <f t="shared" si="3"/>
        <v>8.2553420507695124E-4</v>
      </c>
      <c r="L17" s="79"/>
      <c r="M17" s="80"/>
      <c r="N17" s="81">
        <f>分析係数表!H20</f>
        <v>5.610727711384166E-4</v>
      </c>
      <c r="O17" s="82">
        <f t="shared" si="4"/>
        <v>8.826388100879861E-3</v>
      </c>
      <c r="P17" s="76">
        <f>分析係数表!C20</f>
        <v>2.7239392352016778E-2</v>
      </c>
      <c r="Q17" s="82">
        <f t="shared" si="5"/>
        <v>2.4042544853103878E-4</v>
      </c>
      <c r="R17" s="83">
        <v>7.9859081383692456E-4</v>
      </c>
      <c r="S17" s="84">
        <f t="shared" si="6"/>
        <v>8.6553991104313579E-3</v>
      </c>
      <c r="T17" s="85">
        <f>分析係数表!F20</f>
        <v>0.2318840579710145</v>
      </c>
      <c r="U17" s="86">
        <f t="shared" si="7"/>
        <v>2.0070490690855323E-3</v>
      </c>
      <c r="V17" s="87">
        <f>分析係数表!D20</f>
        <v>0</v>
      </c>
      <c r="W17" s="167">
        <f t="shared" si="8"/>
        <v>0</v>
      </c>
      <c r="X17" s="76">
        <f>分析係数表!E20</f>
        <v>0</v>
      </c>
      <c r="Y17" s="166">
        <f t="shared" si="9"/>
        <v>0</v>
      </c>
    </row>
    <row r="18" spans="1:25" x14ac:dyDescent="0.2">
      <c r="A18" s="6" t="s">
        <v>6</v>
      </c>
      <c r="B18" s="5" t="s">
        <v>34</v>
      </c>
      <c r="C18" s="90"/>
      <c r="D18" s="76">
        <f>投入係数表!L18</f>
        <v>3.3840947546531302E-3</v>
      </c>
      <c r="E18" s="77">
        <f t="shared" si="0"/>
        <v>0.33840947546531303</v>
      </c>
      <c r="F18" s="76">
        <f>分析係数表!C21</f>
        <v>0.24117205108940643</v>
      </c>
      <c r="G18" s="77">
        <f t="shared" si="1"/>
        <v>8.1614907306059706E-2</v>
      </c>
      <c r="H18" s="77">
        <v>0.10267079021893893</v>
      </c>
      <c r="I18" s="77">
        <f t="shared" si="2"/>
        <v>0.10267079021893893</v>
      </c>
      <c r="J18" s="76">
        <f>分析係数表!G21</f>
        <v>0.28520236087689715</v>
      </c>
      <c r="K18" s="78">
        <f t="shared" si="3"/>
        <v>2.9281951763538025E-2</v>
      </c>
      <c r="L18" s="79"/>
      <c r="M18" s="80"/>
      <c r="N18" s="81">
        <f>分析係数表!H21</f>
        <v>9.4260225551254001E-4</v>
      </c>
      <c r="O18" s="82">
        <f t="shared" si="4"/>
        <v>1.482833200947817E-2</v>
      </c>
      <c r="P18" s="76">
        <f>分析係数表!C21</f>
        <v>0.24117205108940643</v>
      </c>
      <c r="Q18" s="82">
        <f t="shared" si="5"/>
        <v>3.5761792449605498E-3</v>
      </c>
      <c r="R18" s="83">
        <v>1.0530054762998307E-2</v>
      </c>
      <c r="S18" s="84">
        <f t="shared" si="6"/>
        <v>0.11320084498193725</v>
      </c>
      <c r="T18" s="85">
        <f>分析係数表!F21</f>
        <v>0.42559021922428331</v>
      </c>
      <c r="U18" s="86">
        <f t="shared" si="7"/>
        <v>4.8177172432236785E-2</v>
      </c>
      <c r="V18" s="87">
        <f>分析係数表!D21</f>
        <v>8.8743676222596962E-2</v>
      </c>
      <c r="W18" s="167">
        <f t="shared" si="8"/>
        <v>0</v>
      </c>
      <c r="X18" s="76">
        <f>分析係数表!E21</f>
        <v>7.2512647554806076E-2</v>
      </c>
      <c r="Y18" s="166">
        <f t="shared" si="9"/>
        <v>0</v>
      </c>
    </row>
    <row r="19" spans="1:25" x14ac:dyDescent="0.2">
      <c r="A19" s="6" t="s">
        <v>7</v>
      </c>
      <c r="B19" s="5" t="s">
        <v>269</v>
      </c>
      <c r="C19" s="90"/>
      <c r="D19" s="76">
        <f>投入係数表!L19</f>
        <v>5.6401579244218843E-4</v>
      </c>
      <c r="E19" s="77">
        <f t="shared" si="0"/>
        <v>5.6401579244218847E-2</v>
      </c>
      <c r="F19" s="76">
        <f>分析係数表!C22</f>
        <v>3.5323801513877262E-2</v>
      </c>
      <c r="G19" s="77">
        <f t="shared" si="1"/>
        <v>1.992318190292006E-3</v>
      </c>
      <c r="H19" s="77">
        <v>2.9248985418993093E-3</v>
      </c>
      <c r="I19" s="77">
        <f t="shared" si="2"/>
        <v>2.9248985418993093E-3</v>
      </c>
      <c r="J19" s="76">
        <f>分析係数表!G22</f>
        <v>0.19469026548672566</v>
      </c>
      <c r="K19" s="78">
        <f t="shared" si="3"/>
        <v>5.6944927364411331E-4</v>
      </c>
      <c r="L19" s="79"/>
      <c r="M19" s="80"/>
      <c r="N19" s="81">
        <f>分析係数表!H22</f>
        <v>4.4885821691073332E-5</v>
      </c>
      <c r="O19" s="82">
        <f t="shared" si="4"/>
        <v>7.0611104807038897E-4</v>
      </c>
      <c r="P19" s="76">
        <f>分析係数表!C22</f>
        <v>3.5323801513877262E-2</v>
      </c>
      <c r="Q19" s="82">
        <f t="shared" si="5"/>
        <v>2.4942526508794265E-5</v>
      </c>
      <c r="R19" s="83">
        <v>3.0613556755754385E-4</v>
      </c>
      <c r="S19" s="84">
        <f t="shared" si="6"/>
        <v>3.2310341094568531E-3</v>
      </c>
      <c r="T19" s="85">
        <f>分析係数表!F22</f>
        <v>0.41199606686332352</v>
      </c>
      <c r="U19" s="86">
        <f t="shared" si="7"/>
        <v>1.3311733449974646E-3</v>
      </c>
      <c r="V19" s="87">
        <f>分析係数表!D22</f>
        <v>8.6529006882989187E-2</v>
      </c>
      <c r="W19" s="167">
        <f t="shared" si="8"/>
        <v>0</v>
      </c>
      <c r="X19" s="76">
        <f>分析係数表!E22</f>
        <v>8.9478859390363819E-2</v>
      </c>
      <c r="Y19" s="166">
        <f t="shared" si="9"/>
        <v>0</v>
      </c>
    </row>
    <row r="20" spans="1:25" x14ac:dyDescent="0.2">
      <c r="A20" s="6" t="s">
        <v>8</v>
      </c>
      <c r="B20" s="5" t="s">
        <v>270</v>
      </c>
      <c r="C20" s="90"/>
      <c r="D20" s="76">
        <f>投入係数表!L20</f>
        <v>3.102086858432036E-3</v>
      </c>
      <c r="E20" s="77">
        <f t="shared" si="0"/>
        <v>0.3102086858432036</v>
      </c>
      <c r="F20" s="76">
        <f>分析係数表!C23</f>
        <v>0</v>
      </c>
      <c r="G20" s="77">
        <f t="shared" si="1"/>
        <v>0</v>
      </c>
      <c r="H20" s="77">
        <v>0</v>
      </c>
      <c r="I20" s="77">
        <f t="shared" si="2"/>
        <v>0</v>
      </c>
      <c r="J20" s="76">
        <f>分析係数表!G23</f>
        <v>0.21571476472560636</v>
      </c>
      <c r="K20" s="78">
        <f t="shared" si="3"/>
        <v>0</v>
      </c>
      <c r="L20" s="79"/>
      <c r="M20" s="80"/>
      <c r="N20" s="81">
        <f>分析係数表!H23</f>
        <v>2.2442910845536666E-5</v>
      </c>
      <c r="O20" s="82">
        <f t="shared" si="4"/>
        <v>3.5305552403519448E-4</v>
      </c>
      <c r="P20" s="76">
        <f>分析係数表!C23</f>
        <v>0</v>
      </c>
      <c r="Q20" s="82">
        <f t="shared" si="5"/>
        <v>0</v>
      </c>
      <c r="R20" s="83">
        <v>0</v>
      </c>
      <c r="S20" s="84">
        <f t="shared" si="6"/>
        <v>0</v>
      </c>
      <c r="T20" s="85">
        <f>分析係数表!F23</f>
        <v>0.43970045825416343</v>
      </c>
      <c r="U20" s="86">
        <f t="shared" si="7"/>
        <v>0</v>
      </c>
      <c r="V20" s="87">
        <f>分析係数表!D23</f>
        <v>2.7830557728847658E-2</v>
      </c>
      <c r="W20" s="167">
        <f t="shared" si="8"/>
        <v>0</v>
      </c>
      <c r="X20" s="76">
        <f>分析係数表!E23</f>
        <v>2.7159941879959765E-2</v>
      </c>
      <c r="Y20" s="166">
        <f t="shared" si="9"/>
        <v>0</v>
      </c>
    </row>
    <row r="21" spans="1:25" x14ac:dyDescent="0.2">
      <c r="A21" s="6" t="s">
        <v>9</v>
      </c>
      <c r="B21" s="5" t="s">
        <v>271</v>
      </c>
      <c r="C21" s="90"/>
      <c r="D21" s="76">
        <f>投入係数表!L21</f>
        <v>0</v>
      </c>
      <c r="E21" s="77">
        <f t="shared" si="0"/>
        <v>0</v>
      </c>
      <c r="F21" s="76">
        <f>分析係数表!C24</f>
        <v>0.4951060358890701</v>
      </c>
      <c r="G21" s="77">
        <f t="shared" si="1"/>
        <v>0</v>
      </c>
      <c r="H21" s="77">
        <v>7.4722804493905556E-3</v>
      </c>
      <c r="I21" s="77">
        <f t="shared" si="2"/>
        <v>7.4722804493905556E-3</v>
      </c>
      <c r="J21" s="76">
        <f>分析係数表!G24</f>
        <v>0.20816733067729085</v>
      </c>
      <c r="K21" s="78">
        <f t="shared" si="3"/>
        <v>1.5554846752217392E-3</v>
      </c>
      <c r="L21" s="79"/>
      <c r="M21" s="80"/>
      <c r="N21" s="81">
        <f>分析係数表!H24</f>
        <v>3.5908657352858665E-4</v>
      </c>
      <c r="O21" s="82">
        <f t="shared" si="4"/>
        <v>5.6488883845631117E-3</v>
      </c>
      <c r="P21" s="76">
        <f>分析係数表!C24</f>
        <v>0.4951060358890701</v>
      </c>
      <c r="Q21" s="82">
        <f t="shared" si="5"/>
        <v>2.7967987352608553E-3</v>
      </c>
      <c r="R21" s="83">
        <v>1.3716571340224795E-2</v>
      </c>
      <c r="S21" s="84">
        <f t="shared" si="6"/>
        <v>2.118885178961535E-2</v>
      </c>
      <c r="T21" s="85">
        <f>分析係数表!F24</f>
        <v>0.39043824701195218</v>
      </c>
      <c r="U21" s="86">
        <f t="shared" si="7"/>
        <v>8.2729381489334824E-3</v>
      </c>
      <c r="V21" s="87">
        <f>分析係数表!D24</f>
        <v>1.4940239043824702E-2</v>
      </c>
      <c r="W21" s="167">
        <f t="shared" si="8"/>
        <v>0</v>
      </c>
      <c r="X21" s="76">
        <f>分析係数表!E24</f>
        <v>1.0956175298804782E-2</v>
      </c>
      <c r="Y21" s="166">
        <f t="shared" si="9"/>
        <v>0</v>
      </c>
    </row>
    <row r="22" spans="1:25" x14ac:dyDescent="0.2">
      <c r="A22" s="6" t="s">
        <v>10</v>
      </c>
      <c r="B22" s="5" t="s">
        <v>272</v>
      </c>
      <c r="C22" s="90"/>
      <c r="D22" s="76">
        <f>投入係数表!L22</f>
        <v>0</v>
      </c>
      <c r="E22" s="77">
        <f t="shared" si="0"/>
        <v>0</v>
      </c>
      <c r="F22" s="76">
        <f>分析係数表!C25</f>
        <v>2.1697016660209179E-2</v>
      </c>
      <c r="G22" s="77">
        <f t="shared" si="1"/>
        <v>0</v>
      </c>
      <c r="H22" s="77">
        <v>7.90703225102904E-4</v>
      </c>
      <c r="I22" s="77">
        <f t="shared" si="2"/>
        <v>7.90703225102904E-4</v>
      </c>
      <c r="J22" s="76">
        <f>分析係数表!G25</f>
        <v>0.19533527696793002</v>
      </c>
      <c r="K22" s="78">
        <f t="shared" si="3"/>
        <v>1.5445223347491127E-4</v>
      </c>
      <c r="L22" s="79"/>
      <c r="M22" s="80"/>
      <c r="N22" s="81">
        <f>分析係数表!H25</f>
        <v>5.2740840487011166E-4</v>
      </c>
      <c r="O22" s="82">
        <f t="shared" si="4"/>
        <v>8.29680481482707E-3</v>
      </c>
      <c r="P22" s="76">
        <f>分析係数表!C25</f>
        <v>2.1697016660209179E-2</v>
      </c>
      <c r="Q22" s="82">
        <f t="shared" si="5"/>
        <v>1.8001591229380666E-4</v>
      </c>
      <c r="R22" s="83">
        <v>1.4471863472822425E-3</v>
      </c>
      <c r="S22" s="84">
        <f t="shared" si="6"/>
        <v>2.2378895723851465E-3</v>
      </c>
      <c r="T22" s="85">
        <f>分析係数表!F25</f>
        <v>0.34839650145772594</v>
      </c>
      <c r="U22" s="86">
        <f t="shared" si="7"/>
        <v>7.7967289766771135E-4</v>
      </c>
      <c r="V22" s="87">
        <f>分析係数表!D25</f>
        <v>0.22157434402332363</v>
      </c>
      <c r="W22" s="167">
        <f t="shared" si="8"/>
        <v>0</v>
      </c>
      <c r="X22" s="76">
        <f>分析係数表!E25</f>
        <v>0.11661807580174927</v>
      </c>
      <c r="Y22" s="166">
        <f t="shared" si="9"/>
        <v>0</v>
      </c>
    </row>
    <row r="23" spans="1:25" x14ac:dyDescent="0.2">
      <c r="A23" s="6" t="s">
        <v>11</v>
      </c>
      <c r="B23" s="5" t="s">
        <v>35</v>
      </c>
      <c r="C23" s="90"/>
      <c r="D23" s="76">
        <f>投入係数表!L23</f>
        <v>0</v>
      </c>
      <c r="E23" s="77">
        <f t="shared" si="0"/>
        <v>0</v>
      </c>
      <c r="F23" s="76">
        <f>分析係数表!C26</f>
        <v>0.4020083102493075</v>
      </c>
      <c r="G23" s="77">
        <f t="shared" si="1"/>
        <v>0</v>
      </c>
      <c r="H23" s="77">
        <v>9.098623506291037E-3</v>
      </c>
      <c r="I23" s="77">
        <f t="shared" si="2"/>
        <v>9.098623506291037E-3</v>
      </c>
      <c r="J23" s="76">
        <f>分析係数表!G26</f>
        <v>0.19660602354380063</v>
      </c>
      <c r="K23" s="78">
        <f t="shared" si="3"/>
        <v>1.7888441872940335E-3</v>
      </c>
      <c r="L23" s="79"/>
      <c r="M23" s="80"/>
      <c r="N23" s="81">
        <f>分析係数表!H26</f>
        <v>1.0985804858890199E-2</v>
      </c>
      <c r="O23" s="82">
        <f t="shared" si="4"/>
        <v>0.17282067901522771</v>
      </c>
      <c r="P23" s="76">
        <f>分析係数表!C26</f>
        <v>0.4020083102493075</v>
      </c>
      <c r="Q23" s="82">
        <f t="shared" si="5"/>
        <v>6.9475349147049642E-2</v>
      </c>
      <c r="R23" s="83">
        <v>7.6882560966625546E-2</v>
      </c>
      <c r="S23" s="84">
        <f t="shared" si="6"/>
        <v>8.5981184472916583E-2</v>
      </c>
      <c r="T23" s="85">
        <f>分析係数表!F26</f>
        <v>0.33374101819293683</v>
      </c>
      <c r="U23" s="86">
        <f t="shared" si="7"/>
        <v>2.8695448051425911E-2</v>
      </c>
      <c r="V23" s="87">
        <f>分析係数表!D26</f>
        <v>1.513530041278092E-2</v>
      </c>
      <c r="W23" s="167">
        <f t="shared" si="8"/>
        <v>0</v>
      </c>
      <c r="X23" s="76">
        <f>分析係数表!E26</f>
        <v>1.5288182235132243E-2</v>
      </c>
      <c r="Y23" s="166">
        <f t="shared" si="9"/>
        <v>0</v>
      </c>
    </row>
    <row r="24" spans="1:25" x14ac:dyDescent="0.2">
      <c r="A24" s="6" t="s">
        <v>12</v>
      </c>
      <c r="B24" s="5" t="s">
        <v>366</v>
      </c>
      <c r="C24" s="90"/>
      <c r="D24" s="76">
        <f>投入係数表!L24</f>
        <v>0</v>
      </c>
      <c r="E24" s="77">
        <f t="shared" si="0"/>
        <v>0</v>
      </c>
      <c r="F24" s="76">
        <f>分析係数表!C27</f>
        <v>0.43829355002539361</v>
      </c>
      <c r="G24" s="77">
        <f t="shared" si="1"/>
        <v>0</v>
      </c>
      <c r="H24" s="77">
        <v>1.9654677965108671E-3</v>
      </c>
      <c r="I24" s="77">
        <f t="shared" si="2"/>
        <v>1.9654677965108671E-3</v>
      </c>
      <c r="J24" s="76">
        <f>分析係数表!G27</f>
        <v>0.17011899515204937</v>
      </c>
      <c r="K24" s="78">
        <f t="shared" si="3"/>
        <v>3.3436340654614133E-4</v>
      </c>
      <c r="L24" s="79"/>
      <c r="M24" s="80"/>
      <c r="N24" s="81">
        <f>分析係数表!H27</f>
        <v>1.1098019413117881E-2</v>
      </c>
      <c r="O24" s="82">
        <f t="shared" si="4"/>
        <v>0.17458595663540366</v>
      </c>
      <c r="P24" s="76">
        <f>分析係数表!C27</f>
        <v>0.43829355002539361</v>
      </c>
      <c r="Q24" s="82">
        <f t="shared" si="5"/>
        <v>7.6519898718310497E-2</v>
      </c>
      <c r="R24" s="83">
        <v>7.8305217978908451E-2</v>
      </c>
      <c r="S24" s="84">
        <f t="shared" si="6"/>
        <v>8.027068577541932E-2</v>
      </c>
      <c r="T24" s="85">
        <f>分析係数表!F27</f>
        <v>0.31996474217717058</v>
      </c>
      <c r="U24" s="86">
        <f t="shared" si="7"/>
        <v>2.5683789278516715E-2</v>
      </c>
      <c r="V24" s="87">
        <f>分析係数表!D27</f>
        <v>4.2309387395328336E-2</v>
      </c>
      <c r="W24" s="167">
        <f t="shared" si="8"/>
        <v>0</v>
      </c>
      <c r="X24" s="76">
        <f>分析係数表!E27</f>
        <v>4.9360951961216398E-2</v>
      </c>
      <c r="Y24" s="166">
        <f t="shared" si="9"/>
        <v>0</v>
      </c>
    </row>
    <row r="25" spans="1:25" x14ac:dyDescent="0.2">
      <c r="A25" s="6" t="s">
        <v>13</v>
      </c>
      <c r="B25" s="5" t="s">
        <v>192</v>
      </c>
      <c r="C25" s="90"/>
      <c r="D25" s="76">
        <f>投入係数表!L25</f>
        <v>0</v>
      </c>
      <c r="E25" s="77">
        <f t="shared" si="0"/>
        <v>0</v>
      </c>
      <c r="F25" s="76">
        <f>分析係数表!C28</f>
        <v>5.3001622498647927E-2</v>
      </c>
      <c r="G25" s="77">
        <f t="shared" si="1"/>
        <v>0</v>
      </c>
      <c r="H25" s="77">
        <v>3.7133818282582801E-3</v>
      </c>
      <c r="I25" s="77">
        <f t="shared" si="2"/>
        <v>3.7133818282582801E-3</v>
      </c>
      <c r="J25" s="76">
        <f>分析係数表!G28</f>
        <v>0.12481857764876633</v>
      </c>
      <c r="K25" s="78">
        <f t="shared" si="3"/>
        <v>4.6349903806997401E-4</v>
      </c>
      <c r="L25" s="79"/>
      <c r="M25" s="80"/>
      <c r="N25" s="81">
        <f>分析係数表!H28</f>
        <v>2.0793356898389723E-2</v>
      </c>
      <c r="O25" s="82">
        <f t="shared" si="4"/>
        <v>0.32710594301860774</v>
      </c>
      <c r="P25" s="76">
        <f>分析係数表!C28</f>
        <v>5.3001622498647927E-2</v>
      </c>
      <c r="Q25" s="82">
        <f t="shared" si="5"/>
        <v>1.7337145708936488E-2</v>
      </c>
      <c r="R25" s="83">
        <v>1.8772884689530804E-2</v>
      </c>
      <c r="S25" s="84">
        <f t="shared" si="6"/>
        <v>2.2486266517789084E-2</v>
      </c>
      <c r="T25" s="85">
        <f>分析係数表!F28</f>
        <v>0.21335268505079827</v>
      </c>
      <c r="U25" s="86">
        <f t="shared" si="7"/>
        <v>4.7975053383381644E-3</v>
      </c>
      <c r="V25" s="87">
        <f>分析係数表!D28</f>
        <v>0.1204644412191582</v>
      </c>
      <c r="W25" s="167">
        <f t="shared" si="8"/>
        <v>0</v>
      </c>
      <c r="X25" s="76">
        <f>分析係数表!E28</f>
        <v>0.11683599419448476</v>
      </c>
      <c r="Y25" s="166">
        <f t="shared" si="9"/>
        <v>0</v>
      </c>
    </row>
    <row r="26" spans="1:25" x14ac:dyDescent="0.2">
      <c r="A26" s="6" t="s">
        <v>14</v>
      </c>
      <c r="B26" s="5" t="s">
        <v>50</v>
      </c>
      <c r="C26" s="90"/>
      <c r="D26" s="76">
        <f>投入係数表!L26</f>
        <v>1.9740552735476595E-3</v>
      </c>
      <c r="E26" s="77">
        <f t="shared" si="0"/>
        <v>0.19740552735476596</v>
      </c>
      <c r="F26" s="76">
        <f>分析係数表!C29</f>
        <v>0.65190409026798313</v>
      </c>
      <c r="G26" s="77">
        <f t="shared" si="1"/>
        <v>0.12868947072408016</v>
      </c>
      <c r="H26" s="77">
        <v>0.18685618111724459</v>
      </c>
      <c r="I26" s="77">
        <f t="shared" si="2"/>
        <v>0.18685618111724459</v>
      </c>
      <c r="J26" s="76">
        <f>分析係数表!G29</f>
        <v>0.25912644337660473</v>
      </c>
      <c r="K26" s="78">
        <f t="shared" si="3"/>
        <v>4.8419377635846278E-2</v>
      </c>
      <c r="L26" s="79"/>
      <c r="M26" s="80"/>
      <c r="N26" s="81">
        <f>分析係数表!H29</f>
        <v>1.0054424058800426E-2</v>
      </c>
      <c r="O26" s="82">
        <f t="shared" si="4"/>
        <v>0.15816887476776711</v>
      </c>
      <c r="P26" s="76">
        <f>分析係数表!C29</f>
        <v>0.65190409026798313</v>
      </c>
      <c r="Q26" s="82">
        <f t="shared" si="5"/>
        <v>0.10311093641419178</v>
      </c>
      <c r="R26" s="83">
        <v>0.17580514320562529</v>
      </c>
      <c r="S26" s="84">
        <f t="shared" si="6"/>
        <v>0.3626613243228699</v>
      </c>
      <c r="T26" s="85">
        <f>分析係数表!F29</f>
        <v>0.37595926271247221</v>
      </c>
      <c r="U26" s="86">
        <f t="shared" si="7"/>
        <v>0.13634588410675494</v>
      </c>
      <c r="V26" s="87">
        <f>分析係数表!D29</f>
        <v>5.8165387649716703E-2</v>
      </c>
      <c r="W26" s="167">
        <f t="shared" si="8"/>
        <v>0</v>
      </c>
      <c r="X26" s="76">
        <f>分析係数表!E29</f>
        <v>4.2817184250161372E-2</v>
      </c>
      <c r="Y26" s="166">
        <f t="shared" si="9"/>
        <v>0</v>
      </c>
    </row>
    <row r="27" spans="1:25" x14ac:dyDescent="0.2">
      <c r="A27" s="6" t="s">
        <v>15</v>
      </c>
      <c r="B27" s="5" t="s">
        <v>36</v>
      </c>
      <c r="C27" s="90"/>
      <c r="D27" s="76">
        <f>投入係数表!L27</f>
        <v>3.6661026508742244E-3</v>
      </c>
      <c r="E27" s="77">
        <f t="shared" si="0"/>
        <v>0.36661026508742245</v>
      </c>
      <c r="F27" s="76">
        <f>分析係数表!C30</f>
        <v>1</v>
      </c>
      <c r="G27" s="77">
        <f t="shared" si="1"/>
        <v>0.36661026508742245</v>
      </c>
      <c r="H27" s="77">
        <v>0.42570591862612184</v>
      </c>
      <c r="I27" s="77">
        <f t="shared" si="2"/>
        <v>0.42570591862612184</v>
      </c>
      <c r="J27" s="76">
        <f>分析係数表!G30</f>
        <v>0.34475873544093177</v>
      </c>
      <c r="K27" s="78">
        <f t="shared" si="3"/>
        <v>0.14676583417526196</v>
      </c>
      <c r="L27" s="79"/>
      <c r="M27" s="80"/>
      <c r="N27" s="81">
        <f>分析係数表!H30</f>
        <v>0</v>
      </c>
      <c r="O27" s="82">
        <f t="shared" si="4"/>
        <v>0</v>
      </c>
      <c r="P27" s="76">
        <f>分析係数表!C30</f>
        <v>1</v>
      </c>
      <c r="Q27" s="82">
        <f t="shared" si="5"/>
        <v>0</v>
      </c>
      <c r="R27" s="83">
        <v>3.8750567958427386E-2</v>
      </c>
      <c r="S27" s="84">
        <f t="shared" si="6"/>
        <v>0.46445648658454924</v>
      </c>
      <c r="T27" s="85">
        <f>分析係数表!F30</f>
        <v>0.43948973932334995</v>
      </c>
      <c r="U27" s="86">
        <f t="shared" si="7"/>
        <v>0.20412386021608253</v>
      </c>
      <c r="V27" s="87">
        <f>分析係数表!D30</f>
        <v>0.13666112035496394</v>
      </c>
      <c r="W27" s="167">
        <f t="shared" si="8"/>
        <v>0</v>
      </c>
      <c r="X27" s="76">
        <f>分析係数表!E30</f>
        <v>8.1752634498058793E-2</v>
      </c>
      <c r="Y27" s="166">
        <f t="shared" si="9"/>
        <v>0</v>
      </c>
    </row>
    <row r="28" spans="1:25" x14ac:dyDescent="0.2">
      <c r="A28" s="6" t="s">
        <v>16</v>
      </c>
      <c r="B28" s="5" t="s">
        <v>193</v>
      </c>
      <c r="C28" s="90"/>
      <c r="D28" s="76">
        <f>投入係数表!L28</f>
        <v>3.4122955442752394E-2</v>
      </c>
      <c r="E28" s="77">
        <f t="shared" si="0"/>
        <v>3.4122955442752394</v>
      </c>
      <c r="F28" s="76">
        <f>分析係数表!C31</f>
        <v>0.24163027656477443</v>
      </c>
      <c r="G28" s="77">
        <f t="shared" si="1"/>
        <v>0.82451391608397362</v>
      </c>
      <c r="H28" s="77">
        <v>0.8922910429677805</v>
      </c>
      <c r="I28" s="77">
        <f t="shared" si="2"/>
        <v>0.8922910429677805</v>
      </c>
      <c r="J28" s="76">
        <f>分析係数表!G31</f>
        <v>7.02247191011236E-2</v>
      </c>
      <c r="K28" s="78">
        <f t="shared" si="3"/>
        <v>6.2660887848860994E-2</v>
      </c>
      <c r="L28" s="79"/>
      <c r="M28" s="80"/>
      <c r="N28" s="81">
        <f>分析係数表!H31</f>
        <v>2.3138641081748304E-2</v>
      </c>
      <c r="O28" s="82">
        <f t="shared" si="4"/>
        <v>0.36400024528028552</v>
      </c>
      <c r="P28" s="76">
        <f>分析係数表!C31</f>
        <v>0.24163027656477443</v>
      </c>
      <c r="Q28" s="82">
        <f t="shared" si="5"/>
        <v>8.7953479936721118E-2</v>
      </c>
      <c r="R28" s="83">
        <v>0.11631485016268758</v>
      </c>
      <c r="S28" s="84">
        <f t="shared" si="6"/>
        <v>1.008605893130468</v>
      </c>
      <c r="T28" s="85">
        <f>分析係数表!F31</f>
        <v>0.24349497338852749</v>
      </c>
      <c r="U28" s="86">
        <f t="shared" si="7"/>
        <v>0.2455904651073153</v>
      </c>
      <c r="V28" s="87">
        <f>分析係数表!D31</f>
        <v>2.9568302779420464E-4</v>
      </c>
      <c r="W28" s="167">
        <f t="shared" si="8"/>
        <v>0</v>
      </c>
      <c r="X28" s="76">
        <f>分析係数表!E31</f>
        <v>2.9568302779420464E-4</v>
      </c>
      <c r="Y28" s="166">
        <f t="shared" si="9"/>
        <v>0</v>
      </c>
    </row>
    <row r="29" spans="1:25" x14ac:dyDescent="0.2">
      <c r="A29" s="6" t="s">
        <v>17</v>
      </c>
      <c r="B29" s="5" t="s">
        <v>273</v>
      </c>
      <c r="C29" s="90"/>
      <c r="D29" s="76">
        <f>投入係数表!L29</f>
        <v>8.4602368866328254E-4</v>
      </c>
      <c r="E29" s="77">
        <f t="shared" si="0"/>
        <v>8.4602368866328256E-2</v>
      </c>
      <c r="F29" s="76">
        <f>分析係数表!C32</f>
        <v>0.66123499142367059</v>
      </c>
      <c r="G29" s="77">
        <f t="shared" si="1"/>
        <v>5.5942046651748782E-2</v>
      </c>
      <c r="H29" s="77">
        <v>7.1364751701031598E-2</v>
      </c>
      <c r="I29" s="77">
        <f t="shared" si="2"/>
        <v>7.1364751701031598E-2</v>
      </c>
      <c r="J29" s="76">
        <f>分析係数表!G32</f>
        <v>0.1404639175257732</v>
      </c>
      <c r="K29" s="78">
        <f t="shared" si="3"/>
        <v>1.0024172597180985E-2</v>
      </c>
      <c r="L29" s="79"/>
      <c r="M29" s="80"/>
      <c r="N29" s="81">
        <f>分析係数表!H32</f>
        <v>6.5982157885877794E-3</v>
      </c>
      <c r="O29" s="82">
        <f t="shared" si="4"/>
        <v>0.10379832406634718</v>
      </c>
      <c r="P29" s="76">
        <f>分析係数表!C32</f>
        <v>0.66123499142367059</v>
      </c>
      <c r="Q29" s="82">
        <f t="shared" si="5"/>
        <v>6.8635083923802451E-2</v>
      </c>
      <c r="R29" s="83">
        <v>9.029630151003766E-2</v>
      </c>
      <c r="S29" s="84">
        <f t="shared" si="6"/>
        <v>0.16166105321106927</v>
      </c>
      <c r="T29" s="85">
        <f>分析係数表!F32</f>
        <v>0.47938144329896909</v>
      </c>
      <c r="U29" s="86">
        <f t="shared" si="7"/>
        <v>7.7497309013553825E-2</v>
      </c>
      <c r="V29" s="87">
        <f>分析係数表!D32</f>
        <v>7.7319587628865982E-3</v>
      </c>
      <c r="W29" s="167">
        <f t="shared" si="8"/>
        <v>0</v>
      </c>
      <c r="X29" s="76">
        <f>分析係数表!E32</f>
        <v>1.1597938144329897E-2</v>
      </c>
      <c r="Y29" s="166">
        <f t="shared" si="9"/>
        <v>0</v>
      </c>
    </row>
    <row r="30" spans="1:25" x14ac:dyDescent="0.2">
      <c r="A30" s="6" t="s">
        <v>18</v>
      </c>
      <c r="B30" s="5" t="s">
        <v>274</v>
      </c>
      <c r="C30" s="90"/>
      <c r="D30" s="76">
        <f>投入係数表!L30</f>
        <v>0</v>
      </c>
      <c r="E30" s="77">
        <f t="shared" si="0"/>
        <v>0</v>
      </c>
      <c r="F30" s="76">
        <f>分析係数表!C33</f>
        <v>1</v>
      </c>
      <c r="G30" s="77">
        <f t="shared" si="1"/>
        <v>0</v>
      </c>
      <c r="H30" s="77">
        <v>1.4591787821655411E-2</v>
      </c>
      <c r="I30" s="77">
        <f t="shared" si="2"/>
        <v>1.4591787821655411E-2</v>
      </c>
      <c r="J30" s="76">
        <f>分析係数表!G33</f>
        <v>0.50865580448065173</v>
      </c>
      <c r="K30" s="78">
        <f t="shared" si="3"/>
        <v>7.4221975732351097E-3</v>
      </c>
      <c r="L30" s="79"/>
      <c r="M30" s="80"/>
      <c r="N30" s="81">
        <f>分析係数表!H33</f>
        <v>9.7626662178084496E-4</v>
      </c>
      <c r="O30" s="82">
        <f t="shared" si="4"/>
        <v>1.5357915295530961E-2</v>
      </c>
      <c r="P30" s="76">
        <f>分析係数表!C33</f>
        <v>1</v>
      </c>
      <c r="Q30" s="82">
        <f t="shared" si="5"/>
        <v>1.5357915295530961E-2</v>
      </c>
      <c r="R30" s="83">
        <v>5.8188595927520986E-2</v>
      </c>
      <c r="S30" s="84">
        <f t="shared" si="6"/>
        <v>7.2780383749176392E-2</v>
      </c>
      <c r="T30" s="85">
        <f>分析係数表!F33</f>
        <v>0.64307535641547864</v>
      </c>
      <c r="U30" s="86">
        <f t="shared" si="7"/>
        <v>4.6803271219556915E-2</v>
      </c>
      <c r="V30" s="87">
        <f>分析係数表!D33</f>
        <v>3.4623217922606926E-2</v>
      </c>
      <c r="W30" s="167">
        <f t="shared" si="8"/>
        <v>0</v>
      </c>
      <c r="X30" s="76">
        <f>分析係数表!E33</f>
        <v>3.0549898167006109E-2</v>
      </c>
      <c r="Y30" s="166">
        <f t="shared" si="9"/>
        <v>0</v>
      </c>
    </row>
    <row r="31" spans="1:25" x14ac:dyDescent="0.2">
      <c r="A31" s="6" t="s">
        <v>19</v>
      </c>
      <c r="B31" s="5" t="s">
        <v>275</v>
      </c>
      <c r="C31" s="90"/>
      <c r="D31" s="76">
        <f>投入係数表!L31</f>
        <v>6.006768189509306E-2</v>
      </c>
      <c r="E31" s="77">
        <f t="shared" si="0"/>
        <v>6.0067681895093061</v>
      </c>
      <c r="F31" s="76">
        <f>分析係数表!C34</f>
        <v>0.39190090916673614</v>
      </c>
      <c r="G31" s="77">
        <f t="shared" si="1"/>
        <v>2.3540579146225267</v>
      </c>
      <c r="H31" s="77">
        <v>2.5280869143806233</v>
      </c>
      <c r="I31" s="77">
        <f t="shared" si="2"/>
        <v>2.5280869143806233</v>
      </c>
      <c r="J31" s="76">
        <f>分析係数表!G34</f>
        <v>0.42497247587591475</v>
      </c>
      <c r="K31" s="78">
        <f t="shared" si="3"/>
        <v>1.0743673552338351</v>
      </c>
      <c r="L31" s="79"/>
      <c r="M31" s="80"/>
      <c r="N31" s="81">
        <f>分析係数表!H34</f>
        <v>0.16350782696515739</v>
      </c>
      <c r="O31" s="82">
        <f t="shared" si="4"/>
        <v>2.5721860203584095</v>
      </c>
      <c r="P31" s="76">
        <f>分析係数表!C34</f>
        <v>0.39190090916673614</v>
      </c>
      <c r="Q31" s="82">
        <f t="shared" si="5"/>
        <v>1.0080420399244296</v>
      </c>
      <c r="R31" s="83">
        <v>1.1169674435684833</v>
      </c>
      <c r="S31" s="84">
        <f t="shared" si="6"/>
        <v>3.6450543579491068</v>
      </c>
      <c r="T31" s="85">
        <f>分析係数表!F34</f>
        <v>0.69697558448287023</v>
      </c>
      <c r="U31" s="86">
        <f t="shared" si="7"/>
        <v>2.5405138916034118</v>
      </c>
      <c r="V31" s="87">
        <f>分析係数表!D34</f>
        <v>0.24415517129719577</v>
      </c>
      <c r="W31" s="167">
        <f t="shared" si="8"/>
        <v>1</v>
      </c>
      <c r="X31" s="76">
        <f>分析係数表!E34</f>
        <v>0.16831811411178033</v>
      </c>
      <c r="Y31" s="166">
        <f t="shared" si="9"/>
        <v>1</v>
      </c>
    </row>
    <row r="32" spans="1:25" x14ac:dyDescent="0.2">
      <c r="A32" s="6" t="s">
        <v>20</v>
      </c>
      <c r="B32" s="5" t="s">
        <v>37</v>
      </c>
      <c r="C32" s="90"/>
      <c r="D32" s="76">
        <f>投入係数表!L32</f>
        <v>2.8200789622109417E-3</v>
      </c>
      <c r="E32" s="77">
        <f t="shared" si="0"/>
        <v>0.28200789622109418</v>
      </c>
      <c r="F32" s="76">
        <f>分析係数表!C35</f>
        <v>0.83185840707964598</v>
      </c>
      <c r="G32" s="77">
        <f t="shared" si="1"/>
        <v>0.23459063933436153</v>
      </c>
      <c r="H32" s="77">
        <v>0.33811440374427637</v>
      </c>
      <c r="I32" s="77">
        <f t="shared" si="2"/>
        <v>0.33811440374427637</v>
      </c>
      <c r="J32" s="76">
        <f>分析係数表!G35</f>
        <v>0.3136968085106383</v>
      </c>
      <c r="K32" s="78">
        <f t="shared" si="3"/>
        <v>0.10606540936605691</v>
      </c>
      <c r="L32" s="79"/>
      <c r="M32" s="80"/>
      <c r="N32" s="81">
        <f>分析係数表!H35</f>
        <v>6.1560904449307077E-2</v>
      </c>
      <c r="O32" s="82">
        <f t="shared" si="4"/>
        <v>0.96843130242853848</v>
      </c>
      <c r="P32" s="76">
        <f>分析係数表!C35</f>
        <v>0.83185840707964598</v>
      </c>
      <c r="Q32" s="82">
        <f t="shared" si="5"/>
        <v>0.80559772060427093</v>
      </c>
      <c r="R32" s="83">
        <v>0.99751666043699683</v>
      </c>
      <c r="S32" s="84">
        <f t="shared" si="6"/>
        <v>1.3356310641812732</v>
      </c>
      <c r="T32" s="85">
        <f>分析係数表!F35</f>
        <v>0.6388297872340426</v>
      </c>
      <c r="U32" s="86">
        <f t="shared" si="7"/>
        <v>0.85324090855410062</v>
      </c>
      <c r="V32" s="87">
        <f>分析係数表!D35</f>
        <v>5.8377659574468083E-2</v>
      </c>
      <c r="W32" s="167">
        <f t="shared" si="8"/>
        <v>0</v>
      </c>
      <c r="X32" s="76">
        <f>分析係数表!E35</f>
        <v>5.1994680851063832E-2</v>
      </c>
      <c r="Y32" s="166">
        <f t="shared" si="9"/>
        <v>0</v>
      </c>
    </row>
    <row r="33" spans="1:25" x14ac:dyDescent="0.2">
      <c r="A33" s="6" t="s">
        <v>21</v>
      </c>
      <c r="B33" s="5" t="s">
        <v>38</v>
      </c>
      <c r="C33" s="90"/>
      <c r="D33" s="76">
        <f>投入係数表!L33</f>
        <v>5.6401579244218843E-4</v>
      </c>
      <c r="E33" s="77">
        <f t="shared" si="0"/>
        <v>5.6401579244218847E-2</v>
      </c>
      <c r="F33" s="76">
        <f>分析係数表!C36</f>
        <v>0.68845717526942707</v>
      </c>
      <c r="G33" s="77">
        <f t="shared" si="1"/>
        <v>3.8830071927209657E-2</v>
      </c>
      <c r="H33" s="77">
        <v>0.12114528983288135</v>
      </c>
      <c r="I33" s="77">
        <f t="shared" si="2"/>
        <v>0.12114528983288135</v>
      </c>
      <c r="J33" s="76">
        <f>分析係数表!G36</f>
        <v>1.8590797041906328E-2</v>
      </c>
      <c r="K33" s="78">
        <f t="shared" si="3"/>
        <v>2.2521874958660155E-3</v>
      </c>
      <c r="L33" s="79"/>
      <c r="M33" s="80"/>
      <c r="N33" s="81">
        <f>分析係数表!H36</f>
        <v>0.13660999831678169</v>
      </c>
      <c r="O33" s="82">
        <f t="shared" si="4"/>
        <v>2.1490489748022288</v>
      </c>
      <c r="P33" s="76">
        <f>分析係数表!C36</f>
        <v>0.68845717526942707</v>
      </c>
      <c r="Q33" s="82">
        <f t="shared" si="5"/>
        <v>1.4795281867080006</v>
      </c>
      <c r="R33" s="83">
        <v>1.5710349417921032</v>
      </c>
      <c r="S33" s="84">
        <f t="shared" si="6"/>
        <v>1.6921802316249845</v>
      </c>
      <c r="T33" s="85">
        <f>分析係数表!F36</f>
        <v>0.88331963845521777</v>
      </c>
      <c r="U33" s="86">
        <f t="shared" si="7"/>
        <v>1.4947360304000481</v>
      </c>
      <c r="V33" s="87">
        <f>分析係数表!D36</f>
        <v>1.4071487263763352E-2</v>
      </c>
      <c r="W33" s="167">
        <f t="shared" si="8"/>
        <v>0</v>
      </c>
      <c r="X33" s="76">
        <f>分析係数表!E36</f>
        <v>2.8759244042728021E-3</v>
      </c>
      <c r="Y33" s="166">
        <f t="shared" si="9"/>
        <v>0</v>
      </c>
    </row>
    <row r="34" spans="1:25" x14ac:dyDescent="0.2">
      <c r="A34" s="6" t="s">
        <v>22</v>
      </c>
      <c r="B34" s="5" t="s">
        <v>378</v>
      </c>
      <c r="C34" s="90"/>
      <c r="D34" s="76">
        <f>投入係数表!L34</f>
        <v>1.6920473773265651E-2</v>
      </c>
      <c r="E34" s="77">
        <f t="shared" si="0"/>
        <v>1.6920473773265652</v>
      </c>
      <c r="F34" s="76">
        <f>分析係数表!C37</f>
        <v>0.39828932688731866</v>
      </c>
      <c r="G34" s="77">
        <f t="shared" si="1"/>
        <v>0.67392441097685052</v>
      </c>
      <c r="H34" s="77">
        <v>0.80169460753130239</v>
      </c>
      <c r="I34" s="77">
        <f t="shared" si="2"/>
        <v>0.80169460753130239</v>
      </c>
      <c r="J34" s="76">
        <f>分析係数表!G37</f>
        <v>0.48125081095108341</v>
      </c>
      <c r="K34" s="78">
        <f t="shared" si="3"/>
        <v>0.38581618000954981</v>
      </c>
      <c r="L34" s="79"/>
      <c r="M34" s="80"/>
      <c r="N34" s="81">
        <f>分析係数表!H37</f>
        <v>4.901531728665208E-2</v>
      </c>
      <c r="O34" s="82">
        <f t="shared" si="4"/>
        <v>0.77107326449286473</v>
      </c>
      <c r="P34" s="76">
        <f>分析係数表!C37</f>
        <v>0.39828932688731866</v>
      </c>
      <c r="Q34" s="82">
        <f t="shared" si="5"/>
        <v>0.30711025149567051</v>
      </c>
      <c r="R34" s="83">
        <v>0.40441835156830802</v>
      </c>
      <c r="S34" s="84">
        <f t="shared" si="6"/>
        <v>1.2061129590996105</v>
      </c>
      <c r="T34" s="85">
        <f>分析係数表!F37</f>
        <v>0.71272868820552748</v>
      </c>
      <c r="U34" s="86">
        <f t="shared" si="7"/>
        <v>0.8596313071667524</v>
      </c>
      <c r="V34" s="87">
        <f>分析係数表!D37</f>
        <v>0.1296224211755547</v>
      </c>
      <c r="W34" s="167">
        <f t="shared" si="8"/>
        <v>0</v>
      </c>
      <c r="X34" s="76">
        <f>分析係数表!E37</f>
        <v>0.11794472557415336</v>
      </c>
      <c r="Y34" s="166">
        <f t="shared" si="9"/>
        <v>0</v>
      </c>
    </row>
    <row r="35" spans="1:25" x14ac:dyDescent="0.2">
      <c r="A35" s="6" t="s">
        <v>23</v>
      </c>
      <c r="B35" s="5" t="s">
        <v>194</v>
      </c>
      <c r="C35" s="90"/>
      <c r="D35" s="76">
        <f>投入係数表!L35</f>
        <v>3.3840947546531302E-3</v>
      </c>
      <c r="E35" s="77">
        <f t="shared" si="0"/>
        <v>0.33840947546531303</v>
      </c>
      <c r="F35" s="76">
        <f>分析係数表!C38</f>
        <v>3.6824877250409171E-2</v>
      </c>
      <c r="G35" s="77">
        <f t="shared" si="1"/>
        <v>1.2461887394385507E-2</v>
      </c>
      <c r="H35" s="77">
        <v>2.1258655211811389E-2</v>
      </c>
      <c r="I35" s="77">
        <f t="shared" si="2"/>
        <v>2.1258655211811389E-2</v>
      </c>
      <c r="J35" s="76">
        <f>分析係数表!G38</f>
        <v>0.29439252336448596</v>
      </c>
      <c r="K35" s="78">
        <f t="shared" si="3"/>
        <v>6.2583891511407358E-3</v>
      </c>
      <c r="L35" s="79"/>
      <c r="M35" s="80"/>
      <c r="N35" s="81">
        <f>分析係数表!H38</f>
        <v>4.3572911406609439E-2</v>
      </c>
      <c r="O35" s="82">
        <f t="shared" si="4"/>
        <v>0.68545729991433013</v>
      </c>
      <c r="P35" s="76">
        <f>分析係数表!C38</f>
        <v>3.6824877250409171E-2</v>
      </c>
      <c r="Q35" s="82">
        <f t="shared" si="5"/>
        <v>2.5241880929742111E-2</v>
      </c>
      <c r="R35" s="83">
        <v>3.4574790532440114E-2</v>
      </c>
      <c r="S35" s="84">
        <f t="shared" si="6"/>
        <v>5.5833445744251503E-2</v>
      </c>
      <c r="T35" s="85">
        <f>分析係数表!F38</f>
        <v>0.48598130841121495</v>
      </c>
      <c r="U35" s="86">
        <f t="shared" si="7"/>
        <v>2.7134011015897928E-2</v>
      </c>
      <c r="V35" s="87">
        <f>分析係数表!D38</f>
        <v>0.13551401869158877</v>
      </c>
      <c r="W35" s="167">
        <f t="shared" si="8"/>
        <v>0</v>
      </c>
      <c r="X35" s="76">
        <f>分析係数表!E38</f>
        <v>0.13317757009345793</v>
      </c>
      <c r="Y35" s="166">
        <f t="shared" si="9"/>
        <v>0</v>
      </c>
    </row>
    <row r="36" spans="1:25" x14ac:dyDescent="0.2">
      <c r="A36" s="6" t="s">
        <v>24</v>
      </c>
      <c r="B36" s="5" t="s">
        <v>39</v>
      </c>
      <c r="C36" s="90"/>
      <c r="D36" s="76">
        <f>投入係数表!L36</f>
        <v>0</v>
      </c>
      <c r="E36" s="77">
        <f t="shared" si="0"/>
        <v>0</v>
      </c>
      <c r="F36" s="76">
        <f>分析係数表!C39</f>
        <v>1</v>
      </c>
      <c r="G36" s="77">
        <f t="shared" si="1"/>
        <v>0</v>
      </c>
      <c r="H36" s="77">
        <v>4.4802732140246937E-2</v>
      </c>
      <c r="I36" s="77">
        <f t="shared" si="2"/>
        <v>4.4802732140246937E-2</v>
      </c>
      <c r="J36" s="76">
        <f>分析係数表!G39</f>
        <v>0.34897511924713165</v>
      </c>
      <c r="K36" s="78">
        <f t="shared" si="3"/>
        <v>1.5635038791239973E-2</v>
      </c>
      <c r="L36" s="79"/>
      <c r="M36" s="80"/>
      <c r="N36" s="81">
        <f>分析係数表!H39</f>
        <v>3.8938450317006117E-3</v>
      </c>
      <c r="O36" s="82">
        <f t="shared" si="4"/>
        <v>6.1255133420106245E-2</v>
      </c>
      <c r="P36" s="76">
        <f>分析係数表!C39</f>
        <v>1</v>
      </c>
      <c r="Q36" s="82">
        <f t="shared" si="5"/>
        <v>6.1255133420106245E-2</v>
      </c>
      <c r="R36" s="83">
        <v>0.24064452635834555</v>
      </c>
      <c r="S36" s="84">
        <f t="shared" si="6"/>
        <v>0.28544725849859248</v>
      </c>
      <c r="T36" s="85">
        <f>分析係数表!F39</f>
        <v>0.69949722830991368</v>
      </c>
      <c r="U36" s="86">
        <f t="shared" si="7"/>
        <v>0.1996695661484289</v>
      </c>
      <c r="V36" s="87">
        <f>分析係数表!D39</f>
        <v>6.7165141162820671E-2</v>
      </c>
      <c r="W36" s="167">
        <f t="shared" si="8"/>
        <v>0</v>
      </c>
      <c r="X36" s="76">
        <f>分析係数表!E39</f>
        <v>8.4826608224829181E-2</v>
      </c>
      <c r="Y36" s="166">
        <f t="shared" si="9"/>
        <v>0</v>
      </c>
    </row>
    <row r="37" spans="1:25" x14ac:dyDescent="0.2">
      <c r="A37" s="6" t="s">
        <v>25</v>
      </c>
      <c r="B37" s="5" t="s">
        <v>40</v>
      </c>
      <c r="C37" s="90"/>
      <c r="D37" s="76">
        <f>投入係数表!L37</f>
        <v>0</v>
      </c>
      <c r="E37" s="77">
        <f t="shared" si="0"/>
        <v>0</v>
      </c>
      <c r="F37" s="76">
        <f>分析係数表!C40</f>
        <v>1</v>
      </c>
      <c r="G37" s="77">
        <f t="shared" si="1"/>
        <v>0</v>
      </c>
      <c r="H37" s="77">
        <v>9.9358938723907134E-4</v>
      </c>
      <c r="I37" s="77">
        <f t="shared" si="2"/>
        <v>9.9358938723907134E-4</v>
      </c>
      <c r="J37" s="76">
        <f>分析係数表!G40</f>
        <v>0.51987110633727174</v>
      </c>
      <c r="K37" s="78">
        <f t="shared" si="3"/>
        <v>5.1653841398894792E-4</v>
      </c>
      <c r="L37" s="79"/>
      <c r="M37" s="80"/>
      <c r="N37" s="81">
        <f>分析係数表!H40</f>
        <v>3.0814116590921842E-2</v>
      </c>
      <c r="O37" s="82">
        <f t="shared" si="4"/>
        <v>0.48474523450032203</v>
      </c>
      <c r="P37" s="76">
        <f>分析係数表!C40</f>
        <v>1</v>
      </c>
      <c r="Q37" s="82">
        <f t="shared" si="5"/>
        <v>0.48474523450032203</v>
      </c>
      <c r="R37" s="83">
        <v>0.48572601803927673</v>
      </c>
      <c r="S37" s="84">
        <f t="shared" si="6"/>
        <v>0.48671960742651582</v>
      </c>
      <c r="T37" s="85">
        <f>分析係数表!F40</f>
        <v>0.71122862100305706</v>
      </c>
      <c r="U37" s="86">
        <f t="shared" si="7"/>
        <v>0.34616891520511012</v>
      </c>
      <c r="V37" s="87">
        <f>分析係数表!D40</f>
        <v>7.8492935635792779E-2</v>
      </c>
      <c r="W37" s="167">
        <f t="shared" si="8"/>
        <v>0</v>
      </c>
      <c r="X37" s="76">
        <f>分析係数表!E40</f>
        <v>4.9739733950260268E-2</v>
      </c>
      <c r="Y37" s="166">
        <f t="shared" si="9"/>
        <v>0</v>
      </c>
    </row>
    <row r="38" spans="1:25" x14ac:dyDescent="0.2">
      <c r="A38" s="6" t="s">
        <v>26</v>
      </c>
      <c r="B38" s="5" t="s">
        <v>277</v>
      </c>
      <c r="C38" s="90"/>
      <c r="D38" s="76">
        <f>投入係数表!L38</f>
        <v>0</v>
      </c>
      <c r="E38" s="77">
        <f t="shared" si="0"/>
        <v>0</v>
      </c>
      <c r="F38" s="76">
        <f>分析係数表!C41</f>
        <v>0.804825195030338</v>
      </c>
      <c r="G38" s="77">
        <f t="shared" si="1"/>
        <v>0</v>
      </c>
      <c r="H38" s="77">
        <v>1.8180313709830415E-3</v>
      </c>
      <c r="I38" s="77">
        <f t="shared" si="2"/>
        <v>1.8180313709830415E-3</v>
      </c>
      <c r="J38" s="76">
        <f>分析係数表!G41</f>
        <v>0.44365116827944301</v>
      </c>
      <c r="K38" s="78">
        <f t="shared" si="3"/>
        <v>8.065717417053038E-4</v>
      </c>
      <c r="L38" s="79"/>
      <c r="M38" s="80"/>
      <c r="N38" s="81">
        <f>分析係数表!H41</f>
        <v>5.27632833978567E-2</v>
      </c>
      <c r="O38" s="82">
        <f t="shared" si="4"/>
        <v>0.83003353700674221</v>
      </c>
      <c r="P38" s="76">
        <f>分析係数表!C41</f>
        <v>0.804825195030338</v>
      </c>
      <c r="Q38" s="82">
        <f t="shared" si="5"/>
        <v>0.66803190330317253</v>
      </c>
      <c r="R38" s="83">
        <v>0.68165836763474297</v>
      </c>
      <c r="S38" s="84">
        <f t="shared" si="6"/>
        <v>0.68347639900572599</v>
      </c>
      <c r="T38" s="85">
        <f>分析係数表!F41</f>
        <v>0.54625914562190225</v>
      </c>
      <c r="U38" s="86">
        <f t="shared" si="7"/>
        <v>0.37335523377360225</v>
      </c>
      <c r="V38" s="87">
        <f>分析係数表!D41</f>
        <v>0.14125560538116591</v>
      </c>
      <c r="W38" s="167">
        <f t="shared" si="8"/>
        <v>0</v>
      </c>
      <c r="X38" s="76">
        <f>分析係数表!E41</f>
        <v>0.13688930847297617</v>
      </c>
      <c r="Y38" s="166">
        <f t="shared" si="9"/>
        <v>0</v>
      </c>
    </row>
    <row r="39" spans="1:25" x14ac:dyDescent="0.2">
      <c r="A39" s="6" t="s">
        <v>51</v>
      </c>
      <c r="B39" s="5" t="s">
        <v>368</v>
      </c>
      <c r="C39" s="90"/>
      <c r="D39" s="76">
        <f>投入係数表!L39</f>
        <v>2.8200789622109422E-4</v>
      </c>
      <c r="E39" s="77">
        <f>$C$14*D39</f>
        <v>2.8200789622109423E-2</v>
      </c>
      <c r="F39" s="76">
        <f>分析係数表!C42</f>
        <v>0.80822873082287305</v>
      </c>
      <c r="G39" s="77">
        <f>E39*F39</f>
        <v>2.279268840448035E-2</v>
      </c>
      <c r="H39" s="77">
        <v>3.3492716745419794E-2</v>
      </c>
      <c r="I39" s="77">
        <f>C39+H39</f>
        <v>3.3492716745419794E-2</v>
      </c>
      <c r="J39" s="76">
        <f>分析係数表!G42</f>
        <v>0.48544520547945208</v>
      </c>
      <c r="K39" s="78">
        <f>I39*J39</f>
        <v>1.6258878762545396E-2</v>
      </c>
      <c r="L39" s="79"/>
      <c r="M39" s="80"/>
      <c r="N39" s="81">
        <f>分析係数表!H42</f>
        <v>1.3409639230208157E-2</v>
      </c>
      <c r="O39" s="82">
        <f t="shared" si="4"/>
        <v>0.2109506756110287</v>
      </c>
      <c r="P39" s="76">
        <f>分析係数表!C42</f>
        <v>0.80822873082287305</v>
      </c>
      <c r="Q39" s="82">
        <f>O39*P39</f>
        <v>0.17049639681532933</v>
      </c>
      <c r="R39" s="83">
        <v>0.18180342846674935</v>
      </c>
      <c r="S39" s="84">
        <f>I39+R39</f>
        <v>0.21529614521216914</v>
      </c>
      <c r="T39" s="85">
        <f>分析係数表!F42</f>
        <v>0.55222602739726023</v>
      </c>
      <c r="U39" s="86">
        <f t="shared" si="7"/>
        <v>0.11889213498445983</v>
      </c>
      <c r="V39" s="87">
        <f>分析係数表!D42</f>
        <v>0.29537671232876711</v>
      </c>
      <c r="W39" s="167">
        <f t="shared" si="8"/>
        <v>0</v>
      </c>
      <c r="X39" s="76">
        <f>分析係数表!E42</f>
        <v>0.2654109589041096</v>
      </c>
      <c r="Y39" s="166">
        <f t="shared" si="9"/>
        <v>0</v>
      </c>
    </row>
    <row r="40" spans="1:25" x14ac:dyDescent="0.2">
      <c r="A40" s="6" t="s">
        <v>195</v>
      </c>
      <c r="B40" s="5" t="s">
        <v>41</v>
      </c>
      <c r="C40" s="90"/>
      <c r="D40" s="76">
        <f>投入係数表!L40</f>
        <v>3.609701071630006E-2</v>
      </c>
      <c r="E40" s="77">
        <f>$C$14*D40</f>
        <v>3.6097010716300062</v>
      </c>
      <c r="F40" s="76">
        <f>分析係数表!C43</f>
        <v>0.42667048218629278</v>
      </c>
      <c r="G40" s="77">
        <f>E40*F40</f>
        <v>1.5401528967807525</v>
      </c>
      <c r="H40" s="77">
        <v>1.9051543982443351</v>
      </c>
      <c r="I40" s="77">
        <f>C40+H40</f>
        <v>1.9051543982443351</v>
      </c>
      <c r="J40" s="76">
        <f>分析係数表!G43</f>
        <v>0.3937480751462889</v>
      </c>
      <c r="K40" s="78">
        <f>I40*J40</f>
        <v>0.75015087716519324</v>
      </c>
      <c r="L40" s="79"/>
      <c r="M40" s="80"/>
      <c r="N40" s="81">
        <f>分析係数表!H43</f>
        <v>3.6537058856533695E-2</v>
      </c>
      <c r="O40" s="82">
        <f t="shared" si="4"/>
        <v>0.57477439312929668</v>
      </c>
      <c r="P40" s="76">
        <f>分析係数表!C43</f>
        <v>0.42667048218629278</v>
      </c>
      <c r="Q40" s="82">
        <f>O40*P40</f>
        <v>0.24523926746481081</v>
      </c>
      <c r="R40" s="83">
        <v>0.47232046112870629</v>
      </c>
      <c r="S40" s="84">
        <f>I40+R40</f>
        <v>2.3774748593730415</v>
      </c>
      <c r="T40" s="85">
        <f>分析係数表!F43</f>
        <v>0.62688635663689563</v>
      </c>
      <c r="U40" s="86">
        <f t="shared" si="7"/>
        <v>1.4904065525881818</v>
      </c>
      <c r="V40" s="87">
        <f>分析係数表!D43</f>
        <v>0.23175238681860177</v>
      </c>
      <c r="W40" s="167">
        <f t="shared" si="8"/>
        <v>1</v>
      </c>
      <c r="X40" s="76">
        <f>分析係数表!E43</f>
        <v>0.18678780412688636</v>
      </c>
      <c r="Y40" s="166">
        <f t="shared" si="9"/>
        <v>0</v>
      </c>
    </row>
    <row r="41" spans="1:25" x14ac:dyDescent="0.2">
      <c r="A41" s="6" t="s">
        <v>341</v>
      </c>
      <c r="B41" s="5" t="s">
        <v>42</v>
      </c>
      <c r="C41" s="90"/>
      <c r="D41" s="76">
        <f>投入係数表!L41</f>
        <v>0</v>
      </c>
      <c r="E41" s="77">
        <f>$C$14*D41</f>
        <v>0</v>
      </c>
      <c r="F41" s="76">
        <f>分析係数表!C44</f>
        <v>0.46624741283235149</v>
      </c>
      <c r="G41" s="77">
        <f>E41*F41</f>
        <v>0</v>
      </c>
      <c r="H41" s="77">
        <v>2.1974618287388097E-3</v>
      </c>
      <c r="I41" s="77">
        <f>C41+H41</f>
        <v>2.1974618287388097E-3</v>
      </c>
      <c r="J41" s="76">
        <f>分析係数表!G44</f>
        <v>0.26671004927024261</v>
      </c>
      <c r="K41" s="78">
        <f>I41*J41</f>
        <v>5.8608515261240532E-4</v>
      </c>
      <c r="L41" s="79"/>
      <c r="M41" s="80"/>
      <c r="N41" s="81">
        <f>分析係数表!H44</f>
        <v>0.11393143690736689</v>
      </c>
      <c r="O41" s="82">
        <f t="shared" si="4"/>
        <v>1.7922863677646648</v>
      </c>
      <c r="P41" s="76">
        <f>分析係数表!C44</f>
        <v>0.46624741283235149</v>
      </c>
      <c r="Q41" s="82">
        <f>O41*P41</f>
        <v>0.83564888202496745</v>
      </c>
      <c r="R41" s="83">
        <v>0.84906844940122184</v>
      </c>
      <c r="S41" s="84">
        <f>I41+R41</f>
        <v>0.85126591122996065</v>
      </c>
      <c r="T41" s="85">
        <f>分析係数表!F44</f>
        <v>0.51538533048247648</v>
      </c>
      <c r="U41" s="86">
        <f t="shared" si="7"/>
        <v>0.43872996298771977</v>
      </c>
      <c r="V41" s="87">
        <f>分析係数表!D44</f>
        <v>0.23854234451984754</v>
      </c>
      <c r="W41" s="167">
        <f t="shared" si="8"/>
        <v>0</v>
      </c>
      <c r="X41" s="76">
        <f>分析係数表!E44</f>
        <v>0.16891326578042204</v>
      </c>
      <c r="Y41" s="166">
        <f t="shared" si="9"/>
        <v>0</v>
      </c>
    </row>
    <row r="42" spans="1:25" x14ac:dyDescent="0.2">
      <c r="A42" s="6" t="s">
        <v>342</v>
      </c>
      <c r="B42" s="5" t="s">
        <v>279</v>
      </c>
      <c r="C42" s="90"/>
      <c r="D42" s="76">
        <f>投入係数表!L42</f>
        <v>0</v>
      </c>
      <c r="E42" s="77">
        <f>$C$14*D42</f>
        <v>0</v>
      </c>
      <c r="F42" s="76">
        <f>分析係数表!C45</f>
        <v>1</v>
      </c>
      <c r="G42" s="77">
        <f>E42*F42</f>
        <v>0</v>
      </c>
      <c r="H42" s="77">
        <v>3.1319031522333091E-2</v>
      </c>
      <c r="I42" s="77">
        <f>C42+H42</f>
        <v>3.1319031522333091E-2</v>
      </c>
      <c r="J42" s="76">
        <f>分析係数表!G45</f>
        <v>0</v>
      </c>
      <c r="K42" s="78">
        <f>I42*J42</f>
        <v>0</v>
      </c>
      <c r="L42" s="79"/>
      <c r="M42" s="80"/>
      <c r="N42" s="81">
        <f>分析係数表!H45</f>
        <v>0</v>
      </c>
      <c r="O42" s="82">
        <f t="shared" si="4"/>
        <v>0</v>
      </c>
      <c r="P42" s="76">
        <f>分析係数表!C45</f>
        <v>1</v>
      </c>
      <c r="Q42" s="82">
        <f>O42*P42</f>
        <v>0</v>
      </c>
      <c r="R42" s="83">
        <v>3.5574481878722586E-2</v>
      </c>
      <c r="S42" s="84">
        <f>I42+R42</f>
        <v>6.6893513401055676E-2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投入係数表!L43</f>
        <v>1.6920473773265651E-3</v>
      </c>
      <c r="E43" s="77">
        <f>$C$14*D43</f>
        <v>0.16920473773265651</v>
      </c>
      <c r="F43" s="76">
        <f>分析係数表!C46</f>
        <v>1</v>
      </c>
      <c r="G43" s="77">
        <f>E43*F43</f>
        <v>0.16920473773265651</v>
      </c>
      <c r="H43" s="77">
        <v>0.23634847147457466</v>
      </c>
      <c r="I43" s="77">
        <f>C43+H43</f>
        <v>0.23634847147457466</v>
      </c>
      <c r="J43" s="76">
        <f>分析係数表!G46</f>
        <v>9.2005076142131978E-3</v>
      </c>
      <c r="K43" s="78">
        <f>I43*J43</f>
        <v>2.1745259114094749E-3</v>
      </c>
      <c r="L43" s="79"/>
      <c r="M43" s="80"/>
      <c r="N43" s="81">
        <f>分析係数表!H46</f>
        <v>5.6971329181394824E-2</v>
      </c>
      <c r="O43" s="82">
        <f t="shared" si="4"/>
        <v>0.89623144776334118</v>
      </c>
      <c r="P43" s="76">
        <f>分析係数表!C46</f>
        <v>1</v>
      </c>
      <c r="Q43" s="82">
        <f>O43*P43</f>
        <v>0.89623144776334118</v>
      </c>
      <c r="R43" s="83">
        <v>0.94633534149176624</v>
      </c>
      <c r="S43" s="84">
        <f>I43+R43</f>
        <v>1.1826838129663408</v>
      </c>
      <c r="T43" s="85">
        <f>分析係数表!F46</f>
        <v>0.31329314720812185</v>
      </c>
      <c r="U43" s="86">
        <f t="shared" si="7"/>
        <v>0.37052673391632668</v>
      </c>
      <c r="V43" s="87">
        <f>分析係数表!D46</f>
        <v>4.7588832487309646E-4</v>
      </c>
      <c r="W43" s="167">
        <f t="shared" si="8"/>
        <v>0</v>
      </c>
      <c r="X43" s="76">
        <f>分析係数表!E46</f>
        <v>1.4276649746192893E-3</v>
      </c>
      <c r="Y43" s="166">
        <f t="shared" si="9"/>
        <v>0</v>
      </c>
    </row>
    <row r="44" spans="1:25" x14ac:dyDescent="0.2">
      <c r="A44" s="192">
        <v>40</v>
      </c>
      <c r="B44" s="14" t="s">
        <v>151</v>
      </c>
      <c r="C44" s="197">
        <f>SUM(C5:C43)</f>
        <v>100</v>
      </c>
      <c r="D44" s="92">
        <f>投入係数表!L44</f>
        <v>0.65369430344049628</v>
      </c>
      <c r="E44" s="91">
        <f>SUM(E5:E43)</f>
        <v>65.369430344049633</v>
      </c>
      <c r="F44" s="92">
        <f>分析係数表!C47</f>
        <v>0.45905743405002397</v>
      </c>
      <c r="G44" s="91">
        <f>SUM(G5:G43)</f>
        <v>10.757615036077887</v>
      </c>
      <c r="H44" s="91">
        <f>SUM(H5:H43)</f>
        <v>12.294981629191653</v>
      </c>
      <c r="I44" s="91">
        <f>SUM(I5:I43)</f>
        <v>112.29498162919164</v>
      </c>
      <c r="J44" s="92">
        <f>分析係数表!G47</f>
        <v>0.28709558230423765</v>
      </c>
      <c r="K44" s="93">
        <f>SUM(K5:K43)</f>
        <v>25.076415800528444</v>
      </c>
      <c r="L44" s="94">
        <f>最終需要_まとめ!$L$33</f>
        <v>0.62733333333333341</v>
      </c>
      <c r="M44" s="91">
        <f>K44*L44</f>
        <v>15.731271512198179</v>
      </c>
      <c r="N44" s="95">
        <f>分析係数表!H47</f>
        <v>1</v>
      </c>
      <c r="O44" s="96">
        <f>SUM(O5:O43)</f>
        <v>15.731271512198177</v>
      </c>
      <c r="P44" s="92">
        <f>分析係数表!C47</f>
        <v>0.45905743405002397</v>
      </c>
      <c r="Q44" s="96">
        <f>SUM(Q5:Q43)</f>
        <v>7.6305060066604939</v>
      </c>
      <c r="R44" s="91">
        <f>SUM(R5:R43)</f>
        <v>8.9744439429120657</v>
      </c>
      <c r="S44" s="97">
        <f>SUM(S5:S43)</f>
        <v>121.26942557210373</v>
      </c>
      <c r="T44" s="98">
        <f>分析係数表!F47</f>
        <v>0.51476641739392903</v>
      </c>
      <c r="U44" s="99">
        <f>SUM(U5:U43)</f>
        <v>44.445796876829753</v>
      </c>
      <c r="V44" s="100">
        <f>分析係数表!D47</f>
        <v>0.1047101618971789</v>
      </c>
      <c r="W44" s="164">
        <f>SUM(W5:W43)</f>
        <v>10</v>
      </c>
      <c r="X44" s="92">
        <f>分析係数表!E47</f>
        <v>8.1677152774525266E-2</v>
      </c>
      <c r="Y44" s="165">
        <f>SUM(Y5:Y43)</f>
        <v>8</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242</v>
      </c>
      <c r="S2" s="3" t="s">
        <v>153</v>
      </c>
      <c r="U2" s="64" t="s">
        <v>210</v>
      </c>
      <c r="W2" s="3" t="s">
        <v>130</v>
      </c>
      <c r="Y2" s="3" t="s">
        <v>154</v>
      </c>
    </row>
    <row r="3" spans="1:25" ht="44" x14ac:dyDescent="0.2">
      <c r="B3" s="65"/>
      <c r="C3" s="66" t="s">
        <v>228</v>
      </c>
      <c r="D3" s="66" t="s">
        <v>243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投入係数表!M5</f>
        <v>2.48015873015873E-4</v>
      </c>
      <c r="E5" s="77">
        <f t="shared" ref="E5:E38" si="0">$C$15*D5</f>
        <v>2.48015873015873E-2</v>
      </c>
      <c r="F5" s="76">
        <f>分析係数表!C8</f>
        <v>0.32915796798886565</v>
      </c>
      <c r="G5" s="77">
        <f t="shared" ref="G5:G38" si="1">E5*F5</f>
        <v>8.1636400790889296E-3</v>
      </c>
      <c r="H5" s="77">
        <f t="array" ref="H5:H43">MMULT(逆行列係数!C5:AO43,'11'!G5:G43)</f>
        <v>1.0746911250557401E-2</v>
      </c>
      <c r="I5" s="77">
        <f t="shared" ref="I5:I38" si="2">C5+H5</f>
        <v>1.0746911250557401E-2</v>
      </c>
      <c r="J5" s="76">
        <f>分析係数表!G8</f>
        <v>0.11991869918699187</v>
      </c>
      <c r="K5" s="78">
        <f t="shared" ref="K5:K38" si="3">I5*J5</f>
        <v>1.2887556174448916E-3</v>
      </c>
      <c r="L5" s="79" t="s">
        <v>183</v>
      </c>
      <c r="M5" s="80" t="s">
        <v>183</v>
      </c>
      <c r="N5" s="81">
        <f>分析係数表!H8</f>
        <v>1.1827414015597823E-2</v>
      </c>
      <c r="O5" s="82">
        <f t="shared" ref="O5:O43" si="4">$M$44*N5</f>
        <v>0.199824658353771</v>
      </c>
      <c r="P5" s="76">
        <f>分析係数表!C8</f>
        <v>0.32915796798886565</v>
      </c>
      <c r="Q5" s="82">
        <f t="shared" ref="Q5:Q38" si="5">O5*P5</f>
        <v>6.5773878497796576E-2</v>
      </c>
      <c r="R5" s="83">
        <f t="array" ref="R5:R43">MMULT(逆行列係数!C5:AO43,'11'!Q5:Q43)</f>
        <v>8.4339580878082576E-2</v>
      </c>
      <c r="S5" s="84">
        <f t="shared" ref="S5:S38" si="6">I5+R5</f>
        <v>9.5086492128639982E-2</v>
      </c>
      <c r="T5" s="85">
        <f>分析係数表!F8</f>
        <v>0.45172764227642276</v>
      </c>
      <c r="U5" s="86">
        <f t="shared" ref="U5:U43" si="7">S5*T5</f>
        <v>4.2953196901606171E-2</v>
      </c>
      <c r="V5" s="87">
        <f>分析係数表!D8</f>
        <v>0.19461382113821138</v>
      </c>
      <c r="W5" s="167">
        <f t="shared" ref="W5:W43" si="8">ROUND(S5*V5,0)</f>
        <v>0</v>
      </c>
      <c r="X5" s="76">
        <f>分析係数表!E8</f>
        <v>6.0467479674796751E-2</v>
      </c>
      <c r="Y5" s="166">
        <f t="shared" ref="Y5:Y43" si="9">ROUND(S5*X5,0)</f>
        <v>0</v>
      </c>
    </row>
    <row r="6" spans="1:25" x14ac:dyDescent="0.2">
      <c r="A6" s="6" t="s">
        <v>220</v>
      </c>
      <c r="B6" s="5" t="s">
        <v>266</v>
      </c>
      <c r="C6" s="90"/>
      <c r="D6" s="76">
        <f>投入係数表!M6</f>
        <v>0</v>
      </c>
      <c r="E6" s="77">
        <f t="shared" si="0"/>
        <v>0</v>
      </c>
      <c r="F6" s="76">
        <f>分析係数表!C9</f>
        <v>0.9329896907216495</v>
      </c>
      <c r="G6" s="77">
        <f t="shared" si="1"/>
        <v>0</v>
      </c>
      <c r="H6" s="77">
        <v>4.3221406367053312E-3</v>
      </c>
      <c r="I6" s="77">
        <f t="shared" si="2"/>
        <v>4.3221406367053312E-3</v>
      </c>
      <c r="J6" s="76">
        <f>分析係数表!G9</f>
        <v>0.24615384615384617</v>
      </c>
      <c r="K6" s="78">
        <f t="shared" si="3"/>
        <v>1.0639115413428508E-3</v>
      </c>
      <c r="L6" s="79"/>
      <c r="M6" s="80"/>
      <c r="N6" s="81">
        <f>分析係数表!H9</f>
        <v>6.1718004825225836E-4</v>
      </c>
      <c r="O6" s="82">
        <f t="shared" si="4"/>
        <v>1.0427282931174011E-2</v>
      </c>
      <c r="P6" s="76">
        <f>分析係数表!C9</f>
        <v>0.9329896907216495</v>
      </c>
      <c r="Q6" s="82">
        <f t="shared" si="5"/>
        <v>9.728547477023175E-3</v>
      </c>
      <c r="R6" s="83">
        <v>1.2676203166242224E-2</v>
      </c>
      <c r="S6" s="84">
        <f t="shared" si="6"/>
        <v>1.6998343802947555E-2</v>
      </c>
      <c r="T6" s="85">
        <f>分析係数表!F9</f>
        <v>0.67179487179487174</v>
      </c>
      <c r="U6" s="86">
        <f t="shared" si="7"/>
        <v>1.1419400195826305E-2</v>
      </c>
      <c r="V6" s="87">
        <f>分析係数表!D9</f>
        <v>0.1076923076923077</v>
      </c>
      <c r="W6" s="167">
        <f t="shared" si="8"/>
        <v>0</v>
      </c>
      <c r="X6" s="76">
        <f>分析係数表!E9</f>
        <v>3.0769230769230771E-2</v>
      </c>
      <c r="Y6" s="166">
        <f t="shared" si="9"/>
        <v>0</v>
      </c>
    </row>
    <row r="7" spans="1:25" x14ac:dyDescent="0.2">
      <c r="A7" s="6" t="s">
        <v>221</v>
      </c>
      <c r="B7" s="5" t="s">
        <v>267</v>
      </c>
      <c r="C7" s="90"/>
      <c r="D7" s="76">
        <f>投入係数表!M7</f>
        <v>0</v>
      </c>
      <c r="E7" s="77">
        <f t="shared" si="0"/>
        <v>0</v>
      </c>
      <c r="F7" s="76">
        <f>分析係数表!C10</f>
        <v>0</v>
      </c>
      <c r="G7" s="77">
        <f t="shared" si="1"/>
        <v>0</v>
      </c>
      <c r="H7" s="77">
        <v>0</v>
      </c>
      <c r="I7" s="77">
        <f t="shared" si="2"/>
        <v>0</v>
      </c>
      <c r="J7" s="76">
        <f>分析係数表!G10</f>
        <v>0</v>
      </c>
      <c r="K7" s="78">
        <f t="shared" si="3"/>
        <v>0</v>
      </c>
      <c r="L7" s="79"/>
      <c r="M7" s="80"/>
      <c r="N7" s="81">
        <f>分析係数表!H10</f>
        <v>1.2006957302362117E-3</v>
      </c>
      <c r="O7" s="82">
        <f t="shared" si="4"/>
        <v>2.0285804975193073E-2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222</v>
      </c>
      <c r="B8" s="5" t="s">
        <v>27</v>
      </c>
      <c r="C8" s="90"/>
      <c r="D8" s="76">
        <f>投入係数表!M8</f>
        <v>6.8452380952380959E-2</v>
      </c>
      <c r="E8" s="77">
        <f t="shared" si="0"/>
        <v>6.8452380952380958</v>
      </c>
      <c r="F8" s="76">
        <f>分析係数表!C11</f>
        <v>2.4090210148641766E-2</v>
      </c>
      <c r="G8" s="77">
        <f t="shared" si="1"/>
        <v>0.164903224231774</v>
      </c>
      <c r="H8" s="77">
        <v>0.19237850064427711</v>
      </c>
      <c r="I8" s="77">
        <f t="shared" si="2"/>
        <v>0.19237850064427711</v>
      </c>
      <c r="J8" s="76">
        <f>分析係数表!G11</f>
        <v>0.35</v>
      </c>
      <c r="K8" s="78">
        <f t="shared" si="3"/>
        <v>6.7332475225496985E-2</v>
      </c>
      <c r="L8" s="79"/>
      <c r="M8" s="80"/>
      <c r="N8" s="81">
        <f>分析係数表!H11</f>
        <v>-2.2442910845536666E-5</v>
      </c>
      <c r="O8" s="82">
        <f t="shared" si="4"/>
        <v>-3.7917392476996396E-4</v>
      </c>
      <c r="P8" s="76">
        <f>分析係数表!C11</f>
        <v>2.4090210148641766E-2</v>
      </c>
      <c r="Q8" s="82">
        <f t="shared" si="5"/>
        <v>-9.1343795305937161E-6</v>
      </c>
      <c r="R8" s="83">
        <v>1.7198041820387319E-3</v>
      </c>
      <c r="S8" s="84">
        <f t="shared" si="6"/>
        <v>0.19409830482631585</v>
      </c>
      <c r="T8" s="85">
        <f>分析係数表!F11</f>
        <v>0.57857142857142863</v>
      </c>
      <c r="U8" s="86">
        <f t="shared" si="7"/>
        <v>0.11229973350665418</v>
      </c>
      <c r="V8" s="87">
        <f>分析係数表!D11</f>
        <v>7.1428571428571426E-3</v>
      </c>
      <c r="W8" s="167">
        <f t="shared" si="8"/>
        <v>0</v>
      </c>
      <c r="X8" s="76">
        <f>分析係数表!E11</f>
        <v>7.1428571428571426E-3</v>
      </c>
      <c r="Y8" s="166">
        <f t="shared" si="9"/>
        <v>0</v>
      </c>
    </row>
    <row r="9" spans="1:25" x14ac:dyDescent="0.2">
      <c r="A9" s="6" t="s">
        <v>223</v>
      </c>
      <c r="B9" s="5" t="s">
        <v>191</v>
      </c>
      <c r="C9" s="90"/>
      <c r="D9" s="76">
        <f>投入係数表!M9</f>
        <v>4.96031746031746E-4</v>
      </c>
      <c r="E9" s="77">
        <f t="shared" si="0"/>
        <v>4.96031746031746E-2</v>
      </c>
      <c r="F9" s="76">
        <f>分析係数表!C12</f>
        <v>6.9119669876203549E-2</v>
      </c>
      <c r="G9" s="77">
        <f t="shared" si="1"/>
        <v>3.4285550533831124E-3</v>
      </c>
      <c r="H9" s="77">
        <v>4.1917685466480031E-3</v>
      </c>
      <c r="I9" s="77">
        <f t="shared" si="2"/>
        <v>4.1917685466480031E-3</v>
      </c>
      <c r="J9" s="76">
        <f>分析係数表!G12</f>
        <v>0.14290902487742874</v>
      </c>
      <c r="K9" s="78">
        <f t="shared" si="3"/>
        <v>5.9904155551334282E-4</v>
      </c>
      <c r="L9" s="79"/>
      <c r="M9" s="80"/>
      <c r="N9" s="81">
        <f>分析係数表!H12</f>
        <v>9.3328844751164222E-2</v>
      </c>
      <c r="O9" s="82">
        <f t="shared" si="4"/>
        <v>1.5767947661558952</v>
      </c>
      <c r="P9" s="76">
        <f>分析係数表!C12</f>
        <v>6.9119669876203549E-2</v>
      </c>
      <c r="Q9" s="82">
        <f t="shared" si="5"/>
        <v>0.10898753369922105</v>
      </c>
      <c r="R9" s="83">
        <v>0.12079786070266653</v>
      </c>
      <c r="S9" s="84">
        <f t="shared" si="6"/>
        <v>0.12498962924931453</v>
      </c>
      <c r="T9" s="85">
        <f>分析係数表!F12</f>
        <v>0.29616851280188849</v>
      </c>
      <c r="U9" s="86">
        <f t="shared" si="7"/>
        <v>3.7017992610428908E-2</v>
      </c>
      <c r="V9" s="87">
        <f>分析係数表!D12</f>
        <v>3.0506627928091518E-2</v>
      </c>
      <c r="W9" s="167">
        <f t="shared" si="8"/>
        <v>0</v>
      </c>
      <c r="X9" s="76">
        <f>分析係数表!E12</f>
        <v>2.6874886508080623E-2</v>
      </c>
      <c r="Y9" s="166">
        <f t="shared" si="9"/>
        <v>0</v>
      </c>
    </row>
    <row r="10" spans="1:25" x14ac:dyDescent="0.2">
      <c r="A10" s="6" t="s">
        <v>224</v>
      </c>
      <c r="B10" s="5" t="s">
        <v>28</v>
      </c>
      <c r="C10" s="90"/>
      <c r="D10" s="76">
        <f>投入係数表!M10</f>
        <v>3.224206349206349E-3</v>
      </c>
      <c r="E10" s="77">
        <f t="shared" si="0"/>
        <v>0.32242063492063489</v>
      </c>
      <c r="F10" s="76">
        <f>分析係数表!C13</f>
        <v>0</v>
      </c>
      <c r="G10" s="77">
        <f t="shared" si="1"/>
        <v>0</v>
      </c>
      <c r="H10" s="77">
        <v>0</v>
      </c>
      <c r="I10" s="77">
        <f t="shared" si="2"/>
        <v>0</v>
      </c>
      <c r="J10" s="76">
        <f>分析係数表!G13</f>
        <v>0.24503449717750367</v>
      </c>
      <c r="K10" s="78">
        <f t="shared" si="3"/>
        <v>0</v>
      </c>
      <c r="L10" s="79"/>
      <c r="M10" s="80"/>
      <c r="N10" s="81">
        <f>分析係数表!H13</f>
        <v>1.4329798574875161E-2</v>
      </c>
      <c r="O10" s="82">
        <f t="shared" si="4"/>
        <v>0.242102550965622</v>
      </c>
      <c r="P10" s="76">
        <f>分析係数表!C13</f>
        <v>0</v>
      </c>
      <c r="Q10" s="82">
        <f t="shared" si="5"/>
        <v>0</v>
      </c>
      <c r="R10" s="83">
        <v>0</v>
      </c>
      <c r="S10" s="84">
        <f t="shared" si="6"/>
        <v>0</v>
      </c>
      <c r="T10" s="85">
        <f>分析係数表!F13</f>
        <v>0.38229144888145516</v>
      </c>
      <c r="U10" s="86">
        <f t="shared" si="7"/>
        <v>0</v>
      </c>
      <c r="V10" s="87">
        <f>分析係数表!D13</f>
        <v>0.18806188584570355</v>
      </c>
      <c r="W10" s="167">
        <f t="shared" si="8"/>
        <v>0</v>
      </c>
      <c r="X10" s="76">
        <f>分析係数表!E13</f>
        <v>0.14384277650010455</v>
      </c>
      <c r="Y10" s="166">
        <f t="shared" si="9"/>
        <v>0</v>
      </c>
    </row>
    <row r="11" spans="1:25" x14ac:dyDescent="0.2">
      <c r="A11" s="6" t="s">
        <v>225</v>
      </c>
      <c r="B11" s="5" t="s">
        <v>268</v>
      </c>
      <c r="C11" s="90"/>
      <c r="D11" s="76">
        <f>投入係数表!M11</f>
        <v>2.0833333333333332E-2</v>
      </c>
      <c r="E11" s="77">
        <f t="shared" si="0"/>
        <v>2.083333333333333</v>
      </c>
      <c r="F11" s="76">
        <f>分析係数表!C14</f>
        <v>0.13476611883691525</v>
      </c>
      <c r="G11" s="77">
        <f t="shared" si="1"/>
        <v>0.28076274757690672</v>
      </c>
      <c r="H11" s="77">
        <v>0.35686618739364451</v>
      </c>
      <c r="I11" s="77">
        <f t="shared" si="2"/>
        <v>0.35686618739364451</v>
      </c>
      <c r="J11" s="76">
        <f>分析係数表!G14</f>
        <v>0.15992647058823528</v>
      </c>
      <c r="K11" s="78">
        <f t="shared" si="3"/>
        <v>5.7072349822145346E-2</v>
      </c>
      <c r="L11" s="79"/>
      <c r="M11" s="80"/>
      <c r="N11" s="81">
        <f>分析係数表!H14</f>
        <v>1.1894742748134433E-3</v>
      </c>
      <c r="O11" s="82">
        <f t="shared" si="4"/>
        <v>2.009621801280809E-2</v>
      </c>
      <c r="P11" s="76">
        <f>分析係数表!C14</f>
        <v>0.13476611883691525</v>
      </c>
      <c r="Q11" s="82">
        <f t="shared" si="5"/>
        <v>2.708289304886652E-3</v>
      </c>
      <c r="R11" s="83">
        <v>2.7094948013724182E-2</v>
      </c>
      <c r="S11" s="84">
        <f t="shared" si="6"/>
        <v>0.3839611354073687</v>
      </c>
      <c r="T11" s="85">
        <f>分析係数表!F14</f>
        <v>0.29852941176470588</v>
      </c>
      <c r="U11" s="86">
        <f t="shared" si="7"/>
        <v>0.11462369189367036</v>
      </c>
      <c r="V11" s="87">
        <f>分析係数表!D14</f>
        <v>5.2205882352941178E-2</v>
      </c>
      <c r="W11" s="167">
        <f t="shared" si="8"/>
        <v>0</v>
      </c>
      <c r="X11" s="76">
        <f>分析係数表!E14</f>
        <v>3.6397058823529414E-2</v>
      </c>
      <c r="Y11" s="166">
        <f t="shared" si="9"/>
        <v>0</v>
      </c>
    </row>
    <row r="12" spans="1:25" x14ac:dyDescent="0.2">
      <c r="A12" s="6" t="s">
        <v>226</v>
      </c>
      <c r="B12" s="5" t="s">
        <v>29</v>
      </c>
      <c r="C12" s="90"/>
      <c r="D12" s="76">
        <f>投入係数表!M12</f>
        <v>3.4970238095238096E-2</v>
      </c>
      <c r="E12" s="77">
        <f t="shared" si="0"/>
        <v>3.4970238095238098</v>
      </c>
      <c r="F12" s="76">
        <f>分析係数表!C15</f>
        <v>0</v>
      </c>
      <c r="G12" s="77">
        <f t="shared" si="1"/>
        <v>0</v>
      </c>
      <c r="H12" s="77">
        <v>0</v>
      </c>
      <c r="I12" s="77">
        <f t="shared" si="2"/>
        <v>0</v>
      </c>
      <c r="J12" s="76">
        <f>分析係数表!G15</f>
        <v>9.5137420718816063E-2</v>
      </c>
      <c r="K12" s="78">
        <f t="shared" si="3"/>
        <v>0</v>
      </c>
      <c r="L12" s="79"/>
      <c r="M12" s="80"/>
      <c r="N12" s="81">
        <f>分析係数表!H15</f>
        <v>8.595634853840543E-3</v>
      </c>
      <c r="O12" s="82">
        <f t="shared" si="4"/>
        <v>0.14522361318689619</v>
      </c>
      <c r="P12" s="76">
        <f>分析係数表!C15</f>
        <v>0</v>
      </c>
      <c r="Q12" s="82">
        <f t="shared" si="5"/>
        <v>0</v>
      </c>
      <c r="R12" s="83">
        <v>0</v>
      </c>
      <c r="S12" s="84">
        <f t="shared" si="6"/>
        <v>0</v>
      </c>
      <c r="T12" s="85">
        <f>分析係数表!F15</f>
        <v>0.30443974630021142</v>
      </c>
      <c r="U12" s="86">
        <f t="shared" si="7"/>
        <v>0</v>
      </c>
      <c r="V12" s="87">
        <f>分析係数表!D15</f>
        <v>2.5369978858350951E-2</v>
      </c>
      <c r="W12" s="167">
        <f t="shared" si="8"/>
        <v>0</v>
      </c>
      <c r="X12" s="76">
        <f>分析係数表!E15</f>
        <v>2.1141649048625793E-2</v>
      </c>
      <c r="Y12" s="166">
        <f t="shared" si="9"/>
        <v>0</v>
      </c>
    </row>
    <row r="13" spans="1:25" x14ac:dyDescent="0.2">
      <c r="A13" s="6" t="s">
        <v>227</v>
      </c>
      <c r="B13" s="5" t="s">
        <v>30</v>
      </c>
      <c r="C13" s="90"/>
      <c r="D13" s="76">
        <f>投入係数表!M13</f>
        <v>2.2817460317460316E-2</v>
      </c>
      <c r="E13" s="77">
        <f t="shared" si="0"/>
        <v>2.2817460317460316</v>
      </c>
      <c r="F13" s="76">
        <f>分析係数表!C16</f>
        <v>4.9817336433078729E-2</v>
      </c>
      <c r="G13" s="77">
        <f t="shared" si="1"/>
        <v>0.11367050971833439</v>
      </c>
      <c r="H13" s="77">
        <v>0.12988530787844682</v>
      </c>
      <c r="I13" s="77">
        <f t="shared" si="2"/>
        <v>0.12988530787844682</v>
      </c>
      <c r="J13" s="76">
        <f>分析係数表!G16</f>
        <v>3.313253012048193E-2</v>
      </c>
      <c r="K13" s="78">
        <f t="shared" si="3"/>
        <v>4.3034288754907083E-3</v>
      </c>
      <c r="L13" s="79"/>
      <c r="M13" s="80"/>
      <c r="N13" s="81">
        <f>分析係数表!H16</f>
        <v>1.6966840599225718E-2</v>
      </c>
      <c r="O13" s="82">
        <f t="shared" si="4"/>
        <v>0.28665548712609273</v>
      </c>
      <c r="P13" s="76">
        <f>分析係数表!C16</f>
        <v>4.9817336433078729E-2</v>
      </c>
      <c r="Q13" s="82">
        <f t="shared" si="5"/>
        <v>1.4280412842548631E-2</v>
      </c>
      <c r="R13" s="83">
        <v>1.7403247196258357E-2</v>
      </c>
      <c r="S13" s="84">
        <f t="shared" si="6"/>
        <v>0.14728855507470517</v>
      </c>
      <c r="T13" s="85">
        <f>分析係数表!F16</f>
        <v>0.28614457831325302</v>
      </c>
      <c r="U13" s="86">
        <f t="shared" si="7"/>
        <v>4.2145821482219854E-2</v>
      </c>
      <c r="V13" s="87">
        <f>分析係数表!D16</f>
        <v>3.0120481927710843E-2</v>
      </c>
      <c r="W13" s="167">
        <f t="shared" si="8"/>
        <v>0</v>
      </c>
      <c r="X13" s="76">
        <f>分析係数表!E16</f>
        <v>1.8072289156626505E-2</v>
      </c>
      <c r="Y13" s="166">
        <f t="shared" si="9"/>
        <v>0</v>
      </c>
    </row>
    <row r="14" spans="1:25" x14ac:dyDescent="0.2">
      <c r="A14" s="6" t="s">
        <v>2</v>
      </c>
      <c r="B14" s="5" t="s">
        <v>365</v>
      </c>
      <c r="C14" s="90"/>
      <c r="D14" s="76">
        <f>投入係数表!M14</f>
        <v>8.1845238095238099E-3</v>
      </c>
      <c r="E14" s="77">
        <f t="shared" si="0"/>
        <v>0.81845238095238104</v>
      </c>
      <c r="F14" s="76">
        <f>分析係数表!C17</f>
        <v>0.15217391304347827</v>
      </c>
      <c r="G14" s="77">
        <f t="shared" si="1"/>
        <v>0.12454710144927539</v>
      </c>
      <c r="H14" s="77">
        <v>0.16173098660859317</v>
      </c>
      <c r="I14" s="77">
        <f t="shared" si="2"/>
        <v>0.16173098660859317</v>
      </c>
      <c r="J14" s="76">
        <f>分析係数表!G17</f>
        <v>0.21460800902425267</v>
      </c>
      <c r="K14" s="78">
        <f t="shared" si="3"/>
        <v>3.4708765033598252E-2</v>
      </c>
      <c r="L14" s="79"/>
      <c r="M14" s="80"/>
      <c r="N14" s="81">
        <f>分析係数表!H17</f>
        <v>2.9400213207653033E-3</v>
      </c>
      <c r="O14" s="82">
        <f t="shared" si="4"/>
        <v>4.9671784144865283E-2</v>
      </c>
      <c r="P14" s="76">
        <f>分析係数表!C17</f>
        <v>0.15217391304347827</v>
      </c>
      <c r="Q14" s="82">
        <f t="shared" si="5"/>
        <v>7.5587497611751524E-3</v>
      </c>
      <c r="R14" s="83">
        <v>1.9307449507971725E-2</v>
      </c>
      <c r="S14" s="84">
        <f t="shared" si="6"/>
        <v>0.18103843611656489</v>
      </c>
      <c r="T14" s="85">
        <f>分析係数表!F17</f>
        <v>0.3288212069937958</v>
      </c>
      <c r="U14" s="86">
        <f t="shared" si="7"/>
        <v>5.9529277076118062E-2</v>
      </c>
      <c r="V14" s="87">
        <f>分析係数表!D17</f>
        <v>7.4732092498589961E-2</v>
      </c>
      <c r="W14" s="167">
        <f t="shared" si="8"/>
        <v>0</v>
      </c>
      <c r="X14" s="76">
        <f>分析係数表!E17</f>
        <v>6.9655950366610264E-2</v>
      </c>
      <c r="Y14" s="166">
        <f t="shared" si="9"/>
        <v>0</v>
      </c>
    </row>
    <row r="15" spans="1:25" x14ac:dyDescent="0.2">
      <c r="A15" s="6" t="s">
        <v>3</v>
      </c>
      <c r="B15" s="5" t="s">
        <v>31</v>
      </c>
      <c r="C15" s="75">
        <f>最終需要_まとめ!C16</f>
        <v>100</v>
      </c>
      <c r="D15" s="76">
        <f>投入係数表!M15</f>
        <v>8.6805555555555552E-2</v>
      </c>
      <c r="E15" s="77">
        <f t="shared" si="0"/>
        <v>8.6805555555555554</v>
      </c>
      <c r="F15" s="76">
        <f>分析係数表!C18</f>
        <v>0.51625386996904021</v>
      </c>
      <c r="G15" s="77">
        <f t="shared" si="1"/>
        <v>4.4813703990368072</v>
      </c>
      <c r="H15" s="77">
        <v>4.7248886650158974</v>
      </c>
      <c r="I15" s="77">
        <f t="shared" si="2"/>
        <v>104.7248886650159</v>
      </c>
      <c r="J15" s="76">
        <f>分析係数表!G18</f>
        <v>0.21552579365079366</v>
      </c>
      <c r="K15" s="78">
        <f t="shared" si="3"/>
        <v>22.570914744518557</v>
      </c>
      <c r="L15" s="79"/>
      <c r="M15" s="80"/>
      <c r="N15" s="81">
        <f>分析係数表!H18</f>
        <v>4.488582169107333E-4</v>
      </c>
      <c r="O15" s="82">
        <f t="shared" si="4"/>
        <v>7.5834784953992792E-3</v>
      </c>
      <c r="P15" s="76">
        <f>分析係数表!C18</f>
        <v>0.51625386996904021</v>
      </c>
      <c r="Q15" s="82">
        <f t="shared" si="5"/>
        <v>3.9150001210768726E-3</v>
      </c>
      <c r="R15" s="83">
        <v>1.2648399208088135E-2</v>
      </c>
      <c r="S15" s="84">
        <f t="shared" si="6"/>
        <v>104.73753706422399</v>
      </c>
      <c r="T15" s="85">
        <f>分析係数表!F18</f>
        <v>0.45783730158730157</v>
      </c>
      <c r="U15" s="86">
        <f t="shared" si="7"/>
        <v>47.952751344384296</v>
      </c>
      <c r="V15" s="87">
        <f>分析係数表!D18</f>
        <v>4.1418650793650792E-2</v>
      </c>
      <c r="W15" s="167">
        <f t="shared" si="8"/>
        <v>4</v>
      </c>
      <c r="X15" s="76">
        <f>分析係数表!E18</f>
        <v>3.8690476190476192E-2</v>
      </c>
      <c r="Y15" s="166">
        <f t="shared" si="9"/>
        <v>4</v>
      </c>
    </row>
    <row r="16" spans="1:25" x14ac:dyDescent="0.2">
      <c r="A16" s="6" t="s">
        <v>4</v>
      </c>
      <c r="B16" s="5" t="s">
        <v>32</v>
      </c>
      <c r="C16" s="90"/>
      <c r="D16" s="76">
        <f>投入係数表!M16</f>
        <v>8.4325396825396821E-3</v>
      </c>
      <c r="E16" s="77">
        <f t="shared" si="0"/>
        <v>0.84325396825396826</v>
      </c>
      <c r="F16" s="76">
        <f>分析係数表!C19</f>
        <v>8.2563671984326903E-2</v>
      </c>
      <c r="G16" s="77">
        <f t="shared" si="1"/>
        <v>6.9622144034402644E-2</v>
      </c>
      <c r="H16" s="77">
        <v>8.5457855627711493E-2</v>
      </c>
      <c r="I16" s="77">
        <f t="shared" si="2"/>
        <v>8.5457855627711493E-2</v>
      </c>
      <c r="J16" s="76">
        <f>分析係数表!G19</f>
        <v>5.7971014492753624E-2</v>
      </c>
      <c r="K16" s="78">
        <f t="shared" si="3"/>
        <v>4.9540785871137099E-3</v>
      </c>
      <c r="L16" s="79"/>
      <c r="M16" s="80"/>
      <c r="N16" s="81">
        <f>分析係数表!H19</f>
        <v>-1.1221455422768333E-4</v>
      </c>
      <c r="O16" s="82">
        <f t="shared" si="4"/>
        <v>-1.8958696238498198E-3</v>
      </c>
      <c r="P16" s="76">
        <f>分析係数表!C19</f>
        <v>8.2563671984326903E-2</v>
      </c>
      <c r="Q16" s="82">
        <f t="shared" si="5"/>
        <v>-1.5652995774858574E-4</v>
      </c>
      <c r="R16" s="83">
        <v>1.1672512467331966E-3</v>
      </c>
      <c r="S16" s="84">
        <f t="shared" si="6"/>
        <v>8.6625106874444691E-2</v>
      </c>
      <c r="T16" s="85">
        <f>分析係数表!F19</f>
        <v>0.2402745995423341</v>
      </c>
      <c r="U16" s="86">
        <f t="shared" si="7"/>
        <v>2.0813812864569091E-2</v>
      </c>
      <c r="V16" s="87">
        <f>分析係数表!D19</f>
        <v>4.6529366895499621E-2</v>
      </c>
      <c r="W16" s="167">
        <f t="shared" si="8"/>
        <v>0</v>
      </c>
      <c r="X16" s="76">
        <f>分析係数表!E19</f>
        <v>5.1106025934401222E-2</v>
      </c>
      <c r="Y16" s="166">
        <f t="shared" si="9"/>
        <v>0</v>
      </c>
    </row>
    <row r="17" spans="1:25" x14ac:dyDescent="0.2">
      <c r="A17" s="6" t="s">
        <v>5</v>
      </c>
      <c r="B17" s="5" t="s">
        <v>33</v>
      </c>
      <c r="C17" s="90"/>
      <c r="D17" s="76">
        <f>投入係数表!M17</f>
        <v>1.0416666666666666E-2</v>
      </c>
      <c r="E17" s="77">
        <f t="shared" si="0"/>
        <v>1.0416666666666665</v>
      </c>
      <c r="F17" s="76">
        <f>分析係数表!C20</f>
        <v>2.7239392352016778E-2</v>
      </c>
      <c r="G17" s="77">
        <f t="shared" si="1"/>
        <v>2.8374367033350806E-2</v>
      </c>
      <c r="H17" s="77">
        <v>3.1661409587007437E-2</v>
      </c>
      <c r="I17" s="77">
        <f t="shared" si="2"/>
        <v>3.1661409587007437E-2</v>
      </c>
      <c r="J17" s="76">
        <f>分析係数表!G20</f>
        <v>0.10507246376811594</v>
      </c>
      <c r="K17" s="78">
        <f t="shared" si="3"/>
        <v>3.3267423116783174E-3</v>
      </c>
      <c r="L17" s="79"/>
      <c r="M17" s="80"/>
      <c r="N17" s="81">
        <f>分析係数表!H20</f>
        <v>5.610727711384166E-4</v>
      </c>
      <c r="O17" s="82">
        <f t="shared" si="4"/>
        <v>9.4793481192490987E-3</v>
      </c>
      <c r="P17" s="76">
        <f>分析係数表!C20</f>
        <v>2.7239392352016778E-2</v>
      </c>
      <c r="Q17" s="82">
        <f t="shared" si="5"/>
        <v>2.5821168266157852E-4</v>
      </c>
      <c r="R17" s="83">
        <v>8.5766909891941262E-4</v>
      </c>
      <c r="S17" s="84">
        <f t="shared" si="6"/>
        <v>3.251907868592685E-2</v>
      </c>
      <c r="T17" s="85">
        <f>分析係数表!F20</f>
        <v>0.2318840579710145</v>
      </c>
      <c r="U17" s="86">
        <f t="shared" si="7"/>
        <v>7.5406559271714432E-3</v>
      </c>
      <c r="V17" s="87">
        <f>分析係数表!D20</f>
        <v>0</v>
      </c>
      <c r="W17" s="167">
        <f t="shared" si="8"/>
        <v>0</v>
      </c>
      <c r="X17" s="76">
        <f>分析係数表!E20</f>
        <v>0</v>
      </c>
      <c r="Y17" s="166">
        <f t="shared" si="9"/>
        <v>0</v>
      </c>
    </row>
    <row r="18" spans="1:25" x14ac:dyDescent="0.2">
      <c r="A18" s="6" t="s">
        <v>6</v>
      </c>
      <c r="B18" s="5" t="s">
        <v>34</v>
      </c>
      <c r="C18" s="90"/>
      <c r="D18" s="76">
        <f>投入係数表!M18</f>
        <v>1.1160714285714286E-2</v>
      </c>
      <c r="E18" s="77">
        <f t="shared" si="0"/>
        <v>1.1160714285714286</v>
      </c>
      <c r="F18" s="76">
        <f>分析係数表!C21</f>
        <v>0.24117205108940643</v>
      </c>
      <c r="G18" s="77">
        <f t="shared" si="1"/>
        <v>0.26916523559085537</v>
      </c>
      <c r="H18" s="77">
        <v>0.31598226758228326</v>
      </c>
      <c r="I18" s="77">
        <f t="shared" si="2"/>
        <v>0.31598226758228326</v>
      </c>
      <c r="J18" s="76">
        <f>分析係数表!G21</f>
        <v>0.28520236087689715</v>
      </c>
      <c r="K18" s="78">
        <f t="shared" si="3"/>
        <v>9.0118888709702638E-2</v>
      </c>
      <c r="L18" s="79"/>
      <c r="M18" s="80"/>
      <c r="N18" s="81">
        <f>分析係数表!H21</f>
        <v>9.4260225551254001E-4</v>
      </c>
      <c r="O18" s="82">
        <f t="shared" si="4"/>
        <v>1.5925304840338488E-2</v>
      </c>
      <c r="P18" s="76">
        <f>分析係数表!C21</f>
        <v>0.24117205108940643</v>
      </c>
      <c r="Q18" s="82">
        <f t="shared" si="5"/>
        <v>3.8407384325684852E-3</v>
      </c>
      <c r="R18" s="83">
        <v>1.1309048919259237E-2</v>
      </c>
      <c r="S18" s="84">
        <f t="shared" si="6"/>
        <v>0.32729131650154247</v>
      </c>
      <c r="T18" s="85">
        <f>分析係数表!F21</f>
        <v>0.42559021922428331</v>
      </c>
      <c r="U18" s="86">
        <f t="shared" si="7"/>
        <v>0.13929198314009575</v>
      </c>
      <c r="V18" s="87">
        <f>分析係数表!D21</f>
        <v>8.8743676222596962E-2</v>
      </c>
      <c r="W18" s="167">
        <f t="shared" si="8"/>
        <v>0</v>
      </c>
      <c r="X18" s="76">
        <f>分析係数表!E21</f>
        <v>7.2512647554806076E-2</v>
      </c>
      <c r="Y18" s="166">
        <f t="shared" si="9"/>
        <v>0</v>
      </c>
    </row>
    <row r="19" spans="1:25" x14ac:dyDescent="0.2">
      <c r="A19" s="6" t="s">
        <v>7</v>
      </c>
      <c r="B19" s="5" t="s">
        <v>269</v>
      </c>
      <c r="C19" s="90"/>
      <c r="D19" s="76">
        <f>投入係数表!M19</f>
        <v>2.232142857142857E-3</v>
      </c>
      <c r="E19" s="77">
        <f t="shared" si="0"/>
        <v>0.2232142857142857</v>
      </c>
      <c r="F19" s="76">
        <f>分析係数表!C22</f>
        <v>3.5323801513877262E-2</v>
      </c>
      <c r="G19" s="77">
        <f t="shared" si="1"/>
        <v>7.8847771236333162E-3</v>
      </c>
      <c r="H19" s="77">
        <v>9.5851950510935594E-3</v>
      </c>
      <c r="I19" s="77">
        <f t="shared" si="2"/>
        <v>9.5851950510935594E-3</v>
      </c>
      <c r="J19" s="76">
        <f>分析係数表!G22</f>
        <v>0.19469026548672566</v>
      </c>
      <c r="K19" s="78">
        <f t="shared" si="3"/>
        <v>1.866144169239454E-3</v>
      </c>
      <c r="L19" s="79"/>
      <c r="M19" s="80"/>
      <c r="N19" s="81">
        <f>分析係数表!H22</f>
        <v>4.4885821691073332E-5</v>
      </c>
      <c r="O19" s="82">
        <f t="shared" si="4"/>
        <v>7.5834784953992792E-4</v>
      </c>
      <c r="P19" s="76">
        <f>分析係数表!C22</f>
        <v>3.5323801513877262E-2</v>
      </c>
      <c r="Q19" s="82">
        <f t="shared" si="5"/>
        <v>2.678772891562407E-5</v>
      </c>
      <c r="R19" s="83">
        <v>3.287829158874824E-4</v>
      </c>
      <c r="S19" s="84">
        <f t="shared" si="6"/>
        <v>9.9139779669810413E-3</v>
      </c>
      <c r="T19" s="85">
        <f>分析係数表!F22</f>
        <v>0.41199606686332352</v>
      </c>
      <c r="U19" s="86">
        <f t="shared" si="7"/>
        <v>4.0845199293658369E-3</v>
      </c>
      <c r="V19" s="87">
        <f>分析係数表!D22</f>
        <v>8.6529006882989187E-2</v>
      </c>
      <c r="W19" s="167">
        <f t="shared" si="8"/>
        <v>0</v>
      </c>
      <c r="X19" s="76">
        <f>分析係数表!E22</f>
        <v>8.9478859390363819E-2</v>
      </c>
      <c r="Y19" s="166">
        <f t="shared" si="9"/>
        <v>0</v>
      </c>
    </row>
    <row r="20" spans="1:25" x14ac:dyDescent="0.2">
      <c r="A20" s="6" t="s">
        <v>8</v>
      </c>
      <c r="B20" s="5" t="s">
        <v>270</v>
      </c>
      <c r="C20" s="90"/>
      <c r="D20" s="76">
        <f>投入係数表!M20</f>
        <v>1.488095238095238E-3</v>
      </c>
      <c r="E20" s="77">
        <f t="shared" si="0"/>
        <v>0.14880952380952381</v>
      </c>
      <c r="F20" s="76">
        <f>分析係数表!C23</f>
        <v>0</v>
      </c>
      <c r="G20" s="77">
        <f t="shared" si="1"/>
        <v>0</v>
      </c>
      <c r="H20" s="77">
        <v>0</v>
      </c>
      <c r="I20" s="77">
        <f t="shared" si="2"/>
        <v>0</v>
      </c>
      <c r="J20" s="76">
        <f>分析係数表!G23</f>
        <v>0.21571476472560636</v>
      </c>
      <c r="K20" s="78">
        <f t="shared" si="3"/>
        <v>0</v>
      </c>
      <c r="L20" s="79"/>
      <c r="M20" s="80"/>
      <c r="N20" s="81">
        <f>分析係数表!H23</f>
        <v>2.2442910845536666E-5</v>
      </c>
      <c r="O20" s="82">
        <f t="shared" si="4"/>
        <v>3.7917392476996396E-4</v>
      </c>
      <c r="P20" s="76">
        <f>分析係数表!C23</f>
        <v>0</v>
      </c>
      <c r="Q20" s="82">
        <f t="shared" si="5"/>
        <v>0</v>
      </c>
      <c r="R20" s="83">
        <v>0</v>
      </c>
      <c r="S20" s="84">
        <f t="shared" si="6"/>
        <v>0</v>
      </c>
      <c r="T20" s="85">
        <f>分析係数表!F23</f>
        <v>0.43970045825416343</v>
      </c>
      <c r="U20" s="86">
        <f t="shared" si="7"/>
        <v>0</v>
      </c>
      <c r="V20" s="87">
        <f>分析係数表!D23</f>
        <v>2.7830557728847658E-2</v>
      </c>
      <c r="W20" s="167">
        <f t="shared" si="8"/>
        <v>0</v>
      </c>
      <c r="X20" s="76">
        <f>分析係数表!E23</f>
        <v>2.7159941879959765E-2</v>
      </c>
      <c r="Y20" s="166">
        <f t="shared" si="9"/>
        <v>0</v>
      </c>
    </row>
    <row r="21" spans="1:25" x14ac:dyDescent="0.2">
      <c r="A21" s="6" t="s">
        <v>9</v>
      </c>
      <c r="B21" s="5" t="s">
        <v>271</v>
      </c>
      <c r="C21" s="90"/>
      <c r="D21" s="76">
        <f>投入係数表!M21</f>
        <v>0</v>
      </c>
      <c r="E21" s="77">
        <f t="shared" si="0"/>
        <v>0</v>
      </c>
      <c r="F21" s="76">
        <f>分析係数表!C24</f>
        <v>0.4951060358890701</v>
      </c>
      <c r="G21" s="77">
        <f t="shared" si="1"/>
        <v>0</v>
      </c>
      <c r="H21" s="77">
        <v>1.3748470835165744E-2</v>
      </c>
      <c r="I21" s="77">
        <f t="shared" si="2"/>
        <v>1.3748470835165744E-2</v>
      </c>
      <c r="J21" s="76">
        <f>分析係数表!G24</f>
        <v>0.20816733067729085</v>
      </c>
      <c r="K21" s="78">
        <f t="shared" si="3"/>
        <v>2.8619824746510367E-3</v>
      </c>
      <c r="L21" s="79"/>
      <c r="M21" s="80"/>
      <c r="N21" s="81">
        <f>分析係数表!H24</f>
        <v>3.5908657352858665E-4</v>
      </c>
      <c r="O21" s="82">
        <f t="shared" si="4"/>
        <v>6.0667827963194233E-3</v>
      </c>
      <c r="P21" s="76">
        <f>分析係数表!C24</f>
        <v>0.4951060358890701</v>
      </c>
      <c r="Q21" s="82">
        <f t="shared" si="5"/>
        <v>3.0037007808857174E-3</v>
      </c>
      <c r="R21" s="83">
        <v>1.4731298153946405E-2</v>
      </c>
      <c r="S21" s="84">
        <f t="shared" si="6"/>
        <v>2.8479768989112149E-2</v>
      </c>
      <c r="T21" s="85">
        <f>分析係数表!F24</f>
        <v>0.39043824701195218</v>
      </c>
      <c r="U21" s="86">
        <f t="shared" si="7"/>
        <v>1.1119591079414305E-2</v>
      </c>
      <c r="V21" s="87">
        <f>分析係数表!D24</f>
        <v>1.4940239043824702E-2</v>
      </c>
      <c r="W21" s="167">
        <f t="shared" si="8"/>
        <v>0</v>
      </c>
      <c r="X21" s="76">
        <f>分析係数表!E24</f>
        <v>1.0956175298804782E-2</v>
      </c>
      <c r="Y21" s="166">
        <f t="shared" si="9"/>
        <v>0</v>
      </c>
    </row>
    <row r="22" spans="1:25" x14ac:dyDescent="0.2">
      <c r="A22" s="6" t="s">
        <v>10</v>
      </c>
      <c r="B22" s="5" t="s">
        <v>272</v>
      </c>
      <c r="C22" s="90"/>
      <c r="D22" s="76">
        <f>投入係数表!M22</f>
        <v>0</v>
      </c>
      <c r="E22" s="77">
        <f t="shared" si="0"/>
        <v>0</v>
      </c>
      <c r="F22" s="76">
        <f>分析係数表!C25</f>
        <v>2.1697016660209179E-2</v>
      </c>
      <c r="G22" s="77">
        <f t="shared" si="1"/>
        <v>0</v>
      </c>
      <c r="H22" s="77">
        <v>1.5721909179419497E-3</v>
      </c>
      <c r="I22" s="77">
        <f t="shared" si="2"/>
        <v>1.5721909179419497E-3</v>
      </c>
      <c r="J22" s="76">
        <f>分析係数表!G25</f>
        <v>0.19533527696793002</v>
      </c>
      <c r="K22" s="78">
        <f t="shared" si="3"/>
        <v>3.0710434840265486E-4</v>
      </c>
      <c r="L22" s="79"/>
      <c r="M22" s="80"/>
      <c r="N22" s="81">
        <f>分析係数表!H25</f>
        <v>5.2740840487011166E-4</v>
      </c>
      <c r="O22" s="82">
        <f t="shared" si="4"/>
        <v>8.910587232094154E-3</v>
      </c>
      <c r="P22" s="76">
        <f>分析係数表!C25</f>
        <v>2.1697016660209179E-2</v>
      </c>
      <c r="Q22" s="82">
        <f t="shared" si="5"/>
        <v>1.9333315962699404E-4</v>
      </c>
      <c r="R22" s="83">
        <v>1.5542465414528253E-3</v>
      </c>
      <c r="S22" s="84">
        <f t="shared" si="6"/>
        <v>3.126437459394775E-3</v>
      </c>
      <c r="T22" s="85">
        <f>分析係数表!F25</f>
        <v>0.34839650145772594</v>
      </c>
      <c r="U22" s="86">
        <f t="shared" si="7"/>
        <v>1.0892398728795207E-3</v>
      </c>
      <c r="V22" s="87">
        <f>分析係数表!D25</f>
        <v>0.22157434402332363</v>
      </c>
      <c r="W22" s="167">
        <f t="shared" si="8"/>
        <v>0</v>
      </c>
      <c r="X22" s="76">
        <f>分析係数表!E25</f>
        <v>0.11661807580174927</v>
      </c>
      <c r="Y22" s="166">
        <f t="shared" si="9"/>
        <v>0</v>
      </c>
    </row>
    <row r="23" spans="1:25" x14ac:dyDescent="0.2">
      <c r="A23" s="6" t="s">
        <v>11</v>
      </c>
      <c r="B23" s="5" t="s">
        <v>35</v>
      </c>
      <c r="C23" s="90"/>
      <c r="D23" s="76">
        <f>投入係数表!M23</f>
        <v>0</v>
      </c>
      <c r="E23" s="77">
        <f t="shared" si="0"/>
        <v>0</v>
      </c>
      <c r="F23" s="76">
        <f>分析係数表!C26</f>
        <v>0.4020083102493075</v>
      </c>
      <c r="G23" s="77">
        <f t="shared" si="1"/>
        <v>0</v>
      </c>
      <c r="H23" s="77">
        <v>1.4773706195199502E-2</v>
      </c>
      <c r="I23" s="77">
        <f t="shared" si="2"/>
        <v>1.4773706195199502E-2</v>
      </c>
      <c r="J23" s="76">
        <f>分析係数表!G26</f>
        <v>0.19660602354380063</v>
      </c>
      <c r="K23" s="78">
        <f t="shared" si="3"/>
        <v>2.9045996280425866E-3</v>
      </c>
      <c r="L23" s="79"/>
      <c r="M23" s="80"/>
      <c r="N23" s="81">
        <f>分析係数表!H26</f>
        <v>1.0985804858890199E-2</v>
      </c>
      <c r="O23" s="82">
        <f t="shared" si="4"/>
        <v>0.18560563617489736</v>
      </c>
      <c r="P23" s="76">
        <f>分析係数表!C26</f>
        <v>0.4020083102493075</v>
      </c>
      <c r="Q23" s="82">
        <f t="shared" si="5"/>
        <v>7.4615008171418237E-2</v>
      </c>
      <c r="R23" s="83">
        <v>8.2570191948548685E-2</v>
      </c>
      <c r="S23" s="84">
        <f t="shared" si="6"/>
        <v>9.7343898143748192E-2</v>
      </c>
      <c r="T23" s="85">
        <f>分析係数表!F26</f>
        <v>0.33374101819293683</v>
      </c>
      <c r="U23" s="86">
        <f t="shared" si="7"/>
        <v>3.2487651681364055E-2</v>
      </c>
      <c r="V23" s="87">
        <f>分析係数表!D26</f>
        <v>1.513530041278092E-2</v>
      </c>
      <c r="W23" s="167">
        <f t="shared" si="8"/>
        <v>0</v>
      </c>
      <c r="X23" s="76">
        <f>分析係数表!E26</f>
        <v>1.5288182235132243E-2</v>
      </c>
      <c r="Y23" s="166">
        <f t="shared" si="9"/>
        <v>0</v>
      </c>
    </row>
    <row r="24" spans="1:25" x14ac:dyDescent="0.2">
      <c r="A24" s="6" t="s">
        <v>12</v>
      </c>
      <c r="B24" s="5" t="s">
        <v>366</v>
      </c>
      <c r="C24" s="90"/>
      <c r="D24" s="76">
        <f>投入係数表!M24</f>
        <v>0</v>
      </c>
      <c r="E24" s="77">
        <f t="shared" si="0"/>
        <v>0</v>
      </c>
      <c r="F24" s="76">
        <f>分析係数表!C27</f>
        <v>0.43829355002539361</v>
      </c>
      <c r="G24" s="77">
        <f t="shared" si="1"/>
        <v>0</v>
      </c>
      <c r="H24" s="77">
        <v>2.8823203066463904E-3</v>
      </c>
      <c r="I24" s="77">
        <f t="shared" si="2"/>
        <v>2.8823203066463904E-3</v>
      </c>
      <c r="J24" s="76">
        <f>分析係数表!G27</f>
        <v>0.17011899515204937</v>
      </c>
      <c r="K24" s="78">
        <f t="shared" si="3"/>
        <v>4.9033743427303071E-4</v>
      </c>
      <c r="L24" s="79"/>
      <c r="M24" s="80"/>
      <c r="N24" s="81">
        <f>分析係数表!H27</f>
        <v>1.1098019413117881E-2</v>
      </c>
      <c r="O24" s="82">
        <f t="shared" si="4"/>
        <v>0.18750150579874716</v>
      </c>
      <c r="P24" s="76">
        <f>分析係数表!C27</f>
        <v>0.43829355002539361</v>
      </c>
      <c r="Q24" s="82">
        <f t="shared" si="5"/>
        <v>8.2180700611639818E-2</v>
      </c>
      <c r="R24" s="83">
        <v>8.4098094519746008E-2</v>
      </c>
      <c r="S24" s="84">
        <f t="shared" si="6"/>
        <v>8.6980414826392405E-2</v>
      </c>
      <c r="T24" s="85">
        <f>分析係数表!F27</f>
        <v>0.31996474217717058</v>
      </c>
      <c r="U24" s="86">
        <f t="shared" si="7"/>
        <v>2.7830666004389992E-2</v>
      </c>
      <c r="V24" s="87">
        <f>分析係数表!D27</f>
        <v>4.2309387395328336E-2</v>
      </c>
      <c r="W24" s="167">
        <f t="shared" si="8"/>
        <v>0</v>
      </c>
      <c r="X24" s="76">
        <f>分析係数表!E27</f>
        <v>4.9360951961216398E-2</v>
      </c>
      <c r="Y24" s="166">
        <f t="shared" si="9"/>
        <v>0</v>
      </c>
    </row>
    <row r="25" spans="1:25" x14ac:dyDescent="0.2">
      <c r="A25" s="6" t="s">
        <v>13</v>
      </c>
      <c r="B25" s="5" t="s">
        <v>192</v>
      </c>
      <c r="C25" s="90"/>
      <c r="D25" s="76">
        <f>投入係数表!M25</f>
        <v>0</v>
      </c>
      <c r="E25" s="77">
        <f t="shared" si="0"/>
        <v>0</v>
      </c>
      <c r="F25" s="76">
        <f>分析係数表!C28</f>
        <v>5.3001622498647927E-2</v>
      </c>
      <c r="G25" s="77">
        <f t="shared" si="1"/>
        <v>0</v>
      </c>
      <c r="H25" s="77">
        <v>5.6060464437223548E-3</v>
      </c>
      <c r="I25" s="77">
        <f t="shared" si="2"/>
        <v>5.6060464437223548E-3</v>
      </c>
      <c r="J25" s="76">
        <f>分析係数表!G28</f>
        <v>0.12481857764876633</v>
      </c>
      <c r="K25" s="78">
        <f t="shared" si="3"/>
        <v>6.9973874333834909E-4</v>
      </c>
      <c r="L25" s="79"/>
      <c r="M25" s="80"/>
      <c r="N25" s="81">
        <f>分析係数表!H28</f>
        <v>2.0793356898389723E-2</v>
      </c>
      <c r="O25" s="82">
        <f t="shared" si="4"/>
        <v>0.35130464129937167</v>
      </c>
      <c r="P25" s="76">
        <f>分析係数表!C28</f>
        <v>5.3001622498647927E-2</v>
      </c>
      <c r="Q25" s="82">
        <f t="shared" si="5"/>
        <v>1.8619715980172216E-2</v>
      </c>
      <c r="R25" s="83">
        <v>2.0161668299725519E-2</v>
      </c>
      <c r="S25" s="84">
        <f t="shared" si="6"/>
        <v>2.5767714743447873E-2</v>
      </c>
      <c r="T25" s="85">
        <f>分析係数表!F28</f>
        <v>0.21335268505079827</v>
      </c>
      <c r="U25" s="86">
        <f t="shared" si="7"/>
        <v>5.4976111281376449E-3</v>
      </c>
      <c r="V25" s="87">
        <f>分析係数表!D28</f>
        <v>0.1204644412191582</v>
      </c>
      <c r="W25" s="167">
        <f t="shared" si="8"/>
        <v>0</v>
      </c>
      <c r="X25" s="76">
        <f>分析係数表!E28</f>
        <v>0.11683599419448476</v>
      </c>
      <c r="Y25" s="166">
        <f t="shared" si="9"/>
        <v>0</v>
      </c>
    </row>
    <row r="26" spans="1:25" x14ac:dyDescent="0.2">
      <c r="A26" s="6" t="s">
        <v>14</v>
      </c>
      <c r="B26" s="5" t="s">
        <v>50</v>
      </c>
      <c r="C26" s="90"/>
      <c r="D26" s="76">
        <f>投入係数表!M26</f>
        <v>1.0168650793650794E-2</v>
      </c>
      <c r="E26" s="77">
        <f t="shared" si="0"/>
        <v>1.0168650793650793</v>
      </c>
      <c r="F26" s="76">
        <f>分析係数表!C29</f>
        <v>0.65190409026798313</v>
      </c>
      <c r="G26" s="77">
        <f t="shared" si="1"/>
        <v>0.66289850448877252</v>
      </c>
      <c r="H26" s="77">
        <v>0.84742302135878966</v>
      </c>
      <c r="I26" s="77">
        <f t="shared" si="2"/>
        <v>0.84742302135878966</v>
      </c>
      <c r="J26" s="76">
        <f>分析係数表!G29</f>
        <v>0.25912644337660473</v>
      </c>
      <c r="K26" s="78">
        <f t="shared" si="3"/>
        <v>0.21958971356015972</v>
      </c>
      <c r="L26" s="79"/>
      <c r="M26" s="80"/>
      <c r="N26" s="81">
        <f>分析係数表!H29</f>
        <v>1.0054424058800426E-2</v>
      </c>
      <c r="O26" s="82">
        <f t="shared" si="4"/>
        <v>0.16986991829694384</v>
      </c>
      <c r="P26" s="76">
        <f>分析係数表!C29</f>
        <v>0.65190409026798313</v>
      </c>
      <c r="Q26" s="82">
        <f t="shared" si="5"/>
        <v>0.1107388945512658</v>
      </c>
      <c r="R26" s="83">
        <v>0.1888108855574156</v>
      </c>
      <c r="S26" s="84">
        <f t="shared" si="6"/>
        <v>1.0362339069162052</v>
      </c>
      <c r="T26" s="85">
        <f>分析係数表!F29</f>
        <v>0.37595926271247221</v>
      </c>
      <c r="U26" s="86">
        <f t="shared" si="7"/>
        <v>0.38958173564188109</v>
      </c>
      <c r="V26" s="87">
        <f>分析係数表!D29</f>
        <v>5.8165387649716703E-2</v>
      </c>
      <c r="W26" s="167">
        <f t="shared" si="8"/>
        <v>0</v>
      </c>
      <c r="X26" s="76">
        <f>分析係数表!E29</f>
        <v>4.2817184250161372E-2</v>
      </c>
      <c r="Y26" s="166">
        <f t="shared" si="9"/>
        <v>0</v>
      </c>
    </row>
    <row r="27" spans="1:25" x14ac:dyDescent="0.2">
      <c r="A27" s="6" t="s">
        <v>15</v>
      </c>
      <c r="B27" s="5" t="s">
        <v>36</v>
      </c>
      <c r="C27" s="90"/>
      <c r="D27" s="76">
        <f>投入係数表!M27</f>
        <v>5.704365079365079E-3</v>
      </c>
      <c r="E27" s="77">
        <f t="shared" si="0"/>
        <v>0.57043650793650791</v>
      </c>
      <c r="F27" s="76">
        <f>分析係数表!C30</f>
        <v>1</v>
      </c>
      <c r="G27" s="77">
        <f t="shared" si="1"/>
        <v>0.57043650793650791</v>
      </c>
      <c r="H27" s="77">
        <v>0.67034449244829242</v>
      </c>
      <c r="I27" s="77">
        <f t="shared" si="2"/>
        <v>0.67034449244829242</v>
      </c>
      <c r="J27" s="76">
        <f>分析係数表!G30</f>
        <v>0.34475873544093177</v>
      </c>
      <c r="K27" s="78">
        <f t="shared" si="3"/>
        <v>0.23110711952626653</v>
      </c>
      <c r="L27" s="79"/>
      <c r="M27" s="80"/>
      <c r="N27" s="81">
        <f>分析係数表!H30</f>
        <v>0</v>
      </c>
      <c r="O27" s="82">
        <f t="shared" si="4"/>
        <v>0</v>
      </c>
      <c r="P27" s="76">
        <f>分析係数表!C30</f>
        <v>1</v>
      </c>
      <c r="Q27" s="82">
        <f t="shared" si="5"/>
        <v>0</v>
      </c>
      <c r="R27" s="83">
        <v>4.1617263970064433E-2</v>
      </c>
      <c r="S27" s="84">
        <f t="shared" si="6"/>
        <v>0.71196175641835691</v>
      </c>
      <c r="T27" s="85">
        <f>分析係数表!F30</f>
        <v>0.43948973932334995</v>
      </c>
      <c r="U27" s="86">
        <f t="shared" si="7"/>
        <v>0.31289988673649805</v>
      </c>
      <c r="V27" s="87">
        <f>分析係数表!D30</f>
        <v>0.13666112035496394</v>
      </c>
      <c r="W27" s="167">
        <f t="shared" si="8"/>
        <v>0</v>
      </c>
      <c r="X27" s="76">
        <f>分析係数表!E30</f>
        <v>8.1752634498058793E-2</v>
      </c>
      <c r="Y27" s="166">
        <f t="shared" si="9"/>
        <v>0</v>
      </c>
    </row>
    <row r="28" spans="1:25" x14ac:dyDescent="0.2">
      <c r="A28" s="6" t="s">
        <v>16</v>
      </c>
      <c r="B28" s="5" t="s">
        <v>193</v>
      </c>
      <c r="C28" s="90"/>
      <c r="D28" s="76">
        <f>投入係数表!M28</f>
        <v>5.7787698412698416E-2</v>
      </c>
      <c r="E28" s="77">
        <f t="shared" si="0"/>
        <v>5.7787698412698418</v>
      </c>
      <c r="F28" s="76">
        <f>分析係数表!C31</f>
        <v>0.24163027656477443</v>
      </c>
      <c r="G28" s="77">
        <f t="shared" si="1"/>
        <v>1.3963257549502095</v>
      </c>
      <c r="H28" s="77">
        <v>1.5173754287350771</v>
      </c>
      <c r="I28" s="77">
        <f t="shared" si="2"/>
        <v>1.5173754287350771</v>
      </c>
      <c r="J28" s="76">
        <f>分析係数表!G31</f>
        <v>7.02247191011236E-2</v>
      </c>
      <c r="K28" s="78">
        <f t="shared" si="3"/>
        <v>0.10655726325386779</v>
      </c>
      <c r="L28" s="79"/>
      <c r="M28" s="80"/>
      <c r="N28" s="81">
        <f>分析係数表!H31</f>
        <v>2.3138641081748304E-2</v>
      </c>
      <c r="O28" s="82">
        <f t="shared" si="4"/>
        <v>0.39092831643783288</v>
      </c>
      <c r="P28" s="76">
        <f>分析係数表!C31</f>
        <v>0.24163027656477443</v>
      </c>
      <c r="Q28" s="82">
        <f t="shared" si="5"/>
        <v>9.4460117217875214E-2</v>
      </c>
      <c r="R28" s="83">
        <v>0.12491960964423282</v>
      </c>
      <c r="S28" s="84">
        <f t="shared" si="6"/>
        <v>1.64229503837931</v>
      </c>
      <c r="T28" s="85">
        <f>分析係数表!F31</f>
        <v>0.24349497338852749</v>
      </c>
      <c r="U28" s="86">
        <f t="shared" si="7"/>
        <v>0.3998905866662808</v>
      </c>
      <c r="V28" s="87">
        <f>分析係数表!D31</f>
        <v>2.9568302779420464E-4</v>
      </c>
      <c r="W28" s="167">
        <f t="shared" si="8"/>
        <v>0</v>
      </c>
      <c r="X28" s="76">
        <f>分析係数表!E31</f>
        <v>2.9568302779420464E-4</v>
      </c>
      <c r="Y28" s="166">
        <f t="shared" si="9"/>
        <v>0</v>
      </c>
    </row>
    <row r="29" spans="1:25" x14ac:dyDescent="0.2">
      <c r="A29" s="6" t="s">
        <v>17</v>
      </c>
      <c r="B29" s="5" t="s">
        <v>273</v>
      </c>
      <c r="C29" s="90"/>
      <c r="D29" s="76">
        <f>投入係数表!M29</f>
        <v>1.240079365079365E-3</v>
      </c>
      <c r="E29" s="77">
        <f t="shared" si="0"/>
        <v>0.1240079365079365</v>
      </c>
      <c r="F29" s="76">
        <f>分析係数表!C32</f>
        <v>0.66123499142367059</v>
      </c>
      <c r="G29" s="77">
        <f t="shared" si="1"/>
        <v>8.1998386833292483E-2</v>
      </c>
      <c r="H29" s="77">
        <v>0.10718361570039321</v>
      </c>
      <c r="I29" s="77">
        <f t="shared" si="2"/>
        <v>0.10718361570039321</v>
      </c>
      <c r="J29" s="76">
        <f>分析係数表!G32</f>
        <v>0.1404639175257732</v>
      </c>
      <c r="K29" s="78">
        <f t="shared" si="3"/>
        <v>1.5055430555854201E-2</v>
      </c>
      <c r="L29" s="79"/>
      <c r="M29" s="80"/>
      <c r="N29" s="81">
        <f>分析係数表!H32</f>
        <v>6.5982157885877794E-3</v>
      </c>
      <c r="O29" s="82">
        <f t="shared" si="4"/>
        <v>0.11147713388236941</v>
      </c>
      <c r="P29" s="76">
        <f>分析係数表!C32</f>
        <v>0.66123499142367059</v>
      </c>
      <c r="Q29" s="82">
        <f t="shared" si="5"/>
        <v>7.3712581666643906E-2</v>
      </c>
      <c r="R29" s="83">
        <v>9.6976256438236499E-2</v>
      </c>
      <c r="S29" s="84">
        <f t="shared" si="6"/>
        <v>0.20415987213862971</v>
      </c>
      <c r="T29" s="85">
        <f>分析係数表!F32</f>
        <v>0.47938144329896909</v>
      </c>
      <c r="U29" s="86">
        <f t="shared" si="7"/>
        <v>9.7870454169549301E-2</v>
      </c>
      <c r="V29" s="87">
        <f>分析係数表!D32</f>
        <v>7.7319587628865982E-3</v>
      </c>
      <c r="W29" s="167">
        <f t="shared" si="8"/>
        <v>0</v>
      </c>
      <c r="X29" s="76">
        <f>分析係数表!E32</f>
        <v>1.1597938144329897E-2</v>
      </c>
      <c r="Y29" s="166">
        <f t="shared" si="9"/>
        <v>0</v>
      </c>
    </row>
    <row r="30" spans="1:25" x14ac:dyDescent="0.2">
      <c r="A30" s="6" t="s">
        <v>18</v>
      </c>
      <c r="B30" s="5" t="s">
        <v>274</v>
      </c>
      <c r="C30" s="90"/>
      <c r="D30" s="76">
        <f>投入係数表!M30</f>
        <v>2.232142857142857E-3</v>
      </c>
      <c r="E30" s="77">
        <f t="shared" si="0"/>
        <v>0.2232142857142857</v>
      </c>
      <c r="F30" s="76">
        <f>分析係数表!C33</f>
        <v>1</v>
      </c>
      <c r="G30" s="77">
        <f t="shared" si="1"/>
        <v>0.2232142857142857</v>
      </c>
      <c r="H30" s="77">
        <v>0.26866301938905263</v>
      </c>
      <c r="I30" s="77">
        <f t="shared" si="2"/>
        <v>0.26866301938905263</v>
      </c>
      <c r="J30" s="76">
        <f>分析係数表!G33</f>
        <v>0.50865580448065173</v>
      </c>
      <c r="K30" s="78">
        <f t="shared" si="3"/>
        <v>0.13665700426153951</v>
      </c>
      <c r="L30" s="79"/>
      <c r="M30" s="80"/>
      <c r="N30" s="81">
        <f>分析係数表!H33</f>
        <v>9.7626662178084496E-4</v>
      </c>
      <c r="O30" s="82">
        <f t="shared" si="4"/>
        <v>1.6494065727493432E-2</v>
      </c>
      <c r="P30" s="76">
        <f>分析係数表!C33</f>
        <v>1</v>
      </c>
      <c r="Q30" s="82">
        <f t="shared" si="5"/>
        <v>1.6494065727493432E-2</v>
      </c>
      <c r="R30" s="83">
        <v>6.2493281630376797E-2</v>
      </c>
      <c r="S30" s="84">
        <f t="shared" si="6"/>
        <v>0.33115630101942944</v>
      </c>
      <c r="T30" s="85">
        <f>分析係数表!F33</f>
        <v>0.64307535641547864</v>
      </c>
      <c r="U30" s="86">
        <f t="shared" si="7"/>
        <v>0.21295845630730112</v>
      </c>
      <c r="V30" s="87">
        <f>分析係数表!D33</f>
        <v>3.4623217922606926E-2</v>
      </c>
      <c r="W30" s="167">
        <f t="shared" si="8"/>
        <v>0</v>
      </c>
      <c r="X30" s="76">
        <f>分析係数表!E33</f>
        <v>3.0549898167006109E-2</v>
      </c>
      <c r="Y30" s="166">
        <f t="shared" si="9"/>
        <v>0</v>
      </c>
    </row>
    <row r="31" spans="1:25" x14ac:dyDescent="0.2">
      <c r="A31" s="6" t="s">
        <v>19</v>
      </c>
      <c r="B31" s="5" t="s">
        <v>275</v>
      </c>
      <c r="C31" s="90"/>
      <c r="D31" s="76">
        <f>投入係数表!M31</f>
        <v>3.844246031746032E-2</v>
      </c>
      <c r="E31" s="77">
        <f t="shared" si="0"/>
        <v>3.8442460317460321</v>
      </c>
      <c r="F31" s="76">
        <f>分析係数表!C34</f>
        <v>0.39190090916673614</v>
      </c>
      <c r="G31" s="77">
        <f t="shared" si="1"/>
        <v>1.5065635149018877</v>
      </c>
      <c r="H31" s="77">
        <v>1.7491664385203958</v>
      </c>
      <c r="I31" s="77">
        <f t="shared" si="2"/>
        <v>1.7491664385203958</v>
      </c>
      <c r="J31" s="76">
        <f>分析係数表!G34</f>
        <v>0.42497247587591475</v>
      </c>
      <c r="K31" s="78">
        <f t="shared" si="3"/>
        <v>0.74334759209706858</v>
      </c>
      <c r="L31" s="79"/>
      <c r="M31" s="80"/>
      <c r="N31" s="81">
        <f>分析係数表!H34</f>
        <v>0.16350782696515739</v>
      </c>
      <c r="O31" s="82">
        <f t="shared" si="4"/>
        <v>2.7624716289115727</v>
      </c>
      <c r="P31" s="76">
        <f>分析係数表!C34</f>
        <v>0.39190090916673614</v>
      </c>
      <c r="Q31" s="82">
        <f t="shared" si="5"/>
        <v>1.08261514291776</v>
      </c>
      <c r="R31" s="83">
        <v>1.1995986483302152</v>
      </c>
      <c r="S31" s="84">
        <f t="shared" si="6"/>
        <v>2.948765086850611</v>
      </c>
      <c r="T31" s="85">
        <f>分析係数表!F34</f>
        <v>0.69697558448287023</v>
      </c>
      <c r="U31" s="86">
        <f t="shared" si="7"/>
        <v>2.0552172699103863</v>
      </c>
      <c r="V31" s="87">
        <f>分析係数表!D34</f>
        <v>0.24415517129719577</v>
      </c>
      <c r="W31" s="167">
        <f t="shared" si="8"/>
        <v>1</v>
      </c>
      <c r="X31" s="76">
        <f>分析係数表!E34</f>
        <v>0.16831811411178033</v>
      </c>
      <c r="Y31" s="166">
        <f t="shared" si="9"/>
        <v>0</v>
      </c>
    </row>
    <row r="32" spans="1:25" x14ac:dyDescent="0.2">
      <c r="A32" s="6" t="s">
        <v>20</v>
      </c>
      <c r="B32" s="5" t="s">
        <v>37</v>
      </c>
      <c r="C32" s="90"/>
      <c r="D32" s="76">
        <f>投入係数表!M32</f>
        <v>1.0912698412698412E-2</v>
      </c>
      <c r="E32" s="77">
        <f t="shared" si="0"/>
        <v>1.0912698412698412</v>
      </c>
      <c r="F32" s="76">
        <f>分析係数表!C35</f>
        <v>0.83185840707964598</v>
      </c>
      <c r="G32" s="77">
        <f t="shared" si="1"/>
        <v>0.90778199185278818</v>
      </c>
      <c r="H32" s="77">
        <v>1.1311106016863812</v>
      </c>
      <c r="I32" s="77">
        <f t="shared" si="2"/>
        <v>1.1311106016863812</v>
      </c>
      <c r="J32" s="76">
        <f>分析係数表!G35</f>
        <v>0.3136968085106383</v>
      </c>
      <c r="K32" s="78">
        <f t="shared" si="3"/>
        <v>0.3548257858215656</v>
      </c>
      <c r="L32" s="79"/>
      <c r="M32" s="80"/>
      <c r="N32" s="81">
        <f>分析係数表!H35</f>
        <v>6.1560904449307077E-2</v>
      </c>
      <c r="O32" s="82">
        <f t="shared" si="4"/>
        <v>1.0400740756440112</v>
      </c>
      <c r="P32" s="76">
        <f>分析係数表!C35</f>
        <v>0.83185840707964598</v>
      </c>
      <c r="Q32" s="82">
        <f t="shared" si="5"/>
        <v>0.86519436381006243</v>
      </c>
      <c r="R32" s="83">
        <v>1.071311115142386</v>
      </c>
      <c r="S32" s="84">
        <f t="shared" si="6"/>
        <v>2.2024217168287672</v>
      </c>
      <c r="T32" s="85">
        <f>分析係数表!F35</f>
        <v>0.6388297872340426</v>
      </c>
      <c r="U32" s="86">
        <f t="shared" si="7"/>
        <v>1.4069725967613562</v>
      </c>
      <c r="V32" s="87">
        <f>分析係数表!D35</f>
        <v>5.8377659574468083E-2</v>
      </c>
      <c r="W32" s="167">
        <f t="shared" si="8"/>
        <v>0</v>
      </c>
      <c r="X32" s="76">
        <f>分析係数表!E35</f>
        <v>5.1994680851063832E-2</v>
      </c>
      <c r="Y32" s="166">
        <f t="shared" si="9"/>
        <v>0</v>
      </c>
    </row>
    <row r="33" spans="1:25" x14ac:dyDescent="0.2">
      <c r="A33" s="6" t="s">
        <v>21</v>
      </c>
      <c r="B33" s="5" t="s">
        <v>38</v>
      </c>
      <c r="C33" s="90"/>
      <c r="D33" s="76">
        <f>投入係数表!M33</f>
        <v>2.48015873015873E-3</v>
      </c>
      <c r="E33" s="77">
        <f t="shared" si="0"/>
        <v>0.248015873015873</v>
      </c>
      <c r="F33" s="76">
        <f>分析係数表!C36</f>
        <v>0.68845717526942707</v>
      </c>
      <c r="G33" s="77">
        <f t="shared" si="1"/>
        <v>0.17074830735848884</v>
      </c>
      <c r="H33" s="77">
        <v>0.2953961168645558</v>
      </c>
      <c r="I33" s="77">
        <f t="shared" si="2"/>
        <v>0.2953961168645558</v>
      </c>
      <c r="J33" s="76">
        <f>分析係数表!G36</f>
        <v>1.8590797041906328E-2</v>
      </c>
      <c r="K33" s="78">
        <f t="shared" si="3"/>
        <v>5.4916492555961999E-3</v>
      </c>
      <c r="L33" s="79"/>
      <c r="M33" s="80"/>
      <c r="N33" s="81">
        <f>分析係数表!H36</f>
        <v>0.13660999831678169</v>
      </c>
      <c r="O33" s="82">
        <f t="shared" si="4"/>
        <v>2.3080316800747709</v>
      </c>
      <c r="P33" s="76">
        <f>分析係数表!C36</f>
        <v>0.68845717526942707</v>
      </c>
      <c r="Q33" s="82">
        <f t="shared" si="5"/>
        <v>1.5889809708966267</v>
      </c>
      <c r="R33" s="83">
        <v>1.6872572280463214</v>
      </c>
      <c r="S33" s="84">
        <f t="shared" si="6"/>
        <v>1.9826533449108772</v>
      </c>
      <c r="T33" s="85">
        <f>分析係数表!F36</f>
        <v>0.88331963845521777</v>
      </c>
      <c r="U33" s="86">
        <f t="shared" si="7"/>
        <v>1.7513166358087042</v>
      </c>
      <c r="V33" s="87">
        <f>分析係数表!D36</f>
        <v>1.4071487263763352E-2</v>
      </c>
      <c r="W33" s="167">
        <f t="shared" si="8"/>
        <v>0</v>
      </c>
      <c r="X33" s="76">
        <f>分析係数表!E36</f>
        <v>2.8759244042728021E-3</v>
      </c>
      <c r="Y33" s="166">
        <f t="shared" si="9"/>
        <v>0</v>
      </c>
    </row>
    <row r="34" spans="1:25" x14ac:dyDescent="0.2">
      <c r="A34" s="6" t="s">
        <v>22</v>
      </c>
      <c r="B34" s="5" t="s">
        <v>378</v>
      </c>
      <c r="C34" s="90"/>
      <c r="D34" s="76">
        <f>投入係数表!M34</f>
        <v>4.5634920634920632E-2</v>
      </c>
      <c r="E34" s="77">
        <f t="shared" si="0"/>
        <v>4.5634920634920633</v>
      </c>
      <c r="F34" s="76">
        <f>分析係数表!C37</f>
        <v>0.39828932688731866</v>
      </c>
      <c r="G34" s="77">
        <f t="shared" si="1"/>
        <v>1.8175901822238747</v>
      </c>
      <c r="H34" s="77">
        <v>2.1318124173442707</v>
      </c>
      <c r="I34" s="77">
        <f t="shared" si="2"/>
        <v>2.1318124173442707</v>
      </c>
      <c r="J34" s="76">
        <f>分析係数表!G37</f>
        <v>0.48125081095108341</v>
      </c>
      <c r="K34" s="78">
        <f t="shared" si="3"/>
        <v>1.0259364546425198</v>
      </c>
      <c r="L34" s="79"/>
      <c r="M34" s="80"/>
      <c r="N34" s="81">
        <f>分析係数表!H37</f>
        <v>4.901531728665208E-2</v>
      </c>
      <c r="O34" s="82">
        <f t="shared" si="4"/>
        <v>0.82811585169760138</v>
      </c>
      <c r="P34" s="76">
        <f>分析係数表!C37</f>
        <v>0.39828932688731866</v>
      </c>
      <c r="Q34" s="82">
        <f t="shared" si="5"/>
        <v>0.32982970515735627</v>
      </c>
      <c r="R34" s="83">
        <v>0.434336480167545</v>
      </c>
      <c r="S34" s="84">
        <f t="shared" si="6"/>
        <v>2.5661488975118156</v>
      </c>
      <c r="T34" s="85">
        <f>分析係数表!F37</f>
        <v>0.71272868820552748</v>
      </c>
      <c r="U34" s="86">
        <f t="shared" si="7"/>
        <v>1.8289679374636569</v>
      </c>
      <c r="V34" s="87">
        <f>分析係数表!D37</f>
        <v>0.1296224211755547</v>
      </c>
      <c r="W34" s="167">
        <f t="shared" si="8"/>
        <v>0</v>
      </c>
      <c r="X34" s="76">
        <f>分析係数表!E37</f>
        <v>0.11794472557415336</v>
      </c>
      <c r="Y34" s="166">
        <f t="shared" si="9"/>
        <v>0</v>
      </c>
    </row>
    <row r="35" spans="1:25" x14ac:dyDescent="0.2">
      <c r="A35" s="6" t="s">
        <v>23</v>
      </c>
      <c r="B35" s="5" t="s">
        <v>194</v>
      </c>
      <c r="C35" s="90"/>
      <c r="D35" s="76">
        <f>投入係数表!M35</f>
        <v>5.208333333333333E-3</v>
      </c>
      <c r="E35" s="77">
        <f t="shared" si="0"/>
        <v>0.52083333333333326</v>
      </c>
      <c r="F35" s="76">
        <f>分析係数表!C38</f>
        <v>3.6824877250409171E-2</v>
      </c>
      <c r="G35" s="77">
        <f t="shared" si="1"/>
        <v>1.9179623567921442E-2</v>
      </c>
      <c r="H35" s="77">
        <v>3.3322886628059253E-2</v>
      </c>
      <c r="I35" s="77">
        <f t="shared" si="2"/>
        <v>3.3322886628059253E-2</v>
      </c>
      <c r="J35" s="76">
        <f>分析係数表!G38</f>
        <v>0.29439252336448596</v>
      </c>
      <c r="K35" s="78">
        <f t="shared" si="3"/>
        <v>9.81000868022305E-3</v>
      </c>
      <c r="L35" s="79"/>
      <c r="M35" s="80"/>
      <c r="N35" s="81">
        <f>分析係数表!H38</f>
        <v>4.3572911406609439E-2</v>
      </c>
      <c r="O35" s="82">
        <f t="shared" si="4"/>
        <v>0.7361661749408851</v>
      </c>
      <c r="P35" s="76">
        <f>分析係数表!C38</f>
        <v>3.6824877250409171E-2</v>
      </c>
      <c r="Q35" s="82">
        <f t="shared" si="5"/>
        <v>2.7109229028101339E-2</v>
      </c>
      <c r="R35" s="83">
        <v>3.7132570181731106E-2</v>
      </c>
      <c r="S35" s="84">
        <f t="shared" si="6"/>
        <v>7.0455456809790359E-2</v>
      </c>
      <c r="T35" s="85">
        <f>分析係数表!F38</f>
        <v>0.48598130841121495</v>
      </c>
      <c r="U35" s="86">
        <f t="shared" si="7"/>
        <v>3.4240035085131765E-2</v>
      </c>
      <c r="V35" s="87">
        <f>分析係数表!D38</f>
        <v>0.13551401869158877</v>
      </c>
      <c r="W35" s="167">
        <f t="shared" si="8"/>
        <v>0</v>
      </c>
      <c r="X35" s="76">
        <f>分析係数表!E38</f>
        <v>0.13317757009345793</v>
      </c>
      <c r="Y35" s="166">
        <f t="shared" si="9"/>
        <v>0</v>
      </c>
    </row>
    <row r="36" spans="1:25" x14ac:dyDescent="0.2">
      <c r="A36" s="6" t="s">
        <v>24</v>
      </c>
      <c r="B36" s="5" t="s">
        <v>39</v>
      </c>
      <c r="C36" s="90"/>
      <c r="D36" s="76">
        <f>投入係数表!M36</f>
        <v>0</v>
      </c>
      <c r="E36" s="77">
        <f t="shared" si="0"/>
        <v>0</v>
      </c>
      <c r="F36" s="76">
        <f>分析係数表!C39</f>
        <v>1</v>
      </c>
      <c r="G36" s="77">
        <f t="shared" si="1"/>
        <v>0</v>
      </c>
      <c r="H36" s="77">
        <v>0.20148109204036935</v>
      </c>
      <c r="I36" s="77">
        <f t="shared" si="2"/>
        <v>0.20148109204036935</v>
      </c>
      <c r="J36" s="76">
        <f>分析係数表!G39</f>
        <v>0.34897511924713165</v>
      </c>
      <c r="K36" s="78">
        <f t="shared" si="3"/>
        <v>7.0311888120830196E-2</v>
      </c>
      <c r="L36" s="79"/>
      <c r="M36" s="80"/>
      <c r="N36" s="81">
        <f>分析係数表!H39</f>
        <v>3.8938450317006117E-3</v>
      </c>
      <c r="O36" s="82">
        <f t="shared" si="4"/>
        <v>6.5786675947588746E-2</v>
      </c>
      <c r="P36" s="76">
        <f>分析係数表!C39</f>
        <v>1</v>
      </c>
      <c r="Q36" s="82">
        <f t="shared" si="5"/>
        <v>6.5786675947588746E-2</v>
      </c>
      <c r="R36" s="83">
        <v>0.2584469674651147</v>
      </c>
      <c r="S36" s="84">
        <f t="shared" si="6"/>
        <v>0.45992805950548404</v>
      </c>
      <c r="T36" s="85">
        <f>分析係数表!F39</f>
        <v>0.69949722830991368</v>
      </c>
      <c r="U36" s="86">
        <f t="shared" si="7"/>
        <v>0.32171840284604314</v>
      </c>
      <c r="V36" s="87">
        <f>分析係数表!D39</f>
        <v>6.7165141162820671E-2</v>
      </c>
      <c r="W36" s="167">
        <f t="shared" si="8"/>
        <v>0</v>
      </c>
      <c r="X36" s="76">
        <f>分析係数表!E39</f>
        <v>8.4826608224829181E-2</v>
      </c>
      <c r="Y36" s="166">
        <f t="shared" si="9"/>
        <v>0</v>
      </c>
    </row>
    <row r="37" spans="1:25" x14ac:dyDescent="0.2">
      <c r="A37" s="6" t="s">
        <v>25</v>
      </c>
      <c r="B37" s="5" t="s">
        <v>40</v>
      </c>
      <c r="C37" s="90"/>
      <c r="D37" s="76">
        <f>投入係数表!M37</f>
        <v>2.48015873015873E-4</v>
      </c>
      <c r="E37" s="77">
        <f t="shared" si="0"/>
        <v>2.48015873015873E-2</v>
      </c>
      <c r="F37" s="76">
        <f>分析係数表!C40</f>
        <v>1</v>
      </c>
      <c r="G37" s="77">
        <f t="shared" si="1"/>
        <v>2.48015873015873E-2</v>
      </c>
      <c r="H37" s="77">
        <v>2.7857700425090393E-2</v>
      </c>
      <c r="I37" s="77">
        <f t="shared" si="2"/>
        <v>2.7857700425090393E-2</v>
      </c>
      <c r="J37" s="76">
        <f>分析係数表!G40</f>
        <v>0.51987110633727174</v>
      </c>
      <c r="K37" s="78">
        <f t="shared" si="3"/>
        <v>1.4482413540004027E-2</v>
      </c>
      <c r="L37" s="79"/>
      <c r="M37" s="80"/>
      <c r="N37" s="81">
        <f>分析係数表!H40</f>
        <v>3.0814116590921842E-2</v>
      </c>
      <c r="O37" s="82">
        <f t="shared" si="4"/>
        <v>0.52060579870916057</v>
      </c>
      <c r="P37" s="76">
        <f>分析係数表!C40</f>
        <v>1</v>
      </c>
      <c r="Q37" s="82">
        <f t="shared" si="5"/>
        <v>0.52060579870916057</v>
      </c>
      <c r="R37" s="83">
        <v>0.52165913881715498</v>
      </c>
      <c r="S37" s="84">
        <f t="shared" si="6"/>
        <v>0.54951683924224537</v>
      </c>
      <c r="T37" s="85">
        <f>分析係数表!F40</f>
        <v>0.71122862100305706</v>
      </c>
      <c r="U37" s="86">
        <f t="shared" si="7"/>
        <v>0.39083210379222078</v>
      </c>
      <c r="V37" s="87">
        <f>分析係数表!D40</f>
        <v>7.8492935635792779E-2</v>
      </c>
      <c r="W37" s="167">
        <f t="shared" si="8"/>
        <v>0</v>
      </c>
      <c r="X37" s="76">
        <f>分析係数表!E40</f>
        <v>4.9739733950260268E-2</v>
      </c>
      <c r="Y37" s="166">
        <f t="shared" si="9"/>
        <v>0</v>
      </c>
    </row>
    <row r="38" spans="1:25" x14ac:dyDescent="0.2">
      <c r="A38" s="6" t="s">
        <v>26</v>
      </c>
      <c r="B38" s="5" t="s">
        <v>277</v>
      </c>
      <c r="C38" s="90"/>
      <c r="D38" s="76">
        <f>投入係数表!M38</f>
        <v>0</v>
      </c>
      <c r="E38" s="77">
        <f t="shared" si="0"/>
        <v>0</v>
      </c>
      <c r="F38" s="76">
        <f>分析係数表!C41</f>
        <v>0.804825195030338</v>
      </c>
      <c r="G38" s="77">
        <f t="shared" si="1"/>
        <v>0</v>
      </c>
      <c r="H38" s="77">
        <v>5.4058413837529337E-3</v>
      </c>
      <c r="I38" s="77">
        <f t="shared" si="2"/>
        <v>5.4058413837529337E-3</v>
      </c>
      <c r="J38" s="76">
        <f>分析係数表!G41</f>
        <v>0.44365116827944301</v>
      </c>
      <c r="K38" s="78">
        <f t="shared" si="3"/>
        <v>2.3983078454353499E-3</v>
      </c>
      <c r="L38" s="79"/>
      <c r="M38" s="80"/>
      <c r="N38" s="81">
        <f>分析係数表!H41</f>
        <v>5.27632833978567E-2</v>
      </c>
      <c r="O38" s="82">
        <f t="shared" si="4"/>
        <v>0.89143789713418531</v>
      </c>
      <c r="P38" s="76">
        <f>分析係数表!C41</f>
        <v>0.804825195030338</v>
      </c>
      <c r="Q38" s="82">
        <f t="shared" si="5"/>
        <v>0.71745167941845511</v>
      </c>
      <c r="R38" s="83">
        <v>0.73208620461235763</v>
      </c>
      <c r="S38" s="84">
        <f t="shared" si="6"/>
        <v>0.73749204599611051</v>
      </c>
      <c r="T38" s="85">
        <f>分析係数表!F41</f>
        <v>0.54625914562190225</v>
      </c>
      <c r="U38" s="86">
        <f t="shared" si="7"/>
        <v>0.40286177494878395</v>
      </c>
      <c r="V38" s="87">
        <f>分析係数表!D41</f>
        <v>0.14125560538116591</v>
      </c>
      <c r="W38" s="167">
        <f t="shared" si="8"/>
        <v>0</v>
      </c>
      <c r="X38" s="76">
        <f>分析係数表!E41</f>
        <v>0.13688930847297617</v>
      </c>
      <c r="Y38" s="166">
        <f t="shared" si="9"/>
        <v>0</v>
      </c>
    </row>
    <row r="39" spans="1:25" x14ac:dyDescent="0.2">
      <c r="A39" s="6" t="s">
        <v>51</v>
      </c>
      <c r="B39" s="5" t="s">
        <v>368</v>
      </c>
      <c r="C39" s="90"/>
      <c r="D39" s="76">
        <f>投入係数表!M39</f>
        <v>2.48015873015873E-4</v>
      </c>
      <c r="E39" s="77">
        <f>$C$15*D39</f>
        <v>2.48015873015873E-2</v>
      </c>
      <c r="F39" s="76">
        <f>分析係数表!C42</f>
        <v>0.80822873082287305</v>
      </c>
      <c r="G39" s="77">
        <f>E39*F39</f>
        <v>2.0045355427154587E-2</v>
      </c>
      <c r="H39" s="77">
        <v>4.1164178481095062E-2</v>
      </c>
      <c r="I39" s="77">
        <f>C39+H39</f>
        <v>4.1164178481095062E-2</v>
      </c>
      <c r="J39" s="76">
        <f>分析係数表!G42</f>
        <v>0.48544520547945208</v>
      </c>
      <c r="K39" s="78">
        <f>I39*J39</f>
        <v>1.998295308114803E-2</v>
      </c>
      <c r="L39" s="79"/>
      <c r="M39" s="80"/>
      <c r="N39" s="81">
        <f>分析係数表!H42</f>
        <v>1.3409639230208157E-2</v>
      </c>
      <c r="O39" s="82">
        <f t="shared" si="4"/>
        <v>0.22655642005005347</v>
      </c>
      <c r="P39" s="76">
        <f>分析係数表!C42</f>
        <v>0.80822873082287305</v>
      </c>
      <c r="Q39" s="82">
        <f>O39*P39</f>
        <v>0.18310940783682841</v>
      </c>
      <c r="R39" s="83">
        <v>0.1952529129709947</v>
      </c>
      <c r="S39" s="84">
        <f>I39+R39</f>
        <v>0.23641709145208978</v>
      </c>
      <c r="T39" s="85">
        <f>分析係数表!F42</f>
        <v>0.55222602739726023</v>
      </c>
      <c r="U39" s="86">
        <f t="shared" si="7"/>
        <v>0.1305556712214023</v>
      </c>
      <c r="V39" s="87">
        <f>分析係数表!D42</f>
        <v>0.29537671232876711</v>
      </c>
      <c r="W39" s="167">
        <f t="shared" si="8"/>
        <v>0</v>
      </c>
      <c r="X39" s="76">
        <f>分析係数表!E42</f>
        <v>0.2654109589041096</v>
      </c>
      <c r="Y39" s="166">
        <f t="shared" si="9"/>
        <v>0</v>
      </c>
    </row>
    <row r="40" spans="1:25" x14ac:dyDescent="0.2">
      <c r="A40" s="6" t="s">
        <v>195</v>
      </c>
      <c r="B40" s="5" t="s">
        <v>41</v>
      </c>
      <c r="C40" s="90"/>
      <c r="D40" s="76">
        <f>投入係数表!M40</f>
        <v>5.3075396825396824E-2</v>
      </c>
      <c r="E40" s="77">
        <f>$C$15*D40</f>
        <v>5.3075396825396828</v>
      </c>
      <c r="F40" s="76">
        <f>分析係数表!C43</f>
        <v>0.42667048218629278</v>
      </c>
      <c r="G40" s="77">
        <f>E40*F40</f>
        <v>2.2645705155720899</v>
      </c>
      <c r="H40" s="77">
        <v>2.8456698758976255</v>
      </c>
      <c r="I40" s="77">
        <f>C40+H40</f>
        <v>2.8456698758976255</v>
      </c>
      <c r="J40" s="76">
        <f>分析係数表!G43</f>
        <v>0.3937480751462889</v>
      </c>
      <c r="K40" s="78">
        <f>I40*J40</f>
        <v>1.1204770361364689</v>
      </c>
      <c r="L40" s="79"/>
      <c r="M40" s="80"/>
      <c r="N40" s="81">
        <f>分析係数表!H43</f>
        <v>3.6537058856533695E-2</v>
      </c>
      <c r="O40" s="82">
        <f t="shared" si="4"/>
        <v>0.61729514952550135</v>
      </c>
      <c r="P40" s="76">
        <f>分析係数表!C43</f>
        <v>0.42667048218629278</v>
      </c>
      <c r="Q40" s="82">
        <f>O40*P40</f>
        <v>0.26338161909930535</v>
      </c>
      <c r="R40" s="83">
        <v>0.50726186337047074</v>
      </c>
      <c r="S40" s="84">
        <f>I40+R40</f>
        <v>3.3529317392680964</v>
      </c>
      <c r="T40" s="85">
        <f>分析係数表!F43</f>
        <v>0.62688635663689563</v>
      </c>
      <c r="U40" s="86">
        <f t="shared" si="7"/>
        <v>2.1019071620819867</v>
      </c>
      <c r="V40" s="87">
        <f>分析係数表!D43</f>
        <v>0.23175238681860177</v>
      </c>
      <c r="W40" s="167">
        <f t="shared" si="8"/>
        <v>1</v>
      </c>
      <c r="X40" s="76">
        <f>分析係数表!E43</f>
        <v>0.18678780412688636</v>
      </c>
      <c r="Y40" s="166">
        <f t="shared" si="9"/>
        <v>1</v>
      </c>
    </row>
    <row r="41" spans="1:25" x14ac:dyDescent="0.2">
      <c r="A41" s="6" t="s">
        <v>341</v>
      </c>
      <c r="B41" s="5" t="s">
        <v>42</v>
      </c>
      <c r="C41" s="90"/>
      <c r="D41" s="76">
        <f>投入係数表!M41</f>
        <v>0</v>
      </c>
      <c r="E41" s="77">
        <f>$C$15*D41</f>
        <v>0</v>
      </c>
      <c r="F41" s="76">
        <f>分析係数表!C44</f>
        <v>0.46624741283235149</v>
      </c>
      <c r="G41" s="77">
        <f>E41*F41</f>
        <v>0</v>
      </c>
      <c r="H41" s="77">
        <v>3.3758916940647347E-3</v>
      </c>
      <c r="I41" s="77">
        <f>C41+H41</f>
        <v>3.3758916940647347E-3</v>
      </c>
      <c r="J41" s="76">
        <f>分析係数表!G44</f>
        <v>0.26671004927024261</v>
      </c>
      <c r="K41" s="78">
        <f>I41*J41</f>
        <v>9.0038424005500816E-4</v>
      </c>
      <c r="L41" s="79"/>
      <c r="M41" s="80"/>
      <c r="N41" s="81">
        <f>分析係数表!H44</f>
        <v>0.11393143690736689</v>
      </c>
      <c r="O41" s="82">
        <f t="shared" si="4"/>
        <v>1.9248764290947222</v>
      </c>
      <c r="P41" s="76">
        <f>分析係数表!C44</f>
        <v>0.46624741283235149</v>
      </c>
      <c r="Q41" s="82">
        <f>O41*P41</f>
        <v>0.89746865508738949</v>
      </c>
      <c r="R41" s="83">
        <v>0.91188097746833618</v>
      </c>
      <c r="S41" s="84">
        <f>I41+R41</f>
        <v>0.9152568691624009</v>
      </c>
      <c r="T41" s="85">
        <f>分析係数表!F44</f>
        <v>0.51538533048247648</v>
      </c>
      <c r="U41" s="86">
        <f t="shared" si="7"/>
        <v>0.47170996398962073</v>
      </c>
      <c r="V41" s="87">
        <f>分析係数表!D44</f>
        <v>0.23854234451984754</v>
      </c>
      <c r="W41" s="167">
        <f t="shared" si="8"/>
        <v>0</v>
      </c>
      <c r="X41" s="76">
        <f>分析係数表!E44</f>
        <v>0.16891326578042204</v>
      </c>
      <c r="Y41" s="166">
        <f t="shared" si="9"/>
        <v>0</v>
      </c>
    </row>
    <row r="42" spans="1:25" x14ac:dyDescent="0.2">
      <c r="A42" s="6" t="s">
        <v>342</v>
      </c>
      <c r="B42" s="5" t="s">
        <v>279</v>
      </c>
      <c r="C42" s="90"/>
      <c r="D42" s="76">
        <f>投入係数表!M42</f>
        <v>2.728174603174603E-3</v>
      </c>
      <c r="E42" s="77">
        <f>$C$15*D42</f>
        <v>0.27281746031746029</v>
      </c>
      <c r="F42" s="76">
        <f>分析係数表!C45</f>
        <v>1</v>
      </c>
      <c r="G42" s="77">
        <f>E42*F42</f>
        <v>0.27281746031746029</v>
      </c>
      <c r="H42" s="77">
        <v>0.33550381794289563</v>
      </c>
      <c r="I42" s="77">
        <f>C42+H42</f>
        <v>0.33550381794289563</v>
      </c>
      <c r="J42" s="76">
        <f>分析係数表!G45</f>
        <v>0</v>
      </c>
      <c r="K42" s="78">
        <f>I42*J42</f>
        <v>0</v>
      </c>
      <c r="L42" s="79"/>
      <c r="M42" s="80"/>
      <c r="N42" s="81">
        <f>分析係数表!H45</f>
        <v>0</v>
      </c>
      <c r="O42" s="82">
        <f t="shared" si="4"/>
        <v>0</v>
      </c>
      <c r="P42" s="76">
        <f>分析係数表!C45</f>
        <v>1</v>
      </c>
      <c r="Q42" s="82">
        <f>O42*P42</f>
        <v>0</v>
      </c>
      <c r="R42" s="83">
        <v>3.8206216861992957E-2</v>
      </c>
      <c r="S42" s="84">
        <f>I42+R42</f>
        <v>0.37371003480488857</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投入係数表!M43</f>
        <v>9.1765873015873019E-3</v>
      </c>
      <c r="E43" s="77">
        <f>$C$15*D43</f>
        <v>0.91765873015873023</v>
      </c>
      <c r="F43" s="76">
        <f>分析係数表!C46</f>
        <v>1</v>
      </c>
      <c r="G43" s="77">
        <f>E43*F43</f>
        <v>0.91765873015873023</v>
      </c>
      <c r="H43" s="77">
        <v>1.0628759867970614</v>
      </c>
      <c r="I43" s="77">
        <f>C43+H43</f>
        <v>1.0628759867970614</v>
      </c>
      <c r="J43" s="76">
        <f>分析係数表!G46</f>
        <v>9.2005076142131978E-3</v>
      </c>
      <c r="K43" s="78">
        <f>I43*J43</f>
        <v>9.7789986094907293E-3</v>
      </c>
      <c r="L43" s="79"/>
      <c r="M43" s="80"/>
      <c r="N43" s="81">
        <f>分析係数表!H46</f>
        <v>5.6971329181394824E-2</v>
      </c>
      <c r="O43" s="82">
        <f t="shared" si="4"/>
        <v>0.96253300802855346</v>
      </c>
      <c r="P43" s="76">
        <f>分析係数表!C46</f>
        <v>1</v>
      </c>
      <c r="Q43" s="82">
        <f>O43*P43</f>
        <v>0.96253300802855346</v>
      </c>
      <c r="R43" s="83">
        <v>1.0163434960054256</v>
      </c>
      <c r="S43" s="84">
        <f>I43+R43</f>
        <v>2.079219482802487</v>
      </c>
      <c r="T43" s="85">
        <f>分析係数表!F46</f>
        <v>0.31329314720812185</v>
      </c>
      <c r="U43" s="86">
        <f t="shared" si="7"/>
        <v>0.6514052155036345</v>
      </c>
      <c r="V43" s="87">
        <f>分析係数表!D46</f>
        <v>4.7588832487309646E-4</v>
      </c>
      <c r="W43" s="167">
        <f t="shared" si="8"/>
        <v>0</v>
      </c>
      <c r="X43" s="76">
        <f>分析係数表!E46</f>
        <v>1.4276649746192893E-3</v>
      </c>
      <c r="Y43" s="166">
        <f t="shared" si="9"/>
        <v>0</v>
      </c>
    </row>
    <row r="44" spans="1:25" x14ac:dyDescent="0.2">
      <c r="A44" s="192">
        <v>40</v>
      </c>
      <c r="B44" s="14" t="s">
        <v>151</v>
      </c>
      <c r="C44" s="197">
        <f>SUM(C5:C43)</f>
        <v>100</v>
      </c>
      <c r="D44" s="92">
        <f>投入係数表!M44</f>
        <v>0.52504960317460314</v>
      </c>
      <c r="E44" s="91">
        <f>SUM(E5:E43)</f>
        <v>52.504960317460323</v>
      </c>
      <c r="F44" s="92">
        <f>分析係数表!C47</f>
        <v>0.45905743405002397</v>
      </c>
      <c r="G44" s="91">
        <f>SUM(G5:G43)</f>
        <v>16.408523409532865</v>
      </c>
      <c r="H44" s="91">
        <f>SUM(H5:H43)</f>
        <v>19.341412353858765</v>
      </c>
      <c r="I44" s="91">
        <f>SUM(I5:I43)</f>
        <v>119.34141235385873</v>
      </c>
      <c r="J44" s="92">
        <f>分析係数表!G47</f>
        <v>0.28709558230423765</v>
      </c>
      <c r="K44" s="93">
        <f>SUM(K5:K43)</f>
        <v>26.931523091824126</v>
      </c>
      <c r="L44" s="94">
        <f>最終需要_まとめ!$L$33</f>
        <v>0.62733333333333341</v>
      </c>
      <c r="M44" s="91">
        <f>K44*L44</f>
        <v>16.89504215293767</v>
      </c>
      <c r="N44" s="95">
        <f>分析係数表!H47</f>
        <v>1</v>
      </c>
      <c r="O44" s="96">
        <f>SUM(O5:O43)</f>
        <v>16.89504215293767</v>
      </c>
      <c r="P44" s="92">
        <f>分析係数表!C47</f>
        <v>0.45905743405002397</v>
      </c>
      <c r="Q44" s="96">
        <f>SUM(Q5:Q43)</f>
        <v>8.1949968590148039</v>
      </c>
      <c r="R44" s="91">
        <f>SUM(R5:R43)</f>
        <v>9.6383568611796626</v>
      </c>
      <c r="S44" s="97">
        <f>SUM(S5:S43)</f>
        <v>128.97976921503846</v>
      </c>
      <c r="T44" s="98">
        <f>分析係数表!F47</f>
        <v>0.51476641739392903</v>
      </c>
      <c r="U44" s="99">
        <f>SUM(U5:U43)</f>
        <v>61.58340207861265</v>
      </c>
      <c r="V44" s="100">
        <f>分析係数表!D47</f>
        <v>0.1047101618971789</v>
      </c>
      <c r="W44" s="164">
        <f>SUM(W5:W43)</f>
        <v>6</v>
      </c>
      <c r="X44" s="92">
        <f>分析係数表!E47</f>
        <v>8.1677152774525266E-2</v>
      </c>
      <c r="Y44" s="102">
        <f>SUM(Y5:Y43)</f>
        <v>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302</v>
      </c>
      <c r="S2" s="3" t="s">
        <v>153</v>
      </c>
      <c r="U2" s="64" t="s">
        <v>210</v>
      </c>
      <c r="W2" s="3" t="s">
        <v>130</v>
      </c>
      <c r="Y2" s="3" t="s">
        <v>154</v>
      </c>
    </row>
    <row r="3" spans="1:25" ht="44" x14ac:dyDescent="0.2">
      <c r="B3" s="65"/>
      <c r="C3" s="66" t="s">
        <v>228</v>
      </c>
      <c r="D3" s="66" t="s">
        <v>241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投入係数表!N5</f>
        <v>0</v>
      </c>
      <c r="E5" s="77">
        <f t="shared" ref="E5:E38" si="0">$C$16*D5</f>
        <v>0</v>
      </c>
      <c r="F5" s="76">
        <f>分析係数表!C8</f>
        <v>0.32915796798886565</v>
      </c>
      <c r="G5" s="77">
        <f t="shared" ref="G5:G38" si="1">E5*F5</f>
        <v>0</v>
      </c>
      <c r="H5" s="77">
        <f t="array" ref="H5:H43">MMULT(逆行列係数!C5:AO43,'12'!G5:G43)</f>
        <v>9.7023090216614061E-4</v>
      </c>
      <c r="I5" s="77">
        <f t="shared" ref="I5:I38" si="2">C5+H5</f>
        <v>9.7023090216614061E-4</v>
      </c>
      <c r="J5" s="76">
        <f>分析係数表!G8</f>
        <v>0.11991869918699187</v>
      </c>
      <c r="K5" s="78">
        <f t="shared" ref="K5:K38" si="3">I5*J5</f>
        <v>1.1634882769878515E-4</v>
      </c>
      <c r="L5" s="79" t="s">
        <v>183</v>
      </c>
      <c r="M5" s="80" t="s">
        <v>183</v>
      </c>
      <c r="N5" s="81">
        <f>分析係数表!H8</f>
        <v>1.1827414015597823E-2</v>
      </c>
      <c r="O5" s="82">
        <f t="shared" ref="O5:O43" si="4">$M$44*N5</f>
        <v>5.9009555810788497E-2</v>
      </c>
      <c r="P5" s="76">
        <f>分析係数表!C8</f>
        <v>0.32915796798886565</v>
      </c>
      <c r="Q5" s="82">
        <f t="shared" ref="Q5:Q38" si="5">O5*P5</f>
        <v>1.94234654826047E-2</v>
      </c>
      <c r="R5" s="83">
        <f t="array" ref="R5:R43">MMULT(逆行列係数!C5:AO43,'12'!Q5:Q43)</f>
        <v>2.4906041355880548E-2</v>
      </c>
      <c r="S5" s="84">
        <f t="shared" ref="S5:S38" si="6">I5+R5</f>
        <v>2.5876272258046687E-2</v>
      </c>
      <c r="T5" s="85">
        <f>分析係数表!F8</f>
        <v>0.45172764227642276</v>
      </c>
      <c r="U5" s="86">
        <f t="shared" ref="U5:U38" si="7">S5*T5</f>
        <v>1.1689027458030236E-2</v>
      </c>
      <c r="V5" s="87">
        <f>分析係数表!D8</f>
        <v>0.19461382113821138</v>
      </c>
      <c r="W5" s="167">
        <f t="shared" ref="W5:W38" si="8">ROUND(S5*V5,0)</f>
        <v>0</v>
      </c>
      <c r="X5" s="76">
        <f>分析係数表!E8</f>
        <v>6.0467479674796751E-2</v>
      </c>
      <c r="Y5" s="166">
        <f t="shared" ref="Y5:Y38" si="9">ROUND(S5*X5,0)</f>
        <v>0</v>
      </c>
    </row>
    <row r="6" spans="1:25" x14ac:dyDescent="0.2">
      <c r="A6" s="6" t="s">
        <v>220</v>
      </c>
      <c r="B6" s="5" t="s">
        <v>266</v>
      </c>
      <c r="C6" s="90"/>
      <c r="D6" s="76">
        <f>投入係数表!N6</f>
        <v>0</v>
      </c>
      <c r="E6" s="77">
        <f t="shared" si="0"/>
        <v>0</v>
      </c>
      <c r="F6" s="76">
        <f>分析係数表!C9</f>
        <v>0.9329896907216495</v>
      </c>
      <c r="G6" s="77">
        <f t="shared" si="1"/>
        <v>0</v>
      </c>
      <c r="H6" s="77">
        <v>3.937336694695969E-4</v>
      </c>
      <c r="I6" s="77">
        <f t="shared" si="2"/>
        <v>3.937336694695969E-4</v>
      </c>
      <c r="J6" s="76">
        <f>分析係数表!G9</f>
        <v>0.24615384615384617</v>
      </c>
      <c r="K6" s="78">
        <f t="shared" si="3"/>
        <v>9.6919057100208471E-5</v>
      </c>
      <c r="L6" s="79"/>
      <c r="M6" s="80"/>
      <c r="N6" s="81">
        <f>分析係数表!H9</f>
        <v>6.1718004825225836E-4</v>
      </c>
      <c r="O6" s="82">
        <f t="shared" si="4"/>
        <v>3.0792462709614494E-3</v>
      </c>
      <c r="P6" s="76">
        <f>分析係数表!C9</f>
        <v>0.9329896907216495</v>
      </c>
      <c r="Q6" s="82">
        <f t="shared" si="5"/>
        <v>2.8729050260001151E-3</v>
      </c>
      <c r="R6" s="83">
        <v>3.7433674320762229E-3</v>
      </c>
      <c r="S6" s="84">
        <f t="shared" si="6"/>
        <v>4.1371011015458202E-3</v>
      </c>
      <c r="T6" s="85">
        <f>分析係数表!F9</f>
        <v>0.67179487179487174</v>
      </c>
      <c r="U6" s="86">
        <f t="shared" si="7"/>
        <v>2.7792833041153969E-3</v>
      </c>
      <c r="V6" s="87">
        <f>分析係数表!D9</f>
        <v>0.1076923076923077</v>
      </c>
      <c r="W6" s="167">
        <f t="shared" si="8"/>
        <v>0</v>
      </c>
      <c r="X6" s="76">
        <f>分析係数表!E9</f>
        <v>3.0769230769230771E-2</v>
      </c>
      <c r="Y6" s="166">
        <f t="shared" si="9"/>
        <v>0</v>
      </c>
    </row>
    <row r="7" spans="1:25" x14ac:dyDescent="0.2">
      <c r="A7" s="6" t="s">
        <v>221</v>
      </c>
      <c r="B7" s="5" t="s">
        <v>267</v>
      </c>
      <c r="C7" s="90"/>
      <c r="D7" s="76">
        <f>投入係数表!N7</f>
        <v>0</v>
      </c>
      <c r="E7" s="77">
        <f t="shared" si="0"/>
        <v>0</v>
      </c>
      <c r="F7" s="76">
        <f>分析係数表!C10</f>
        <v>0</v>
      </c>
      <c r="G7" s="77">
        <f t="shared" si="1"/>
        <v>0</v>
      </c>
      <c r="H7" s="77">
        <v>0</v>
      </c>
      <c r="I7" s="77">
        <f t="shared" si="2"/>
        <v>0</v>
      </c>
      <c r="J7" s="76">
        <f>分析係数表!G10</f>
        <v>0</v>
      </c>
      <c r="K7" s="78">
        <f t="shared" si="3"/>
        <v>0</v>
      </c>
      <c r="L7" s="79"/>
      <c r="M7" s="80"/>
      <c r="N7" s="81">
        <f>分析係数表!H10</f>
        <v>1.2006957302362117E-3</v>
      </c>
      <c r="O7" s="82">
        <f t="shared" si="4"/>
        <v>5.9905336544159105E-3</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222</v>
      </c>
      <c r="B8" s="5" t="s">
        <v>27</v>
      </c>
      <c r="C8" s="90"/>
      <c r="D8" s="76">
        <f>投入係数表!N8</f>
        <v>5.186880244088482E-2</v>
      </c>
      <c r="E8" s="77">
        <f t="shared" si="0"/>
        <v>5.1868802440884823</v>
      </c>
      <c r="F8" s="76">
        <f>分析係数表!C11</f>
        <v>2.4090210148641766E-2</v>
      </c>
      <c r="G8" s="77">
        <f t="shared" si="1"/>
        <v>0.12495303509592984</v>
      </c>
      <c r="H8" s="77">
        <v>0.14668360337000064</v>
      </c>
      <c r="I8" s="77">
        <f t="shared" si="2"/>
        <v>0.14668360337000064</v>
      </c>
      <c r="J8" s="76">
        <f>分析係数表!G11</f>
        <v>0.35</v>
      </c>
      <c r="K8" s="78">
        <f t="shared" si="3"/>
        <v>5.1339261179500217E-2</v>
      </c>
      <c r="L8" s="79"/>
      <c r="M8" s="80"/>
      <c r="N8" s="81">
        <f>分析係数表!H11</f>
        <v>-2.2442910845536666E-5</v>
      </c>
      <c r="O8" s="82">
        <f t="shared" si="4"/>
        <v>-1.1197259167132542E-4</v>
      </c>
      <c r="P8" s="76">
        <f>分析係数表!C11</f>
        <v>2.4090210148641766E-2</v>
      </c>
      <c r="Q8" s="82">
        <f t="shared" si="5"/>
        <v>-2.6974432642502843E-6</v>
      </c>
      <c r="R8" s="83">
        <v>5.0786965782757614E-4</v>
      </c>
      <c r="S8" s="84">
        <f t="shared" si="6"/>
        <v>0.1471914730278282</v>
      </c>
      <c r="T8" s="85">
        <f>分析係数表!F11</f>
        <v>0.57857142857142863</v>
      </c>
      <c r="U8" s="86">
        <f t="shared" si="7"/>
        <v>8.5160780823243465E-2</v>
      </c>
      <c r="V8" s="87">
        <f>分析係数表!D11</f>
        <v>7.1428571428571426E-3</v>
      </c>
      <c r="W8" s="167">
        <f t="shared" si="8"/>
        <v>0</v>
      </c>
      <c r="X8" s="76">
        <f>分析係数表!E11</f>
        <v>7.1428571428571426E-3</v>
      </c>
      <c r="Y8" s="166">
        <f t="shared" si="9"/>
        <v>0</v>
      </c>
    </row>
    <row r="9" spans="1:25" x14ac:dyDescent="0.2">
      <c r="A9" s="6" t="s">
        <v>223</v>
      </c>
      <c r="B9" s="5" t="s">
        <v>191</v>
      </c>
      <c r="C9" s="90"/>
      <c r="D9" s="76">
        <f>投入係数表!N9</f>
        <v>0</v>
      </c>
      <c r="E9" s="77">
        <f t="shared" si="0"/>
        <v>0</v>
      </c>
      <c r="F9" s="76">
        <f>分析係数表!C12</f>
        <v>6.9119669876203549E-2</v>
      </c>
      <c r="G9" s="77">
        <f t="shared" si="1"/>
        <v>0</v>
      </c>
      <c r="H9" s="77">
        <v>2.2810402382577008E-4</v>
      </c>
      <c r="I9" s="77">
        <f t="shared" si="2"/>
        <v>2.2810402382577008E-4</v>
      </c>
      <c r="J9" s="76">
        <f>分析係数表!G12</f>
        <v>0.14290902487742874</v>
      </c>
      <c r="K9" s="78">
        <f t="shared" si="3"/>
        <v>3.2598123615558574E-5</v>
      </c>
      <c r="L9" s="79"/>
      <c r="M9" s="80"/>
      <c r="N9" s="81">
        <f>分析係数表!H12</f>
        <v>9.3328844751164222E-2</v>
      </c>
      <c r="O9" s="82">
        <f t="shared" si="4"/>
        <v>0.46563802246520675</v>
      </c>
      <c r="P9" s="76">
        <f>分析係数表!C12</f>
        <v>6.9119669876203549E-2</v>
      </c>
      <c r="Q9" s="82">
        <f t="shared" si="5"/>
        <v>3.2184746394603343E-2</v>
      </c>
      <c r="R9" s="83">
        <v>3.5672414814481954E-2</v>
      </c>
      <c r="S9" s="84">
        <f t="shared" si="6"/>
        <v>3.5900518838307721E-2</v>
      </c>
      <c r="T9" s="85">
        <f>分析係数表!F12</f>
        <v>0.29616851280188849</v>
      </c>
      <c r="U9" s="86">
        <f t="shared" si="7"/>
        <v>1.0632603273157779E-2</v>
      </c>
      <c r="V9" s="87">
        <f>分析係数表!D12</f>
        <v>3.0506627928091518E-2</v>
      </c>
      <c r="W9" s="167">
        <f t="shared" si="8"/>
        <v>0</v>
      </c>
      <c r="X9" s="76">
        <f>分析係数表!E12</f>
        <v>2.6874886508080623E-2</v>
      </c>
      <c r="Y9" s="166">
        <f t="shared" si="9"/>
        <v>0</v>
      </c>
    </row>
    <row r="10" spans="1:25" x14ac:dyDescent="0.2">
      <c r="A10" s="6" t="s">
        <v>224</v>
      </c>
      <c r="B10" s="5" t="s">
        <v>28</v>
      </c>
      <c r="C10" s="90"/>
      <c r="D10" s="76">
        <f>投入係数表!N10</f>
        <v>0</v>
      </c>
      <c r="E10" s="77">
        <f t="shared" si="0"/>
        <v>0</v>
      </c>
      <c r="F10" s="76">
        <f>分析係数表!C13</f>
        <v>0</v>
      </c>
      <c r="G10" s="77">
        <f t="shared" si="1"/>
        <v>0</v>
      </c>
      <c r="H10" s="77">
        <v>0</v>
      </c>
      <c r="I10" s="77">
        <f t="shared" si="2"/>
        <v>0</v>
      </c>
      <c r="J10" s="76">
        <f>分析係数表!G13</f>
        <v>0.24503449717750367</v>
      </c>
      <c r="K10" s="78">
        <f t="shared" si="3"/>
        <v>0</v>
      </c>
      <c r="L10" s="79"/>
      <c r="M10" s="80"/>
      <c r="N10" s="81">
        <f>分析係数表!H13</f>
        <v>1.4329798574875161E-2</v>
      </c>
      <c r="O10" s="82">
        <f t="shared" si="4"/>
        <v>7.1494499782141285E-2</v>
      </c>
      <c r="P10" s="76">
        <f>分析係数表!C13</f>
        <v>0</v>
      </c>
      <c r="Q10" s="82">
        <f t="shared" si="5"/>
        <v>0</v>
      </c>
      <c r="R10" s="83">
        <v>0</v>
      </c>
      <c r="S10" s="84">
        <f t="shared" si="6"/>
        <v>0</v>
      </c>
      <c r="T10" s="85">
        <f>分析係数表!F13</f>
        <v>0.38229144888145516</v>
      </c>
      <c r="U10" s="86">
        <f t="shared" si="7"/>
        <v>0</v>
      </c>
      <c r="V10" s="87">
        <f>分析係数表!D13</f>
        <v>0.18806188584570355</v>
      </c>
      <c r="W10" s="167">
        <f t="shared" si="8"/>
        <v>0</v>
      </c>
      <c r="X10" s="76">
        <f>分析係数表!E13</f>
        <v>0.14384277650010455</v>
      </c>
      <c r="Y10" s="166">
        <f t="shared" si="9"/>
        <v>0</v>
      </c>
    </row>
    <row r="11" spans="1:25" x14ac:dyDescent="0.2">
      <c r="A11" s="6" t="s">
        <v>225</v>
      </c>
      <c r="B11" s="5" t="s">
        <v>268</v>
      </c>
      <c r="C11" s="90"/>
      <c r="D11" s="76">
        <f>投入係数表!N11</f>
        <v>0</v>
      </c>
      <c r="E11" s="77">
        <f t="shared" si="0"/>
        <v>0</v>
      </c>
      <c r="F11" s="76">
        <f>分析係数表!C14</f>
        <v>0.13476611883691525</v>
      </c>
      <c r="G11" s="77">
        <f t="shared" si="1"/>
        <v>0</v>
      </c>
      <c r="H11" s="77">
        <v>1.8794014611243734E-2</v>
      </c>
      <c r="I11" s="77">
        <f t="shared" si="2"/>
        <v>1.8794014611243734E-2</v>
      </c>
      <c r="J11" s="76">
        <f>分析係数表!G14</f>
        <v>0.15992647058823528</v>
      </c>
      <c r="K11" s="78">
        <f t="shared" si="3"/>
        <v>3.0056604249599351E-3</v>
      </c>
      <c r="L11" s="79"/>
      <c r="M11" s="80"/>
      <c r="N11" s="81">
        <f>分析係数表!H14</f>
        <v>1.1894742748134433E-3</v>
      </c>
      <c r="O11" s="82">
        <f t="shared" si="4"/>
        <v>5.9345473585802472E-3</v>
      </c>
      <c r="P11" s="76">
        <f>分析係数表!C14</f>
        <v>0.13476611883691525</v>
      </c>
      <c r="Q11" s="82">
        <f t="shared" si="5"/>
        <v>7.997759145697271E-4</v>
      </c>
      <c r="R11" s="83">
        <v>8.0013190573089109E-3</v>
      </c>
      <c r="S11" s="84">
        <f t="shared" si="6"/>
        <v>2.6795333668552645E-2</v>
      </c>
      <c r="T11" s="85">
        <f>分析係数表!F14</f>
        <v>0.29852941176470588</v>
      </c>
      <c r="U11" s="86">
        <f t="shared" si="7"/>
        <v>7.9991951981120395E-3</v>
      </c>
      <c r="V11" s="87">
        <f>分析係数表!D14</f>
        <v>5.2205882352941178E-2</v>
      </c>
      <c r="W11" s="167">
        <f t="shared" si="8"/>
        <v>0</v>
      </c>
      <c r="X11" s="76">
        <f>分析係数表!E14</f>
        <v>3.6397058823529414E-2</v>
      </c>
      <c r="Y11" s="166">
        <f t="shared" si="9"/>
        <v>0</v>
      </c>
    </row>
    <row r="12" spans="1:25" x14ac:dyDescent="0.2">
      <c r="A12" s="6" t="s">
        <v>226</v>
      </c>
      <c r="B12" s="5" t="s">
        <v>29</v>
      </c>
      <c r="C12" s="90"/>
      <c r="D12" s="76">
        <f>投入係数表!N12</f>
        <v>3.8138825324180014E-3</v>
      </c>
      <c r="E12" s="77">
        <f t="shared" si="0"/>
        <v>0.38138825324180015</v>
      </c>
      <c r="F12" s="76">
        <f>分析係数表!C15</f>
        <v>0</v>
      </c>
      <c r="G12" s="77">
        <f t="shared" si="1"/>
        <v>0</v>
      </c>
      <c r="H12" s="77">
        <v>0</v>
      </c>
      <c r="I12" s="77">
        <f t="shared" si="2"/>
        <v>0</v>
      </c>
      <c r="J12" s="76">
        <f>分析係数表!G15</f>
        <v>9.5137420718816063E-2</v>
      </c>
      <c r="K12" s="78">
        <f t="shared" si="3"/>
        <v>0</v>
      </c>
      <c r="L12" s="79"/>
      <c r="M12" s="80"/>
      <c r="N12" s="81">
        <f>分析係数表!H15</f>
        <v>8.595634853840543E-3</v>
      </c>
      <c r="O12" s="82">
        <f t="shared" si="4"/>
        <v>4.2885502610117636E-2</v>
      </c>
      <c r="P12" s="76">
        <f>分析係数表!C15</f>
        <v>0</v>
      </c>
      <c r="Q12" s="82">
        <f t="shared" si="5"/>
        <v>0</v>
      </c>
      <c r="R12" s="83">
        <v>0</v>
      </c>
      <c r="S12" s="84">
        <f t="shared" si="6"/>
        <v>0</v>
      </c>
      <c r="T12" s="85">
        <f>分析係数表!F15</f>
        <v>0.30443974630021142</v>
      </c>
      <c r="U12" s="86">
        <f t="shared" si="7"/>
        <v>0</v>
      </c>
      <c r="V12" s="87">
        <f>分析係数表!D15</f>
        <v>2.5369978858350951E-2</v>
      </c>
      <c r="W12" s="167">
        <f t="shared" si="8"/>
        <v>0</v>
      </c>
      <c r="X12" s="76">
        <f>分析係数表!E15</f>
        <v>2.1141649048625793E-2</v>
      </c>
      <c r="Y12" s="166">
        <f t="shared" si="9"/>
        <v>0</v>
      </c>
    </row>
    <row r="13" spans="1:25" x14ac:dyDescent="0.2">
      <c r="A13" s="6" t="s">
        <v>227</v>
      </c>
      <c r="B13" s="5" t="s">
        <v>30</v>
      </c>
      <c r="C13" s="90"/>
      <c r="D13" s="76">
        <f>投入係数表!N13</f>
        <v>2.2883295194508008E-2</v>
      </c>
      <c r="E13" s="77">
        <f t="shared" si="0"/>
        <v>2.2883295194508007</v>
      </c>
      <c r="F13" s="76">
        <f>分析係数表!C16</f>
        <v>4.9817336433078729E-2</v>
      </c>
      <c r="G13" s="77">
        <f t="shared" si="1"/>
        <v>0.11399848154022592</v>
      </c>
      <c r="H13" s="77">
        <v>0.12533655753782674</v>
      </c>
      <c r="I13" s="77">
        <f t="shared" si="2"/>
        <v>0.12533655753782674</v>
      </c>
      <c r="J13" s="76">
        <f>分析係数表!G16</f>
        <v>3.313253012048193E-2</v>
      </c>
      <c r="K13" s="78">
        <f t="shared" si="3"/>
        <v>4.152717267819561E-3</v>
      </c>
      <c r="L13" s="79"/>
      <c r="M13" s="80"/>
      <c r="N13" s="81">
        <f>分析係数表!H16</f>
        <v>1.6966840599225718E-2</v>
      </c>
      <c r="O13" s="82">
        <f t="shared" si="4"/>
        <v>8.4651279303522009E-2</v>
      </c>
      <c r="P13" s="76">
        <f>分析係数表!C16</f>
        <v>4.9817336433078729E-2</v>
      </c>
      <c r="Q13" s="82">
        <f t="shared" si="5"/>
        <v>4.2171012605540705E-3</v>
      </c>
      <c r="R13" s="83">
        <v>5.1392950958956364E-3</v>
      </c>
      <c r="S13" s="84">
        <f t="shared" si="6"/>
        <v>0.13047585263372238</v>
      </c>
      <c r="T13" s="85">
        <f>分析係数表!F16</f>
        <v>0.28614457831325302</v>
      </c>
      <c r="U13" s="86">
        <f t="shared" si="7"/>
        <v>3.7334957831938631E-2</v>
      </c>
      <c r="V13" s="87">
        <f>分析係数表!D16</f>
        <v>3.0120481927710843E-2</v>
      </c>
      <c r="W13" s="167">
        <f t="shared" si="8"/>
        <v>0</v>
      </c>
      <c r="X13" s="76">
        <f>分析係数表!E16</f>
        <v>1.8072289156626505E-2</v>
      </c>
      <c r="Y13" s="166">
        <f t="shared" si="9"/>
        <v>0</v>
      </c>
    </row>
    <row r="14" spans="1:25" x14ac:dyDescent="0.2">
      <c r="A14" s="6" t="s">
        <v>2</v>
      </c>
      <c r="B14" s="5" t="s">
        <v>365</v>
      </c>
      <c r="C14" s="90"/>
      <c r="D14" s="76">
        <f>投入係数表!N14</f>
        <v>7.6277650648360034E-4</v>
      </c>
      <c r="E14" s="77">
        <f t="shared" si="0"/>
        <v>7.6277650648360035E-2</v>
      </c>
      <c r="F14" s="76">
        <f>分析係数表!C17</f>
        <v>0.15217391304347827</v>
      </c>
      <c r="G14" s="77">
        <f t="shared" si="1"/>
        <v>1.1607468576924353E-2</v>
      </c>
      <c r="H14" s="77">
        <v>2.501205259380546E-2</v>
      </c>
      <c r="I14" s="77">
        <f t="shared" si="2"/>
        <v>2.501205259380546E-2</v>
      </c>
      <c r="J14" s="76">
        <f>分析係数表!G17</f>
        <v>0.21460800902425267</v>
      </c>
      <c r="K14" s="78">
        <f t="shared" si="3"/>
        <v>5.3677868087664846E-3</v>
      </c>
      <c r="L14" s="79"/>
      <c r="M14" s="80"/>
      <c r="N14" s="81">
        <f>分析係数表!H17</f>
        <v>2.9400213207653033E-3</v>
      </c>
      <c r="O14" s="82">
        <f t="shared" si="4"/>
        <v>1.4668409508943631E-2</v>
      </c>
      <c r="P14" s="76">
        <f>分析係数表!C17</f>
        <v>0.15217391304347827</v>
      </c>
      <c r="Q14" s="82">
        <f t="shared" si="5"/>
        <v>2.2321492731001177E-3</v>
      </c>
      <c r="R14" s="83">
        <v>5.7016187526144598E-3</v>
      </c>
      <c r="S14" s="84">
        <f t="shared" si="6"/>
        <v>3.0713671346419918E-2</v>
      </c>
      <c r="T14" s="85">
        <f>分析係数表!F17</f>
        <v>0.3288212069937958</v>
      </c>
      <c r="U14" s="86">
        <f t="shared" si="7"/>
        <v>1.0099306483340559E-2</v>
      </c>
      <c r="V14" s="87">
        <f>分析係数表!D17</f>
        <v>7.4732092498589961E-2</v>
      </c>
      <c r="W14" s="167">
        <f t="shared" si="8"/>
        <v>0</v>
      </c>
      <c r="X14" s="76">
        <f>分析係数表!E17</f>
        <v>6.9655950366610264E-2</v>
      </c>
      <c r="Y14" s="166">
        <f t="shared" si="9"/>
        <v>0</v>
      </c>
    </row>
    <row r="15" spans="1:25" x14ac:dyDescent="0.2">
      <c r="A15" s="6" t="s">
        <v>3</v>
      </c>
      <c r="B15" s="5" t="s">
        <v>31</v>
      </c>
      <c r="C15" s="90"/>
      <c r="D15" s="76">
        <f>投入係数表!N15</f>
        <v>5.3394355453852023E-3</v>
      </c>
      <c r="E15" s="77">
        <f t="shared" si="0"/>
        <v>0.53394355453852027</v>
      </c>
      <c r="F15" s="76">
        <f>分析係数表!C18</f>
        <v>0.51625386996904021</v>
      </c>
      <c r="G15" s="77">
        <f t="shared" si="1"/>
        <v>0.27565042637553638</v>
      </c>
      <c r="H15" s="77">
        <v>0.32361049047560686</v>
      </c>
      <c r="I15" s="77">
        <f t="shared" si="2"/>
        <v>0.32361049047560686</v>
      </c>
      <c r="J15" s="76">
        <f>分析係数表!G18</f>
        <v>0.21552579365079366</v>
      </c>
      <c r="K15" s="78">
        <f t="shared" si="3"/>
        <v>6.9746407793477766E-2</v>
      </c>
      <c r="L15" s="79"/>
      <c r="M15" s="80"/>
      <c r="N15" s="81">
        <f>分析係数表!H18</f>
        <v>4.488582169107333E-4</v>
      </c>
      <c r="O15" s="82">
        <f t="shared" si="4"/>
        <v>2.2394518334265083E-3</v>
      </c>
      <c r="P15" s="76">
        <f>分析係数表!C18</f>
        <v>0.51625386996904021</v>
      </c>
      <c r="Q15" s="82">
        <f t="shared" si="5"/>
        <v>1.1561256756156973E-3</v>
      </c>
      <c r="R15" s="83">
        <v>3.7351567375905111E-3</v>
      </c>
      <c r="S15" s="84">
        <f t="shared" si="6"/>
        <v>0.32734564721319737</v>
      </c>
      <c r="T15" s="85">
        <f>分析係数表!F18</f>
        <v>0.45783730158730157</v>
      </c>
      <c r="U15" s="86">
        <f t="shared" si="7"/>
        <v>0.14987104780643906</v>
      </c>
      <c r="V15" s="87">
        <f>分析係数表!D18</f>
        <v>4.1418650793650792E-2</v>
      </c>
      <c r="W15" s="167">
        <f t="shared" si="8"/>
        <v>0</v>
      </c>
      <c r="X15" s="76">
        <f>分析係数表!E18</f>
        <v>3.8690476190476192E-2</v>
      </c>
      <c r="Y15" s="166">
        <f t="shared" si="9"/>
        <v>0</v>
      </c>
    </row>
    <row r="16" spans="1:25" x14ac:dyDescent="0.2">
      <c r="A16" s="6" t="s">
        <v>4</v>
      </c>
      <c r="B16" s="5" t="s">
        <v>32</v>
      </c>
      <c r="C16" s="75">
        <f>最終需要_まとめ!C17</f>
        <v>100</v>
      </c>
      <c r="D16" s="76">
        <f>投入係数表!N16</f>
        <v>0.53775743707093826</v>
      </c>
      <c r="E16" s="77">
        <f t="shared" si="0"/>
        <v>53.775743707093824</v>
      </c>
      <c r="F16" s="76">
        <f>分析係数表!C19</f>
        <v>8.2563671984326903E-2</v>
      </c>
      <c r="G16" s="77">
        <f t="shared" si="1"/>
        <v>4.4399228641457258</v>
      </c>
      <c r="H16" s="77">
        <v>4.6489865716971259</v>
      </c>
      <c r="I16" s="77">
        <f t="shared" si="2"/>
        <v>104.64898657169712</v>
      </c>
      <c r="J16" s="76">
        <f>分析係数表!G19</f>
        <v>5.7971014492753624E-2</v>
      </c>
      <c r="K16" s="78">
        <f t="shared" si="3"/>
        <v>6.0666079171998328</v>
      </c>
      <c r="L16" s="79"/>
      <c r="M16" s="80"/>
      <c r="N16" s="81">
        <f>分析係数表!H19</f>
        <v>-1.1221455422768333E-4</v>
      </c>
      <c r="O16" s="82">
        <f t="shared" si="4"/>
        <v>-5.5986295835662708E-4</v>
      </c>
      <c r="P16" s="76">
        <f>分析係数表!C19</f>
        <v>8.2563671984326903E-2</v>
      </c>
      <c r="Q16" s="82">
        <f t="shared" si="5"/>
        <v>-4.6224341649931433E-5</v>
      </c>
      <c r="R16" s="83">
        <v>3.4469708671975397E-4</v>
      </c>
      <c r="S16" s="84">
        <f t="shared" si="6"/>
        <v>104.64933126878384</v>
      </c>
      <c r="T16" s="85">
        <f>分析係数表!F19</f>
        <v>0.2402745995423341</v>
      </c>
      <c r="U16" s="86">
        <f t="shared" si="7"/>
        <v>25.144576162980098</v>
      </c>
      <c r="V16" s="87">
        <f>分析係数表!D19</f>
        <v>4.6529366895499621E-2</v>
      </c>
      <c r="W16" s="167">
        <f t="shared" si="8"/>
        <v>5</v>
      </c>
      <c r="X16" s="76">
        <f>分析係数表!E19</f>
        <v>5.1106025934401222E-2</v>
      </c>
      <c r="Y16" s="166">
        <f t="shared" si="9"/>
        <v>5</v>
      </c>
    </row>
    <row r="17" spans="1:25" x14ac:dyDescent="0.2">
      <c r="A17" s="6" t="s">
        <v>5</v>
      </c>
      <c r="B17" s="5" t="s">
        <v>33</v>
      </c>
      <c r="C17" s="90"/>
      <c r="D17" s="76">
        <f>投入係数表!N17</f>
        <v>8.3905415713196041E-3</v>
      </c>
      <c r="E17" s="77">
        <f t="shared" si="0"/>
        <v>0.83905415713196041</v>
      </c>
      <c r="F17" s="76">
        <f>分析係数表!C20</f>
        <v>2.7239392352016778E-2</v>
      </c>
      <c r="G17" s="77">
        <f t="shared" si="1"/>
        <v>2.2855325390708205E-2</v>
      </c>
      <c r="H17" s="77">
        <v>2.4983593234737912E-2</v>
      </c>
      <c r="I17" s="77">
        <f t="shared" si="2"/>
        <v>2.4983593234737912E-2</v>
      </c>
      <c r="J17" s="76">
        <f>分析係数表!G20</f>
        <v>0.10507246376811594</v>
      </c>
      <c r="K17" s="78">
        <f t="shared" si="3"/>
        <v>2.6250876949543457E-3</v>
      </c>
      <c r="L17" s="79"/>
      <c r="M17" s="80"/>
      <c r="N17" s="81">
        <f>分析係数表!H20</f>
        <v>5.610727711384166E-4</v>
      </c>
      <c r="O17" s="82">
        <f t="shared" si="4"/>
        <v>2.7993147917831354E-3</v>
      </c>
      <c r="P17" s="76">
        <f>分析係数表!C20</f>
        <v>2.7239392352016778E-2</v>
      </c>
      <c r="Q17" s="82">
        <f t="shared" si="5"/>
        <v>7.6251633930184983E-5</v>
      </c>
      <c r="R17" s="83">
        <v>2.5327541143732254E-4</v>
      </c>
      <c r="S17" s="84">
        <f t="shared" si="6"/>
        <v>2.5236868646175234E-2</v>
      </c>
      <c r="T17" s="85">
        <f>分析係数表!F20</f>
        <v>0.2318840579710145</v>
      </c>
      <c r="U17" s="86">
        <f t="shared" si="7"/>
        <v>5.8520275121565759E-3</v>
      </c>
      <c r="V17" s="87">
        <f>分析係数表!D20</f>
        <v>0</v>
      </c>
      <c r="W17" s="167">
        <f t="shared" si="8"/>
        <v>0</v>
      </c>
      <c r="X17" s="76">
        <f>分析係数表!E20</f>
        <v>0</v>
      </c>
      <c r="Y17" s="166">
        <f t="shared" si="9"/>
        <v>0</v>
      </c>
    </row>
    <row r="18" spans="1:25" x14ac:dyDescent="0.2">
      <c r="A18" s="6" t="s">
        <v>6</v>
      </c>
      <c r="B18" s="5" t="s">
        <v>34</v>
      </c>
      <c r="C18" s="90"/>
      <c r="D18" s="76">
        <f>投入係数表!N18</f>
        <v>7.6277650648360034E-4</v>
      </c>
      <c r="E18" s="77">
        <f t="shared" si="0"/>
        <v>7.6277650648360035E-2</v>
      </c>
      <c r="F18" s="76">
        <f>分析係数表!C21</f>
        <v>0.24117205108940643</v>
      </c>
      <c r="G18" s="77">
        <f t="shared" si="1"/>
        <v>1.839603745914618E-2</v>
      </c>
      <c r="H18" s="77">
        <v>4.0512921016059814E-2</v>
      </c>
      <c r="I18" s="77">
        <f t="shared" si="2"/>
        <v>4.0512921016059814E-2</v>
      </c>
      <c r="J18" s="76">
        <f>分析係数表!G21</f>
        <v>0.28520236087689715</v>
      </c>
      <c r="K18" s="78">
        <f t="shared" si="3"/>
        <v>1.1554380719799522E-2</v>
      </c>
      <c r="L18" s="79"/>
      <c r="M18" s="80"/>
      <c r="N18" s="81">
        <f>分析係数表!H21</f>
        <v>9.4260225551254001E-4</v>
      </c>
      <c r="O18" s="82">
        <f t="shared" si="4"/>
        <v>4.7028488501956681E-3</v>
      </c>
      <c r="P18" s="76">
        <f>分析係数表!C21</f>
        <v>0.24117205108940643</v>
      </c>
      <c r="Q18" s="82">
        <f t="shared" si="5"/>
        <v>1.1341957031651459E-3</v>
      </c>
      <c r="R18" s="83">
        <v>3.3396376546607097E-3</v>
      </c>
      <c r="S18" s="84">
        <f t="shared" si="6"/>
        <v>4.3852558670720521E-2</v>
      </c>
      <c r="T18" s="85">
        <f>分析係数表!F21</f>
        <v>0.42559021922428331</v>
      </c>
      <c r="U18" s="86">
        <f t="shared" si="7"/>
        <v>1.8663220058217692E-2</v>
      </c>
      <c r="V18" s="87">
        <f>分析係数表!D21</f>
        <v>8.8743676222596962E-2</v>
      </c>
      <c r="W18" s="167">
        <f t="shared" si="8"/>
        <v>0</v>
      </c>
      <c r="X18" s="76">
        <f>分析係数表!E21</f>
        <v>7.2512647554806076E-2</v>
      </c>
      <c r="Y18" s="166">
        <f t="shared" si="9"/>
        <v>0</v>
      </c>
    </row>
    <row r="19" spans="1:25" x14ac:dyDescent="0.2">
      <c r="A19" s="6" t="s">
        <v>7</v>
      </c>
      <c r="B19" s="5" t="s">
        <v>269</v>
      </c>
      <c r="C19" s="90"/>
      <c r="D19" s="76">
        <f>投入係数表!N19</f>
        <v>0</v>
      </c>
      <c r="E19" s="77">
        <f t="shared" si="0"/>
        <v>0</v>
      </c>
      <c r="F19" s="76">
        <f>分析係数表!C22</f>
        <v>3.5323801513877262E-2</v>
      </c>
      <c r="G19" s="77">
        <f t="shared" si="1"/>
        <v>0</v>
      </c>
      <c r="H19" s="77">
        <v>4.3947677990112914E-4</v>
      </c>
      <c r="I19" s="77">
        <f t="shared" si="2"/>
        <v>4.3947677990112914E-4</v>
      </c>
      <c r="J19" s="76">
        <f>分析係数表!G22</f>
        <v>0.19469026548672566</v>
      </c>
      <c r="K19" s="78">
        <f t="shared" si="3"/>
        <v>8.5561850954202139E-5</v>
      </c>
      <c r="L19" s="79"/>
      <c r="M19" s="80"/>
      <c r="N19" s="81">
        <f>分析係数表!H22</f>
        <v>4.4885821691073332E-5</v>
      </c>
      <c r="O19" s="82">
        <f t="shared" si="4"/>
        <v>2.2394518334265085E-4</v>
      </c>
      <c r="P19" s="76">
        <f>分析係数表!C22</f>
        <v>3.5323801513877262E-2</v>
      </c>
      <c r="Q19" s="82">
        <f t="shared" si="5"/>
        <v>7.9105952063846511E-6</v>
      </c>
      <c r="R19" s="83">
        <v>9.7091790295209261E-5</v>
      </c>
      <c r="S19" s="84">
        <f t="shared" si="6"/>
        <v>5.3656857019633835E-4</v>
      </c>
      <c r="T19" s="85">
        <f>分析係数表!F22</f>
        <v>0.41199606686332352</v>
      </c>
      <c r="U19" s="86">
        <f t="shared" si="7"/>
        <v>2.210641405233685E-4</v>
      </c>
      <c r="V19" s="87">
        <f>分析係数表!D22</f>
        <v>8.6529006882989187E-2</v>
      </c>
      <c r="W19" s="167">
        <f t="shared" si="8"/>
        <v>0</v>
      </c>
      <c r="X19" s="76">
        <f>分析係数表!E22</f>
        <v>8.9478859390363819E-2</v>
      </c>
      <c r="Y19" s="166">
        <f t="shared" si="9"/>
        <v>0</v>
      </c>
    </row>
    <row r="20" spans="1:25" x14ac:dyDescent="0.2">
      <c r="A20" s="6" t="s">
        <v>8</v>
      </c>
      <c r="B20" s="5" t="s">
        <v>270</v>
      </c>
      <c r="C20" s="90"/>
      <c r="D20" s="76">
        <f>投入係数表!N20</f>
        <v>0</v>
      </c>
      <c r="E20" s="77">
        <f t="shared" si="0"/>
        <v>0</v>
      </c>
      <c r="F20" s="76">
        <f>分析係数表!C23</f>
        <v>0</v>
      </c>
      <c r="G20" s="77">
        <f t="shared" si="1"/>
        <v>0</v>
      </c>
      <c r="H20" s="77">
        <v>0</v>
      </c>
      <c r="I20" s="77">
        <f t="shared" si="2"/>
        <v>0</v>
      </c>
      <c r="J20" s="76">
        <f>分析係数表!G23</f>
        <v>0.21571476472560636</v>
      </c>
      <c r="K20" s="78">
        <f t="shared" si="3"/>
        <v>0</v>
      </c>
      <c r="L20" s="79"/>
      <c r="M20" s="80"/>
      <c r="N20" s="81">
        <f>分析係数表!H23</f>
        <v>2.2442910845536666E-5</v>
      </c>
      <c r="O20" s="82">
        <f t="shared" si="4"/>
        <v>1.1197259167132542E-4</v>
      </c>
      <c r="P20" s="76">
        <f>分析係数表!C23</f>
        <v>0</v>
      </c>
      <c r="Q20" s="82">
        <f t="shared" si="5"/>
        <v>0</v>
      </c>
      <c r="R20" s="83">
        <v>0</v>
      </c>
      <c r="S20" s="84">
        <f t="shared" si="6"/>
        <v>0</v>
      </c>
      <c r="T20" s="85">
        <f>分析係数表!F23</f>
        <v>0.43970045825416343</v>
      </c>
      <c r="U20" s="86">
        <f t="shared" si="7"/>
        <v>0</v>
      </c>
      <c r="V20" s="87">
        <f>分析係数表!D23</f>
        <v>2.7830557728847658E-2</v>
      </c>
      <c r="W20" s="167">
        <f t="shared" si="8"/>
        <v>0</v>
      </c>
      <c r="X20" s="76">
        <f>分析係数表!E23</f>
        <v>2.7159941879959765E-2</v>
      </c>
      <c r="Y20" s="166">
        <f t="shared" si="9"/>
        <v>0</v>
      </c>
    </row>
    <row r="21" spans="1:25" x14ac:dyDescent="0.2">
      <c r="A21" s="6" t="s">
        <v>9</v>
      </c>
      <c r="B21" s="5" t="s">
        <v>271</v>
      </c>
      <c r="C21" s="90"/>
      <c r="D21" s="76">
        <f>投入係数表!N21</f>
        <v>0</v>
      </c>
      <c r="E21" s="77">
        <f t="shared" si="0"/>
        <v>0</v>
      </c>
      <c r="F21" s="76">
        <f>分析係数表!C24</f>
        <v>0.4951060358890701</v>
      </c>
      <c r="G21" s="77">
        <f t="shared" si="1"/>
        <v>0</v>
      </c>
      <c r="H21" s="77">
        <v>4.0697286101450021E-3</v>
      </c>
      <c r="I21" s="77">
        <f t="shared" si="2"/>
        <v>4.0697286101450021E-3</v>
      </c>
      <c r="J21" s="76">
        <f>分析係数表!G24</f>
        <v>0.20816733067729085</v>
      </c>
      <c r="K21" s="78">
        <f t="shared" si="3"/>
        <v>8.471845413548859E-4</v>
      </c>
      <c r="L21" s="79"/>
      <c r="M21" s="80"/>
      <c r="N21" s="81">
        <f>分析係数表!H24</f>
        <v>3.5908657352858665E-4</v>
      </c>
      <c r="O21" s="82">
        <f t="shared" si="4"/>
        <v>1.7915614667412068E-3</v>
      </c>
      <c r="P21" s="76">
        <f>分析係数表!C24</f>
        <v>0.4951060358890701</v>
      </c>
      <c r="Q21" s="82">
        <f t="shared" si="5"/>
        <v>8.8701289584984695E-4</v>
      </c>
      <c r="R21" s="83">
        <v>4.3502507035026346E-3</v>
      </c>
      <c r="S21" s="84">
        <f t="shared" si="6"/>
        <v>8.4199793136476367E-3</v>
      </c>
      <c r="T21" s="85">
        <f>分析係数表!F24</f>
        <v>0.39043824701195218</v>
      </c>
      <c r="U21" s="86">
        <f t="shared" si="7"/>
        <v>3.2874819630974834E-3</v>
      </c>
      <c r="V21" s="87">
        <f>分析係数表!D24</f>
        <v>1.4940239043824702E-2</v>
      </c>
      <c r="W21" s="167">
        <f t="shared" si="8"/>
        <v>0</v>
      </c>
      <c r="X21" s="76">
        <f>分析係数表!E24</f>
        <v>1.0956175298804782E-2</v>
      </c>
      <c r="Y21" s="166">
        <f t="shared" si="9"/>
        <v>0</v>
      </c>
    </row>
    <row r="22" spans="1:25" x14ac:dyDescent="0.2">
      <c r="A22" s="6" t="s">
        <v>10</v>
      </c>
      <c r="B22" s="5" t="s">
        <v>272</v>
      </c>
      <c r="C22" s="90"/>
      <c r="D22" s="76">
        <f>投入係数表!N22</f>
        <v>0</v>
      </c>
      <c r="E22" s="77">
        <f t="shared" si="0"/>
        <v>0</v>
      </c>
      <c r="F22" s="76">
        <f>分析係数表!C25</f>
        <v>2.1697016660209179E-2</v>
      </c>
      <c r="G22" s="77">
        <f t="shared" si="1"/>
        <v>0</v>
      </c>
      <c r="H22" s="77">
        <v>5.2609247121706356E-4</v>
      </c>
      <c r="I22" s="77">
        <f t="shared" si="2"/>
        <v>5.2609247121706356E-4</v>
      </c>
      <c r="J22" s="76">
        <f>分析係数表!G25</f>
        <v>0.19533527696793002</v>
      </c>
      <c r="K22" s="78">
        <f t="shared" si="3"/>
        <v>1.0276441857592786E-4</v>
      </c>
      <c r="L22" s="79"/>
      <c r="M22" s="80"/>
      <c r="N22" s="81">
        <f>分析係数表!H25</f>
        <v>5.2740840487011166E-4</v>
      </c>
      <c r="O22" s="82">
        <f t="shared" si="4"/>
        <v>2.6313559042761476E-3</v>
      </c>
      <c r="P22" s="76">
        <f>分析係数表!C25</f>
        <v>2.1697016660209179E-2</v>
      </c>
      <c r="Q22" s="82">
        <f t="shared" si="5"/>
        <v>5.7092572894019362E-5</v>
      </c>
      <c r="R22" s="83">
        <v>4.5897938115931574E-4</v>
      </c>
      <c r="S22" s="84">
        <f t="shared" si="6"/>
        <v>9.8507185237637924E-4</v>
      </c>
      <c r="T22" s="85">
        <f>分析係数表!F25</f>
        <v>0.34839650145772594</v>
      </c>
      <c r="U22" s="86">
        <f t="shared" si="7"/>
        <v>3.4319558705241202E-4</v>
      </c>
      <c r="V22" s="87">
        <f>分析係数表!D25</f>
        <v>0.22157434402332363</v>
      </c>
      <c r="W22" s="167">
        <f t="shared" si="8"/>
        <v>0</v>
      </c>
      <c r="X22" s="76">
        <f>分析係数表!E25</f>
        <v>0.11661807580174927</v>
      </c>
      <c r="Y22" s="166">
        <f t="shared" si="9"/>
        <v>0</v>
      </c>
    </row>
    <row r="23" spans="1:25" x14ac:dyDescent="0.2">
      <c r="A23" s="6" t="s">
        <v>11</v>
      </c>
      <c r="B23" s="5" t="s">
        <v>35</v>
      </c>
      <c r="C23" s="90"/>
      <c r="D23" s="76">
        <f>投入係数表!N23</f>
        <v>0</v>
      </c>
      <c r="E23" s="77">
        <f t="shared" si="0"/>
        <v>0</v>
      </c>
      <c r="F23" s="76">
        <f>分析係数表!C26</f>
        <v>0.4020083102493075</v>
      </c>
      <c r="G23" s="77">
        <f t="shared" si="1"/>
        <v>0</v>
      </c>
      <c r="H23" s="77">
        <v>5.2953809518073627E-3</v>
      </c>
      <c r="I23" s="77">
        <f t="shared" si="2"/>
        <v>5.2953809518073627E-3</v>
      </c>
      <c r="J23" s="76">
        <f>分析係数表!G26</f>
        <v>0.19660602354380063</v>
      </c>
      <c r="K23" s="78">
        <f t="shared" si="3"/>
        <v>1.0411037920844317E-3</v>
      </c>
      <c r="L23" s="79"/>
      <c r="M23" s="80"/>
      <c r="N23" s="81">
        <f>分析係数表!H26</f>
        <v>1.0985804858890199E-2</v>
      </c>
      <c r="O23" s="82">
        <f t="shared" si="4"/>
        <v>5.48105836231138E-2</v>
      </c>
      <c r="P23" s="76">
        <f>分析係数表!C26</f>
        <v>0.4020083102493075</v>
      </c>
      <c r="Q23" s="82">
        <f t="shared" si="5"/>
        <v>2.2034310106106344E-2</v>
      </c>
      <c r="R23" s="83">
        <v>2.4383528991047829E-2</v>
      </c>
      <c r="S23" s="84">
        <f t="shared" si="6"/>
        <v>2.9678909942855193E-2</v>
      </c>
      <c r="T23" s="85">
        <f>分析係数表!F26</f>
        <v>0.33374101819293683</v>
      </c>
      <c r="U23" s="86">
        <f t="shared" si="7"/>
        <v>9.9050696231849696E-3</v>
      </c>
      <c r="V23" s="87">
        <f>分析係数表!D26</f>
        <v>1.513530041278092E-2</v>
      </c>
      <c r="W23" s="167">
        <f t="shared" si="8"/>
        <v>0</v>
      </c>
      <c r="X23" s="76">
        <f>分析係数表!E26</f>
        <v>1.5288182235132243E-2</v>
      </c>
      <c r="Y23" s="166">
        <f t="shared" si="9"/>
        <v>0</v>
      </c>
    </row>
    <row r="24" spans="1:25" x14ac:dyDescent="0.2">
      <c r="A24" s="6" t="s">
        <v>12</v>
      </c>
      <c r="B24" s="5" t="s">
        <v>366</v>
      </c>
      <c r="C24" s="90"/>
      <c r="D24" s="76">
        <f>投入係数表!N24</f>
        <v>0</v>
      </c>
      <c r="E24" s="77">
        <f t="shared" si="0"/>
        <v>0</v>
      </c>
      <c r="F24" s="76">
        <f>分析係数表!C27</f>
        <v>0.43829355002539361</v>
      </c>
      <c r="G24" s="77">
        <f t="shared" si="1"/>
        <v>0</v>
      </c>
      <c r="H24" s="77">
        <v>1.0888001886195508E-3</v>
      </c>
      <c r="I24" s="77">
        <f t="shared" si="2"/>
        <v>1.0888001886195508E-3</v>
      </c>
      <c r="J24" s="76">
        <f>分析係数表!G27</f>
        <v>0.17011899515204937</v>
      </c>
      <c r="K24" s="78">
        <f t="shared" si="3"/>
        <v>1.852255940093198E-4</v>
      </c>
      <c r="L24" s="79"/>
      <c r="M24" s="80"/>
      <c r="N24" s="81">
        <f>分析係数表!H27</f>
        <v>1.1098019413117881E-2</v>
      </c>
      <c r="O24" s="82">
        <f t="shared" si="4"/>
        <v>5.5370446581470417E-2</v>
      </c>
      <c r="P24" s="76">
        <f>分析係数表!C27</f>
        <v>0.43829355002539361</v>
      </c>
      <c r="Q24" s="82">
        <f t="shared" si="5"/>
        <v>2.4268509598684089E-2</v>
      </c>
      <c r="R24" s="83">
        <v>2.4834728821896006E-2</v>
      </c>
      <c r="S24" s="84">
        <f t="shared" si="6"/>
        <v>2.5923529010515558E-2</v>
      </c>
      <c r="T24" s="85">
        <f>分析係数表!F27</f>
        <v>0.31996474217717058</v>
      </c>
      <c r="U24" s="86">
        <f t="shared" si="7"/>
        <v>8.2946152761720123E-3</v>
      </c>
      <c r="V24" s="87">
        <f>分析係数表!D27</f>
        <v>4.2309387395328336E-2</v>
      </c>
      <c r="W24" s="167">
        <f t="shared" si="8"/>
        <v>0</v>
      </c>
      <c r="X24" s="76">
        <f>分析係数表!E27</f>
        <v>4.9360951961216398E-2</v>
      </c>
      <c r="Y24" s="166">
        <f t="shared" si="9"/>
        <v>0</v>
      </c>
    </row>
    <row r="25" spans="1:25" x14ac:dyDescent="0.2">
      <c r="A25" s="6" t="s">
        <v>13</v>
      </c>
      <c r="B25" s="5" t="s">
        <v>192</v>
      </c>
      <c r="C25" s="90"/>
      <c r="D25" s="76">
        <f>投入係数表!N25</f>
        <v>0</v>
      </c>
      <c r="E25" s="77">
        <f t="shared" si="0"/>
        <v>0</v>
      </c>
      <c r="F25" s="76">
        <f>分析係数表!C28</f>
        <v>5.3001622498647927E-2</v>
      </c>
      <c r="G25" s="77">
        <f t="shared" si="1"/>
        <v>0</v>
      </c>
      <c r="H25" s="77">
        <v>1.2878786284975777E-3</v>
      </c>
      <c r="I25" s="77">
        <f t="shared" si="2"/>
        <v>1.2878786284975777E-3</v>
      </c>
      <c r="J25" s="76">
        <f>分析係数表!G28</f>
        <v>0.12481857764876633</v>
      </c>
      <c r="K25" s="78">
        <f t="shared" si="3"/>
        <v>1.6075117859331157E-4</v>
      </c>
      <c r="L25" s="79"/>
      <c r="M25" s="80"/>
      <c r="N25" s="81">
        <f>分析係数表!H28</f>
        <v>2.0793356898389723E-2</v>
      </c>
      <c r="O25" s="82">
        <f t="shared" si="4"/>
        <v>0.10374260618348301</v>
      </c>
      <c r="P25" s="76">
        <f>分析係数表!C28</f>
        <v>5.3001622498647927E-2</v>
      </c>
      <c r="Q25" s="82">
        <f t="shared" si="5"/>
        <v>5.4985264499628648E-3</v>
      </c>
      <c r="R25" s="83">
        <v>5.9538752653085945E-3</v>
      </c>
      <c r="S25" s="84">
        <f t="shared" si="6"/>
        <v>7.2417538938061724E-3</v>
      </c>
      <c r="T25" s="85">
        <f>分析係数表!F28</f>
        <v>0.21335268505079827</v>
      </c>
      <c r="U25" s="86">
        <f t="shared" si="7"/>
        <v>1.5450476377206204E-3</v>
      </c>
      <c r="V25" s="87">
        <f>分析係数表!D28</f>
        <v>0.1204644412191582</v>
      </c>
      <c r="W25" s="167">
        <f t="shared" si="8"/>
        <v>0</v>
      </c>
      <c r="X25" s="76">
        <f>分析係数表!E28</f>
        <v>0.11683599419448476</v>
      </c>
      <c r="Y25" s="166">
        <f t="shared" si="9"/>
        <v>0</v>
      </c>
    </row>
    <row r="26" spans="1:25" x14ac:dyDescent="0.2">
      <c r="A26" s="6" t="s">
        <v>14</v>
      </c>
      <c r="B26" s="5" t="s">
        <v>50</v>
      </c>
      <c r="C26" s="90"/>
      <c r="D26" s="76">
        <f>投入係数表!N26</f>
        <v>7.6277650648360028E-3</v>
      </c>
      <c r="E26" s="77">
        <f t="shared" si="0"/>
        <v>0.76277650648360029</v>
      </c>
      <c r="F26" s="76">
        <f>分析係数表!C29</f>
        <v>0.65190409026798313</v>
      </c>
      <c r="G26" s="77">
        <f t="shared" si="1"/>
        <v>0.49725712453698179</v>
      </c>
      <c r="H26" s="77">
        <v>0.58315938215169028</v>
      </c>
      <c r="I26" s="77">
        <f t="shared" si="2"/>
        <v>0.58315938215169028</v>
      </c>
      <c r="J26" s="76">
        <f>分析係数表!G29</f>
        <v>0.25912644337660473</v>
      </c>
      <c r="K26" s="78">
        <f t="shared" si="3"/>
        <v>0.15111201661866577</v>
      </c>
      <c r="L26" s="79"/>
      <c r="M26" s="80"/>
      <c r="N26" s="81">
        <f>分析係数表!H29</f>
        <v>1.0054424058800426E-2</v>
      </c>
      <c r="O26" s="82">
        <f t="shared" si="4"/>
        <v>5.0163721068753782E-2</v>
      </c>
      <c r="P26" s="76">
        <f>分析係数表!C29</f>
        <v>0.65190409026798313</v>
      </c>
      <c r="Q26" s="82">
        <f t="shared" si="5"/>
        <v>3.2701934947782792E-2</v>
      </c>
      <c r="R26" s="83">
        <v>5.5757115166735149E-2</v>
      </c>
      <c r="S26" s="84">
        <f t="shared" si="6"/>
        <v>0.63891649731842537</v>
      </c>
      <c r="T26" s="85">
        <f>分析係数表!F29</f>
        <v>0.37595926271247221</v>
      </c>
      <c r="U26" s="86">
        <f t="shared" si="7"/>
        <v>0.24020657526667044</v>
      </c>
      <c r="V26" s="87">
        <f>分析係数表!D29</f>
        <v>5.8165387649716703E-2</v>
      </c>
      <c r="W26" s="167">
        <f t="shared" si="8"/>
        <v>0</v>
      </c>
      <c r="X26" s="76">
        <f>分析係数表!E29</f>
        <v>4.2817184250161372E-2</v>
      </c>
      <c r="Y26" s="166">
        <f t="shared" si="9"/>
        <v>0</v>
      </c>
    </row>
    <row r="27" spans="1:25" x14ac:dyDescent="0.2">
      <c r="A27" s="6" t="s">
        <v>15</v>
      </c>
      <c r="B27" s="5" t="s">
        <v>36</v>
      </c>
      <c r="C27" s="90"/>
      <c r="D27" s="76">
        <f>投入係数表!N27</f>
        <v>4.5766590389016018E-3</v>
      </c>
      <c r="E27" s="77">
        <f t="shared" si="0"/>
        <v>0.45766590389016021</v>
      </c>
      <c r="F27" s="76">
        <f>分析係数表!C30</f>
        <v>1</v>
      </c>
      <c r="G27" s="77">
        <f t="shared" si="1"/>
        <v>0.45766590389016021</v>
      </c>
      <c r="H27" s="77">
        <v>0.52491447404227276</v>
      </c>
      <c r="I27" s="77">
        <f t="shared" si="2"/>
        <v>0.52491447404227276</v>
      </c>
      <c r="J27" s="76">
        <f>分析係数表!G30</f>
        <v>0.34475873544093177</v>
      </c>
      <c r="K27" s="78">
        <f t="shared" si="3"/>
        <v>0.18096885028545576</v>
      </c>
      <c r="L27" s="79"/>
      <c r="M27" s="80"/>
      <c r="N27" s="81">
        <f>分析係数表!H30</f>
        <v>0</v>
      </c>
      <c r="O27" s="82">
        <f t="shared" si="4"/>
        <v>0</v>
      </c>
      <c r="P27" s="76">
        <f>分析係数表!C30</f>
        <v>1</v>
      </c>
      <c r="Q27" s="82">
        <f t="shared" si="5"/>
        <v>0</v>
      </c>
      <c r="R27" s="83">
        <v>1.2289855922516031E-2</v>
      </c>
      <c r="S27" s="84">
        <f t="shared" si="6"/>
        <v>0.53720432996478884</v>
      </c>
      <c r="T27" s="85">
        <f>分析係数表!F30</f>
        <v>0.43948973932334995</v>
      </c>
      <c r="U27" s="86">
        <f t="shared" si="7"/>
        <v>0.23609579093959993</v>
      </c>
      <c r="V27" s="87">
        <f>分析係数表!D30</f>
        <v>0.13666112035496394</v>
      </c>
      <c r="W27" s="167">
        <f t="shared" si="8"/>
        <v>0</v>
      </c>
      <c r="X27" s="76">
        <f>分析係数表!E30</f>
        <v>8.1752634498058793E-2</v>
      </c>
      <c r="Y27" s="166">
        <f t="shared" si="9"/>
        <v>0</v>
      </c>
    </row>
    <row r="28" spans="1:25" x14ac:dyDescent="0.2">
      <c r="A28" s="6" t="s">
        <v>16</v>
      </c>
      <c r="B28" s="5" t="s">
        <v>193</v>
      </c>
      <c r="C28" s="90"/>
      <c r="D28" s="76">
        <f>投入係数表!N28</f>
        <v>4.5003813882532419E-2</v>
      </c>
      <c r="E28" s="77">
        <f t="shared" si="0"/>
        <v>4.500381388253242</v>
      </c>
      <c r="F28" s="76">
        <f>分析係数表!C31</f>
        <v>0.24163027656477443</v>
      </c>
      <c r="G28" s="77">
        <f t="shared" si="1"/>
        <v>1.0874283994905942</v>
      </c>
      <c r="H28" s="77">
        <v>1.1679260559421343</v>
      </c>
      <c r="I28" s="77">
        <f t="shared" si="2"/>
        <v>1.1679260559421343</v>
      </c>
      <c r="J28" s="76">
        <f>分析係数表!G31</f>
        <v>7.02247191011236E-2</v>
      </c>
      <c r="K28" s="78">
        <f t="shared" si="3"/>
        <v>8.201727920941955E-2</v>
      </c>
      <c r="L28" s="79"/>
      <c r="M28" s="80"/>
      <c r="N28" s="81">
        <f>分析係数表!H31</f>
        <v>2.3138641081748304E-2</v>
      </c>
      <c r="O28" s="82">
        <f t="shared" si="4"/>
        <v>0.11544374201313652</v>
      </c>
      <c r="P28" s="76">
        <f>分析係数表!C31</f>
        <v>0.24163027656477443</v>
      </c>
      <c r="Q28" s="82">
        <f t="shared" si="5"/>
        <v>2.7894703310306645E-2</v>
      </c>
      <c r="R28" s="83">
        <v>3.6889594797218664E-2</v>
      </c>
      <c r="S28" s="84">
        <f t="shared" si="6"/>
        <v>1.204815650739353</v>
      </c>
      <c r="T28" s="85">
        <f>分析係数表!F31</f>
        <v>0.24349497338852749</v>
      </c>
      <c r="U28" s="86">
        <f t="shared" si="7"/>
        <v>0.29336655481486018</v>
      </c>
      <c r="V28" s="87">
        <f>分析係数表!D31</f>
        <v>2.9568302779420464E-4</v>
      </c>
      <c r="W28" s="167">
        <f t="shared" si="8"/>
        <v>0</v>
      </c>
      <c r="X28" s="76">
        <f>分析係数表!E31</f>
        <v>2.9568302779420464E-4</v>
      </c>
      <c r="Y28" s="166">
        <f t="shared" si="9"/>
        <v>0</v>
      </c>
    </row>
    <row r="29" spans="1:25" x14ac:dyDescent="0.2">
      <c r="A29" s="6" t="s">
        <v>17</v>
      </c>
      <c r="B29" s="5" t="s">
        <v>273</v>
      </c>
      <c r="C29" s="90"/>
      <c r="D29" s="76">
        <f>投入係数表!N29</f>
        <v>7.6277650648360034E-4</v>
      </c>
      <c r="E29" s="77">
        <f t="shared" si="0"/>
        <v>7.6277650648360035E-2</v>
      </c>
      <c r="F29" s="76">
        <f>分析係数表!C32</f>
        <v>0.66123499142367059</v>
      </c>
      <c r="G29" s="77">
        <f t="shared" si="1"/>
        <v>5.0437451672286089E-2</v>
      </c>
      <c r="H29" s="77">
        <v>6.3534705471259958E-2</v>
      </c>
      <c r="I29" s="77">
        <f t="shared" si="2"/>
        <v>6.3534705471259958E-2</v>
      </c>
      <c r="J29" s="76">
        <f>分析係数表!G32</f>
        <v>0.1404639175257732</v>
      </c>
      <c r="K29" s="78">
        <f t="shared" si="3"/>
        <v>8.9243336293393493E-3</v>
      </c>
      <c r="L29" s="79"/>
      <c r="M29" s="80"/>
      <c r="N29" s="81">
        <f>分析係数表!H32</f>
        <v>6.5982157885877794E-3</v>
      </c>
      <c r="O29" s="82">
        <f t="shared" si="4"/>
        <v>3.2919941951369672E-2</v>
      </c>
      <c r="P29" s="76">
        <f>分析係数表!C32</f>
        <v>0.66123499142367059</v>
      </c>
      <c r="Q29" s="82">
        <f t="shared" si="5"/>
        <v>2.1767817533881659E-2</v>
      </c>
      <c r="R29" s="83">
        <v>2.8637736021959088E-2</v>
      </c>
      <c r="S29" s="84">
        <f t="shared" si="6"/>
        <v>9.2172441493219043E-2</v>
      </c>
      <c r="T29" s="85">
        <f>分析係数表!F32</f>
        <v>0.47938144329896909</v>
      </c>
      <c r="U29" s="86">
        <f t="shared" si="7"/>
        <v>4.4185758035409133E-2</v>
      </c>
      <c r="V29" s="87">
        <f>分析係数表!D32</f>
        <v>7.7319587628865982E-3</v>
      </c>
      <c r="W29" s="167">
        <f t="shared" si="8"/>
        <v>0</v>
      </c>
      <c r="X29" s="76">
        <f>分析係数表!E32</f>
        <v>1.1597938144329897E-2</v>
      </c>
      <c r="Y29" s="166">
        <f t="shared" si="9"/>
        <v>0</v>
      </c>
    </row>
    <row r="30" spans="1:25" x14ac:dyDescent="0.2">
      <c r="A30" s="6" t="s">
        <v>18</v>
      </c>
      <c r="B30" s="5" t="s">
        <v>274</v>
      </c>
      <c r="C30" s="90"/>
      <c r="D30" s="76">
        <f>投入係数表!N30</f>
        <v>0</v>
      </c>
      <c r="E30" s="77">
        <f t="shared" si="0"/>
        <v>0</v>
      </c>
      <c r="F30" s="76">
        <f>分析係数表!C33</f>
        <v>1</v>
      </c>
      <c r="G30" s="77">
        <f t="shared" si="1"/>
        <v>0</v>
      </c>
      <c r="H30" s="77">
        <v>1.6536761628329896E-2</v>
      </c>
      <c r="I30" s="77">
        <f t="shared" si="2"/>
        <v>1.6536761628329896E-2</v>
      </c>
      <c r="J30" s="76">
        <f>分析係数表!G33</f>
        <v>0.50865580448065173</v>
      </c>
      <c r="K30" s="78">
        <f t="shared" si="3"/>
        <v>8.411519789562916E-3</v>
      </c>
      <c r="L30" s="79"/>
      <c r="M30" s="80"/>
      <c r="N30" s="81">
        <f>分析係数表!H33</f>
        <v>9.7626662178084496E-4</v>
      </c>
      <c r="O30" s="82">
        <f t="shared" si="4"/>
        <v>4.8708077377026555E-3</v>
      </c>
      <c r="P30" s="76">
        <f>分析係数表!C33</f>
        <v>1</v>
      </c>
      <c r="Q30" s="82">
        <f t="shared" si="5"/>
        <v>4.8708077377026555E-3</v>
      </c>
      <c r="R30" s="83">
        <v>1.8454683323608195E-2</v>
      </c>
      <c r="S30" s="84">
        <f t="shared" si="6"/>
        <v>3.4991444951938094E-2</v>
      </c>
      <c r="T30" s="85">
        <f>分析係数表!F33</f>
        <v>0.64307535641547864</v>
      </c>
      <c r="U30" s="86">
        <f t="shared" si="7"/>
        <v>2.250213593396019E-2</v>
      </c>
      <c r="V30" s="87">
        <f>分析係数表!D33</f>
        <v>3.4623217922606926E-2</v>
      </c>
      <c r="W30" s="167">
        <f t="shared" si="8"/>
        <v>0</v>
      </c>
      <c r="X30" s="76">
        <f>分析係数表!E33</f>
        <v>3.0549898167006109E-2</v>
      </c>
      <c r="Y30" s="166">
        <f t="shared" si="9"/>
        <v>0</v>
      </c>
    </row>
    <row r="31" spans="1:25" x14ac:dyDescent="0.2">
      <c r="A31" s="6" t="s">
        <v>19</v>
      </c>
      <c r="B31" s="5" t="s">
        <v>275</v>
      </c>
      <c r="C31" s="90"/>
      <c r="D31" s="76">
        <f>投入係数表!N31</f>
        <v>2.2883295194508008E-2</v>
      </c>
      <c r="E31" s="77">
        <f t="shared" si="0"/>
        <v>2.2883295194508007</v>
      </c>
      <c r="F31" s="76">
        <f>分析係数表!C34</f>
        <v>0.39190090916673614</v>
      </c>
      <c r="G31" s="77">
        <f t="shared" si="1"/>
        <v>0.89679841914584923</v>
      </c>
      <c r="H31" s="77">
        <v>1.0186796400785063</v>
      </c>
      <c r="I31" s="77">
        <f t="shared" si="2"/>
        <v>1.0186796400785063</v>
      </c>
      <c r="J31" s="76">
        <f>分析係数表!G34</f>
        <v>0.42497247587591475</v>
      </c>
      <c r="K31" s="78">
        <f t="shared" si="3"/>
        <v>0.43291080876854854</v>
      </c>
      <c r="L31" s="79"/>
      <c r="M31" s="80"/>
      <c r="N31" s="81">
        <f>分析係数表!H34</f>
        <v>0.16350782696515739</v>
      </c>
      <c r="O31" s="82">
        <f t="shared" si="4"/>
        <v>0.81577631662144146</v>
      </c>
      <c r="P31" s="76">
        <f>分析係数表!C34</f>
        <v>0.39190090916673614</v>
      </c>
      <c r="Q31" s="82">
        <f t="shared" si="5"/>
        <v>0.3197034801606341</v>
      </c>
      <c r="R31" s="83">
        <v>0.35424949039004511</v>
      </c>
      <c r="S31" s="84">
        <f t="shared" si="6"/>
        <v>1.3729291304685514</v>
      </c>
      <c r="T31" s="85">
        <f>分析係数表!F34</f>
        <v>0.69697558448287023</v>
      </c>
      <c r="U31" s="86">
        <f t="shared" si="7"/>
        <v>0.95689808316187741</v>
      </c>
      <c r="V31" s="87">
        <f>分析係数表!D34</f>
        <v>0.24415517129719577</v>
      </c>
      <c r="W31" s="167">
        <f t="shared" si="8"/>
        <v>0</v>
      </c>
      <c r="X31" s="76">
        <f>分析係数表!E34</f>
        <v>0.16831811411178033</v>
      </c>
      <c r="Y31" s="166">
        <f t="shared" si="9"/>
        <v>0</v>
      </c>
    </row>
    <row r="32" spans="1:25" x14ac:dyDescent="0.2">
      <c r="A32" s="6" t="s">
        <v>20</v>
      </c>
      <c r="B32" s="5" t="s">
        <v>37</v>
      </c>
      <c r="C32" s="90"/>
      <c r="D32" s="76">
        <f>投入係数表!N32</f>
        <v>3.8138825324180014E-3</v>
      </c>
      <c r="E32" s="77">
        <f t="shared" si="0"/>
        <v>0.38138825324180015</v>
      </c>
      <c r="F32" s="76">
        <f>分析係数表!C35</f>
        <v>0.83185840707964598</v>
      </c>
      <c r="G32" s="77">
        <f t="shared" si="1"/>
        <v>0.31726102482061247</v>
      </c>
      <c r="H32" s="77">
        <v>0.4191495006944953</v>
      </c>
      <c r="I32" s="77">
        <f t="shared" si="2"/>
        <v>0.4191495006944953</v>
      </c>
      <c r="J32" s="76">
        <f>分析係数表!G35</f>
        <v>0.3136968085106383</v>
      </c>
      <c r="K32" s="78">
        <f t="shared" si="3"/>
        <v>0.13148586065669074</v>
      </c>
      <c r="L32" s="79"/>
      <c r="M32" s="80"/>
      <c r="N32" s="81">
        <f>分析係数表!H35</f>
        <v>6.1560904449307077E-2</v>
      </c>
      <c r="O32" s="82">
        <f t="shared" si="4"/>
        <v>0.30714081895444562</v>
      </c>
      <c r="P32" s="76">
        <f>分析係数表!C35</f>
        <v>0.83185840707964598</v>
      </c>
      <c r="Q32" s="82">
        <f t="shared" si="5"/>
        <v>0.25549767240458304</v>
      </c>
      <c r="R32" s="83">
        <v>0.31636532528328809</v>
      </c>
      <c r="S32" s="84">
        <f t="shared" si="6"/>
        <v>0.73551482597778339</v>
      </c>
      <c r="T32" s="85">
        <f>分析係数表!F35</f>
        <v>0.6388297872340426</v>
      </c>
      <c r="U32" s="86">
        <f t="shared" si="7"/>
        <v>0.46986877978687125</v>
      </c>
      <c r="V32" s="87">
        <f>分析係数表!D35</f>
        <v>5.8377659574468083E-2</v>
      </c>
      <c r="W32" s="167">
        <f t="shared" si="8"/>
        <v>0</v>
      </c>
      <c r="X32" s="76">
        <f>分析係数表!E35</f>
        <v>5.1994680851063832E-2</v>
      </c>
      <c r="Y32" s="166">
        <f t="shared" si="9"/>
        <v>0</v>
      </c>
    </row>
    <row r="33" spans="1:25" x14ac:dyDescent="0.2">
      <c r="A33" s="6" t="s">
        <v>21</v>
      </c>
      <c r="B33" s="5" t="s">
        <v>38</v>
      </c>
      <c r="C33" s="90"/>
      <c r="D33" s="76">
        <f>投入係数表!N33</f>
        <v>7.6277650648360034E-4</v>
      </c>
      <c r="E33" s="77">
        <f t="shared" si="0"/>
        <v>7.6277650648360035E-2</v>
      </c>
      <c r="F33" s="76">
        <f>分析係数表!C36</f>
        <v>0.68845717526942707</v>
      </c>
      <c r="G33" s="77">
        <f t="shared" si="1"/>
        <v>5.2513895901558132E-2</v>
      </c>
      <c r="H33" s="77">
        <v>0.11023324551336738</v>
      </c>
      <c r="I33" s="77">
        <f t="shared" si="2"/>
        <v>0.11023324551336738</v>
      </c>
      <c r="J33" s="76">
        <f>分析係数表!G36</f>
        <v>1.8590797041906328E-2</v>
      </c>
      <c r="K33" s="78">
        <f t="shared" si="3"/>
        <v>2.0493238946096442E-3</v>
      </c>
      <c r="L33" s="79"/>
      <c r="M33" s="80"/>
      <c r="N33" s="81">
        <f>分析係数表!H36</f>
        <v>0.13660999831678169</v>
      </c>
      <c r="O33" s="82">
        <f t="shared" si="4"/>
        <v>0.6815771655033579</v>
      </c>
      <c r="P33" s="76">
        <f>分析係数表!C36</f>
        <v>0.68845717526942707</v>
      </c>
      <c r="Q33" s="82">
        <f t="shared" si="5"/>
        <v>0.46923669009058455</v>
      </c>
      <c r="R33" s="83">
        <v>0.49825832500254474</v>
      </c>
      <c r="S33" s="84">
        <f t="shared" si="6"/>
        <v>0.60849157051591218</v>
      </c>
      <c r="T33" s="85">
        <f>分析係数表!F36</f>
        <v>0.88331963845521777</v>
      </c>
      <c r="U33" s="86">
        <f t="shared" si="7"/>
        <v>0.53749255407116325</v>
      </c>
      <c r="V33" s="87">
        <f>分析係数表!D36</f>
        <v>1.4071487263763352E-2</v>
      </c>
      <c r="W33" s="167">
        <f t="shared" si="8"/>
        <v>0</v>
      </c>
      <c r="X33" s="76">
        <f>分析係数表!E36</f>
        <v>2.8759244042728021E-3</v>
      </c>
      <c r="Y33" s="166">
        <f t="shared" si="9"/>
        <v>0</v>
      </c>
    </row>
    <row r="34" spans="1:25" x14ac:dyDescent="0.2">
      <c r="A34" s="6" t="s">
        <v>22</v>
      </c>
      <c r="B34" s="5" t="s">
        <v>378</v>
      </c>
      <c r="C34" s="90"/>
      <c r="D34" s="76">
        <f>投入係数表!N34</f>
        <v>1.7543859649122806E-2</v>
      </c>
      <c r="E34" s="77">
        <f t="shared" si="0"/>
        <v>1.7543859649122806</v>
      </c>
      <c r="F34" s="76">
        <f>分析係数表!C37</f>
        <v>0.39828932688731866</v>
      </c>
      <c r="G34" s="77">
        <f t="shared" si="1"/>
        <v>0.69875320506547134</v>
      </c>
      <c r="H34" s="77">
        <v>0.85323618857385719</v>
      </c>
      <c r="I34" s="77">
        <f t="shared" si="2"/>
        <v>0.85323618857385719</v>
      </c>
      <c r="J34" s="76">
        <f>分析係数表!G37</f>
        <v>0.48125081095108341</v>
      </c>
      <c r="K34" s="78">
        <f t="shared" si="3"/>
        <v>0.41062060768398029</v>
      </c>
      <c r="L34" s="79"/>
      <c r="M34" s="80"/>
      <c r="N34" s="81">
        <f>分析係数表!H37</f>
        <v>4.901531728665208E-2</v>
      </c>
      <c r="O34" s="82">
        <f t="shared" si="4"/>
        <v>0.24454814021017474</v>
      </c>
      <c r="P34" s="76">
        <f>分析係数表!C37</f>
        <v>0.39828932688731866</v>
      </c>
      <c r="Q34" s="82">
        <f t="shared" si="5"/>
        <v>9.7400914155856125E-2</v>
      </c>
      <c r="R34" s="83">
        <v>0.12826246259224247</v>
      </c>
      <c r="S34" s="84">
        <f t="shared" si="6"/>
        <v>0.98149865116609969</v>
      </c>
      <c r="T34" s="85">
        <f>分析係数表!F37</f>
        <v>0.71272868820552748</v>
      </c>
      <c r="U34" s="86">
        <f t="shared" si="7"/>
        <v>0.69954224612110882</v>
      </c>
      <c r="V34" s="87">
        <f>分析係数表!D37</f>
        <v>0.1296224211755547</v>
      </c>
      <c r="W34" s="167">
        <f t="shared" si="8"/>
        <v>0</v>
      </c>
      <c r="X34" s="76">
        <f>分析係数表!E37</f>
        <v>0.11794472557415336</v>
      </c>
      <c r="Y34" s="166">
        <f t="shared" si="9"/>
        <v>0</v>
      </c>
    </row>
    <row r="35" spans="1:25" x14ac:dyDescent="0.2">
      <c r="A35" s="6" t="s">
        <v>23</v>
      </c>
      <c r="B35" s="5" t="s">
        <v>194</v>
      </c>
      <c r="C35" s="90"/>
      <c r="D35" s="76">
        <f>投入係数表!N35</f>
        <v>7.6277650648360034E-4</v>
      </c>
      <c r="E35" s="77">
        <f t="shared" si="0"/>
        <v>7.6277650648360035E-2</v>
      </c>
      <c r="F35" s="76">
        <f>分析係数表!C38</f>
        <v>3.6824877250409171E-2</v>
      </c>
      <c r="G35" s="77">
        <f t="shared" si="1"/>
        <v>2.8089151220754517E-3</v>
      </c>
      <c r="H35" s="77">
        <v>8.5101687146336494E-3</v>
      </c>
      <c r="I35" s="77">
        <f t="shared" si="2"/>
        <v>8.5101687146336494E-3</v>
      </c>
      <c r="J35" s="76">
        <f>分析係数表!G38</f>
        <v>0.29439252336448596</v>
      </c>
      <c r="K35" s="78">
        <f t="shared" si="3"/>
        <v>2.5053300421585042E-3</v>
      </c>
      <c r="L35" s="79"/>
      <c r="M35" s="80"/>
      <c r="N35" s="81">
        <f>分析係数表!H38</f>
        <v>4.3572911406609439E-2</v>
      </c>
      <c r="O35" s="82">
        <f t="shared" si="4"/>
        <v>0.2173947867298783</v>
      </c>
      <c r="P35" s="76">
        <f>分析係数表!C38</f>
        <v>3.6824877250409171E-2</v>
      </c>
      <c r="Q35" s="82">
        <f t="shared" si="5"/>
        <v>8.0055363362066499E-3</v>
      </c>
      <c r="R35" s="83">
        <v>1.0965495903201335E-2</v>
      </c>
      <c r="S35" s="84">
        <f t="shared" si="6"/>
        <v>1.9475664617834985E-2</v>
      </c>
      <c r="T35" s="85">
        <f>分析係数表!F38</f>
        <v>0.48598130841121495</v>
      </c>
      <c r="U35" s="86">
        <f t="shared" si="7"/>
        <v>9.4648089731534501E-3</v>
      </c>
      <c r="V35" s="87">
        <f>分析係数表!D38</f>
        <v>0.13551401869158877</v>
      </c>
      <c r="W35" s="167">
        <f t="shared" si="8"/>
        <v>0</v>
      </c>
      <c r="X35" s="76">
        <f>分析係数表!E38</f>
        <v>0.13317757009345793</v>
      </c>
      <c r="Y35" s="166">
        <f t="shared" si="9"/>
        <v>0</v>
      </c>
    </row>
    <row r="36" spans="1:25" x14ac:dyDescent="0.2">
      <c r="A36" s="6" t="s">
        <v>24</v>
      </c>
      <c r="B36" s="5" t="s">
        <v>39</v>
      </c>
      <c r="C36" s="90"/>
      <c r="D36" s="76">
        <f>投入係数表!N36</f>
        <v>0</v>
      </c>
      <c r="E36" s="77">
        <f t="shared" si="0"/>
        <v>0</v>
      </c>
      <c r="F36" s="76">
        <f>分析係数表!C39</f>
        <v>1</v>
      </c>
      <c r="G36" s="77">
        <f t="shared" si="1"/>
        <v>0</v>
      </c>
      <c r="H36" s="77">
        <v>8.4904309417108775E-2</v>
      </c>
      <c r="I36" s="77">
        <f t="shared" si="2"/>
        <v>8.4904309417108775E-2</v>
      </c>
      <c r="J36" s="76">
        <f>分析係数表!G39</f>
        <v>0.34897511924713165</v>
      </c>
      <c r="K36" s="78">
        <f t="shared" si="3"/>
        <v>2.9629491503430899E-2</v>
      </c>
      <c r="L36" s="79"/>
      <c r="M36" s="80"/>
      <c r="N36" s="81">
        <f>分析係数表!H39</f>
        <v>3.8938450317006117E-3</v>
      </c>
      <c r="O36" s="82">
        <f t="shared" si="4"/>
        <v>1.9427244654974963E-2</v>
      </c>
      <c r="P36" s="76">
        <f>分析係数表!C39</f>
        <v>1</v>
      </c>
      <c r="Q36" s="82">
        <f t="shared" si="5"/>
        <v>1.9427244654974963E-2</v>
      </c>
      <c r="R36" s="83">
        <v>7.6321115103630127E-2</v>
      </c>
      <c r="S36" s="84">
        <f t="shared" si="6"/>
        <v>0.1612254245207389</v>
      </c>
      <c r="T36" s="85">
        <f>分析係数表!F39</f>
        <v>0.69949722830991368</v>
      </c>
      <c r="U36" s="86">
        <f t="shared" si="7"/>
        <v>0.11277673758534605</v>
      </c>
      <c r="V36" s="87">
        <f>分析係数表!D39</f>
        <v>6.7165141162820671E-2</v>
      </c>
      <c r="W36" s="167">
        <f t="shared" si="8"/>
        <v>0</v>
      </c>
      <c r="X36" s="76">
        <f>分析係数表!E39</f>
        <v>8.4826608224829181E-2</v>
      </c>
      <c r="Y36" s="166">
        <f t="shared" si="9"/>
        <v>0</v>
      </c>
    </row>
    <row r="37" spans="1:25" x14ac:dyDescent="0.2">
      <c r="A37" s="6" t="s">
        <v>25</v>
      </c>
      <c r="B37" s="5" t="s">
        <v>40</v>
      </c>
      <c r="C37" s="90"/>
      <c r="D37" s="76">
        <f>投入係数表!N37</f>
        <v>0</v>
      </c>
      <c r="E37" s="77">
        <f t="shared" si="0"/>
        <v>0</v>
      </c>
      <c r="F37" s="76">
        <f>分析係数表!C40</f>
        <v>1</v>
      </c>
      <c r="G37" s="77">
        <f t="shared" si="1"/>
        <v>0</v>
      </c>
      <c r="H37" s="77">
        <v>9.2819885396060186E-4</v>
      </c>
      <c r="I37" s="77">
        <f t="shared" si="2"/>
        <v>9.2819885396060186E-4</v>
      </c>
      <c r="J37" s="76">
        <f>分析係数表!G40</f>
        <v>0.51987110633727174</v>
      </c>
      <c r="K37" s="78">
        <f t="shared" si="3"/>
        <v>4.825437651094858E-4</v>
      </c>
      <c r="L37" s="79"/>
      <c r="M37" s="80"/>
      <c r="N37" s="81">
        <f>分析係数表!H40</f>
        <v>3.0814116590921842E-2</v>
      </c>
      <c r="O37" s="82">
        <f t="shared" si="4"/>
        <v>0.15373836836472979</v>
      </c>
      <c r="P37" s="76">
        <f>分析係数表!C40</f>
        <v>1</v>
      </c>
      <c r="Q37" s="82">
        <f t="shared" si="5"/>
        <v>0.15373836836472979</v>
      </c>
      <c r="R37" s="83">
        <v>0.15404942673161254</v>
      </c>
      <c r="S37" s="84">
        <f t="shared" si="6"/>
        <v>0.15497762558557315</v>
      </c>
      <c r="T37" s="85">
        <f>分析係数表!F40</f>
        <v>0.71122862100305706</v>
      </c>
      <c r="U37" s="86">
        <f t="shared" si="7"/>
        <v>0.11022452293155528</v>
      </c>
      <c r="V37" s="87">
        <f>分析係数表!D40</f>
        <v>7.8492935635792779E-2</v>
      </c>
      <c r="W37" s="167">
        <f t="shared" si="8"/>
        <v>0</v>
      </c>
      <c r="X37" s="76">
        <f>分析係数表!E40</f>
        <v>4.9739733950260268E-2</v>
      </c>
      <c r="Y37" s="166">
        <f t="shared" si="9"/>
        <v>0</v>
      </c>
    </row>
    <row r="38" spans="1:25" x14ac:dyDescent="0.2">
      <c r="A38" s="6" t="s">
        <v>26</v>
      </c>
      <c r="B38" s="5" t="s">
        <v>277</v>
      </c>
      <c r="C38" s="90"/>
      <c r="D38" s="76">
        <f>投入係数表!N38</f>
        <v>0</v>
      </c>
      <c r="E38" s="77">
        <f t="shared" si="0"/>
        <v>0</v>
      </c>
      <c r="F38" s="76">
        <f>分析係数表!C41</f>
        <v>0.804825195030338</v>
      </c>
      <c r="G38" s="77">
        <f t="shared" si="1"/>
        <v>0</v>
      </c>
      <c r="H38" s="77">
        <v>2.1936360919664927E-3</v>
      </c>
      <c r="I38" s="77">
        <f t="shared" si="2"/>
        <v>2.1936360919664927E-3</v>
      </c>
      <c r="J38" s="76">
        <f>分析係数表!G41</f>
        <v>0.44365116827944301</v>
      </c>
      <c r="K38" s="78">
        <f t="shared" si="3"/>
        <v>9.7320921498088612E-4</v>
      </c>
      <c r="L38" s="79"/>
      <c r="M38" s="80"/>
      <c r="N38" s="81">
        <f>分析係数表!H41</f>
        <v>5.27632833978567E-2</v>
      </c>
      <c r="O38" s="82">
        <f t="shared" si="4"/>
        <v>0.26324756301928603</v>
      </c>
      <c r="P38" s="76">
        <f>分析係数表!C41</f>
        <v>0.804825195030338</v>
      </c>
      <c r="Q38" s="82">
        <f t="shared" si="5"/>
        <v>0.21186827124825808</v>
      </c>
      <c r="R38" s="83">
        <v>0.21618994425052138</v>
      </c>
      <c r="S38" s="84">
        <f t="shared" si="6"/>
        <v>0.21838358034248787</v>
      </c>
      <c r="T38" s="85">
        <f>分析係数表!F41</f>
        <v>0.54625914562190225</v>
      </c>
      <c r="U38" s="86">
        <f t="shared" si="7"/>
        <v>0.11929402801573948</v>
      </c>
      <c r="V38" s="87">
        <f>分析係数表!D41</f>
        <v>0.14125560538116591</v>
      </c>
      <c r="W38" s="167">
        <f t="shared" si="8"/>
        <v>0</v>
      </c>
      <c r="X38" s="76">
        <f>分析係数表!E41</f>
        <v>0.13688930847297617</v>
      </c>
      <c r="Y38" s="166">
        <f t="shared" si="9"/>
        <v>0</v>
      </c>
    </row>
    <row r="39" spans="1:25" x14ac:dyDescent="0.2">
      <c r="A39" s="6" t="s">
        <v>51</v>
      </c>
      <c r="B39" s="5" t="s">
        <v>368</v>
      </c>
      <c r="C39" s="90"/>
      <c r="D39" s="76">
        <f>投入係数表!N39</f>
        <v>7.6277650648360034E-4</v>
      </c>
      <c r="E39" s="77">
        <f>$C$16*D39</f>
        <v>7.6277650648360035E-2</v>
      </c>
      <c r="F39" s="76">
        <f>分析係数表!C42</f>
        <v>0.80822873082287305</v>
      </c>
      <c r="G39" s="77">
        <f>E39*F39</f>
        <v>6.1649788773674531E-2</v>
      </c>
      <c r="H39" s="77">
        <v>7.3860717760052819E-2</v>
      </c>
      <c r="I39" s="77">
        <f>C39+H39</f>
        <v>7.3860717760052819E-2</v>
      </c>
      <c r="J39" s="76">
        <f>分析係数表!G42</f>
        <v>0.48544520547945208</v>
      </c>
      <c r="K39" s="78">
        <f>I39*J39</f>
        <v>3.5855331309888654E-2</v>
      </c>
      <c r="L39" s="79"/>
      <c r="M39" s="80"/>
      <c r="N39" s="81">
        <f>分析係数表!H42</f>
        <v>1.3409639230208157E-2</v>
      </c>
      <c r="O39" s="82">
        <f t="shared" si="4"/>
        <v>6.6903623523616937E-2</v>
      </c>
      <c r="P39" s="76">
        <f>分析係数表!C42</f>
        <v>0.80822873082287305</v>
      </c>
      <c r="Q39" s="82">
        <f>O39*P39</f>
        <v>5.4073430727944231E-2</v>
      </c>
      <c r="R39" s="83">
        <v>5.7659488874404509E-2</v>
      </c>
      <c r="S39" s="84">
        <f>I39+R39</f>
        <v>0.13152020663445732</v>
      </c>
      <c r="T39" s="85">
        <f>分析係数表!F42</f>
        <v>0.55222602739726023</v>
      </c>
      <c r="U39" s="86">
        <f>S39*T39</f>
        <v>7.2628881232213158E-2</v>
      </c>
      <c r="V39" s="87">
        <f>分析係数表!D42</f>
        <v>0.29537671232876711</v>
      </c>
      <c r="W39" s="167">
        <f>ROUND(S39*V39,0)</f>
        <v>0</v>
      </c>
      <c r="X39" s="76">
        <f>分析係数表!E42</f>
        <v>0.2654109589041096</v>
      </c>
      <c r="Y39" s="166">
        <f>ROUND(S39*X39,0)</f>
        <v>0</v>
      </c>
    </row>
    <row r="40" spans="1:25" x14ac:dyDescent="0.2">
      <c r="A40" s="6" t="s">
        <v>195</v>
      </c>
      <c r="B40" s="5" t="s">
        <v>41</v>
      </c>
      <c r="C40" s="90"/>
      <c r="D40" s="76">
        <f>投入係数表!N40</f>
        <v>9.9160945842868033E-3</v>
      </c>
      <c r="E40" s="77">
        <f>$C$16*D40</f>
        <v>0.99160945842868031</v>
      </c>
      <c r="F40" s="76">
        <f>分析係数表!C43</f>
        <v>0.42667048218629278</v>
      </c>
      <c r="G40" s="77">
        <f>E40*F40</f>
        <v>0.42309048576825364</v>
      </c>
      <c r="H40" s="77">
        <v>0.64389331799135219</v>
      </c>
      <c r="I40" s="77">
        <f>C40+H40</f>
        <v>0.64389331799135219</v>
      </c>
      <c r="J40" s="76">
        <f>分析係数表!G43</f>
        <v>0.3937480751462889</v>
      </c>
      <c r="K40" s="78">
        <f>I40*J40</f>
        <v>0.25353175455865223</v>
      </c>
      <c r="L40" s="79"/>
      <c r="M40" s="80"/>
      <c r="N40" s="81">
        <f>分析係数表!H43</f>
        <v>3.6537058856533695E-2</v>
      </c>
      <c r="O40" s="82">
        <f t="shared" si="4"/>
        <v>0.18229137924091779</v>
      </c>
      <c r="P40" s="76">
        <f>分析係数表!C43</f>
        <v>0.42667048218629278</v>
      </c>
      <c r="Q40" s="82">
        <f>O40*P40</f>
        <v>7.7778350679126751E-2</v>
      </c>
      <c r="R40" s="83">
        <v>0.1497978151637834</v>
      </c>
      <c r="S40" s="84">
        <f>I40+R40</f>
        <v>0.79369113315513562</v>
      </c>
      <c r="T40" s="85">
        <f>分析係数表!F43</f>
        <v>0.62688635663689563</v>
      </c>
      <c r="U40" s="86">
        <f>S40*T40</f>
        <v>0.49755414275863213</v>
      </c>
      <c r="V40" s="87">
        <f>分析係数表!D43</f>
        <v>0.23175238681860177</v>
      </c>
      <c r="W40" s="167">
        <f>ROUND(S40*V40,0)</f>
        <v>0</v>
      </c>
      <c r="X40" s="76">
        <f>分析係数表!E43</f>
        <v>0.18678780412688636</v>
      </c>
      <c r="Y40" s="166">
        <f>ROUND(S40*X40,0)</f>
        <v>0</v>
      </c>
    </row>
    <row r="41" spans="1:25" x14ac:dyDescent="0.2">
      <c r="A41" s="6" t="s">
        <v>341</v>
      </c>
      <c r="B41" s="5" t="s">
        <v>42</v>
      </c>
      <c r="C41" s="90"/>
      <c r="D41" s="76">
        <f>投入係数表!N41</f>
        <v>0</v>
      </c>
      <c r="E41" s="77">
        <f>$C$16*D41</f>
        <v>0</v>
      </c>
      <c r="F41" s="76">
        <f>分析係数表!C44</f>
        <v>0.46624741283235149</v>
      </c>
      <c r="G41" s="77">
        <f>E41*F41</f>
        <v>0</v>
      </c>
      <c r="H41" s="77">
        <v>1.4689011150600664E-3</v>
      </c>
      <c r="I41" s="77">
        <f>C41+H41</f>
        <v>1.4689011150600664E-3</v>
      </c>
      <c r="J41" s="76">
        <f>分析係数表!G44</f>
        <v>0.26671004927024261</v>
      </c>
      <c r="K41" s="78">
        <f>I41*J41</f>
        <v>3.917706887707846E-4</v>
      </c>
      <c r="L41" s="79"/>
      <c r="M41" s="80"/>
      <c r="N41" s="81">
        <f>分析係数表!H44</f>
        <v>0.11393143690736689</v>
      </c>
      <c r="O41" s="82">
        <f t="shared" si="4"/>
        <v>0.56842886161948347</v>
      </c>
      <c r="P41" s="76">
        <f>分析係数表!C44</f>
        <v>0.46624741283235149</v>
      </c>
      <c r="Q41" s="82">
        <f>O41*P41</f>
        <v>0.26502848610932289</v>
      </c>
      <c r="R41" s="83">
        <v>0.26928454113730588</v>
      </c>
      <c r="S41" s="84">
        <f>I41+R41</f>
        <v>0.27075344225236592</v>
      </c>
      <c r="T41" s="85">
        <f>分析係数表!F44</f>
        <v>0.51538533048247648</v>
      </c>
      <c r="U41" s="86">
        <f>S41*T41</f>
        <v>0.13954235231450371</v>
      </c>
      <c r="V41" s="87">
        <f>分析係数表!D44</f>
        <v>0.23854234451984754</v>
      </c>
      <c r="W41" s="167">
        <f>ROUND(S41*V41,0)</f>
        <v>0</v>
      </c>
      <c r="X41" s="76">
        <f>分析係数表!E44</f>
        <v>0.16891326578042204</v>
      </c>
      <c r="Y41" s="166">
        <f>ROUND(S41*X41,0)</f>
        <v>0</v>
      </c>
    </row>
    <row r="42" spans="1:25" x14ac:dyDescent="0.2">
      <c r="A42" s="6" t="s">
        <v>342</v>
      </c>
      <c r="B42" s="5" t="s">
        <v>279</v>
      </c>
      <c r="C42" s="90"/>
      <c r="D42" s="76">
        <f>投入係数表!N42</f>
        <v>0</v>
      </c>
      <c r="E42" s="77">
        <f>$C$16*D42</f>
        <v>0</v>
      </c>
      <c r="F42" s="76">
        <f>分析係数表!C45</f>
        <v>1</v>
      </c>
      <c r="G42" s="77">
        <f>E42*F42</f>
        <v>0</v>
      </c>
      <c r="H42" s="77">
        <v>2.1275240542797405E-2</v>
      </c>
      <c r="I42" s="77">
        <f>C42+H42</f>
        <v>2.1275240542797405E-2</v>
      </c>
      <c r="J42" s="76">
        <f>分析係数表!G45</f>
        <v>0</v>
      </c>
      <c r="K42" s="78">
        <f>I42*J42</f>
        <v>0</v>
      </c>
      <c r="L42" s="79"/>
      <c r="M42" s="80"/>
      <c r="N42" s="81">
        <f>分析係数表!H45</f>
        <v>0</v>
      </c>
      <c r="O42" s="82">
        <f t="shared" si="4"/>
        <v>0</v>
      </c>
      <c r="P42" s="76">
        <f>分析係数表!C45</f>
        <v>1</v>
      </c>
      <c r="Q42" s="82">
        <f>O42*P42</f>
        <v>0</v>
      </c>
      <c r="R42" s="83">
        <v>1.1282550936458611E-2</v>
      </c>
      <c r="S42" s="84">
        <f>I42+R42</f>
        <v>3.2557791479256012E-2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投入係数表!N43</f>
        <v>3.8138825324180014E-3</v>
      </c>
      <c r="E43" s="77">
        <f>$C$16*D43</f>
        <v>0.38138825324180015</v>
      </c>
      <c r="F43" s="76">
        <f>分析係数表!C46</f>
        <v>1</v>
      </c>
      <c r="G43" s="77">
        <f>E43*F43</f>
        <v>0.38138825324180015</v>
      </c>
      <c r="H43" s="77">
        <v>0.44789687578699061</v>
      </c>
      <c r="I43" s="77">
        <f>C43+H43</f>
        <v>0.44789687578699061</v>
      </c>
      <c r="J43" s="76">
        <f>分析係数表!G46</f>
        <v>9.2005076142131978E-3</v>
      </c>
      <c r="K43" s="78">
        <f>I43*J43</f>
        <v>4.1208786160605096E-3</v>
      </c>
      <c r="L43" s="79"/>
      <c r="M43" s="80"/>
      <c r="N43" s="81">
        <f>分析係数表!H46</f>
        <v>5.6971329181394824E-2</v>
      </c>
      <c r="O43" s="82">
        <f t="shared" si="4"/>
        <v>0.28424242395765958</v>
      </c>
      <c r="P43" s="76">
        <f>分析係数表!C46</f>
        <v>1</v>
      </c>
      <c r="Q43" s="82">
        <f>O43*P43</f>
        <v>0.28424242395765958</v>
      </c>
      <c r="R43" s="83">
        <v>0.30013302034169226</v>
      </c>
      <c r="S43" s="84">
        <f>I43+R43</f>
        <v>0.74802989612868287</v>
      </c>
      <c r="T43" s="85">
        <f>分析係数表!F46</f>
        <v>0.31329314720812185</v>
      </c>
      <c r="U43" s="86">
        <f>S43*T43</f>
        <v>0.23435264036391953</v>
      </c>
      <c r="V43" s="87">
        <f>分析係数表!D46</f>
        <v>4.7588832487309646E-4</v>
      </c>
      <c r="W43" s="167">
        <f>ROUND(S43*V43,0)</f>
        <v>0</v>
      </c>
      <c r="X43" s="76">
        <f>分析係数表!E46</f>
        <v>1.4276649746192893E-3</v>
      </c>
      <c r="Y43" s="166">
        <f>ROUND(S43*X43,0)</f>
        <v>0</v>
      </c>
    </row>
    <row r="44" spans="1:25" x14ac:dyDescent="0.2">
      <c r="A44" s="192">
        <v>40</v>
      </c>
      <c r="B44" s="14" t="s">
        <v>151</v>
      </c>
      <c r="C44" s="197">
        <f>SUM(C5:C43)</f>
        <v>100</v>
      </c>
      <c r="D44" s="92">
        <f>投入係数表!N44</f>
        <v>0.74980930587337913</v>
      </c>
      <c r="E44" s="91">
        <f>SUM(E5:E43)</f>
        <v>74.980930587337923</v>
      </c>
      <c r="F44" s="92">
        <f>分析係数表!C47</f>
        <v>0.45905743405002397</v>
      </c>
      <c r="G44" s="91">
        <f>SUM(G5:G43)</f>
        <v>9.9344365060135171</v>
      </c>
      <c r="H44" s="91">
        <f>SUM(H5:H43)</f>
        <v>11.410520551131892</v>
      </c>
      <c r="I44" s="91">
        <f>SUM(I5:I43)</f>
        <v>111.41052055113191</v>
      </c>
      <c r="J44" s="92">
        <f>分析係数表!G47</f>
        <v>0.28709558230423765</v>
      </c>
      <c r="K44" s="93">
        <f>SUM(K5:K43)</f>
        <v>7.95305858670842</v>
      </c>
      <c r="L44" s="94">
        <f>最終需要_まとめ!$L$33</f>
        <v>0.62733333333333341</v>
      </c>
      <c r="M44" s="91">
        <f>K44*L44</f>
        <v>4.9892187533950825</v>
      </c>
      <c r="N44" s="95">
        <f>分析係数表!H47</f>
        <v>1</v>
      </c>
      <c r="O44" s="93">
        <f>SUM(O5:O43)</f>
        <v>4.9892187533950825</v>
      </c>
      <c r="P44" s="92">
        <f>分析係数表!C47</f>
        <v>0.45905743405002397</v>
      </c>
      <c r="Q44" s="96">
        <f>SUM(Q5:Q43)</f>
        <v>2.4200372892174866</v>
      </c>
      <c r="R44" s="91">
        <f>SUM(R5:R43)</f>
        <v>2.8462711349524707</v>
      </c>
      <c r="S44" s="97">
        <f>SUM(S5:S43)</f>
        <v>114.25679168608436</v>
      </c>
      <c r="T44" s="98">
        <f>分析係数表!F47</f>
        <v>0.51476641739392903</v>
      </c>
      <c r="U44" s="99">
        <f>SUM(U5:U43)</f>
        <v>30.304250679263177</v>
      </c>
      <c r="V44" s="100">
        <f>分析係数表!D47</f>
        <v>0.1047101618971789</v>
      </c>
      <c r="W44" s="164">
        <f>SUM(W5:W43)</f>
        <v>5</v>
      </c>
      <c r="X44" s="92">
        <f>分析係数表!E47</f>
        <v>8.1677152774525266E-2</v>
      </c>
      <c r="Y44" s="165">
        <f>SUM(Y5:Y43)</f>
        <v>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301</v>
      </c>
      <c r="S2" s="3" t="s">
        <v>153</v>
      </c>
      <c r="U2" s="64" t="s">
        <v>210</v>
      </c>
      <c r="W2" s="3" t="s">
        <v>130</v>
      </c>
      <c r="Y2" s="3" t="s">
        <v>154</v>
      </c>
    </row>
    <row r="3" spans="1:25" ht="44" x14ac:dyDescent="0.2">
      <c r="B3" s="65"/>
      <c r="C3" s="66" t="s">
        <v>228</v>
      </c>
      <c r="D3" s="66" t="s">
        <v>240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投入係数表!O5</f>
        <v>0</v>
      </c>
      <c r="E5" s="77">
        <f t="shared" ref="E5:E38" si="0">$C$17*D5</f>
        <v>0</v>
      </c>
      <c r="F5" s="76">
        <f>分析係数表!C8</f>
        <v>0.32915796798886565</v>
      </c>
      <c r="G5" s="77">
        <f t="shared" ref="G5:G38" si="1">E5*F5</f>
        <v>0</v>
      </c>
      <c r="H5" s="77">
        <f t="array" ref="H5:H43">MMULT(逆行列係数!C5:AO43,'13'!G5:G43)</f>
        <v>2.7510473036771893E-3</v>
      </c>
      <c r="I5" s="77">
        <f t="shared" ref="I5:I38" si="2">C5+H5</f>
        <v>2.7510473036771893E-3</v>
      </c>
      <c r="J5" s="76">
        <f>分析係数表!G8</f>
        <v>0.11991869918699187</v>
      </c>
      <c r="K5" s="78">
        <f t="shared" ref="K5:K38" si="3">I5*J5</f>
        <v>3.2990201405884992E-4</v>
      </c>
      <c r="L5" s="79" t="s">
        <v>184</v>
      </c>
      <c r="M5" s="80" t="s">
        <v>184</v>
      </c>
      <c r="N5" s="81">
        <f>分析係数表!H8</f>
        <v>1.1827414015597823E-2</v>
      </c>
      <c r="O5" s="82">
        <f t="shared" ref="O5:O43" si="4">$M$44*N5</f>
        <v>0.10078723857538173</v>
      </c>
      <c r="P5" s="76">
        <f>分析係数表!C8</f>
        <v>0.32915796798886565</v>
      </c>
      <c r="Q5" s="82">
        <f t="shared" ref="Q5:Q38" si="5">O5*P5</f>
        <v>3.3174922648681666E-2</v>
      </c>
      <c r="R5" s="83">
        <f t="array" ref="R5:R43">MMULT(逆行列係数!C5:AO43,'13'!Q5:Q43)</f>
        <v>4.2539061642021814E-2</v>
      </c>
      <c r="S5" s="84">
        <f t="shared" ref="S5:S38" si="6">I5+R5</f>
        <v>4.5290108945699001E-2</v>
      </c>
      <c r="T5" s="85">
        <f>分析係数表!F8</f>
        <v>0.45172764227642276</v>
      </c>
      <c r="U5" s="86">
        <f t="shared" ref="U5:U38" si="7">S5*T5</f>
        <v>2.0458794132482933E-2</v>
      </c>
      <c r="V5" s="87">
        <f>分析係数表!D8</f>
        <v>0.19461382113821138</v>
      </c>
      <c r="W5" s="167">
        <f t="shared" ref="W5:W38" si="8">ROUND(S5*V5,0)</f>
        <v>0</v>
      </c>
      <c r="X5" s="76">
        <f>分析係数表!E8</f>
        <v>6.0467479674796751E-2</v>
      </c>
      <c r="Y5" s="166">
        <f t="shared" ref="Y5:Y38" si="9">ROUND(S5*X5,0)</f>
        <v>0</v>
      </c>
    </row>
    <row r="6" spans="1:25" x14ac:dyDescent="0.2">
      <c r="A6" s="6" t="s">
        <v>220</v>
      </c>
      <c r="B6" s="5" t="s">
        <v>266</v>
      </c>
      <c r="C6" s="90"/>
      <c r="D6" s="76">
        <f>投入係数表!O6</f>
        <v>0</v>
      </c>
      <c r="E6" s="77">
        <f t="shared" si="0"/>
        <v>0</v>
      </c>
      <c r="F6" s="76">
        <f>分析係数表!C9</f>
        <v>0.9329896907216495</v>
      </c>
      <c r="G6" s="77">
        <f t="shared" si="1"/>
        <v>0</v>
      </c>
      <c r="H6" s="77">
        <v>1.0585383134000463E-3</v>
      </c>
      <c r="I6" s="77">
        <f t="shared" si="2"/>
        <v>1.0585383134000463E-3</v>
      </c>
      <c r="J6" s="76">
        <f>分析係数表!G9</f>
        <v>0.24615384615384617</v>
      </c>
      <c r="K6" s="78">
        <f t="shared" si="3"/>
        <v>2.6056327714462681E-4</v>
      </c>
      <c r="L6" s="79"/>
      <c r="M6" s="80"/>
      <c r="N6" s="81">
        <f>分析係数表!H9</f>
        <v>6.1718004825225836E-4</v>
      </c>
      <c r="O6" s="82">
        <f t="shared" si="4"/>
        <v>5.2592961305939238E-3</v>
      </c>
      <c r="P6" s="76">
        <f>分析係数表!C9</f>
        <v>0.9329896907216495</v>
      </c>
      <c r="Q6" s="82">
        <f t="shared" si="5"/>
        <v>4.9068690702963932E-3</v>
      </c>
      <c r="R6" s="83">
        <v>6.3936028880089068E-3</v>
      </c>
      <c r="S6" s="84">
        <f t="shared" si="6"/>
        <v>7.4521412014089527E-3</v>
      </c>
      <c r="T6" s="85">
        <f>分析係数表!F9</f>
        <v>0.67179487179487174</v>
      </c>
      <c r="U6" s="86">
        <f t="shared" si="7"/>
        <v>5.0063102429978084E-3</v>
      </c>
      <c r="V6" s="87">
        <f>分析係数表!D9</f>
        <v>0.1076923076923077</v>
      </c>
      <c r="W6" s="167">
        <f t="shared" si="8"/>
        <v>0</v>
      </c>
      <c r="X6" s="76">
        <f>分析係数表!E9</f>
        <v>3.0769230769230771E-2</v>
      </c>
      <c r="Y6" s="166">
        <f t="shared" si="9"/>
        <v>0</v>
      </c>
    </row>
    <row r="7" spans="1:25" x14ac:dyDescent="0.2">
      <c r="A7" s="6" t="s">
        <v>221</v>
      </c>
      <c r="B7" s="5" t="s">
        <v>267</v>
      </c>
      <c r="C7" s="90"/>
      <c r="D7" s="76">
        <f>投入係数表!O7</f>
        <v>0</v>
      </c>
      <c r="E7" s="77">
        <f t="shared" si="0"/>
        <v>0</v>
      </c>
      <c r="F7" s="76">
        <f>分析係数表!C10</f>
        <v>0</v>
      </c>
      <c r="G7" s="77">
        <f t="shared" si="1"/>
        <v>0</v>
      </c>
      <c r="H7" s="77">
        <v>0</v>
      </c>
      <c r="I7" s="77">
        <f t="shared" si="2"/>
        <v>0</v>
      </c>
      <c r="J7" s="76">
        <f>分析係数表!G10</f>
        <v>0</v>
      </c>
      <c r="K7" s="78">
        <f t="shared" si="3"/>
        <v>0</v>
      </c>
      <c r="L7" s="79"/>
      <c r="M7" s="80"/>
      <c r="N7" s="81">
        <f>分析係数表!H10</f>
        <v>1.2006957302362117E-3</v>
      </c>
      <c r="O7" s="82">
        <f t="shared" si="4"/>
        <v>1.023172156315545E-2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222</v>
      </c>
      <c r="B8" s="5" t="s">
        <v>27</v>
      </c>
      <c r="C8" s="90"/>
      <c r="D8" s="76">
        <f>投入係数表!O8</f>
        <v>0.15217391304347827</v>
      </c>
      <c r="E8" s="77">
        <f t="shared" si="0"/>
        <v>15.217391304347828</v>
      </c>
      <c r="F8" s="76">
        <f>分析係数表!C11</f>
        <v>2.4090210148641766E-2</v>
      </c>
      <c r="G8" s="77">
        <f t="shared" si="1"/>
        <v>0.36659015443585302</v>
      </c>
      <c r="H8" s="77">
        <v>0.38311592989201682</v>
      </c>
      <c r="I8" s="77">
        <f t="shared" si="2"/>
        <v>0.38311592989201682</v>
      </c>
      <c r="J8" s="76">
        <f>分析係数表!G11</f>
        <v>0.35</v>
      </c>
      <c r="K8" s="78">
        <f t="shared" si="3"/>
        <v>0.13409057546220587</v>
      </c>
      <c r="L8" s="79"/>
      <c r="M8" s="80"/>
      <c r="N8" s="81">
        <f>分析係数表!H11</f>
        <v>-2.2442910845536666E-5</v>
      </c>
      <c r="O8" s="82">
        <f t="shared" si="4"/>
        <v>-1.9124713202159721E-4</v>
      </c>
      <c r="P8" s="76">
        <f>分析係数表!C11</f>
        <v>2.4090210148641766E-2</v>
      </c>
      <c r="Q8" s="82">
        <f t="shared" si="5"/>
        <v>-4.607183600725313E-6</v>
      </c>
      <c r="R8" s="83">
        <v>8.6743205681455264E-4</v>
      </c>
      <c r="S8" s="84">
        <f t="shared" si="6"/>
        <v>0.38398336194883137</v>
      </c>
      <c r="T8" s="85">
        <f>分析係数表!F11</f>
        <v>0.57857142857142863</v>
      </c>
      <c r="U8" s="86">
        <f t="shared" si="7"/>
        <v>0.22216180227039531</v>
      </c>
      <c r="V8" s="87">
        <f>分析係数表!D11</f>
        <v>7.1428571428571426E-3</v>
      </c>
      <c r="W8" s="167">
        <f t="shared" si="8"/>
        <v>0</v>
      </c>
      <c r="X8" s="76">
        <f>分析係数表!E11</f>
        <v>7.1428571428571426E-3</v>
      </c>
      <c r="Y8" s="166">
        <f t="shared" si="9"/>
        <v>0</v>
      </c>
    </row>
    <row r="9" spans="1:25" x14ac:dyDescent="0.2">
      <c r="A9" s="6" t="s">
        <v>223</v>
      </c>
      <c r="B9" s="5" t="s">
        <v>191</v>
      </c>
      <c r="C9" s="90"/>
      <c r="D9" s="76">
        <f>投入係数表!O9</f>
        <v>0</v>
      </c>
      <c r="E9" s="77">
        <f t="shared" si="0"/>
        <v>0</v>
      </c>
      <c r="F9" s="76">
        <f>分析係数表!C12</f>
        <v>6.9119669876203549E-2</v>
      </c>
      <c r="G9" s="77">
        <f t="shared" si="1"/>
        <v>0</v>
      </c>
      <c r="H9" s="77">
        <v>5.3591192223973231E-4</v>
      </c>
      <c r="I9" s="77">
        <f t="shared" si="2"/>
        <v>5.3591192223973231E-4</v>
      </c>
      <c r="J9" s="76">
        <f>分析係数表!G12</f>
        <v>0.14290902487742874</v>
      </c>
      <c r="K9" s="78">
        <f t="shared" si="3"/>
        <v>7.6586650227468563E-5</v>
      </c>
      <c r="L9" s="79"/>
      <c r="M9" s="80"/>
      <c r="N9" s="81">
        <f>分析係数表!H12</f>
        <v>9.3328844751164222E-2</v>
      </c>
      <c r="O9" s="82">
        <f t="shared" si="4"/>
        <v>0.79530119851181202</v>
      </c>
      <c r="P9" s="76">
        <f>分析係数表!C12</f>
        <v>6.9119669876203549E-2</v>
      </c>
      <c r="Q9" s="82">
        <f t="shared" si="5"/>
        <v>5.4970956293285474E-2</v>
      </c>
      <c r="R9" s="83">
        <v>6.0927829960208818E-2</v>
      </c>
      <c r="S9" s="84">
        <f t="shared" si="6"/>
        <v>6.1463741882448547E-2</v>
      </c>
      <c r="T9" s="85">
        <f>分析係数表!F12</f>
        <v>0.29616851280188849</v>
      </c>
      <c r="U9" s="86">
        <f t="shared" si="7"/>
        <v>1.8203625024563932E-2</v>
      </c>
      <c r="V9" s="87">
        <f>分析係数表!D12</f>
        <v>3.0506627928091518E-2</v>
      </c>
      <c r="W9" s="167">
        <f t="shared" si="8"/>
        <v>0</v>
      </c>
      <c r="X9" s="76">
        <f>分析係数表!E12</f>
        <v>2.6874886508080623E-2</v>
      </c>
      <c r="Y9" s="166">
        <f t="shared" si="9"/>
        <v>0</v>
      </c>
    </row>
    <row r="10" spans="1:25" x14ac:dyDescent="0.2">
      <c r="A10" s="6" t="s">
        <v>224</v>
      </c>
      <c r="B10" s="5" t="s">
        <v>28</v>
      </c>
      <c r="C10" s="90"/>
      <c r="D10" s="76">
        <f>投入係数表!O10</f>
        <v>0</v>
      </c>
      <c r="E10" s="77">
        <f t="shared" si="0"/>
        <v>0</v>
      </c>
      <c r="F10" s="76">
        <f>分析係数表!C13</f>
        <v>0</v>
      </c>
      <c r="G10" s="77">
        <f t="shared" si="1"/>
        <v>0</v>
      </c>
      <c r="H10" s="77">
        <v>0</v>
      </c>
      <c r="I10" s="77">
        <f t="shared" si="2"/>
        <v>0</v>
      </c>
      <c r="J10" s="76">
        <f>分析係数表!G13</f>
        <v>0.24503449717750367</v>
      </c>
      <c r="K10" s="78">
        <f t="shared" si="3"/>
        <v>0</v>
      </c>
      <c r="L10" s="79"/>
      <c r="M10" s="80"/>
      <c r="N10" s="81">
        <f>分析係数表!H13</f>
        <v>1.4329798574875161E-2</v>
      </c>
      <c r="O10" s="82">
        <f t="shared" si="4"/>
        <v>0.12211129379578982</v>
      </c>
      <c r="P10" s="76">
        <f>分析係数表!C13</f>
        <v>0</v>
      </c>
      <c r="Q10" s="82">
        <f t="shared" si="5"/>
        <v>0</v>
      </c>
      <c r="R10" s="83">
        <v>0</v>
      </c>
      <c r="S10" s="84">
        <f t="shared" si="6"/>
        <v>0</v>
      </c>
      <c r="T10" s="85">
        <f>分析係数表!F13</f>
        <v>0.38229144888145516</v>
      </c>
      <c r="U10" s="86">
        <f t="shared" si="7"/>
        <v>0</v>
      </c>
      <c r="V10" s="87">
        <f>分析係数表!D13</f>
        <v>0.18806188584570355</v>
      </c>
      <c r="W10" s="167">
        <f t="shared" si="8"/>
        <v>0</v>
      </c>
      <c r="X10" s="76">
        <f>分析係数表!E13</f>
        <v>0.14384277650010455</v>
      </c>
      <c r="Y10" s="166">
        <f t="shared" si="9"/>
        <v>0</v>
      </c>
    </row>
    <row r="11" spans="1:25" x14ac:dyDescent="0.2">
      <c r="A11" s="6" t="s">
        <v>225</v>
      </c>
      <c r="B11" s="5" t="s">
        <v>268</v>
      </c>
      <c r="C11" s="90"/>
      <c r="D11" s="76">
        <f>投入係数表!O11</f>
        <v>0</v>
      </c>
      <c r="E11" s="77">
        <f t="shared" si="0"/>
        <v>0</v>
      </c>
      <c r="F11" s="76">
        <f>分析係数表!C14</f>
        <v>0.13476611883691525</v>
      </c>
      <c r="G11" s="77">
        <f t="shared" si="1"/>
        <v>0</v>
      </c>
      <c r="H11" s="77">
        <v>3.1747492469495764E-2</v>
      </c>
      <c r="I11" s="77">
        <f t="shared" si="2"/>
        <v>3.1747492469495764E-2</v>
      </c>
      <c r="J11" s="76">
        <f>分析係数表!G14</f>
        <v>0.15992647058823528</v>
      </c>
      <c r="K11" s="78">
        <f t="shared" si="3"/>
        <v>5.0772644206730352E-3</v>
      </c>
      <c r="L11" s="79"/>
      <c r="M11" s="80"/>
      <c r="N11" s="81">
        <f>分析係数表!H14</f>
        <v>1.1894742748134433E-3</v>
      </c>
      <c r="O11" s="82">
        <f t="shared" si="4"/>
        <v>1.0136097997144652E-2</v>
      </c>
      <c r="P11" s="76">
        <f>分析係数表!C14</f>
        <v>0.13476611883691525</v>
      </c>
      <c r="Q11" s="82">
        <f t="shared" si="5"/>
        <v>1.3660025872258147E-3</v>
      </c>
      <c r="R11" s="83">
        <v>1.3666106135971029E-2</v>
      </c>
      <c r="S11" s="84">
        <f t="shared" si="6"/>
        <v>4.5413598605466794E-2</v>
      </c>
      <c r="T11" s="85">
        <f>分析係数表!F14</f>
        <v>0.29852941176470588</v>
      </c>
      <c r="U11" s="86">
        <f t="shared" si="7"/>
        <v>1.3557294877808469E-2</v>
      </c>
      <c r="V11" s="87">
        <f>分析係数表!D14</f>
        <v>5.2205882352941178E-2</v>
      </c>
      <c r="W11" s="167">
        <f t="shared" si="8"/>
        <v>0</v>
      </c>
      <c r="X11" s="76">
        <f>分析係数表!E14</f>
        <v>3.6397058823529414E-2</v>
      </c>
      <c r="Y11" s="166">
        <f t="shared" si="9"/>
        <v>0</v>
      </c>
    </row>
    <row r="12" spans="1:25" x14ac:dyDescent="0.2">
      <c r="A12" s="6" t="s">
        <v>226</v>
      </c>
      <c r="B12" s="5" t="s">
        <v>29</v>
      </c>
      <c r="C12" s="90"/>
      <c r="D12" s="76">
        <f>投入係数表!O12</f>
        <v>7.246376811594203E-3</v>
      </c>
      <c r="E12" s="77">
        <f t="shared" si="0"/>
        <v>0.72463768115942029</v>
      </c>
      <c r="F12" s="76">
        <f>分析係数表!C15</f>
        <v>0</v>
      </c>
      <c r="G12" s="77">
        <f t="shared" si="1"/>
        <v>0</v>
      </c>
      <c r="H12" s="77">
        <v>0</v>
      </c>
      <c r="I12" s="77">
        <f t="shared" si="2"/>
        <v>0</v>
      </c>
      <c r="J12" s="76">
        <f>分析係数表!G15</f>
        <v>9.5137420718816063E-2</v>
      </c>
      <c r="K12" s="78">
        <f t="shared" si="3"/>
        <v>0</v>
      </c>
      <c r="L12" s="79"/>
      <c r="M12" s="80"/>
      <c r="N12" s="81">
        <f>分析係数表!H15</f>
        <v>8.595634853840543E-3</v>
      </c>
      <c r="O12" s="82">
        <f t="shared" si="4"/>
        <v>7.3247651564271737E-2</v>
      </c>
      <c r="P12" s="76">
        <f>分析係数表!C15</f>
        <v>0</v>
      </c>
      <c r="Q12" s="82">
        <f t="shared" si="5"/>
        <v>0</v>
      </c>
      <c r="R12" s="83">
        <v>0</v>
      </c>
      <c r="S12" s="84">
        <f t="shared" si="6"/>
        <v>0</v>
      </c>
      <c r="T12" s="85">
        <f>分析係数表!F15</f>
        <v>0.30443974630021142</v>
      </c>
      <c r="U12" s="86">
        <f t="shared" si="7"/>
        <v>0</v>
      </c>
      <c r="V12" s="87">
        <f>分析係数表!D15</f>
        <v>2.5369978858350951E-2</v>
      </c>
      <c r="W12" s="167">
        <f t="shared" si="8"/>
        <v>0</v>
      </c>
      <c r="X12" s="76">
        <f>分析係数表!E15</f>
        <v>2.1141649048625793E-2</v>
      </c>
      <c r="Y12" s="166">
        <f t="shared" si="9"/>
        <v>0</v>
      </c>
    </row>
    <row r="13" spans="1:25" x14ac:dyDescent="0.2">
      <c r="A13" s="6" t="s">
        <v>227</v>
      </c>
      <c r="B13" s="5" t="s">
        <v>30</v>
      </c>
      <c r="C13" s="90"/>
      <c r="D13" s="76">
        <f>投入係数表!O13</f>
        <v>3.6231884057971015E-3</v>
      </c>
      <c r="E13" s="77">
        <f t="shared" si="0"/>
        <v>0.36231884057971014</v>
      </c>
      <c r="F13" s="76">
        <f>分析係数表!C16</f>
        <v>4.9817336433078729E-2</v>
      </c>
      <c r="G13" s="77">
        <f t="shared" si="1"/>
        <v>1.8049759577202437E-2</v>
      </c>
      <c r="H13" s="77">
        <v>2.5025653490827957E-2</v>
      </c>
      <c r="I13" s="77">
        <f t="shared" si="2"/>
        <v>2.5025653490827957E-2</v>
      </c>
      <c r="J13" s="76">
        <f>分析係数表!G16</f>
        <v>3.313253012048193E-2</v>
      </c>
      <c r="K13" s="78">
        <f t="shared" si="3"/>
        <v>8.2916321806960106E-4</v>
      </c>
      <c r="L13" s="79"/>
      <c r="M13" s="80"/>
      <c r="N13" s="81">
        <f>分析係数表!H16</f>
        <v>1.6966840599225718E-2</v>
      </c>
      <c r="O13" s="82">
        <f t="shared" si="4"/>
        <v>0.14458283180832748</v>
      </c>
      <c r="P13" s="76">
        <f>分析係数表!C16</f>
        <v>4.9817336433078729E-2</v>
      </c>
      <c r="Q13" s="82">
        <f t="shared" si="5"/>
        <v>7.2027315746426871E-3</v>
      </c>
      <c r="R13" s="83">
        <v>8.7778217243354197E-3</v>
      </c>
      <c r="S13" s="84">
        <f t="shared" si="6"/>
        <v>3.3803475215163373E-2</v>
      </c>
      <c r="T13" s="85">
        <f>分析係数表!F16</f>
        <v>0.28614457831325302</v>
      </c>
      <c r="U13" s="86">
        <f t="shared" si="7"/>
        <v>9.672681160965424E-3</v>
      </c>
      <c r="V13" s="87">
        <f>分析係数表!D16</f>
        <v>3.0120481927710843E-2</v>
      </c>
      <c r="W13" s="167">
        <f t="shared" si="8"/>
        <v>0</v>
      </c>
      <c r="X13" s="76">
        <f>分析係数表!E16</f>
        <v>1.8072289156626505E-2</v>
      </c>
      <c r="Y13" s="166">
        <f t="shared" si="9"/>
        <v>0</v>
      </c>
    </row>
    <row r="14" spans="1:25" x14ac:dyDescent="0.2">
      <c r="A14" s="6" t="s">
        <v>2</v>
      </c>
      <c r="B14" s="5" t="s">
        <v>365</v>
      </c>
      <c r="C14" s="90"/>
      <c r="D14" s="76">
        <f>投入係数表!O14</f>
        <v>3.6231884057971015E-3</v>
      </c>
      <c r="E14" s="77">
        <f t="shared" si="0"/>
        <v>0.36231884057971014</v>
      </c>
      <c r="F14" s="76">
        <f>分析係数表!C17</f>
        <v>0.15217391304347827</v>
      </c>
      <c r="G14" s="77">
        <f t="shared" si="1"/>
        <v>5.5135475740390676E-2</v>
      </c>
      <c r="H14" s="77">
        <v>8.9258727542105815E-2</v>
      </c>
      <c r="I14" s="77">
        <f t="shared" si="2"/>
        <v>8.9258727542105815E-2</v>
      </c>
      <c r="J14" s="76">
        <f>分析係数表!G17</f>
        <v>0.21460800902425267</v>
      </c>
      <c r="K14" s="78">
        <f t="shared" si="3"/>
        <v>1.9155637805849557E-2</v>
      </c>
      <c r="L14" s="79"/>
      <c r="M14" s="80"/>
      <c r="N14" s="81">
        <f>分析係数表!H17</f>
        <v>2.9400213207653033E-3</v>
      </c>
      <c r="O14" s="82">
        <f t="shared" si="4"/>
        <v>2.5053374294829234E-2</v>
      </c>
      <c r="P14" s="76">
        <f>分析係数表!C17</f>
        <v>0.15217391304347827</v>
      </c>
      <c r="Q14" s="82">
        <f t="shared" si="5"/>
        <v>3.8124700013870577E-3</v>
      </c>
      <c r="R14" s="83">
        <v>9.7382602120953867E-3</v>
      </c>
      <c r="S14" s="84">
        <f t="shared" si="6"/>
        <v>9.8996987754201196E-2</v>
      </c>
      <c r="T14" s="85">
        <f>分析係数表!F17</f>
        <v>0.3288212069937958</v>
      </c>
      <c r="U14" s="86">
        <f t="shared" si="7"/>
        <v>3.2552309002086458E-2</v>
      </c>
      <c r="V14" s="87">
        <f>分析係数表!D17</f>
        <v>7.4732092498589961E-2</v>
      </c>
      <c r="W14" s="167">
        <f t="shared" si="8"/>
        <v>0</v>
      </c>
      <c r="X14" s="76">
        <f>分析係数表!E17</f>
        <v>6.9655950366610264E-2</v>
      </c>
      <c r="Y14" s="166">
        <f t="shared" si="9"/>
        <v>0</v>
      </c>
    </row>
    <row r="15" spans="1:25" x14ac:dyDescent="0.2">
      <c r="A15" s="6" t="s">
        <v>3</v>
      </c>
      <c r="B15" s="5" t="s">
        <v>31</v>
      </c>
      <c r="C15" s="90"/>
      <c r="D15" s="76">
        <f>投入係数表!O15</f>
        <v>1.0869565217391304E-2</v>
      </c>
      <c r="E15" s="77">
        <f t="shared" si="0"/>
        <v>1.0869565217391304</v>
      </c>
      <c r="F15" s="76">
        <f>分析係数表!C18</f>
        <v>0.51625386996904021</v>
      </c>
      <c r="G15" s="77">
        <f t="shared" si="1"/>
        <v>0.56114551083591324</v>
      </c>
      <c r="H15" s="77">
        <v>0.62168949588671951</v>
      </c>
      <c r="I15" s="77">
        <f t="shared" si="2"/>
        <v>0.62168949588671951</v>
      </c>
      <c r="J15" s="76">
        <f>分析係数表!G18</f>
        <v>0.21552579365079366</v>
      </c>
      <c r="K15" s="78">
        <f t="shared" si="3"/>
        <v>0.13399012200534705</v>
      </c>
      <c r="L15" s="79"/>
      <c r="M15" s="80"/>
      <c r="N15" s="81">
        <f>分析係数表!H18</f>
        <v>4.488582169107333E-4</v>
      </c>
      <c r="O15" s="82">
        <f t="shared" si="4"/>
        <v>3.824942640431944E-3</v>
      </c>
      <c r="P15" s="76">
        <f>分析係数表!C18</f>
        <v>0.51625386996904021</v>
      </c>
      <c r="Q15" s="82">
        <f t="shared" si="5"/>
        <v>1.9746414405325901E-3</v>
      </c>
      <c r="R15" s="83">
        <v>6.3795791724829982E-3</v>
      </c>
      <c r="S15" s="84">
        <f t="shared" si="6"/>
        <v>0.62806907505920251</v>
      </c>
      <c r="T15" s="85">
        <f>分析係数表!F18</f>
        <v>0.45783730158730157</v>
      </c>
      <c r="U15" s="86">
        <f t="shared" si="7"/>
        <v>0.28755345053553766</v>
      </c>
      <c r="V15" s="87">
        <f>分析係数表!D18</f>
        <v>4.1418650793650792E-2</v>
      </c>
      <c r="W15" s="167">
        <f t="shared" si="8"/>
        <v>0</v>
      </c>
      <c r="X15" s="76">
        <f>分析係数表!E18</f>
        <v>3.8690476190476192E-2</v>
      </c>
      <c r="Y15" s="166">
        <f t="shared" si="9"/>
        <v>0</v>
      </c>
    </row>
    <row r="16" spans="1:25" x14ac:dyDescent="0.2">
      <c r="A16" s="6" t="s">
        <v>4</v>
      </c>
      <c r="B16" s="5" t="s">
        <v>32</v>
      </c>
      <c r="C16" s="90"/>
      <c r="D16" s="76">
        <f>投入係数表!O16</f>
        <v>0</v>
      </c>
      <c r="E16" s="77">
        <f t="shared" si="0"/>
        <v>0</v>
      </c>
      <c r="F16" s="76">
        <f>分析係数表!C19</f>
        <v>8.2563671984326903E-2</v>
      </c>
      <c r="G16" s="77">
        <f t="shared" si="1"/>
        <v>0</v>
      </c>
      <c r="H16" s="77">
        <v>3.6378393043735189E-3</v>
      </c>
      <c r="I16" s="77">
        <f t="shared" si="2"/>
        <v>3.6378393043735189E-3</v>
      </c>
      <c r="J16" s="76">
        <f>分析係数表!G19</f>
        <v>5.7971014492753624E-2</v>
      </c>
      <c r="K16" s="78">
        <f t="shared" si="3"/>
        <v>2.1088923503614603E-4</v>
      </c>
      <c r="L16" s="79"/>
      <c r="M16" s="80"/>
      <c r="N16" s="81">
        <f>分析係数表!H19</f>
        <v>-1.1221455422768333E-4</v>
      </c>
      <c r="O16" s="82">
        <f t="shared" si="4"/>
        <v>-9.5623566010798601E-4</v>
      </c>
      <c r="P16" s="76">
        <f>分析係数表!C19</f>
        <v>8.2563671984326903E-2</v>
      </c>
      <c r="Q16" s="82">
        <f t="shared" si="5"/>
        <v>-7.8950327380872067E-5</v>
      </c>
      <c r="R16" s="83">
        <v>5.8873629936918306E-4</v>
      </c>
      <c r="S16" s="84">
        <f t="shared" si="6"/>
        <v>4.2265756037427023E-3</v>
      </c>
      <c r="T16" s="85">
        <f>分析係数表!F19</f>
        <v>0.2402745995423341</v>
      </c>
      <c r="U16" s="86">
        <f t="shared" si="7"/>
        <v>1.0155387606246768E-3</v>
      </c>
      <c r="V16" s="87">
        <f>分析係数表!D19</f>
        <v>4.6529366895499621E-2</v>
      </c>
      <c r="W16" s="167">
        <f t="shared" si="8"/>
        <v>0</v>
      </c>
      <c r="X16" s="76">
        <f>分析係数表!E19</f>
        <v>5.1106025934401222E-2</v>
      </c>
      <c r="Y16" s="166">
        <f t="shared" si="9"/>
        <v>0</v>
      </c>
    </row>
    <row r="17" spans="1:25" x14ac:dyDescent="0.2">
      <c r="A17" s="6" t="s">
        <v>5</v>
      </c>
      <c r="B17" s="5" t="s">
        <v>33</v>
      </c>
      <c r="C17" s="75">
        <f>最終需要_まとめ!C18</f>
        <v>100</v>
      </c>
      <c r="D17" s="76">
        <f>投入係数表!O17</f>
        <v>0.42753623188405798</v>
      </c>
      <c r="E17" s="77">
        <f t="shared" si="0"/>
        <v>42.753623188405797</v>
      </c>
      <c r="F17" s="76">
        <f>分析係数表!C20</f>
        <v>2.7239392352016778E-2</v>
      </c>
      <c r="G17" s="77">
        <f t="shared" si="1"/>
        <v>1.1645827164992681</v>
      </c>
      <c r="H17" s="77">
        <v>1.1803244523620009</v>
      </c>
      <c r="I17" s="77">
        <f t="shared" si="2"/>
        <v>101.180324452362</v>
      </c>
      <c r="J17" s="76">
        <f>分析係数表!G20</f>
        <v>0.10507246376811594</v>
      </c>
      <c r="K17" s="78">
        <f t="shared" si="3"/>
        <v>10.631265975067022</v>
      </c>
      <c r="L17" s="79"/>
      <c r="M17" s="80"/>
      <c r="N17" s="81">
        <f>分析係数表!H20</f>
        <v>5.610727711384166E-4</v>
      </c>
      <c r="O17" s="82">
        <f t="shared" si="4"/>
        <v>4.7811783005399303E-3</v>
      </c>
      <c r="P17" s="76">
        <f>分析係数表!C20</f>
        <v>2.7239392352016778E-2</v>
      </c>
      <c r="Q17" s="82">
        <f t="shared" si="5"/>
        <v>1.3023639163335594E-4</v>
      </c>
      <c r="R17" s="83">
        <v>4.3258975545693577E-4</v>
      </c>
      <c r="S17" s="84">
        <f t="shared" si="6"/>
        <v>101.18075704211746</v>
      </c>
      <c r="T17" s="85">
        <f>分析係数表!F20</f>
        <v>0.2318840579710145</v>
      </c>
      <c r="U17" s="86">
        <f t="shared" si="7"/>
        <v>23.462204531505499</v>
      </c>
      <c r="V17" s="87">
        <f>分析係数表!D20</f>
        <v>0</v>
      </c>
      <c r="W17" s="167">
        <f t="shared" si="8"/>
        <v>0</v>
      </c>
      <c r="X17" s="76">
        <f>分析係数表!E20</f>
        <v>0</v>
      </c>
      <c r="Y17" s="166">
        <f t="shared" si="9"/>
        <v>0</v>
      </c>
    </row>
    <row r="18" spans="1:25" x14ac:dyDescent="0.2">
      <c r="A18" s="6" t="s">
        <v>6</v>
      </c>
      <c r="B18" s="5" t="s">
        <v>34</v>
      </c>
      <c r="C18" s="90"/>
      <c r="D18" s="76">
        <f>投入係数表!O18</f>
        <v>0</v>
      </c>
      <c r="E18" s="77">
        <f t="shared" si="0"/>
        <v>0</v>
      </c>
      <c r="F18" s="76">
        <f>分析係数表!C21</f>
        <v>0.24117205108940643</v>
      </c>
      <c r="G18" s="77">
        <f t="shared" si="1"/>
        <v>0</v>
      </c>
      <c r="H18" s="77">
        <v>3.0876732581583716E-2</v>
      </c>
      <c r="I18" s="77">
        <f t="shared" si="2"/>
        <v>3.0876732581583716E-2</v>
      </c>
      <c r="J18" s="76">
        <f>分析係数表!G21</f>
        <v>0.28520236087689715</v>
      </c>
      <c r="K18" s="78">
        <f t="shared" si="3"/>
        <v>8.8061170284322865E-3</v>
      </c>
      <c r="L18" s="79"/>
      <c r="M18" s="80"/>
      <c r="N18" s="81">
        <f>分析係数表!H21</f>
        <v>9.4260225551254001E-4</v>
      </c>
      <c r="O18" s="82">
        <f t="shared" si="4"/>
        <v>8.0323795449070839E-3</v>
      </c>
      <c r="P18" s="76">
        <f>分析係数表!C21</f>
        <v>0.24117205108940643</v>
      </c>
      <c r="Q18" s="82">
        <f t="shared" si="5"/>
        <v>1.9371854499738344E-3</v>
      </c>
      <c r="R18" s="83">
        <v>5.704039836105311E-3</v>
      </c>
      <c r="S18" s="84">
        <f t="shared" si="6"/>
        <v>3.6580772417689027E-2</v>
      </c>
      <c r="T18" s="85">
        <f>分析係数表!F21</f>
        <v>0.42559021922428331</v>
      </c>
      <c r="U18" s="86">
        <f t="shared" si="7"/>
        <v>1.5568418952637889E-2</v>
      </c>
      <c r="V18" s="87">
        <f>分析係数表!D21</f>
        <v>8.8743676222596962E-2</v>
      </c>
      <c r="W18" s="167">
        <f t="shared" si="8"/>
        <v>0</v>
      </c>
      <c r="X18" s="76">
        <f>分析係数表!E21</f>
        <v>7.2512647554806076E-2</v>
      </c>
      <c r="Y18" s="166">
        <f t="shared" si="9"/>
        <v>0</v>
      </c>
    </row>
    <row r="19" spans="1:25" x14ac:dyDescent="0.2">
      <c r="A19" s="6" t="s">
        <v>7</v>
      </c>
      <c r="B19" s="5" t="s">
        <v>269</v>
      </c>
      <c r="C19" s="90"/>
      <c r="D19" s="76">
        <f>投入係数表!O19</f>
        <v>0</v>
      </c>
      <c r="E19" s="77">
        <f t="shared" si="0"/>
        <v>0</v>
      </c>
      <c r="F19" s="76">
        <f>分析係数表!C22</f>
        <v>3.5323801513877262E-2</v>
      </c>
      <c r="G19" s="77">
        <f t="shared" si="1"/>
        <v>0</v>
      </c>
      <c r="H19" s="77">
        <v>5.2647129277729951E-4</v>
      </c>
      <c r="I19" s="77">
        <f t="shared" si="2"/>
        <v>5.2647129277729951E-4</v>
      </c>
      <c r="J19" s="76">
        <f>分析係数表!G22</f>
        <v>0.19469026548672566</v>
      </c>
      <c r="K19" s="78">
        <f t="shared" si="3"/>
        <v>1.0249883576195211E-4</v>
      </c>
      <c r="L19" s="79"/>
      <c r="M19" s="80"/>
      <c r="N19" s="81">
        <f>分析係数表!H22</f>
        <v>4.4885821691073332E-5</v>
      </c>
      <c r="O19" s="82">
        <f t="shared" si="4"/>
        <v>3.8249426404319441E-4</v>
      </c>
      <c r="P19" s="76">
        <f>分析係数表!C22</f>
        <v>3.5323801513877262E-2</v>
      </c>
      <c r="Q19" s="82">
        <f t="shared" si="5"/>
        <v>1.351115146325836E-5</v>
      </c>
      <c r="R19" s="83">
        <v>1.6583099631475488E-4</v>
      </c>
      <c r="S19" s="84">
        <f t="shared" si="6"/>
        <v>6.9230228909205444E-4</v>
      </c>
      <c r="T19" s="85">
        <f>分析係数表!F22</f>
        <v>0.41199606686332352</v>
      </c>
      <c r="U19" s="86">
        <f t="shared" si="7"/>
        <v>2.8522582018640198E-4</v>
      </c>
      <c r="V19" s="87">
        <f>分析係数表!D22</f>
        <v>8.6529006882989187E-2</v>
      </c>
      <c r="W19" s="167">
        <f t="shared" si="8"/>
        <v>0</v>
      </c>
      <c r="X19" s="76">
        <f>分析係数表!E22</f>
        <v>8.9478859390363819E-2</v>
      </c>
      <c r="Y19" s="166">
        <f t="shared" si="9"/>
        <v>0</v>
      </c>
    </row>
    <row r="20" spans="1:25" x14ac:dyDescent="0.2">
      <c r="A20" s="6" t="s">
        <v>8</v>
      </c>
      <c r="B20" s="5" t="s">
        <v>270</v>
      </c>
      <c r="C20" s="90"/>
      <c r="D20" s="76">
        <f>投入係数表!O20</f>
        <v>0</v>
      </c>
      <c r="E20" s="77">
        <f t="shared" si="0"/>
        <v>0</v>
      </c>
      <c r="F20" s="76">
        <f>分析係数表!C23</f>
        <v>0</v>
      </c>
      <c r="G20" s="77">
        <f t="shared" si="1"/>
        <v>0</v>
      </c>
      <c r="H20" s="77">
        <v>0</v>
      </c>
      <c r="I20" s="77">
        <f t="shared" si="2"/>
        <v>0</v>
      </c>
      <c r="J20" s="76">
        <f>分析係数表!G23</f>
        <v>0.21571476472560636</v>
      </c>
      <c r="K20" s="78">
        <f t="shared" si="3"/>
        <v>0</v>
      </c>
      <c r="L20" s="79"/>
      <c r="M20" s="80"/>
      <c r="N20" s="81">
        <f>分析係数表!H23</f>
        <v>2.2442910845536666E-5</v>
      </c>
      <c r="O20" s="82">
        <f t="shared" si="4"/>
        <v>1.9124713202159721E-4</v>
      </c>
      <c r="P20" s="76">
        <f>分析係数表!C23</f>
        <v>0</v>
      </c>
      <c r="Q20" s="82">
        <f t="shared" si="5"/>
        <v>0</v>
      </c>
      <c r="R20" s="83">
        <v>0</v>
      </c>
      <c r="S20" s="84">
        <f t="shared" si="6"/>
        <v>0</v>
      </c>
      <c r="T20" s="85">
        <f>分析係数表!F23</f>
        <v>0.43970045825416343</v>
      </c>
      <c r="U20" s="86">
        <f t="shared" si="7"/>
        <v>0</v>
      </c>
      <c r="V20" s="87">
        <f>分析係数表!D23</f>
        <v>2.7830557728847658E-2</v>
      </c>
      <c r="W20" s="167">
        <f t="shared" si="8"/>
        <v>0</v>
      </c>
      <c r="X20" s="76">
        <f>分析係数表!E23</f>
        <v>2.7159941879959765E-2</v>
      </c>
      <c r="Y20" s="166">
        <f t="shared" si="9"/>
        <v>0</v>
      </c>
    </row>
    <row r="21" spans="1:25" x14ac:dyDescent="0.2">
      <c r="A21" s="6" t="s">
        <v>9</v>
      </c>
      <c r="B21" s="5" t="s">
        <v>271</v>
      </c>
      <c r="C21" s="90"/>
      <c r="D21" s="76">
        <f>投入係数表!O21</f>
        <v>0</v>
      </c>
      <c r="E21" s="77">
        <f t="shared" si="0"/>
        <v>0</v>
      </c>
      <c r="F21" s="76">
        <f>分析係数表!C24</f>
        <v>0.4951060358890701</v>
      </c>
      <c r="G21" s="77">
        <f t="shared" si="1"/>
        <v>0</v>
      </c>
      <c r="H21" s="77">
        <v>5.1577331852141082E-3</v>
      </c>
      <c r="I21" s="77">
        <f t="shared" si="2"/>
        <v>5.1577331852141082E-3</v>
      </c>
      <c r="J21" s="76">
        <f>分析係数表!G24</f>
        <v>0.20816733067729085</v>
      </c>
      <c r="K21" s="78">
        <f t="shared" si="3"/>
        <v>1.0736715495117018E-3</v>
      </c>
      <c r="L21" s="79"/>
      <c r="M21" s="80"/>
      <c r="N21" s="81">
        <f>分析係数表!H24</f>
        <v>3.5908657352858665E-4</v>
      </c>
      <c r="O21" s="82">
        <f t="shared" si="4"/>
        <v>3.0599541123455553E-3</v>
      </c>
      <c r="P21" s="76">
        <f>分析係数表!C24</f>
        <v>0.4951060358890701</v>
      </c>
      <c r="Q21" s="82">
        <f t="shared" si="5"/>
        <v>1.5150017505658662E-3</v>
      </c>
      <c r="R21" s="83">
        <v>7.4301483800778261E-3</v>
      </c>
      <c r="S21" s="84">
        <f t="shared" si="6"/>
        <v>1.2587881565291933E-2</v>
      </c>
      <c r="T21" s="85">
        <f>分析係数表!F24</f>
        <v>0.39043824701195218</v>
      </c>
      <c r="U21" s="86">
        <f t="shared" si="7"/>
        <v>4.9147904119466509E-3</v>
      </c>
      <c r="V21" s="87">
        <f>分析係数表!D24</f>
        <v>1.4940239043824702E-2</v>
      </c>
      <c r="W21" s="167">
        <f t="shared" si="8"/>
        <v>0</v>
      </c>
      <c r="X21" s="76">
        <f>分析係数表!E24</f>
        <v>1.0956175298804782E-2</v>
      </c>
      <c r="Y21" s="166">
        <f t="shared" si="9"/>
        <v>0</v>
      </c>
    </row>
    <row r="22" spans="1:25" x14ac:dyDescent="0.2">
      <c r="A22" s="6" t="s">
        <v>10</v>
      </c>
      <c r="B22" s="5" t="s">
        <v>272</v>
      </c>
      <c r="C22" s="90"/>
      <c r="D22" s="76">
        <f>投入係数表!O22</f>
        <v>0</v>
      </c>
      <c r="E22" s="77">
        <f t="shared" si="0"/>
        <v>0</v>
      </c>
      <c r="F22" s="76">
        <f>分析係数表!C25</f>
        <v>2.1697016660209179E-2</v>
      </c>
      <c r="G22" s="77">
        <f t="shared" si="1"/>
        <v>0</v>
      </c>
      <c r="H22" s="77">
        <v>1.1120427096049615E-3</v>
      </c>
      <c r="I22" s="77">
        <f t="shared" si="2"/>
        <v>1.1120427096049615E-3</v>
      </c>
      <c r="J22" s="76">
        <f>分析係数表!G25</f>
        <v>0.19533527696793002</v>
      </c>
      <c r="K22" s="78">
        <f t="shared" si="3"/>
        <v>2.1722117068085253E-4</v>
      </c>
      <c r="L22" s="79"/>
      <c r="M22" s="80"/>
      <c r="N22" s="81">
        <f>分析係数表!H25</f>
        <v>5.2740840487011166E-4</v>
      </c>
      <c r="O22" s="82">
        <f t="shared" si="4"/>
        <v>4.4943076025075347E-3</v>
      </c>
      <c r="P22" s="76">
        <f>分析係数表!C25</f>
        <v>2.1697016660209179E-2</v>
      </c>
      <c r="Q22" s="82">
        <f t="shared" si="5"/>
        <v>9.7513066927710755E-5</v>
      </c>
      <c r="R22" s="83">
        <v>7.8392836133885297E-4</v>
      </c>
      <c r="S22" s="84">
        <f t="shared" si="6"/>
        <v>1.8959710709438144E-3</v>
      </c>
      <c r="T22" s="85">
        <f>分析係数表!F25</f>
        <v>0.34839650145772594</v>
      </c>
      <c r="U22" s="86">
        <f t="shared" si="7"/>
        <v>6.605496879818828E-4</v>
      </c>
      <c r="V22" s="87">
        <f>分析係数表!D25</f>
        <v>0.22157434402332363</v>
      </c>
      <c r="W22" s="167">
        <f t="shared" si="8"/>
        <v>0</v>
      </c>
      <c r="X22" s="76">
        <f>分析係数表!E25</f>
        <v>0.11661807580174927</v>
      </c>
      <c r="Y22" s="166">
        <f t="shared" si="9"/>
        <v>0</v>
      </c>
    </row>
    <row r="23" spans="1:25" x14ac:dyDescent="0.2">
      <c r="A23" s="6" t="s">
        <v>11</v>
      </c>
      <c r="B23" s="5" t="s">
        <v>35</v>
      </c>
      <c r="C23" s="90"/>
      <c r="D23" s="76">
        <f>投入係数表!O23</f>
        <v>0</v>
      </c>
      <c r="E23" s="77">
        <f t="shared" si="0"/>
        <v>0</v>
      </c>
      <c r="F23" s="76">
        <f>分析係数表!C26</f>
        <v>0.4020083102493075</v>
      </c>
      <c r="G23" s="77">
        <f t="shared" si="1"/>
        <v>0</v>
      </c>
      <c r="H23" s="77">
        <v>7.3856620857200052E-3</v>
      </c>
      <c r="I23" s="77">
        <f t="shared" si="2"/>
        <v>7.3856620857200052E-3</v>
      </c>
      <c r="J23" s="76">
        <f>分析係数表!G26</f>
        <v>0.19660602354380063</v>
      </c>
      <c r="K23" s="78">
        <f t="shared" si="3"/>
        <v>1.452065653911623E-3</v>
      </c>
      <c r="L23" s="79"/>
      <c r="M23" s="80"/>
      <c r="N23" s="81">
        <f>分析係数表!H26</f>
        <v>1.0985804858890199E-2</v>
      </c>
      <c r="O23" s="82">
        <f t="shared" si="4"/>
        <v>9.3615471124571845E-2</v>
      </c>
      <c r="P23" s="76">
        <f>分析係数表!C26</f>
        <v>0.4020083102493075</v>
      </c>
      <c r="Q23" s="82">
        <f t="shared" si="5"/>
        <v>3.7634197359981969E-2</v>
      </c>
      <c r="R23" s="83">
        <v>4.1646620110317278E-2</v>
      </c>
      <c r="S23" s="84">
        <f t="shared" si="6"/>
        <v>4.903228219603728E-2</v>
      </c>
      <c r="T23" s="85">
        <f>分析係数表!F26</f>
        <v>0.33374101819293683</v>
      </c>
      <c r="U23" s="86">
        <f t="shared" si="7"/>
        <v>1.6364083784428891E-2</v>
      </c>
      <c r="V23" s="87">
        <f>分析係数表!D26</f>
        <v>1.513530041278092E-2</v>
      </c>
      <c r="W23" s="167">
        <f t="shared" si="8"/>
        <v>0</v>
      </c>
      <c r="X23" s="76">
        <f>分析係数表!E26</f>
        <v>1.5288182235132243E-2</v>
      </c>
      <c r="Y23" s="166">
        <f t="shared" si="9"/>
        <v>0</v>
      </c>
    </row>
    <row r="24" spans="1:25" x14ac:dyDescent="0.2">
      <c r="A24" s="6" t="s">
        <v>12</v>
      </c>
      <c r="B24" s="5" t="s">
        <v>366</v>
      </c>
      <c r="C24" s="90"/>
      <c r="D24" s="76">
        <f>投入係数表!O24</f>
        <v>0</v>
      </c>
      <c r="E24" s="77">
        <f t="shared" si="0"/>
        <v>0</v>
      </c>
      <c r="F24" s="76">
        <f>分析係数表!C27</f>
        <v>0.43829355002539361</v>
      </c>
      <c r="G24" s="77">
        <f t="shared" si="1"/>
        <v>0</v>
      </c>
      <c r="H24" s="77">
        <v>1.2584074329825279E-3</v>
      </c>
      <c r="I24" s="77">
        <f t="shared" si="2"/>
        <v>1.2584074329825279E-3</v>
      </c>
      <c r="J24" s="76">
        <f>分析係数表!G27</f>
        <v>0.17011899515204937</v>
      </c>
      <c r="K24" s="78">
        <f t="shared" si="3"/>
        <v>2.1407900799085756E-4</v>
      </c>
      <c r="L24" s="79"/>
      <c r="M24" s="80"/>
      <c r="N24" s="81">
        <f>分析係数表!H27</f>
        <v>1.1098019413117881E-2</v>
      </c>
      <c r="O24" s="82">
        <f t="shared" si="4"/>
        <v>9.4571706784679813E-2</v>
      </c>
      <c r="P24" s="76">
        <f>分析係数表!C27</f>
        <v>0.43829355002539361</v>
      </c>
      <c r="Q24" s="82">
        <f t="shared" si="5"/>
        <v>4.1450169098617914E-2</v>
      </c>
      <c r="R24" s="83">
        <v>4.2417261142469444E-2</v>
      </c>
      <c r="S24" s="84">
        <f t="shared" si="6"/>
        <v>4.3675668575451972E-2</v>
      </c>
      <c r="T24" s="85">
        <f>分析係数表!F27</f>
        <v>0.31996474217717058</v>
      </c>
      <c r="U24" s="86">
        <f t="shared" si="7"/>
        <v>1.3974674035160041E-2</v>
      </c>
      <c r="V24" s="87">
        <f>分析係数表!D27</f>
        <v>4.2309387395328336E-2</v>
      </c>
      <c r="W24" s="167">
        <f t="shared" si="8"/>
        <v>0</v>
      </c>
      <c r="X24" s="76">
        <f>分析係数表!E27</f>
        <v>4.9360951961216398E-2</v>
      </c>
      <c r="Y24" s="166">
        <f t="shared" si="9"/>
        <v>0</v>
      </c>
    </row>
    <row r="25" spans="1:25" x14ac:dyDescent="0.2">
      <c r="A25" s="6" t="s">
        <v>13</v>
      </c>
      <c r="B25" s="5" t="s">
        <v>192</v>
      </c>
      <c r="C25" s="90"/>
      <c r="D25" s="76">
        <f>投入係数表!O25</f>
        <v>0</v>
      </c>
      <c r="E25" s="77">
        <f t="shared" si="0"/>
        <v>0</v>
      </c>
      <c r="F25" s="76">
        <f>分析係数表!C28</f>
        <v>5.3001622498647927E-2</v>
      </c>
      <c r="G25" s="77">
        <f t="shared" si="1"/>
        <v>0</v>
      </c>
      <c r="H25" s="77">
        <v>1.4966712736647219E-3</v>
      </c>
      <c r="I25" s="77">
        <f t="shared" si="2"/>
        <v>1.4966712736647219E-3</v>
      </c>
      <c r="J25" s="76">
        <f>分析係数表!G28</f>
        <v>0.12481857764876633</v>
      </c>
      <c r="K25" s="78">
        <f t="shared" si="3"/>
        <v>1.8681237958659809E-4</v>
      </c>
      <c r="L25" s="79"/>
      <c r="M25" s="80"/>
      <c r="N25" s="81">
        <f>分析係数表!H28</f>
        <v>2.0793356898389723E-2</v>
      </c>
      <c r="O25" s="82">
        <f t="shared" si="4"/>
        <v>0.17719046781800982</v>
      </c>
      <c r="P25" s="76">
        <f>分析係数表!C28</f>
        <v>5.3001622498647927E-2</v>
      </c>
      <c r="Q25" s="82">
        <f t="shared" si="5"/>
        <v>9.3913822856489804E-3</v>
      </c>
      <c r="R25" s="83">
        <v>1.0169109707194443E-2</v>
      </c>
      <c r="S25" s="84">
        <f t="shared" si="6"/>
        <v>1.1665780980859165E-2</v>
      </c>
      <c r="T25" s="85">
        <f>分析係数表!F28</f>
        <v>0.21335268505079827</v>
      </c>
      <c r="U25" s="86">
        <f t="shared" si="7"/>
        <v>2.4889256954808382E-3</v>
      </c>
      <c r="V25" s="87">
        <f>分析係数表!D28</f>
        <v>0.1204644412191582</v>
      </c>
      <c r="W25" s="167">
        <f t="shared" si="8"/>
        <v>0</v>
      </c>
      <c r="X25" s="76">
        <f>分析係数表!E28</f>
        <v>0.11683599419448476</v>
      </c>
      <c r="Y25" s="166">
        <f t="shared" si="9"/>
        <v>0</v>
      </c>
    </row>
    <row r="26" spans="1:25" x14ac:dyDescent="0.2">
      <c r="A26" s="6" t="s">
        <v>14</v>
      </c>
      <c r="B26" s="5" t="s">
        <v>50</v>
      </c>
      <c r="C26" s="90"/>
      <c r="D26" s="76">
        <f>投入係数表!O26</f>
        <v>3.2608695652173912E-2</v>
      </c>
      <c r="E26" s="77">
        <f t="shared" si="0"/>
        <v>3.2608695652173911</v>
      </c>
      <c r="F26" s="76">
        <f>分析係数表!C29</f>
        <v>0.65190409026798313</v>
      </c>
      <c r="G26" s="77">
        <f t="shared" si="1"/>
        <v>2.125774207395597</v>
      </c>
      <c r="H26" s="77">
        <v>2.2724405126646592</v>
      </c>
      <c r="I26" s="77">
        <f t="shared" si="2"/>
        <v>2.2724405126646592</v>
      </c>
      <c r="J26" s="76">
        <f>分析係数表!G29</f>
        <v>0.25912644337660473</v>
      </c>
      <c r="K26" s="78">
        <f t="shared" si="3"/>
        <v>0.58884942783170147</v>
      </c>
      <c r="L26" s="79"/>
      <c r="M26" s="80"/>
      <c r="N26" s="81">
        <f>分析係数表!H29</f>
        <v>1.0054424058800426E-2</v>
      </c>
      <c r="O26" s="82">
        <f t="shared" si="4"/>
        <v>8.5678715145675544E-2</v>
      </c>
      <c r="P26" s="76">
        <f>分析係数表!C29</f>
        <v>0.65190409026798313</v>
      </c>
      <c r="Q26" s="82">
        <f t="shared" si="5"/>
        <v>5.5854304852371285E-2</v>
      </c>
      <c r="R26" s="83">
        <v>9.5232129633440799E-2</v>
      </c>
      <c r="S26" s="84">
        <f t="shared" si="6"/>
        <v>2.3676726422980998</v>
      </c>
      <c r="T26" s="85">
        <f>分析係数表!F29</f>
        <v>0.37595926271247221</v>
      </c>
      <c r="U26" s="86">
        <f t="shared" si="7"/>
        <v>0.89014846094288458</v>
      </c>
      <c r="V26" s="87">
        <f>分析係数表!D29</f>
        <v>5.8165387649716703E-2</v>
      </c>
      <c r="W26" s="167">
        <f t="shared" si="8"/>
        <v>0</v>
      </c>
      <c r="X26" s="76">
        <f>分析係数表!E29</f>
        <v>4.2817184250161372E-2</v>
      </c>
      <c r="Y26" s="166">
        <f t="shared" si="9"/>
        <v>0</v>
      </c>
    </row>
    <row r="27" spans="1:25" x14ac:dyDescent="0.2">
      <c r="A27" s="6" t="s">
        <v>15</v>
      </c>
      <c r="B27" s="5" t="s">
        <v>36</v>
      </c>
      <c r="C27" s="90"/>
      <c r="D27" s="76">
        <f>投入係数表!O27</f>
        <v>3.6231884057971015E-3</v>
      </c>
      <c r="E27" s="77">
        <f t="shared" si="0"/>
        <v>0.36231884057971014</v>
      </c>
      <c r="F27" s="76">
        <f>分析係数表!C30</f>
        <v>1</v>
      </c>
      <c r="G27" s="77">
        <f t="shared" si="1"/>
        <v>0.36231884057971014</v>
      </c>
      <c r="H27" s="77">
        <v>0.41203875088915137</v>
      </c>
      <c r="I27" s="77">
        <f t="shared" si="2"/>
        <v>0.41203875088915137</v>
      </c>
      <c r="J27" s="76">
        <f>分析係数表!G30</f>
        <v>0.34475873544093177</v>
      </c>
      <c r="K27" s="78">
        <f t="shared" si="3"/>
        <v>0.14205395870920492</v>
      </c>
      <c r="L27" s="79"/>
      <c r="M27" s="80"/>
      <c r="N27" s="81">
        <f>分析係数表!H30</f>
        <v>0</v>
      </c>
      <c r="O27" s="82">
        <f t="shared" si="4"/>
        <v>0</v>
      </c>
      <c r="P27" s="76">
        <f>分析係数表!C30</f>
        <v>1</v>
      </c>
      <c r="Q27" s="82">
        <f t="shared" si="5"/>
        <v>0</v>
      </c>
      <c r="R27" s="83">
        <v>2.0990848412609661E-2</v>
      </c>
      <c r="S27" s="84">
        <f t="shared" si="6"/>
        <v>0.43302959930176105</v>
      </c>
      <c r="T27" s="85">
        <f>分析係数表!F30</f>
        <v>0.43948973932334995</v>
      </c>
      <c r="U27" s="86">
        <f t="shared" si="7"/>
        <v>0.19031206571642564</v>
      </c>
      <c r="V27" s="87">
        <f>分析係数表!D30</f>
        <v>0.13666112035496394</v>
      </c>
      <c r="W27" s="167">
        <f t="shared" si="8"/>
        <v>0</v>
      </c>
      <c r="X27" s="76">
        <f>分析係数表!E30</f>
        <v>8.1752634498058793E-2</v>
      </c>
      <c r="Y27" s="166">
        <f t="shared" si="9"/>
        <v>0</v>
      </c>
    </row>
    <row r="28" spans="1:25" x14ac:dyDescent="0.2">
      <c r="A28" s="6" t="s">
        <v>16</v>
      </c>
      <c r="B28" s="5" t="s">
        <v>193</v>
      </c>
      <c r="C28" s="90"/>
      <c r="D28" s="76">
        <f>投入係数表!O28</f>
        <v>3.6231884057971016E-2</v>
      </c>
      <c r="E28" s="77">
        <f t="shared" si="0"/>
        <v>3.6231884057971016</v>
      </c>
      <c r="F28" s="76">
        <f>分析係数表!C31</f>
        <v>0.24163027656477443</v>
      </c>
      <c r="G28" s="77">
        <f t="shared" si="1"/>
        <v>0.87547201653903783</v>
      </c>
      <c r="H28" s="77">
        <v>0.93057732217779998</v>
      </c>
      <c r="I28" s="77">
        <f t="shared" si="2"/>
        <v>0.93057732217779998</v>
      </c>
      <c r="J28" s="76">
        <f>分析係数表!G31</f>
        <v>7.02247191011236E-2</v>
      </c>
      <c r="K28" s="78">
        <f t="shared" si="3"/>
        <v>6.5349531051811807E-2</v>
      </c>
      <c r="L28" s="79"/>
      <c r="M28" s="80"/>
      <c r="N28" s="81">
        <f>分析係数表!H31</f>
        <v>2.3138641081748304E-2</v>
      </c>
      <c r="O28" s="82">
        <f t="shared" si="4"/>
        <v>0.19717579311426672</v>
      </c>
      <c r="P28" s="76">
        <f>分析係数表!C31</f>
        <v>0.24163027656477443</v>
      </c>
      <c r="Q28" s="82">
        <f t="shared" si="5"/>
        <v>4.7643641422079011E-2</v>
      </c>
      <c r="R28" s="83">
        <v>6.3006751037036096E-2</v>
      </c>
      <c r="S28" s="84">
        <f t="shared" si="6"/>
        <v>0.99358407321483611</v>
      </c>
      <c r="T28" s="85">
        <f>分析係数表!F31</f>
        <v>0.24349497338852749</v>
      </c>
      <c r="U28" s="86">
        <f t="shared" si="7"/>
        <v>0.24193272746671127</v>
      </c>
      <c r="V28" s="87">
        <f>分析係数表!D31</f>
        <v>2.9568302779420464E-4</v>
      </c>
      <c r="W28" s="167">
        <f t="shared" si="8"/>
        <v>0</v>
      </c>
      <c r="X28" s="76">
        <f>分析係数表!E31</f>
        <v>2.9568302779420464E-4</v>
      </c>
      <c r="Y28" s="166">
        <f t="shared" si="9"/>
        <v>0</v>
      </c>
    </row>
    <row r="29" spans="1:25" x14ac:dyDescent="0.2">
      <c r="A29" s="6" t="s">
        <v>17</v>
      </c>
      <c r="B29" s="5" t="s">
        <v>273</v>
      </c>
      <c r="C29" s="90"/>
      <c r="D29" s="76">
        <f>投入係数表!O29</f>
        <v>0</v>
      </c>
      <c r="E29" s="77">
        <f t="shared" si="0"/>
        <v>0</v>
      </c>
      <c r="F29" s="76">
        <f>分析係数表!C32</f>
        <v>0.66123499142367059</v>
      </c>
      <c r="G29" s="77">
        <f t="shared" si="1"/>
        <v>0</v>
      </c>
      <c r="H29" s="77">
        <v>1.0185575649215649E-2</v>
      </c>
      <c r="I29" s="77">
        <f t="shared" si="2"/>
        <v>1.0185575649215649E-2</v>
      </c>
      <c r="J29" s="76">
        <f>分析係数表!G32</f>
        <v>0.1404639175257732</v>
      </c>
      <c r="K29" s="78">
        <f t="shared" si="3"/>
        <v>1.4307058579439507E-3</v>
      </c>
      <c r="L29" s="79"/>
      <c r="M29" s="80"/>
      <c r="N29" s="81">
        <f>分析係数表!H32</f>
        <v>6.5982157885877794E-3</v>
      </c>
      <c r="O29" s="82">
        <f t="shared" si="4"/>
        <v>5.6226656814349574E-2</v>
      </c>
      <c r="P29" s="76">
        <f>分析係数表!C32</f>
        <v>0.66123499142367059</v>
      </c>
      <c r="Q29" s="82">
        <f t="shared" si="5"/>
        <v>3.717903293641811E-2</v>
      </c>
      <c r="R29" s="83">
        <v>4.8912727659886898E-2</v>
      </c>
      <c r="S29" s="84">
        <f t="shared" si="6"/>
        <v>5.9098303309102547E-2</v>
      </c>
      <c r="T29" s="85">
        <f>分析係数表!F32</f>
        <v>0.47938144329896909</v>
      </c>
      <c r="U29" s="86">
        <f t="shared" si="7"/>
        <v>2.8330629936837819E-2</v>
      </c>
      <c r="V29" s="87">
        <f>分析係数表!D32</f>
        <v>7.7319587628865982E-3</v>
      </c>
      <c r="W29" s="167">
        <f t="shared" si="8"/>
        <v>0</v>
      </c>
      <c r="X29" s="76">
        <f>分析係数表!E32</f>
        <v>1.1597938144329897E-2</v>
      </c>
      <c r="Y29" s="166">
        <f t="shared" si="9"/>
        <v>0</v>
      </c>
    </row>
    <row r="30" spans="1:25" x14ac:dyDescent="0.2">
      <c r="A30" s="6" t="s">
        <v>18</v>
      </c>
      <c r="B30" s="5" t="s">
        <v>274</v>
      </c>
      <c r="C30" s="90"/>
      <c r="D30" s="76">
        <f>投入係数表!O30</f>
        <v>0</v>
      </c>
      <c r="E30" s="77">
        <f t="shared" si="0"/>
        <v>0</v>
      </c>
      <c r="F30" s="76">
        <f>分析係数表!C33</f>
        <v>1</v>
      </c>
      <c r="G30" s="77">
        <f t="shared" si="1"/>
        <v>0</v>
      </c>
      <c r="H30" s="77">
        <v>1.9176660781282408E-2</v>
      </c>
      <c r="I30" s="77">
        <f t="shared" si="2"/>
        <v>1.9176660781282408E-2</v>
      </c>
      <c r="J30" s="76">
        <f>分析係数表!G33</f>
        <v>0.50865580448065173</v>
      </c>
      <c r="K30" s="78">
        <f t="shared" si="3"/>
        <v>9.7543198169557661E-3</v>
      </c>
      <c r="L30" s="79"/>
      <c r="M30" s="80"/>
      <c r="N30" s="81">
        <f>分析係数表!H33</f>
        <v>9.7626662178084496E-4</v>
      </c>
      <c r="O30" s="82">
        <f t="shared" si="4"/>
        <v>8.3192502429394778E-3</v>
      </c>
      <c r="P30" s="76">
        <f>分析係数表!C33</f>
        <v>1</v>
      </c>
      <c r="Q30" s="82">
        <f t="shared" si="5"/>
        <v>8.3192502429394778E-3</v>
      </c>
      <c r="R30" s="83">
        <v>3.1520260497022105E-2</v>
      </c>
      <c r="S30" s="84">
        <f t="shared" si="6"/>
        <v>5.069692127830451E-2</v>
      </c>
      <c r="T30" s="85">
        <f>分析係数表!F33</f>
        <v>0.64307535641547864</v>
      </c>
      <c r="U30" s="86">
        <f t="shared" si="7"/>
        <v>3.2601940720213135E-2</v>
      </c>
      <c r="V30" s="87">
        <f>分析係数表!D33</f>
        <v>3.4623217922606926E-2</v>
      </c>
      <c r="W30" s="167">
        <f t="shared" si="8"/>
        <v>0</v>
      </c>
      <c r="X30" s="76">
        <f>分析係数表!E33</f>
        <v>3.0549898167006109E-2</v>
      </c>
      <c r="Y30" s="166">
        <f t="shared" si="9"/>
        <v>0</v>
      </c>
    </row>
    <row r="31" spans="1:25" x14ac:dyDescent="0.2">
      <c r="A31" s="6" t="s">
        <v>19</v>
      </c>
      <c r="B31" s="5" t="s">
        <v>275</v>
      </c>
      <c r="C31" s="90"/>
      <c r="D31" s="76">
        <f>投入係数表!O31</f>
        <v>3.9855072463768113E-2</v>
      </c>
      <c r="E31" s="77">
        <f t="shared" si="0"/>
        <v>3.9855072463768111</v>
      </c>
      <c r="F31" s="76">
        <f>分析係数表!C34</f>
        <v>0.39190090916673614</v>
      </c>
      <c r="G31" s="77">
        <f t="shared" si="1"/>
        <v>1.5619239133456873</v>
      </c>
      <c r="H31" s="77">
        <v>1.7175614429264834</v>
      </c>
      <c r="I31" s="77">
        <f t="shared" si="2"/>
        <v>1.7175614429264834</v>
      </c>
      <c r="J31" s="76">
        <f>分析係数表!G34</f>
        <v>0.42497247587591475</v>
      </c>
      <c r="K31" s="78">
        <f t="shared" si="3"/>
        <v>0.72991633886947627</v>
      </c>
      <c r="L31" s="79"/>
      <c r="M31" s="80"/>
      <c r="N31" s="81">
        <f>分析係数表!H34</f>
        <v>0.16350782696515739</v>
      </c>
      <c r="O31" s="82">
        <f t="shared" si="4"/>
        <v>1.3933309803433467</v>
      </c>
      <c r="P31" s="76">
        <f>分析係数表!C34</f>
        <v>0.39190090916673614</v>
      </c>
      <c r="Q31" s="82">
        <f t="shared" si="5"/>
        <v>0.54604767796673737</v>
      </c>
      <c r="R31" s="83">
        <v>0.60505162956372049</v>
      </c>
      <c r="S31" s="84">
        <f t="shared" si="6"/>
        <v>2.3226130724902037</v>
      </c>
      <c r="T31" s="85">
        <f>分析係数表!F34</f>
        <v>0.69697558448287023</v>
      </c>
      <c r="U31" s="86">
        <f t="shared" si="7"/>
        <v>1.6188046037264148</v>
      </c>
      <c r="V31" s="87">
        <f>分析係数表!D34</f>
        <v>0.24415517129719577</v>
      </c>
      <c r="W31" s="167">
        <f t="shared" si="8"/>
        <v>1</v>
      </c>
      <c r="X31" s="76">
        <f>分析係数表!E34</f>
        <v>0.16831811411178033</v>
      </c>
      <c r="Y31" s="166">
        <f t="shared" si="9"/>
        <v>0</v>
      </c>
    </row>
    <row r="32" spans="1:25" x14ac:dyDescent="0.2">
      <c r="A32" s="6" t="s">
        <v>20</v>
      </c>
      <c r="B32" s="5" t="s">
        <v>37</v>
      </c>
      <c r="C32" s="90"/>
      <c r="D32" s="76">
        <f>投入係数表!O32</f>
        <v>7.246376811594203E-3</v>
      </c>
      <c r="E32" s="77">
        <f t="shared" si="0"/>
        <v>0.72463768115942029</v>
      </c>
      <c r="F32" s="76">
        <f>分析係数表!C35</f>
        <v>0.83185840707964598</v>
      </c>
      <c r="G32" s="77">
        <f t="shared" si="1"/>
        <v>0.60279594715916374</v>
      </c>
      <c r="H32" s="77">
        <v>0.76076321304629646</v>
      </c>
      <c r="I32" s="77">
        <f t="shared" si="2"/>
        <v>0.76076321304629646</v>
      </c>
      <c r="J32" s="76">
        <f>分析係数表!G35</f>
        <v>0.3136968085106383</v>
      </c>
      <c r="K32" s="78">
        <f t="shared" si="3"/>
        <v>0.23864899196492198</v>
      </c>
      <c r="L32" s="79"/>
      <c r="M32" s="80"/>
      <c r="N32" s="81">
        <f>分析係数表!H35</f>
        <v>6.1560904449307077E-2</v>
      </c>
      <c r="O32" s="82">
        <f t="shared" si="4"/>
        <v>0.52459088313524116</v>
      </c>
      <c r="P32" s="76">
        <f>分析係数表!C35</f>
        <v>0.83185840707964598</v>
      </c>
      <c r="Q32" s="82">
        <f t="shared" si="5"/>
        <v>0.43638533641338645</v>
      </c>
      <c r="R32" s="83">
        <v>0.54034617068707835</v>
      </c>
      <c r="S32" s="84">
        <f t="shared" si="6"/>
        <v>1.3011093837333747</v>
      </c>
      <c r="T32" s="85">
        <f>分析係数表!F35</f>
        <v>0.6388297872340426</v>
      </c>
      <c r="U32" s="86">
        <f t="shared" si="7"/>
        <v>0.83118743077860802</v>
      </c>
      <c r="V32" s="87">
        <f>分析係数表!D35</f>
        <v>5.8377659574468083E-2</v>
      </c>
      <c r="W32" s="167">
        <f t="shared" si="8"/>
        <v>0</v>
      </c>
      <c r="X32" s="76">
        <f>分析係数表!E35</f>
        <v>5.1994680851063832E-2</v>
      </c>
      <c r="Y32" s="166">
        <f t="shared" si="9"/>
        <v>0</v>
      </c>
    </row>
    <row r="33" spans="1:25" x14ac:dyDescent="0.2">
      <c r="A33" s="6" t="s">
        <v>21</v>
      </c>
      <c r="B33" s="5" t="s">
        <v>38</v>
      </c>
      <c r="C33" s="90"/>
      <c r="D33" s="76">
        <f>投入係数表!O33</f>
        <v>0</v>
      </c>
      <c r="E33" s="77">
        <f t="shared" si="0"/>
        <v>0</v>
      </c>
      <c r="F33" s="76">
        <f>分析係数表!C36</f>
        <v>0.68845717526942707</v>
      </c>
      <c r="G33" s="77">
        <f t="shared" si="1"/>
        <v>0</v>
      </c>
      <c r="H33" s="77">
        <v>7.5603952495083573E-2</v>
      </c>
      <c r="I33" s="77">
        <f t="shared" si="2"/>
        <v>7.5603952495083573E-2</v>
      </c>
      <c r="J33" s="76">
        <f>分析係数表!G36</f>
        <v>1.8590797041906328E-2</v>
      </c>
      <c r="K33" s="78">
        <f t="shared" si="3"/>
        <v>1.4055377364020263E-3</v>
      </c>
      <c r="L33" s="79"/>
      <c r="M33" s="80"/>
      <c r="N33" s="81">
        <f>分析係数表!H36</f>
        <v>0.13660999831678169</v>
      </c>
      <c r="O33" s="82">
        <f t="shared" si="4"/>
        <v>1.1641212926154623</v>
      </c>
      <c r="P33" s="76">
        <f>分析係数表!C36</f>
        <v>0.68845717526942707</v>
      </c>
      <c r="Q33" s="82">
        <f t="shared" si="5"/>
        <v>0.80144765678503527</v>
      </c>
      <c r="R33" s="83">
        <v>0.85101607670499324</v>
      </c>
      <c r="S33" s="84">
        <f t="shared" si="6"/>
        <v>0.9266200292000768</v>
      </c>
      <c r="T33" s="85">
        <f>分析係数表!F36</f>
        <v>0.88331963845521777</v>
      </c>
      <c r="U33" s="86">
        <f t="shared" si="7"/>
        <v>0.81850166917837519</v>
      </c>
      <c r="V33" s="87">
        <f>分析係数表!D36</f>
        <v>1.4071487263763352E-2</v>
      </c>
      <c r="W33" s="167">
        <f t="shared" si="8"/>
        <v>0</v>
      </c>
      <c r="X33" s="76">
        <f>分析係数表!E36</f>
        <v>2.8759244042728021E-3</v>
      </c>
      <c r="Y33" s="166">
        <f t="shared" si="9"/>
        <v>0</v>
      </c>
    </row>
    <row r="34" spans="1:25" x14ac:dyDescent="0.2">
      <c r="A34" s="6" t="s">
        <v>22</v>
      </c>
      <c r="B34" s="5" t="s">
        <v>378</v>
      </c>
      <c r="C34" s="90"/>
      <c r="D34" s="76">
        <f>投入係数表!O34</f>
        <v>2.1739130434782608E-2</v>
      </c>
      <c r="E34" s="77">
        <f t="shared" si="0"/>
        <v>2.1739130434782608</v>
      </c>
      <c r="F34" s="76">
        <f>分析係数表!C37</f>
        <v>0.39828932688731866</v>
      </c>
      <c r="G34" s="77">
        <f t="shared" si="1"/>
        <v>0.86584636279851879</v>
      </c>
      <c r="H34" s="77">
        <v>1.1034845861615639</v>
      </c>
      <c r="I34" s="77">
        <f t="shared" si="2"/>
        <v>1.1034845861615639</v>
      </c>
      <c r="J34" s="76">
        <f>分析係数表!G37</f>
        <v>0.48125081095108341</v>
      </c>
      <c r="K34" s="78">
        <f t="shared" si="3"/>
        <v>0.53105285196227325</v>
      </c>
      <c r="L34" s="79"/>
      <c r="M34" s="80"/>
      <c r="N34" s="81">
        <f>分析係数表!H37</f>
        <v>4.901531728665208E-2</v>
      </c>
      <c r="O34" s="82">
        <f t="shared" si="4"/>
        <v>0.41768373633516831</v>
      </c>
      <c r="P34" s="76">
        <f>分析係数表!C37</f>
        <v>0.39828932688731866</v>
      </c>
      <c r="Q34" s="82">
        <f t="shared" si="5"/>
        <v>0.16635897419671447</v>
      </c>
      <c r="R34" s="83">
        <v>0.21906993265634578</v>
      </c>
      <c r="S34" s="84">
        <f t="shared" si="6"/>
        <v>1.3225545188179098</v>
      </c>
      <c r="T34" s="85">
        <f>分析係数表!F37</f>
        <v>0.71272868820552748</v>
      </c>
      <c r="U34" s="86">
        <f t="shared" si="7"/>
        <v>0.94262254727738148</v>
      </c>
      <c r="V34" s="87">
        <f>分析係数表!D37</f>
        <v>0.1296224211755547</v>
      </c>
      <c r="W34" s="167">
        <f t="shared" si="8"/>
        <v>0</v>
      </c>
      <c r="X34" s="76">
        <f>分析係数表!E37</f>
        <v>0.11794472557415336</v>
      </c>
      <c r="Y34" s="166">
        <f t="shared" si="9"/>
        <v>0</v>
      </c>
    </row>
    <row r="35" spans="1:25" x14ac:dyDescent="0.2">
      <c r="A35" s="6" t="s">
        <v>23</v>
      </c>
      <c r="B35" s="5" t="s">
        <v>194</v>
      </c>
      <c r="C35" s="90"/>
      <c r="D35" s="76">
        <f>投入係数表!O35</f>
        <v>0</v>
      </c>
      <c r="E35" s="77">
        <f t="shared" si="0"/>
        <v>0</v>
      </c>
      <c r="F35" s="76">
        <f>分析係数表!C38</f>
        <v>3.6824877250409171E-2</v>
      </c>
      <c r="G35" s="77">
        <f t="shared" si="1"/>
        <v>0</v>
      </c>
      <c r="H35" s="77">
        <v>7.5888997707406697E-3</v>
      </c>
      <c r="I35" s="77">
        <f t="shared" si="2"/>
        <v>7.5888997707406697E-3</v>
      </c>
      <c r="J35" s="76">
        <f>分析係数表!G38</f>
        <v>0.29439252336448596</v>
      </c>
      <c r="K35" s="78">
        <f t="shared" si="3"/>
        <v>2.2341153530685146E-3</v>
      </c>
      <c r="L35" s="79"/>
      <c r="M35" s="80"/>
      <c r="N35" s="81">
        <f>分析係数表!H38</f>
        <v>4.3572911406609439E-2</v>
      </c>
      <c r="O35" s="82">
        <f t="shared" si="4"/>
        <v>0.37130630681993099</v>
      </c>
      <c r="P35" s="76">
        <f>分析係数表!C38</f>
        <v>3.6824877250409171E-2</v>
      </c>
      <c r="Q35" s="82">
        <f t="shared" si="5"/>
        <v>1.3673309170946724E-2</v>
      </c>
      <c r="R35" s="83">
        <v>1.8728865799922993E-2</v>
      </c>
      <c r="S35" s="84">
        <f t="shared" si="6"/>
        <v>2.6317765570663662E-2</v>
      </c>
      <c r="T35" s="85">
        <f>分析係数表!F38</f>
        <v>0.48598130841121495</v>
      </c>
      <c r="U35" s="86">
        <f t="shared" si="7"/>
        <v>1.2789942146490752E-2</v>
      </c>
      <c r="V35" s="87">
        <f>分析係数表!D38</f>
        <v>0.13551401869158877</v>
      </c>
      <c r="W35" s="167">
        <f t="shared" si="8"/>
        <v>0</v>
      </c>
      <c r="X35" s="76">
        <f>分析係数表!E38</f>
        <v>0.13317757009345793</v>
      </c>
      <c r="Y35" s="166">
        <f t="shared" si="9"/>
        <v>0</v>
      </c>
    </row>
    <row r="36" spans="1:25" x14ac:dyDescent="0.2">
      <c r="A36" s="6" t="s">
        <v>24</v>
      </c>
      <c r="B36" s="5" t="s">
        <v>39</v>
      </c>
      <c r="C36" s="90"/>
      <c r="D36" s="76">
        <f>投入係数表!O36</f>
        <v>0</v>
      </c>
      <c r="E36" s="77">
        <f t="shared" si="0"/>
        <v>0</v>
      </c>
      <c r="F36" s="76">
        <f>分析係数表!C39</f>
        <v>1</v>
      </c>
      <c r="G36" s="77">
        <f t="shared" si="1"/>
        <v>0</v>
      </c>
      <c r="H36" s="77">
        <v>8.3149249710047682E-2</v>
      </c>
      <c r="I36" s="77">
        <f t="shared" si="2"/>
        <v>8.3149249710047682E-2</v>
      </c>
      <c r="J36" s="76">
        <f>分析係数表!G39</f>
        <v>0.34897511924713165</v>
      </c>
      <c r="K36" s="78">
        <f t="shared" si="3"/>
        <v>2.9017019332873418E-2</v>
      </c>
      <c r="L36" s="79"/>
      <c r="M36" s="80"/>
      <c r="N36" s="81">
        <f>分析係数表!H39</f>
        <v>3.8938450317006117E-3</v>
      </c>
      <c r="O36" s="82">
        <f t="shared" si="4"/>
        <v>3.3181377405747114E-2</v>
      </c>
      <c r="P36" s="76">
        <f>分析係数表!C39</f>
        <v>1</v>
      </c>
      <c r="Q36" s="82">
        <f t="shared" si="5"/>
        <v>3.3181377405747114E-2</v>
      </c>
      <c r="R36" s="83">
        <v>0.13035506420271012</v>
      </c>
      <c r="S36" s="84">
        <f t="shared" si="6"/>
        <v>0.21350431391275781</v>
      </c>
      <c r="T36" s="85">
        <f>分析係数表!F39</f>
        <v>0.69949722830991368</v>
      </c>
      <c r="U36" s="86">
        <f t="shared" si="7"/>
        <v>0.14934567581418384</v>
      </c>
      <c r="V36" s="87">
        <f>分析係数表!D39</f>
        <v>6.7165141162820671E-2</v>
      </c>
      <c r="W36" s="167">
        <f t="shared" si="8"/>
        <v>0</v>
      </c>
      <c r="X36" s="76">
        <f>分析係数表!E39</f>
        <v>8.4826608224829181E-2</v>
      </c>
      <c r="Y36" s="166">
        <f t="shared" si="9"/>
        <v>0</v>
      </c>
    </row>
    <row r="37" spans="1:25" x14ac:dyDescent="0.2">
      <c r="A37" s="6" t="s">
        <v>25</v>
      </c>
      <c r="B37" s="5" t="s">
        <v>40</v>
      </c>
      <c r="C37" s="90"/>
      <c r="D37" s="76">
        <f>投入係数表!O37</f>
        <v>0</v>
      </c>
      <c r="E37" s="77">
        <f t="shared" si="0"/>
        <v>0</v>
      </c>
      <c r="F37" s="76">
        <f>分析係数表!C40</f>
        <v>1</v>
      </c>
      <c r="G37" s="77">
        <f t="shared" si="1"/>
        <v>0</v>
      </c>
      <c r="H37" s="77">
        <v>1.1295110309372436E-3</v>
      </c>
      <c r="I37" s="77">
        <f t="shared" si="2"/>
        <v>1.1295110309372436E-3</v>
      </c>
      <c r="J37" s="76">
        <f>分析係数表!G40</f>
        <v>0.51987110633727174</v>
      </c>
      <c r="K37" s="78">
        <f t="shared" si="3"/>
        <v>5.8720014927349717E-4</v>
      </c>
      <c r="L37" s="79"/>
      <c r="M37" s="80"/>
      <c r="N37" s="81">
        <f>分析係数表!H40</f>
        <v>3.0814116590921842E-2</v>
      </c>
      <c r="O37" s="82">
        <f t="shared" si="4"/>
        <v>0.26258231226565298</v>
      </c>
      <c r="P37" s="76">
        <f>分析係数表!C40</f>
        <v>1</v>
      </c>
      <c r="Q37" s="82">
        <f t="shared" si="5"/>
        <v>0.26258231226565298</v>
      </c>
      <c r="R37" s="83">
        <v>0.2631135942487679</v>
      </c>
      <c r="S37" s="84">
        <f t="shared" si="6"/>
        <v>0.26424310527970513</v>
      </c>
      <c r="T37" s="85">
        <f>分析係数表!F40</f>
        <v>0.71122862100305706</v>
      </c>
      <c r="U37" s="86">
        <f t="shared" si="7"/>
        <v>0.1879372593776503</v>
      </c>
      <c r="V37" s="87">
        <f>分析係数表!D40</f>
        <v>7.8492935635792779E-2</v>
      </c>
      <c r="W37" s="167">
        <f t="shared" si="8"/>
        <v>0</v>
      </c>
      <c r="X37" s="76">
        <f>分析係数表!E40</f>
        <v>4.9739733950260268E-2</v>
      </c>
      <c r="Y37" s="166">
        <f t="shared" si="9"/>
        <v>0</v>
      </c>
    </row>
    <row r="38" spans="1:25" x14ac:dyDescent="0.2">
      <c r="A38" s="6" t="s">
        <v>26</v>
      </c>
      <c r="B38" s="5" t="s">
        <v>277</v>
      </c>
      <c r="C38" s="90"/>
      <c r="D38" s="76">
        <f>投入係数表!O38</f>
        <v>0</v>
      </c>
      <c r="E38" s="77">
        <f t="shared" si="0"/>
        <v>0</v>
      </c>
      <c r="F38" s="76">
        <f>分析係数表!C41</f>
        <v>0.804825195030338</v>
      </c>
      <c r="G38" s="77">
        <f t="shared" si="1"/>
        <v>0</v>
      </c>
      <c r="H38" s="77">
        <v>2.6423467150482492E-3</v>
      </c>
      <c r="I38" s="77">
        <f t="shared" si="2"/>
        <v>2.6423467150482492E-3</v>
      </c>
      <c r="J38" s="76">
        <f>分析係数表!G41</f>
        <v>0.44365116827944301</v>
      </c>
      <c r="K38" s="78">
        <f t="shared" si="3"/>
        <v>1.1722802071305043E-3</v>
      </c>
      <c r="L38" s="79"/>
      <c r="M38" s="80"/>
      <c r="N38" s="81">
        <f>分析係数表!H41</f>
        <v>5.27632833978567E-2</v>
      </c>
      <c r="O38" s="82">
        <f t="shared" si="4"/>
        <v>0.44962200738277502</v>
      </c>
      <c r="P38" s="76">
        <f>分析係数表!C41</f>
        <v>0.804825195030338</v>
      </c>
      <c r="Q38" s="82">
        <f t="shared" si="5"/>
        <v>0.36186711978177399</v>
      </c>
      <c r="R38" s="83">
        <v>0.36924845797249911</v>
      </c>
      <c r="S38" s="84">
        <f t="shared" si="6"/>
        <v>0.37189080468754737</v>
      </c>
      <c r="T38" s="85">
        <f>分析係数表!F41</f>
        <v>0.54625914562190225</v>
      </c>
      <c r="U38" s="86">
        <f t="shared" si="7"/>
        <v>0.20314875323326134</v>
      </c>
      <c r="V38" s="87">
        <f>分析係数表!D41</f>
        <v>0.14125560538116591</v>
      </c>
      <c r="W38" s="167">
        <f t="shared" si="8"/>
        <v>0</v>
      </c>
      <c r="X38" s="76">
        <f>分析係数表!E41</f>
        <v>0.13688930847297617</v>
      </c>
      <c r="Y38" s="166">
        <f t="shared" si="9"/>
        <v>0</v>
      </c>
    </row>
    <row r="39" spans="1:25" x14ac:dyDescent="0.2">
      <c r="A39" s="6" t="s">
        <v>51</v>
      </c>
      <c r="B39" s="5" t="s">
        <v>368</v>
      </c>
      <c r="C39" s="90"/>
      <c r="D39" s="76">
        <f>投入係数表!O39</f>
        <v>0</v>
      </c>
      <c r="E39" s="77">
        <f>$C$17*D39</f>
        <v>0</v>
      </c>
      <c r="F39" s="76">
        <f>分析係数表!C42</f>
        <v>0.80822873082287305</v>
      </c>
      <c r="G39" s="77">
        <f>E39*F39</f>
        <v>0</v>
      </c>
      <c r="H39" s="77">
        <v>1.0543920430467089E-2</v>
      </c>
      <c r="I39" s="77">
        <f>C39+H39</f>
        <v>1.0543920430467089E-2</v>
      </c>
      <c r="J39" s="76">
        <f>分析係数表!G42</f>
        <v>0.48544520547945208</v>
      </c>
      <c r="K39" s="78">
        <f>I39*J39</f>
        <v>5.1184956199270886E-3</v>
      </c>
      <c r="L39" s="79"/>
      <c r="M39" s="80"/>
      <c r="N39" s="81">
        <f>分析係数表!H42</f>
        <v>1.3409639230208157E-2</v>
      </c>
      <c r="O39" s="82">
        <f t="shared" si="4"/>
        <v>0.11427016138290433</v>
      </c>
      <c r="P39" s="76">
        <f>分析係数表!C42</f>
        <v>0.80822873082287305</v>
      </c>
      <c r="Q39" s="82">
        <f>O39*P39</f>
        <v>9.2356427505429647E-2</v>
      </c>
      <c r="R39" s="83">
        <v>9.8481349020029571E-2</v>
      </c>
      <c r="S39" s="84">
        <f>I39+R39</f>
        <v>0.10902526945049666</v>
      </c>
      <c r="T39" s="85">
        <f>分析係数表!F42</f>
        <v>0.55222602739726023</v>
      </c>
      <c r="U39" s="86">
        <f>S39*T39</f>
        <v>6.0206591434563646E-2</v>
      </c>
      <c r="V39" s="87">
        <f>分析係数表!D42</f>
        <v>0.29537671232876711</v>
      </c>
      <c r="W39" s="167">
        <f>ROUND(S39*V39,0)</f>
        <v>0</v>
      </c>
      <c r="X39" s="76">
        <f>分析係数表!E42</f>
        <v>0.2654109589041096</v>
      </c>
      <c r="Y39" s="166">
        <f>ROUND(S39*X39,0)</f>
        <v>0</v>
      </c>
    </row>
    <row r="40" spans="1:25" x14ac:dyDescent="0.2">
      <c r="A40" s="6" t="s">
        <v>195</v>
      </c>
      <c r="B40" s="5" t="s">
        <v>41</v>
      </c>
      <c r="C40" s="90"/>
      <c r="D40" s="76">
        <f>投入係数表!O40</f>
        <v>1.0869565217391304E-2</v>
      </c>
      <c r="E40" s="77">
        <f>$C$17*D40</f>
        <v>1.0869565217391304</v>
      </c>
      <c r="F40" s="76">
        <f>分析係数表!C43</f>
        <v>0.42667048218629278</v>
      </c>
      <c r="G40" s="77">
        <f>E40*F40</f>
        <v>0.46377226324597037</v>
      </c>
      <c r="H40" s="77">
        <v>0.74941966609334665</v>
      </c>
      <c r="I40" s="77">
        <f>C40+H40</f>
        <v>0.74941966609334665</v>
      </c>
      <c r="J40" s="76">
        <f>分析係数表!G43</f>
        <v>0.3937480751462889</v>
      </c>
      <c r="K40" s="78">
        <f>I40*J40</f>
        <v>0.29508255100102981</v>
      </c>
      <c r="L40" s="79"/>
      <c r="M40" s="80"/>
      <c r="N40" s="81">
        <f>分析係数表!H43</f>
        <v>3.6537058856533695E-2</v>
      </c>
      <c r="O40" s="82">
        <f t="shared" si="4"/>
        <v>0.31135033093116027</v>
      </c>
      <c r="P40" s="76">
        <f>分析係数表!C43</f>
        <v>0.42667048218629278</v>
      </c>
      <c r="Q40" s="82">
        <f>O40*P40</f>
        <v>0.13284399582725998</v>
      </c>
      <c r="R40" s="83">
        <v>0.25585191970251903</v>
      </c>
      <c r="S40" s="84">
        <f>I40+R40</f>
        <v>1.0052715857958656</v>
      </c>
      <c r="T40" s="85">
        <f>分析係数表!F43</f>
        <v>0.62688635663689563</v>
      </c>
      <c r="U40" s="86">
        <f>S40*T40</f>
        <v>0.63019104185016461</v>
      </c>
      <c r="V40" s="87">
        <f>分析係数表!D43</f>
        <v>0.23175238681860177</v>
      </c>
      <c r="W40" s="167">
        <f>ROUND(S40*V40,0)</f>
        <v>0</v>
      </c>
      <c r="X40" s="76">
        <f>分析係数表!E43</f>
        <v>0.18678780412688636</v>
      </c>
      <c r="Y40" s="166">
        <f>ROUND(S40*X40,0)</f>
        <v>0</v>
      </c>
    </row>
    <row r="41" spans="1:25" x14ac:dyDescent="0.2">
      <c r="A41" s="6" t="s">
        <v>341</v>
      </c>
      <c r="B41" s="5" t="s">
        <v>42</v>
      </c>
      <c r="C41" s="90"/>
      <c r="D41" s="76">
        <f>投入係数表!O41</f>
        <v>0</v>
      </c>
      <c r="E41" s="77">
        <f>$C$17*D41</f>
        <v>0</v>
      </c>
      <c r="F41" s="76">
        <f>分析係数表!C44</f>
        <v>0.46624741283235149</v>
      </c>
      <c r="G41" s="77">
        <f>E41*F41</f>
        <v>0</v>
      </c>
      <c r="H41" s="77">
        <v>2.3620094456107956E-3</v>
      </c>
      <c r="I41" s="77">
        <f>C41+H41</f>
        <v>2.3620094456107956E-3</v>
      </c>
      <c r="J41" s="76">
        <f>分析係数表!G44</f>
        <v>0.26671004927024261</v>
      </c>
      <c r="K41" s="78">
        <f>I41*J41</f>
        <v>6.2997165561563373E-4</v>
      </c>
      <c r="L41" s="79"/>
      <c r="M41" s="80"/>
      <c r="N41" s="81">
        <f>分析係数表!H44</f>
        <v>0.11393143690736689</v>
      </c>
      <c r="O41" s="82">
        <f t="shared" si="4"/>
        <v>0.97086606570763823</v>
      </c>
      <c r="P41" s="76">
        <f>分析係数表!C44</f>
        <v>0.46624741283235149</v>
      </c>
      <c r="Q41" s="82">
        <f>O41*P41</f>
        <v>0.45266379134291007</v>
      </c>
      <c r="R41" s="83">
        <v>0.45993305523756983</v>
      </c>
      <c r="S41" s="84">
        <f>I41+R41</f>
        <v>0.4622950646831806</v>
      </c>
      <c r="T41" s="85">
        <f>分析係数表!F44</f>
        <v>0.51538533048247648</v>
      </c>
      <c r="U41" s="86">
        <f>S41*T41</f>
        <v>0.23826009469215886</v>
      </c>
      <c r="V41" s="87">
        <f>分析係数表!D44</f>
        <v>0.23854234451984754</v>
      </c>
      <c r="W41" s="167">
        <f>ROUND(S41*V41,0)</f>
        <v>0</v>
      </c>
      <c r="X41" s="76">
        <f>分析係数表!E44</f>
        <v>0.16891326578042204</v>
      </c>
      <c r="Y41" s="166">
        <f>ROUND(S41*X41,0)</f>
        <v>0</v>
      </c>
    </row>
    <row r="42" spans="1:25" x14ac:dyDescent="0.2">
      <c r="A42" s="6" t="s">
        <v>342</v>
      </c>
      <c r="B42" s="5" t="s">
        <v>279</v>
      </c>
      <c r="C42" s="90"/>
      <c r="D42" s="76">
        <f>投入係数表!O42</f>
        <v>0</v>
      </c>
      <c r="E42" s="77">
        <f>$C$17*D42</f>
        <v>0</v>
      </c>
      <c r="F42" s="76">
        <f>分析係数表!C45</f>
        <v>1</v>
      </c>
      <c r="G42" s="77">
        <f>E42*F42</f>
        <v>0</v>
      </c>
      <c r="H42" s="77">
        <v>3.4196517082837233E-2</v>
      </c>
      <c r="I42" s="77">
        <f>C42+H42</f>
        <v>3.4196517082837233E-2</v>
      </c>
      <c r="J42" s="76">
        <f>分析係数表!G45</f>
        <v>0</v>
      </c>
      <c r="K42" s="78">
        <f>I42*J42</f>
        <v>0</v>
      </c>
      <c r="L42" s="79"/>
      <c r="M42" s="80"/>
      <c r="N42" s="81">
        <f>分析係数表!H45</f>
        <v>0</v>
      </c>
      <c r="O42" s="82">
        <f t="shared" si="4"/>
        <v>0</v>
      </c>
      <c r="P42" s="76">
        <f>分析係数表!C45</f>
        <v>1</v>
      </c>
      <c r="Q42" s="82">
        <f>O42*P42</f>
        <v>0</v>
      </c>
      <c r="R42" s="83">
        <v>1.92703899791744E-2</v>
      </c>
      <c r="S42" s="84">
        <f>I42+R42</f>
        <v>5.3466907062011633E-2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投入係数表!O43</f>
        <v>3.6231884057971015E-3</v>
      </c>
      <c r="E43" s="77">
        <f>$C$17*D43</f>
        <v>0.36231884057971014</v>
      </c>
      <c r="F43" s="76">
        <f>分析係数表!C46</f>
        <v>1</v>
      </c>
      <c r="G43" s="77">
        <f>E43*F43</f>
        <v>0.36231884057971014</v>
      </c>
      <c r="H43" s="77">
        <v>0.43863838508128916</v>
      </c>
      <c r="I43" s="77">
        <f>C43+H43</f>
        <v>0.43863838508128916</v>
      </c>
      <c r="J43" s="76">
        <f>分析係数表!G46</f>
        <v>9.2005076142131978E-3</v>
      </c>
      <c r="K43" s="78">
        <f>I43*J43</f>
        <v>4.0356958018265814E-3</v>
      </c>
      <c r="L43" s="79"/>
      <c r="M43" s="80"/>
      <c r="N43" s="81">
        <f>分析係数表!H46</f>
        <v>5.6971329181394824E-2</v>
      </c>
      <c r="O43" s="82">
        <f t="shared" si="4"/>
        <v>0.4854808446368245</v>
      </c>
      <c r="P43" s="76">
        <f>分析係数表!C46</f>
        <v>1</v>
      </c>
      <c r="Q43" s="82">
        <f>O43*P43</f>
        <v>0.4854808446368245</v>
      </c>
      <c r="R43" s="83">
        <v>0.51262169168874872</v>
      </c>
      <c r="S43" s="84">
        <f>I43+R43</f>
        <v>0.95126007677003788</v>
      </c>
      <c r="T43" s="85">
        <f>分析係数表!F46</f>
        <v>0.31329314720812185</v>
      </c>
      <c r="U43" s="86">
        <f>S43*T43</f>
        <v>0.29802326326472478</v>
      </c>
      <c r="V43" s="87">
        <f>分析係数表!D46</f>
        <v>4.7588832487309646E-4</v>
      </c>
      <c r="W43" s="167">
        <f>ROUND(S43*V43,0)</f>
        <v>0</v>
      </c>
      <c r="X43" s="76">
        <f>分析係数表!E46</f>
        <v>1.4276649746192893E-3</v>
      </c>
      <c r="Y43" s="166">
        <f>ROUND(S43*X43,0)</f>
        <v>0</v>
      </c>
    </row>
    <row r="44" spans="1:25" x14ac:dyDescent="0.2">
      <c r="A44" s="192">
        <v>40</v>
      </c>
      <c r="B44" s="14" t="s">
        <v>151</v>
      </c>
      <c r="C44" s="197">
        <f>SUM(C5:C43)</f>
        <v>100</v>
      </c>
      <c r="D44" s="92">
        <f>投入係数表!O44</f>
        <v>0.76086956521739135</v>
      </c>
      <c r="E44" s="91">
        <f>SUM(E5:E43)</f>
        <v>76.086956521739111</v>
      </c>
      <c r="F44" s="92">
        <f>分析係数表!C47</f>
        <v>0.45905743405002397</v>
      </c>
      <c r="G44" s="91">
        <f>SUM(G5:G43)</f>
        <v>9.3857260087320231</v>
      </c>
      <c r="H44" s="91">
        <f>SUM(H5:H43)</f>
        <v>11.018461331200259</v>
      </c>
      <c r="I44" s="91">
        <f>SUM(I5:I43)</f>
        <v>111.01846133120029</v>
      </c>
      <c r="J44" s="92">
        <f>分析係数表!G47</f>
        <v>0.28709558230423765</v>
      </c>
      <c r="K44" s="93">
        <f>SUM(K5:K43)</f>
        <v>13.58367813770295</v>
      </c>
      <c r="L44" s="94">
        <f>最終需要_まとめ!$L$33</f>
        <v>0.62733333333333341</v>
      </c>
      <c r="M44" s="91">
        <f>K44*L44</f>
        <v>8.5214940850523178</v>
      </c>
      <c r="N44" s="95">
        <f>分析係数表!H47</f>
        <v>1</v>
      </c>
      <c r="O44" s="96">
        <f>SUM(O5:O43)</f>
        <v>8.5214940850523195</v>
      </c>
      <c r="P44" s="92">
        <f>分析係数表!C47</f>
        <v>0.45905743405002397</v>
      </c>
      <c r="Q44" s="96">
        <f>SUM(Q5:Q43)</f>
        <v>4.1333792854121105</v>
      </c>
      <c r="R44" s="91">
        <f>SUM(R5:R43)</f>
        <v>4.8613788730846572</v>
      </c>
      <c r="S44" s="97">
        <f>SUM(S5:S43)</f>
        <v>115.87984020428495</v>
      </c>
      <c r="T44" s="98">
        <f>分析係数表!F47</f>
        <v>0.51476641739392903</v>
      </c>
      <c r="U44" s="99">
        <f>SUM(U5:U43)</f>
        <v>31.500987703457834</v>
      </c>
      <c r="V44" s="100">
        <f>分析係数表!D47</f>
        <v>0.1047101618971789</v>
      </c>
      <c r="W44" s="164">
        <f>SUM(W5:W43)</f>
        <v>1</v>
      </c>
      <c r="X44" s="92">
        <f>分析係数表!E47</f>
        <v>8.1677152774525266E-2</v>
      </c>
      <c r="Y44" s="165">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300</v>
      </c>
      <c r="S2" s="3" t="s">
        <v>153</v>
      </c>
      <c r="U2" s="64" t="s">
        <v>210</v>
      </c>
      <c r="W2" s="3" t="s">
        <v>130</v>
      </c>
      <c r="Y2" s="3" t="s">
        <v>154</v>
      </c>
    </row>
    <row r="3" spans="1:25" ht="44" x14ac:dyDescent="0.2">
      <c r="B3" s="65"/>
      <c r="C3" s="66" t="s">
        <v>228</v>
      </c>
      <c r="D3" s="66" t="s">
        <v>239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投入係数表!P5</f>
        <v>0</v>
      </c>
      <c r="E5" s="77">
        <f t="shared" ref="E5:E38" si="0">$C$18*D5</f>
        <v>0</v>
      </c>
      <c r="F5" s="76">
        <f>分析係数表!C8</f>
        <v>0.32915796798886565</v>
      </c>
      <c r="G5" s="77">
        <f t="shared" ref="G5:G38" si="1">E5*F5</f>
        <v>0</v>
      </c>
      <c r="H5" s="77">
        <f t="array" ref="H5:H43">MMULT(逆行列係数!C5:AO43,'14'!G5:G43)</f>
        <v>7.8706781592081758E-4</v>
      </c>
      <c r="I5" s="77">
        <f t="shared" ref="I5:I38" si="2">C5+H5</f>
        <v>7.8706781592081758E-4</v>
      </c>
      <c r="J5" s="76">
        <f>分析係数表!G8</f>
        <v>0.11991869918699187</v>
      </c>
      <c r="K5" s="78">
        <f t="shared" ref="K5:K38" si="3">I5*J5</f>
        <v>9.4384148657171218E-5</v>
      </c>
      <c r="L5" s="79" t="s">
        <v>184</v>
      </c>
      <c r="M5" s="80" t="s">
        <v>184</v>
      </c>
      <c r="N5" s="81">
        <f>分析係数表!H8</f>
        <v>1.1827414015597823E-2</v>
      </c>
      <c r="O5" s="82">
        <f t="shared" ref="O5:O43" si="4">$M$44*N5</f>
        <v>0.23650611172095357</v>
      </c>
      <c r="P5" s="76">
        <f>分析係数表!C8</f>
        <v>0.32915796798886565</v>
      </c>
      <c r="Q5" s="82">
        <f t="shared" ref="Q5:Q38" si="5">O5*P5</f>
        <v>7.7847871151016712E-2</v>
      </c>
      <c r="R5" s="83">
        <f t="array" ref="R5:R43">MMULT(逆行列係数!C5:AO43,'14'!Q5:Q43)</f>
        <v>9.9821646147074533E-2</v>
      </c>
      <c r="S5" s="84">
        <f t="shared" ref="S5:S38" si="6">I5+R5</f>
        <v>0.10060871396299535</v>
      </c>
      <c r="T5" s="85">
        <f>分析係数表!F8</f>
        <v>0.45172764227642276</v>
      </c>
      <c r="U5" s="86">
        <f t="shared" ref="U5:U38" si="7">S5*T5</f>
        <v>4.5447737150966901E-2</v>
      </c>
      <c r="V5" s="87">
        <f>分析係数表!D8</f>
        <v>0.19461382113821138</v>
      </c>
      <c r="W5" s="88">
        <f t="shared" ref="W5:W38" si="8">ROUND(S5*V5,0)</f>
        <v>0</v>
      </c>
      <c r="X5" s="76">
        <f>分析係数表!E8</f>
        <v>6.0467479674796751E-2</v>
      </c>
      <c r="Y5" s="89">
        <f t="shared" ref="Y5:Y38" si="9">ROUND(S5*X5,0)</f>
        <v>0</v>
      </c>
    </row>
    <row r="6" spans="1:25" x14ac:dyDescent="0.2">
      <c r="A6" s="6" t="s">
        <v>220</v>
      </c>
      <c r="B6" s="5" t="s">
        <v>266</v>
      </c>
      <c r="C6" s="90"/>
      <c r="D6" s="76">
        <f>投入係数表!P6</f>
        <v>0</v>
      </c>
      <c r="E6" s="77">
        <f t="shared" si="0"/>
        <v>0</v>
      </c>
      <c r="F6" s="76">
        <f>分析係数表!C9</f>
        <v>0.9329896907216495</v>
      </c>
      <c r="G6" s="77">
        <f t="shared" si="1"/>
        <v>0</v>
      </c>
      <c r="H6" s="77">
        <v>9.4705454591997287E-4</v>
      </c>
      <c r="I6" s="77">
        <f t="shared" si="2"/>
        <v>9.4705454591997287E-4</v>
      </c>
      <c r="J6" s="76">
        <f>分析係数表!G9</f>
        <v>0.24615384615384617</v>
      </c>
      <c r="K6" s="78">
        <f t="shared" si="3"/>
        <v>2.3312111899568565E-4</v>
      </c>
      <c r="L6" s="79"/>
      <c r="M6" s="80"/>
      <c r="N6" s="81">
        <f>分析係数表!H9</f>
        <v>6.1718004825225836E-4</v>
      </c>
      <c r="O6" s="82">
        <f t="shared" si="4"/>
        <v>1.2341400516748053E-2</v>
      </c>
      <c r="P6" s="76">
        <f>分析係数表!C9</f>
        <v>0.9329896907216495</v>
      </c>
      <c r="Q6" s="82">
        <f t="shared" si="5"/>
        <v>1.151439945119277E-2</v>
      </c>
      <c r="R6" s="83">
        <v>1.5003150997136233E-2</v>
      </c>
      <c r="S6" s="84">
        <f t="shared" si="6"/>
        <v>1.5950205543056206E-2</v>
      </c>
      <c r="T6" s="85">
        <f>分析係数表!F9</f>
        <v>0.67179487179487174</v>
      </c>
      <c r="U6" s="86">
        <f t="shared" si="7"/>
        <v>1.0715266287899296E-2</v>
      </c>
      <c r="V6" s="87">
        <f>分析係数表!D9</f>
        <v>0.1076923076923077</v>
      </c>
      <c r="W6" s="88">
        <f t="shared" si="8"/>
        <v>0</v>
      </c>
      <c r="X6" s="76">
        <f>分析係数表!E9</f>
        <v>3.0769230769230771E-2</v>
      </c>
      <c r="Y6" s="89">
        <f t="shared" si="9"/>
        <v>0</v>
      </c>
    </row>
    <row r="7" spans="1:25" x14ac:dyDescent="0.2">
      <c r="A7" s="6" t="s">
        <v>221</v>
      </c>
      <c r="B7" s="5" t="s">
        <v>267</v>
      </c>
      <c r="C7" s="90"/>
      <c r="D7" s="76">
        <f>投入係数表!P7</f>
        <v>0</v>
      </c>
      <c r="E7" s="77">
        <f t="shared" si="0"/>
        <v>0</v>
      </c>
      <c r="F7" s="76">
        <f>分析係数表!C10</f>
        <v>0</v>
      </c>
      <c r="G7" s="77">
        <f t="shared" si="1"/>
        <v>0</v>
      </c>
      <c r="H7" s="77">
        <v>0</v>
      </c>
      <c r="I7" s="77">
        <f t="shared" si="2"/>
        <v>0</v>
      </c>
      <c r="J7" s="76">
        <f>分析係数表!G10</f>
        <v>0</v>
      </c>
      <c r="K7" s="78">
        <f t="shared" si="3"/>
        <v>0</v>
      </c>
      <c r="L7" s="79"/>
      <c r="M7" s="80"/>
      <c r="N7" s="81">
        <f>分析係数表!H10</f>
        <v>1.2006957302362117E-3</v>
      </c>
      <c r="O7" s="82">
        <f t="shared" si="4"/>
        <v>2.4009633732582573E-2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222</v>
      </c>
      <c r="B8" s="5" t="s">
        <v>27</v>
      </c>
      <c r="C8" s="90"/>
      <c r="D8" s="76">
        <f>投入係数表!P8</f>
        <v>2.1079258010118043E-4</v>
      </c>
      <c r="E8" s="77">
        <f t="shared" si="0"/>
        <v>2.1079258010118042E-2</v>
      </c>
      <c r="F8" s="76">
        <f>分析係数表!C11</f>
        <v>2.4090210148641766E-2</v>
      </c>
      <c r="G8" s="77">
        <f t="shared" si="1"/>
        <v>5.0780375524118386E-4</v>
      </c>
      <c r="H8" s="77">
        <v>1.2012340096796635E-2</v>
      </c>
      <c r="I8" s="77">
        <f t="shared" si="2"/>
        <v>1.2012340096796635E-2</v>
      </c>
      <c r="J8" s="76">
        <f>分析係数表!G11</f>
        <v>0.35</v>
      </c>
      <c r="K8" s="78">
        <f t="shared" si="3"/>
        <v>4.2043190338788223E-3</v>
      </c>
      <c r="L8" s="79"/>
      <c r="M8" s="80"/>
      <c r="N8" s="81">
        <f>分析係数表!H11</f>
        <v>-2.2442910845536666E-5</v>
      </c>
      <c r="O8" s="82">
        <f t="shared" si="4"/>
        <v>-4.4877820060902006E-4</v>
      </c>
      <c r="P8" s="76">
        <f>分析係数表!C11</f>
        <v>2.4090210148641766E-2</v>
      </c>
      <c r="Q8" s="82">
        <f t="shared" si="5"/>
        <v>-1.0811161162800606E-5</v>
      </c>
      <c r="R8" s="83">
        <v>2.0355055445425187E-3</v>
      </c>
      <c r="S8" s="84">
        <f t="shared" si="6"/>
        <v>1.4047845641339153E-2</v>
      </c>
      <c r="T8" s="85">
        <f>分析係数表!F11</f>
        <v>0.57857142857142863</v>
      </c>
      <c r="U8" s="86">
        <f t="shared" si="7"/>
        <v>8.1276821210605112E-3</v>
      </c>
      <c r="V8" s="87">
        <f>分析係数表!D11</f>
        <v>7.1428571428571426E-3</v>
      </c>
      <c r="W8" s="88">
        <f t="shared" si="8"/>
        <v>0</v>
      </c>
      <c r="X8" s="76">
        <f>分析係数表!E11</f>
        <v>7.1428571428571426E-3</v>
      </c>
      <c r="Y8" s="89">
        <f t="shared" si="9"/>
        <v>0</v>
      </c>
    </row>
    <row r="9" spans="1:25" x14ac:dyDescent="0.2">
      <c r="A9" s="6" t="s">
        <v>223</v>
      </c>
      <c r="B9" s="5" t="s">
        <v>191</v>
      </c>
      <c r="C9" s="90"/>
      <c r="D9" s="76">
        <f>投入係数表!P9</f>
        <v>0</v>
      </c>
      <c r="E9" s="77">
        <f t="shared" si="0"/>
        <v>0</v>
      </c>
      <c r="F9" s="76">
        <f>分析係数表!C12</f>
        <v>6.9119669876203549E-2</v>
      </c>
      <c r="G9" s="77">
        <f t="shared" si="1"/>
        <v>0</v>
      </c>
      <c r="H9" s="77">
        <v>2.1976928878794248E-4</v>
      </c>
      <c r="I9" s="77">
        <f t="shared" si="2"/>
        <v>2.1976928878794248E-4</v>
      </c>
      <c r="J9" s="76">
        <f>分析係数表!G12</f>
        <v>0.14290902487742874</v>
      </c>
      <c r="K9" s="78">
        <f t="shared" si="3"/>
        <v>3.1407014758690891E-5</v>
      </c>
      <c r="L9" s="79"/>
      <c r="M9" s="80"/>
      <c r="N9" s="81">
        <f>分析係数表!H12</f>
        <v>9.3328844751164222E-2</v>
      </c>
      <c r="O9" s="82">
        <f t="shared" si="4"/>
        <v>1.8662441472326099</v>
      </c>
      <c r="P9" s="76">
        <f>分析係数表!C12</f>
        <v>6.9119669876203549E-2</v>
      </c>
      <c r="Q9" s="82">
        <f t="shared" si="5"/>
        <v>0.12899417936511501</v>
      </c>
      <c r="R9" s="83">
        <v>0.14297250686858431</v>
      </c>
      <c r="S9" s="84">
        <f t="shared" si="6"/>
        <v>0.14319227615737226</v>
      </c>
      <c r="T9" s="85">
        <f>分析係数表!F12</f>
        <v>0.29616851280188849</v>
      </c>
      <c r="U9" s="86">
        <f t="shared" si="7"/>
        <v>4.2409043474246261E-2</v>
      </c>
      <c r="V9" s="87">
        <f>分析係数表!D12</f>
        <v>3.0506627928091518E-2</v>
      </c>
      <c r="W9" s="88">
        <f t="shared" si="8"/>
        <v>0</v>
      </c>
      <c r="X9" s="76">
        <f>分析係数表!E12</f>
        <v>2.6874886508080623E-2</v>
      </c>
      <c r="Y9" s="89">
        <f t="shared" si="9"/>
        <v>0</v>
      </c>
    </row>
    <row r="10" spans="1:25" x14ac:dyDescent="0.2">
      <c r="A10" s="6" t="s">
        <v>224</v>
      </c>
      <c r="B10" s="5" t="s">
        <v>28</v>
      </c>
      <c r="C10" s="90"/>
      <c r="D10" s="76">
        <f>投入係数表!P10</f>
        <v>1.2647554806070826E-3</v>
      </c>
      <c r="E10" s="77">
        <f t="shared" si="0"/>
        <v>0.12647554806070826</v>
      </c>
      <c r="F10" s="76">
        <f>分析係数表!C13</f>
        <v>0</v>
      </c>
      <c r="G10" s="77">
        <f t="shared" si="1"/>
        <v>0</v>
      </c>
      <c r="H10" s="77">
        <v>0</v>
      </c>
      <c r="I10" s="77">
        <f t="shared" si="2"/>
        <v>0</v>
      </c>
      <c r="J10" s="76">
        <f>分析係数表!G13</f>
        <v>0.24503449717750367</v>
      </c>
      <c r="K10" s="78">
        <f t="shared" si="3"/>
        <v>0</v>
      </c>
      <c r="L10" s="79"/>
      <c r="M10" s="80"/>
      <c r="N10" s="81">
        <f>分析係数表!H13</f>
        <v>1.4329798574875161E-2</v>
      </c>
      <c r="O10" s="82">
        <f t="shared" si="4"/>
        <v>0.28654488108885928</v>
      </c>
      <c r="P10" s="76">
        <f>分析係数表!C13</f>
        <v>0</v>
      </c>
      <c r="Q10" s="82">
        <f t="shared" si="5"/>
        <v>0</v>
      </c>
      <c r="R10" s="83">
        <v>0</v>
      </c>
      <c r="S10" s="84">
        <f t="shared" si="6"/>
        <v>0</v>
      </c>
      <c r="T10" s="85">
        <f>分析係数表!F13</f>
        <v>0.38229144888145516</v>
      </c>
      <c r="U10" s="86">
        <f t="shared" si="7"/>
        <v>0</v>
      </c>
      <c r="V10" s="87">
        <f>分析係数表!D13</f>
        <v>0.18806188584570355</v>
      </c>
      <c r="W10" s="88">
        <f t="shared" si="8"/>
        <v>0</v>
      </c>
      <c r="X10" s="76">
        <f>分析係数表!E13</f>
        <v>0.14384277650010455</v>
      </c>
      <c r="Y10" s="89">
        <f t="shared" si="9"/>
        <v>0</v>
      </c>
    </row>
    <row r="11" spans="1:25" x14ac:dyDescent="0.2">
      <c r="A11" s="6" t="s">
        <v>225</v>
      </c>
      <c r="B11" s="5" t="s">
        <v>268</v>
      </c>
      <c r="C11" s="90"/>
      <c r="D11" s="76">
        <f>投入係数表!P11</f>
        <v>3.5834738617200675E-3</v>
      </c>
      <c r="E11" s="77">
        <f t="shared" si="0"/>
        <v>0.35834738617200673</v>
      </c>
      <c r="F11" s="76">
        <f>分析係数表!C14</f>
        <v>0.13476611883691525</v>
      </c>
      <c r="G11" s="77">
        <f t="shared" si="1"/>
        <v>4.829308642975462E-2</v>
      </c>
      <c r="H11" s="77">
        <v>7.5217048456602834E-2</v>
      </c>
      <c r="I11" s="77">
        <f t="shared" si="2"/>
        <v>7.5217048456602834E-2</v>
      </c>
      <c r="J11" s="76">
        <f>分析係数表!G14</f>
        <v>0.15992647058823528</v>
      </c>
      <c r="K11" s="78">
        <f t="shared" si="3"/>
        <v>1.202919708772876E-2</v>
      </c>
      <c r="L11" s="79"/>
      <c r="M11" s="80"/>
      <c r="N11" s="81">
        <f>分析係数表!H14</f>
        <v>1.1894742748134433E-3</v>
      </c>
      <c r="O11" s="82">
        <f t="shared" si="4"/>
        <v>2.3785244632278064E-2</v>
      </c>
      <c r="P11" s="76">
        <f>分析係数表!C14</f>
        <v>0.13476611883691525</v>
      </c>
      <c r="Q11" s="82">
        <f t="shared" si="5"/>
        <v>3.2054451046786862E-3</v>
      </c>
      <c r="R11" s="83">
        <v>3.2068718919875727E-2</v>
      </c>
      <c r="S11" s="84">
        <f t="shared" si="6"/>
        <v>0.10728576737647856</v>
      </c>
      <c r="T11" s="85">
        <f>分析係数表!F14</f>
        <v>0.29852941176470588</v>
      </c>
      <c r="U11" s="86">
        <f t="shared" si="7"/>
        <v>3.202795702562522E-2</v>
      </c>
      <c r="V11" s="87">
        <f>分析係数表!D14</f>
        <v>5.2205882352941178E-2</v>
      </c>
      <c r="W11" s="88">
        <f t="shared" si="8"/>
        <v>0</v>
      </c>
      <c r="X11" s="76">
        <f>分析係数表!E14</f>
        <v>3.6397058823529414E-2</v>
      </c>
      <c r="Y11" s="89">
        <f t="shared" si="9"/>
        <v>0</v>
      </c>
    </row>
    <row r="12" spans="1:25" x14ac:dyDescent="0.2">
      <c r="A12" s="6" t="s">
        <v>226</v>
      </c>
      <c r="B12" s="5" t="s">
        <v>29</v>
      </c>
      <c r="C12" s="90"/>
      <c r="D12" s="76">
        <f>投入係数表!P12</f>
        <v>9.0640809443507595E-3</v>
      </c>
      <c r="E12" s="77">
        <f t="shared" si="0"/>
        <v>0.90640809443507597</v>
      </c>
      <c r="F12" s="76">
        <f>分析係数表!C15</f>
        <v>0</v>
      </c>
      <c r="G12" s="77">
        <f t="shared" si="1"/>
        <v>0</v>
      </c>
      <c r="H12" s="77">
        <v>0</v>
      </c>
      <c r="I12" s="77">
        <f t="shared" si="2"/>
        <v>0</v>
      </c>
      <c r="J12" s="76">
        <f>分析係数表!G15</f>
        <v>9.5137420718816063E-2</v>
      </c>
      <c r="K12" s="78">
        <f t="shared" si="3"/>
        <v>0</v>
      </c>
      <c r="L12" s="79"/>
      <c r="M12" s="80"/>
      <c r="N12" s="81">
        <f>分析係数表!H15</f>
        <v>8.595634853840543E-3</v>
      </c>
      <c r="O12" s="82">
        <f t="shared" si="4"/>
        <v>0.17188205083325467</v>
      </c>
      <c r="P12" s="76">
        <f>分析係数表!C15</f>
        <v>0</v>
      </c>
      <c r="Q12" s="82">
        <f t="shared" si="5"/>
        <v>0</v>
      </c>
      <c r="R12" s="83">
        <v>0</v>
      </c>
      <c r="S12" s="84">
        <f t="shared" si="6"/>
        <v>0</v>
      </c>
      <c r="T12" s="85">
        <f>分析係数表!F15</f>
        <v>0.30443974630021142</v>
      </c>
      <c r="U12" s="86">
        <f t="shared" si="7"/>
        <v>0</v>
      </c>
      <c r="V12" s="87">
        <f>分析係数表!D15</f>
        <v>2.5369978858350951E-2</v>
      </c>
      <c r="W12" s="88">
        <f t="shared" si="8"/>
        <v>0</v>
      </c>
      <c r="X12" s="76">
        <f>分析係数表!E15</f>
        <v>2.1141649048625793E-2</v>
      </c>
      <c r="Y12" s="89">
        <f t="shared" si="9"/>
        <v>0</v>
      </c>
    </row>
    <row r="13" spans="1:25" x14ac:dyDescent="0.2">
      <c r="A13" s="6" t="s">
        <v>227</v>
      </c>
      <c r="B13" s="5" t="s">
        <v>30</v>
      </c>
      <c r="C13" s="90"/>
      <c r="D13" s="76">
        <f>投入係数表!P13</f>
        <v>2.951096121416526E-3</v>
      </c>
      <c r="E13" s="77">
        <f t="shared" si="0"/>
        <v>0.2951096121416526</v>
      </c>
      <c r="F13" s="76">
        <f>分析係数表!C16</f>
        <v>4.9817336433078729E-2</v>
      </c>
      <c r="G13" s="77">
        <f t="shared" si="1"/>
        <v>1.4701574832696082E-2</v>
      </c>
      <c r="H13" s="77">
        <v>2.231792838225637E-2</v>
      </c>
      <c r="I13" s="77">
        <f t="shared" si="2"/>
        <v>2.231792838225637E-2</v>
      </c>
      <c r="J13" s="76">
        <f>分析係数表!G16</f>
        <v>3.313253012048193E-2</v>
      </c>
      <c r="K13" s="78">
        <f t="shared" si="3"/>
        <v>7.3944943435186772E-4</v>
      </c>
      <c r="L13" s="79"/>
      <c r="M13" s="80"/>
      <c r="N13" s="81">
        <f>分析係数表!H16</f>
        <v>1.6966840599225718E-2</v>
      </c>
      <c r="O13" s="82">
        <f t="shared" si="4"/>
        <v>0.33927631966041916</v>
      </c>
      <c r="P13" s="76">
        <f>分析係数表!C16</f>
        <v>4.9817336433078729E-2</v>
      </c>
      <c r="Q13" s="82">
        <f t="shared" si="5"/>
        <v>1.6901842560299866E-2</v>
      </c>
      <c r="R13" s="83">
        <v>2.0597930003306713E-2</v>
      </c>
      <c r="S13" s="84">
        <f t="shared" si="6"/>
        <v>4.2915858385563083E-2</v>
      </c>
      <c r="T13" s="85">
        <f>分析係数表!F16</f>
        <v>0.28614457831325302</v>
      </c>
      <c r="U13" s="86">
        <f t="shared" si="7"/>
        <v>1.2280140200688232E-2</v>
      </c>
      <c r="V13" s="87">
        <f>分析係数表!D16</f>
        <v>3.0120481927710843E-2</v>
      </c>
      <c r="W13" s="88">
        <f t="shared" si="8"/>
        <v>0</v>
      </c>
      <c r="X13" s="76">
        <f>分析係数表!E16</f>
        <v>1.8072289156626505E-2</v>
      </c>
      <c r="Y13" s="89">
        <f t="shared" si="9"/>
        <v>0</v>
      </c>
    </row>
    <row r="14" spans="1:25" x14ac:dyDescent="0.2">
      <c r="A14" s="6" t="s">
        <v>2</v>
      </c>
      <c r="B14" s="5" t="s">
        <v>365</v>
      </c>
      <c r="C14" s="90"/>
      <c r="D14" s="76">
        <f>投入係数表!P14</f>
        <v>5.0590219224283303E-3</v>
      </c>
      <c r="E14" s="77">
        <f t="shared" si="0"/>
        <v>0.50590219224283306</v>
      </c>
      <c r="F14" s="76">
        <f>分析係数表!C17</f>
        <v>0.15217391304347827</v>
      </c>
      <c r="G14" s="77">
        <f t="shared" si="1"/>
        <v>7.69851162108659E-2</v>
      </c>
      <c r="H14" s="77">
        <v>9.4390334876416834E-2</v>
      </c>
      <c r="I14" s="77">
        <f t="shared" si="2"/>
        <v>9.4390334876416834E-2</v>
      </c>
      <c r="J14" s="76">
        <f>分析係数表!G17</f>
        <v>0.21460800902425267</v>
      </c>
      <c r="K14" s="78">
        <f t="shared" si="3"/>
        <v>2.0256921838960294E-2</v>
      </c>
      <c r="L14" s="79"/>
      <c r="M14" s="80"/>
      <c r="N14" s="81">
        <f>分析係数表!H17</f>
        <v>2.9400213207653033E-3</v>
      </c>
      <c r="O14" s="82">
        <f t="shared" si="4"/>
        <v>5.8789944279781632E-2</v>
      </c>
      <c r="P14" s="76">
        <f>分析係数表!C17</f>
        <v>0.15217391304347827</v>
      </c>
      <c r="Q14" s="82">
        <f t="shared" si="5"/>
        <v>8.9462958686624232E-3</v>
      </c>
      <c r="R14" s="83">
        <v>2.2851683310749202E-2</v>
      </c>
      <c r="S14" s="84">
        <f t="shared" si="6"/>
        <v>0.11724201818716604</v>
      </c>
      <c r="T14" s="85">
        <f>分析係数表!F17</f>
        <v>0.3288212069937958</v>
      </c>
      <c r="U14" s="86">
        <f t="shared" si="7"/>
        <v>3.8551661930692496E-2</v>
      </c>
      <c r="V14" s="87">
        <f>分析係数表!D17</f>
        <v>7.4732092498589961E-2</v>
      </c>
      <c r="W14" s="88">
        <f t="shared" si="8"/>
        <v>0</v>
      </c>
      <c r="X14" s="76">
        <f>分析係数表!E17</f>
        <v>6.9655950366610264E-2</v>
      </c>
      <c r="Y14" s="89">
        <f t="shared" si="9"/>
        <v>0</v>
      </c>
    </row>
    <row r="15" spans="1:25" x14ac:dyDescent="0.2">
      <c r="A15" s="6" t="s">
        <v>3</v>
      </c>
      <c r="B15" s="5" t="s">
        <v>31</v>
      </c>
      <c r="C15" s="90"/>
      <c r="D15" s="76">
        <f>投入係数表!P15</f>
        <v>3.5834738617200675E-3</v>
      </c>
      <c r="E15" s="77">
        <f t="shared" si="0"/>
        <v>0.35834738617200673</v>
      </c>
      <c r="F15" s="76">
        <f>分析係数表!C18</f>
        <v>0.51625386996904021</v>
      </c>
      <c r="G15" s="77">
        <f t="shared" si="1"/>
        <v>0.18499822490458862</v>
      </c>
      <c r="H15" s="77">
        <v>0.22295063315571637</v>
      </c>
      <c r="I15" s="77">
        <f t="shared" si="2"/>
        <v>0.22295063315571637</v>
      </c>
      <c r="J15" s="76">
        <f>分析係数表!G18</f>
        <v>0.21552579365079366</v>
      </c>
      <c r="K15" s="78">
        <f t="shared" si="3"/>
        <v>4.8051612155832722E-2</v>
      </c>
      <c r="L15" s="79"/>
      <c r="M15" s="80"/>
      <c r="N15" s="81">
        <f>分析係数表!H18</f>
        <v>4.488582169107333E-4</v>
      </c>
      <c r="O15" s="82">
        <f t="shared" si="4"/>
        <v>8.9755640121804009E-3</v>
      </c>
      <c r="P15" s="76">
        <f>分析係数表!C18</f>
        <v>0.51625386996904021</v>
      </c>
      <c r="Q15" s="82">
        <f t="shared" si="5"/>
        <v>4.6336696564429772E-3</v>
      </c>
      <c r="R15" s="83">
        <v>1.4970243116358922E-2</v>
      </c>
      <c r="S15" s="84">
        <f t="shared" si="6"/>
        <v>0.23792087627207528</v>
      </c>
      <c r="T15" s="85">
        <f>分析係数表!F18</f>
        <v>0.45783730158730157</v>
      </c>
      <c r="U15" s="86">
        <f t="shared" si="7"/>
        <v>0.1089290519836932</v>
      </c>
      <c r="V15" s="87">
        <f>分析係数表!D18</f>
        <v>4.1418650793650792E-2</v>
      </c>
      <c r="W15" s="88">
        <f t="shared" si="8"/>
        <v>0</v>
      </c>
      <c r="X15" s="76">
        <f>分析係数表!E18</f>
        <v>3.8690476190476192E-2</v>
      </c>
      <c r="Y15" s="89">
        <f t="shared" si="9"/>
        <v>0</v>
      </c>
    </row>
    <row r="16" spans="1:25" x14ac:dyDescent="0.2">
      <c r="A16" s="6" t="s">
        <v>4</v>
      </c>
      <c r="B16" s="5" t="s">
        <v>32</v>
      </c>
      <c r="C16" s="90"/>
      <c r="D16" s="76">
        <f>投入係数表!P16</f>
        <v>0.23608768971332209</v>
      </c>
      <c r="E16" s="77">
        <f t="shared" si="0"/>
        <v>23.608768971332207</v>
      </c>
      <c r="F16" s="76">
        <f>分析係数表!C19</f>
        <v>8.2563671984326903E-2</v>
      </c>
      <c r="G16" s="77">
        <f t="shared" si="1"/>
        <v>1.9492266573028272</v>
      </c>
      <c r="H16" s="77">
        <v>2.0787649245383704</v>
      </c>
      <c r="I16" s="77">
        <f t="shared" si="2"/>
        <v>2.0787649245383704</v>
      </c>
      <c r="J16" s="76">
        <f>分析係数表!G19</f>
        <v>5.7971014492753624E-2</v>
      </c>
      <c r="K16" s="78">
        <f t="shared" si="3"/>
        <v>0.12050811156744176</v>
      </c>
      <c r="L16" s="79"/>
      <c r="M16" s="80"/>
      <c r="N16" s="81">
        <f>分析係数表!H19</f>
        <v>-1.1221455422768333E-4</v>
      </c>
      <c r="O16" s="82">
        <f t="shared" si="4"/>
        <v>-2.2438910030451002E-3</v>
      </c>
      <c r="P16" s="76">
        <f>分析係数表!C19</f>
        <v>8.2563671984326903E-2</v>
      </c>
      <c r="Q16" s="82">
        <f t="shared" si="5"/>
        <v>-1.8526388074399793E-4</v>
      </c>
      <c r="R16" s="83">
        <v>1.3815214600670629E-3</v>
      </c>
      <c r="S16" s="84">
        <f t="shared" si="6"/>
        <v>2.0801464459984373</v>
      </c>
      <c r="T16" s="85">
        <f>分析係数表!F19</f>
        <v>0.2402745995423341</v>
      </c>
      <c r="U16" s="86">
        <f t="shared" si="7"/>
        <v>0.49980635430168402</v>
      </c>
      <c r="V16" s="87">
        <f>分析係数表!D19</f>
        <v>4.6529366895499621E-2</v>
      </c>
      <c r="W16" s="88">
        <f t="shared" si="8"/>
        <v>0</v>
      </c>
      <c r="X16" s="76">
        <f>分析係数表!E19</f>
        <v>5.1106025934401222E-2</v>
      </c>
      <c r="Y16" s="89">
        <f t="shared" si="9"/>
        <v>0</v>
      </c>
    </row>
    <row r="17" spans="1:25" x14ac:dyDescent="0.2">
      <c r="A17" s="6" t="s">
        <v>5</v>
      </c>
      <c r="B17" s="5" t="s">
        <v>33</v>
      </c>
      <c r="C17" s="90"/>
      <c r="D17" s="76">
        <f>投入係数表!P17</f>
        <v>6.8296795952782458E-2</v>
      </c>
      <c r="E17" s="77">
        <f t="shared" si="0"/>
        <v>6.8296795952782459</v>
      </c>
      <c r="F17" s="76">
        <f>分析係数表!C20</f>
        <v>2.7239392352016778E-2</v>
      </c>
      <c r="G17" s="77">
        <f t="shared" si="1"/>
        <v>0.18603632213434729</v>
      </c>
      <c r="H17" s="77">
        <v>0.19269970188245589</v>
      </c>
      <c r="I17" s="77">
        <f t="shared" si="2"/>
        <v>0.19269970188245589</v>
      </c>
      <c r="J17" s="76">
        <f>分析係数表!G20</f>
        <v>0.10507246376811594</v>
      </c>
      <c r="K17" s="78">
        <f t="shared" si="3"/>
        <v>2.0247432444171088E-2</v>
      </c>
      <c r="L17" s="79"/>
      <c r="M17" s="80"/>
      <c r="N17" s="81">
        <f>分析係数表!H20</f>
        <v>5.610727711384166E-4</v>
      </c>
      <c r="O17" s="82">
        <f t="shared" si="4"/>
        <v>1.1219455015225501E-2</v>
      </c>
      <c r="P17" s="76">
        <f>分析係数表!C20</f>
        <v>2.7239392352016778E-2</v>
      </c>
      <c r="Q17" s="82">
        <f t="shared" si="5"/>
        <v>3.0561113713552978E-4</v>
      </c>
      <c r="R17" s="83">
        <v>1.0151098738251201E-3</v>
      </c>
      <c r="S17" s="84">
        <f t="shared" si="6"/>
        <v>0.193714811756281</v>
      </c>
      <c r="T17" s="85">
        <f>分析係数表!F20</f>
        <v>0.2318840579710145</v>
      </c>
      <c r="U17" s="86">
        <f t="shared" si="7"/>
        <v>4.4919376639137622E-2</v>
      </c>
      <c r="V17" s="87">
        <f>分析係数表!D20</f>
        <v>0</v>
      </c>
      <c r="W17" s="88">
        <f t="shared" si="8"/>
        <v>0</v>
      </c>
      <c r="X17" s="76">
        <f>分析係数表!E20</f>
        <v>0</v>
      </c>
      <c r="Y17" s="89">
        <f t="shared" si="9"/>
        <v>0</v>
      </c>
    </row>
    <row r="18" spans="1:25" x14ac:dyDescent="0.2">
      <c r="A18" s="6" t="s">
        <v>6</v>
      </c>
      <c r="B18" s="5" t="s">
        <v>34</v>
      </c>
      <c r="C18" s="75">
        <f>最終需要_まとめ!C19</f>
        <v>100</v>
      </c>
      <c r="D18" s="76">
        <f>投入係数表!P18</f>
        <v>7.3566610455311973E-2</v>
      </c>
      <c r="E18" s="77">
        <f t="shared" si="0"/>
        <v>7.3566610455311974</v>
      </c>
      <c r="F18" s="76">
        <f>分析係数表!C21</f>
        <v>0.24117205108940643</v>
      </c>
      <c r="G18" s="77">
        <f t="shared" si="1"/>
        <v>1.7742210335202959</v>
      </c>
      <c r="H18" s="77">
        <v>1.8238577749502156</v>
      </c>
      <c r="I18" s="77">
        <f t="shared" si="2"/>
        <v>101.82385777495021</v>
      </c>
      <c r="J18" s="76">
        <f>分析係数表!G21</f>
        <v>0.28520236087689715</v>
      </c>
      <c r="K18" s="78">
        <f t="shared" si="3"/>
        <v>29.040404631009199</v>
      </c>
      <c r="L18" s="79"/>
      <c r="M18" s="80"/>
      <c r="N18" s="81">
        <f>分析係数表!H21</f>
        <v>9.4260225551254001E-4</v>
      </c>
      <c r="O18" s="82">
        <f t="shared" si="4"/>
        <v>1.8848684425578844E-2</v>
      </c>
      <c r="P18" s="76">
        <f>分析係数表!C21</f>
        <v>0.24117205108940643</v>
      </c>
      <c r="Q18" s="82">
        <f t="shared" si="5"/>
        <v>4.5457758832538001E-3</v>
      </c>
      <c r="R18" s="83">
        <v>1.3385030702371169E-2</v>
      </c>
      <c r="S18" s="84">
        <f t="shared" si="6"/>
        <v>101.83724280565258</v>
      </c>
      <c r="T18" s="85">
        <f>分析係数表!F21</f>
        <v>0.42559021922428331</v>
      </c>
      <c r="U18" s="86">
        <f t="shared" si="7"/>
        <v>43.340934490854252</v>
      </c>
      <c r="V18" s="87">
        <f>分析係数表!D21</f>
        <v>8.8743676222596962E-2</v>
      </c>
      <c r="W18" s="88">
        <f t="shared" si="8"/>
        <v>9</v>
      </c>
      <c r="X18" s="76">
        <f>分析係数表!E21</f>
        <v>7.2512647554806076E-2</v>
      </c>
      <c r="Y18" s="89">
        <f t="shared" si="9"/>
        <v>7</v>
      </c>
    </row>
    <row r="19" spans="1:25" x14ac:dyDescent="0.2">
      <c r="A19" s="6" t="s">
        <v>7</v>
      </c>
      <c r="B19" s="5" t="s">
        <v>269</v>
      </c>
      <c r="C19" s="90"/>
      <c r="D19" s="76">
        <f>投入係数表!P19</f>
        <v>1.0539629005059021E-3</v>
      </c>
      <c r="E19" s="77">
        <f t="shared" si="0"/>
        <v>0.10539629005059022</v>
      </c>
      <c r="F19" s="76">
        <f>分析係数表!C22</f>
        <v>3.5323801513877262E-2</v>
      </c>
      <c r="G19" s="77">
        <f t="shared" si="1"/>
        <v>3.7229976300460856E-3</v>
      </c>
      <c r="H19" s="77">
        <v>4.5070685436493976E-3</v>
      </c>
      <c r="I19" s="77">
        <f t="shared" si="2"/>
        <v>4.5070685436493976E-3</v>
      </c>
      <c r="J19" s="76">
        <f>分析係数表!G22</f>
        <v>0.19469026548672566</v>
      </c>
      <c r="K19" s="78">
        <f t="shared" si="3"/>
        <v>8.7748237132997118E-4</v>
      </c>
      <c r="L19" s="79"/>
      <c r="M19" s="80"/>
      <c r="N19" s="81">
        <f>分析係数表!H22</f>
        <v>4.4885821691073332E-5</v>
      </c>
      <c r="O19" s="82">
        <f t="shared" si="4"/>
        <v>8.9755640121804011E-4</v>
      </c>
      <c r="P19" s="76">
        <f>分析係数表!C22</f>
        <v>3.5323801513877262E-2</v>
      </c>
      <c r="Q19" s="82">
        <f t="shared" si="5"/>
        <v>3.1705104164136032E-5</v>
      </c>
      <c r="R19" s="83">
        <v>3.8913700479927958E-4</v>
      </c>
      <c r="S19" s="84">
        <f t="shared" si="6"/>
        <v>4.8962055484486769E-3</v>
      </c>
      <c r="T19" s="85">
        <f>分析係数表!F22</f>
        <v>0.41199606686332352</v>
      </c>
      <c r="U19" s="86">
        <f t="shared" si="7"/>
        <v>2.0172174285152367E-3</v>
      </c>
      <c r="V19" s="87">
        <f>分析係数表!D22</f>
        <v>8.6529006882989187E-2</v>
      </c>
      <c r="W19" s="88">
        <f t="shared" si="8"/>
        <v>0</v>
      </c>
      <c r="X19" s="76">
        <f>分析係数表!E22</f>
        <v>8.9478859390363819E-2</v>
      </c>
      <c r="Y19" s="89">
        <f t="shared" si="9"/>
        <v>0</v>
      </c>
    </row>
    <row r="20" spans="1:25" x14ac:dyDescent="0.2">
      <c r="A20" s="6" t="s">
        <v>8</v>
      </c>
      <c r="B20" s="5" t="s">
        <v>270</v>
      </c>
      <c r="C20" s="90"/>
      <c r="D20" s="76">
        <f>投入係数表!P20</f>
        <v>6.3237774030354128E-4</v>
      </c>
      <c r="E20" s="77">
        <f t="shared" si="0"/>
        <v>6.3237774030354132E-2</v>
      </c>
      <c r="F20" s="76">
        <f>分析係数表!C23</f>
        <v>0</v>
      </c>
      <c r="G20" s="77">
        <f t="shared" si="1"/>
        <v>0</v>
      </c>
      <c r="H20" s="77">
        <v>0</v>
      </c>
      <c r="I20" s="77">
        <f t="shared" si="2"/>
        <v>0</v>
      </c>
      <c r="J20" s="76">
        <f>分析係数表!G23</f>
        <v>0.21571476472560636</v>
      </c>
      <c r="K20" s="78">
        <f t="shared" si="3"/>
        <v>0</v>
      </c>
      <c r="L20" s="79"/>
      <c r="M20" s="80"/>
      <c r="N20" s="81">
        <f>分析係数表!H23</f>
        <v>2.2442910845536666E-5</v>
      </c>
      <c r="O20" s="82">
        <f t="shared" si="4"/>
        <v>4.4877820060902006E-4</v>
      </c>
      <c r="P20" s="76">
        <f>分析係数表!C23</f>
        <v>0</v>
      </c>
      <c r="Q20" s="82">
        <f t="shared" si="5"/>
        <v>0</v>
      </c>
      <c r="R20" s="83">
        <v>0</v>
      </c>
      <c r="S20" s="84">
        <f t="shared" si="6"/>
        <v>0</v>
      </c>
      <c r="T20" s="85">
        <f>分析係数表!F23</f>
        <v>0.43970045825416343</v>
      </c>
      <c r="U20" s="86">
        <f t="shared" si="7"/>
        <v>0</v>
      </c>
      <c r="V20" s="87">
        <f>分析係数表!D23</f>
        <v>2.7830557728847658E-2</v>
      </c>
      <c r="W20" s="88">
        <f t="shared" si="8"/>
        <v>0</v>
      </c>
      <c r="X20" s="76">
        <f>分析係数表!E23</f>
        <v>2.7159941879959765E-2</v>
      </c>
      <c r="Y20" s="89">
        <f t="shared" si="9"/>
        <v>0</v>
      </c>
    </row>
    <row r="21" spans="1:25" x14ac:dyDescent="0.2">
      <c r="A21" s="6" t="s">
        <v>9</v>
      </c>
      <c r="B21" s="5" t="s">
        <v>271</v>
      </c>
      <c r="C21" s="90"/>
      <c r="D21" s="76">
        <f>投入係数表!P21</f>
        <v>0</v>
      </c>
      <c r="E21" s="77">
        <f t="shared" si="0"/>
        <v>0</v>
      </c>
      <c r="F21" s="76">
        <f>分析係数表!C24</f>
        <v>0.4951060358890701</v>
      </c>
      <c r="G21" s="77">
        <f t="shared" si="1"/>
        <v>0</v>
      </c>
      <c r="H21" s="77">
        <v>7.2409813706798207E-3</v>
      </c>
      <c r="I21" s="77">
        <f t="shared" si="2"/>
        <v>7.2409813706798207E-3</v>
      </c>
      <c r="J21" s="76">
        <f>分析係数表!G24</f>
        <v>0.20816733067729085</v>
      </c>
      <c r="K21" s="78">
        <f t="shared" si="3"/>
        <v>1.5073357634184091E-3</v>
      </c>
      <c r="L21" s="79"/>
      <c r="M21" s="80"/>
      <c r="N21" s="81">
        <f>分析係数表!H24</f>
        <v>3.5908657352858665E-4</v>
      </c>
      <c r="O21" s="82">
        <f t="shared" si="4"/>
        <v>7.1804512097443209E-3</v>
      </c>
      <c r="P21" s="76">
        <f>分析係数表!C24</f>
        <v>0.4951060358890701</v>
      </c>
      <c r="Q21" s="82">
        <f t="shared" si="5"/>
        <v>3.5550847343513883E-3</v>
      </c>
      <c r="R21" s="83">
        <v>1.7435496077885207E-2</v>
      </c>
      <c r="S21" s="84">
        <f t="shared" si="6"/>
        <v>2.4676477448565028E-2</v>
      </c>
      <c r="T21" s="85">
        <f>分析係数表!F24</f>
        <v>0.39043824701195218</v>
      </c>
      <c r="U21" s="86">
        <f t="shared" si="7"/>
        <v>9.6346405974476988E-3</v>
      </c>
      <c r="V21" s="87">
        <f>分析係数表!D24</f>
        <v>1.4940239043824702E-2</v>
      </c>
      <c r="W21" s="88">
        <f t="shared" si="8"/>
        <v>0</v>
      </c>
      <c r="X21" s="76">
        <f>分析係数表!E24</f>
        <v>1.0956175298804782E-2</v>
      </c>
      <c r="Y21" s="89">
        <f t="shared" si="9"/>
        <v>0</v>
      </c>
    </row>
    <row r="22" spans="1:25" x14ac:dyDescent="0.2">
      <c r="A22" s="6" t="s">
        <v>10</v>
      </c>
      <c r="B22" s="5" t="s">
        <v>272</v>
      </c>
      <c r="C22" s="90"/>
      <c r="D22" s="76">
        <f>投入係数表!P22</f>
        <v>2.7403035413153458E-3</v>
      </c>
      <c r="E22" s="77">
        <f t="shared" si="0"/>
        <v>0.27403035413153459</v>
      </c>
      <c r="F22" s="76">
        <f>分析係数表!C25</f>
        <v>2.1697016660209179E-2</v>
      </c>
      <c r="G22" s="77">
        <f t="shared" si="1"/>
        <v>5.9456411589949272E-3</v>
      </c>
      <c r="H22" s="77">
        <v>6.9402618437006602E-3</v>
      </c>
      <c r="I22" s="77">
        <f t="shared" si="2"/>
        <v>6.9402618437006602E-3</v>
      </c>
      <c r="J22" s="76">
        <f>分析係数表!G25</f>
        <v>0.19533527696793002</v>
      </c>
      <c r="K22" s="78">
        <f t="shared" si="3"/>
        <v>1.3556779694692252E-3</v>
      </c>
      <c r="L22" s="79"/>
      <c r="M22" s="80"/>
      <c r="N22" s="81">
        <f>分析係数表!H25</f>
        <v>5.2740840487011166E-4</v>
      </c>
      <c r="O22" s="82">
        <f t="shared" si="4"/>
        <v>1.0546287714311972E-2</v>
      </c>
      <c r="P22" s="76">
        <f>分析係数表!C25</f>
        <v>2.1697016660209179E-2</v>
      </c>
      <c r="Q22" s="82">
        <f t="shared" si="5"/>
        <v>2.2882298024078625E-4</v>
      </c>
      <c r="R22" s="83">
        <v>1.8395567854492009E-3</v>
      </c>
      <c r="S22" s="84">
        <f t="shared" si="6"/>
        <v>8.7798186291498607E-3</v>
      </c>
      <c r="T22" s="85">
        <f>分析係数表!F25</f>
        <v>0.34839650145772594</v>
      </c>
      <c r="U22" s="86">
        <f t="shared" si="7"/>
        <v>3.0588580938291786E-3</v>
      </c>
      <c r="V22" s="87">
        <f>分析係数表!D25</f>
        <v>0.22157434402332363</v>
      </c>
      <c r="W22" s="88">
        <f t="shared" si="8"/>
        <v>0</v>
      </c>
      <c r="X22" s="76">
        <f>分析係数表!E25</f>
        <v>0.11661807580174927</v>
      </c>
      <c r="Y22" s="89">
        <f t="shared" si="9"/>
        <v>0</v>
      </c>
    </row>
    <row r="23" spans="1:25" x14ac:dyDescent="0.2">
      <c r="A23" s="6" t="s">
        <v>11</v>
      </c>
      <c r="B23" s="5" t="s">
        <v>35</v>
      </c>
      <c r="C23" s="90"/>
      <c r="D23" s="76">
        <f>投入係数表!P23</f>
        <v>8.4317032040472171E-4</v>
      </c>
      <c r="E23" s="77">
        <f t="shared" si="0"/>
        <v>8.4317032040472167E-2</v>
      </c>
      <c r="F23" s="76">
        <f>分析係数表!C26</f>
        <v>0.4020083102493075</v>
      </c>
      <c r="G23" s="77">
        <f t="shared" si="1"/>
        <v>3.3896147575826936E-2</v>
      </c>
      <c r="H23" s="77">
        <v>4.395924713335006E-2</v>
      </c>
      <c r="I23" s="77">
        <f t="shared" si="2"/>
        <v>4.395924713335006E-2</v>
      </c>
      <c r="J23" s="76">
        <f>分析係数表!G26</f>
        <v>0.19660602354380063</v>
      </c>
      <c r="K23" s="78">
        <f t="shared" si="3"/>
        <v>8.642652776867172E-3</v>
      </c>
      <c r="L23" s="79"/>
      <c r="M23" s="80"/>
      <c r="N23" s="81">
        <f>分析係数表!H26</f>
        <v>1.0985804858890199E-2</v>
      </c>
      <c r="O23" s="82">
        <f t="shared" si="4"/>
        <v>0.21967692919811532</v>
      </c>
      <c r="P23" s="76">
        <f>分析係数表!C26</f>
        <v>0.4020083102493075</v>
      </c>
      <c r="Q23" s="82">
        <f t="shared" si="5"/>
        <v>8.8311951107691106E-2</v>
      </c>
      <c r="R23" s="83">
        <v>9.7727453672063286E-2</v>
      </c>
      <c r="S23" s="84">
        <f t="shared" si="6"/>
        <v>0.14168670080541335</v>
      </c>
      <c r="T23" s="85">
        <f>分析係数表!F26</f>
        <v>0.33374101819293683</v>
      </c>
      <c r="U23" s="86">
        <f t="shared" si="7"/>
        <v>4.7286663791196656E-2</v>
      </c>
      <c r="V23" s="87">
        <f>分析係数表!D26</f>
        <v>1.513530041278092E-2</v>
      </c>
      <c r="W23" s="88">
        <f t="shared" si="8"/>
        <v>0</v>
      </c>
      <c r="X23" s="76">
        <f>分析係数表!E26</f>
        <v>1.5288182235132243E-2</v>
      </c>
      <c r="Y23" s="89">
        <f t="shared" si="9"/>
        <v>0</v>
      </c>
    </row>
    <row r="24" spans="1:25" x14ac:dyDescent="0.2">
      <c r="A24" s="6" t="s">
        <v>12</v>
      </c>
      <c r="B24" s="5" t="s">
        <v>366</v>
      </c>
      <c r="C24" s="90"/>
      <c r="D24" s="76">
        <f>投入係数表!P24</f>
        <v>0</v>
      </c>
      <c r="E24" s="77">
        <f t="shared" si="0"/>
        <v>0</v>
      </c>
      <c r="F24" s="76">
        <f>分析係数表!C27</f>
        <v>0.43829355002539361</v>
      </c>
      <c r="G24" s="77">
        <f t="shared" si="1"/>
        <v>0</v>
      </c>
      <c r="H24" s="77">
        <v>1.6961358614897149E-3</v>
      </c>
      <c r="I24" s="77">
        <f t="shared" si="2"/>
        <v>1.6961358614897149E-3</v>
      </c>
      <c r="J24" s="76">
        <f>分析係数表!G27</f>
        <v>0.17011899515204937</v>
      </c>
      <c r="K24" s="78">
        <f t="shared" si="3"/>
        <v>2.8854492839798588E-4</v>
      </c>
      <c r="L24" s="79"/>
      <c r="M24" s="80"/>
      <c r="N24" s="81">
        <f>分析係数表!H27</f>
        <v>1.1098019413117881E-2</v>
      </c>
      <c r="O24" s="82">
        <f t="shared" si="4"/>
        <v>0.22192082020116041</v>
      </c>
      <c r="P24" s="76">
        <f>分析係数表!C27</f>
        <v>0.43829355002539361</v>
      </c>
      <c r="Q24" s="82">
        <f t="shared" si="5"/>
        <v>9.7266464110513678E-2</v>
      </c>
      <c r="R24" s="83">
        <v>9.9535830571988171E-2</v>
      </c>
      <c r="S24" s="84">
        <f t="shared" si="6"/>
        <v>0.10123196643347789</v>
      </c>
      <c r="T24" s="85">
        <f>分析係数表!F27</f>
        <v>0.31996474217717058</v>
      </c>
      <c r="U24" s="86">
        <f t="shared" si="7"/>
        <v>3.239066003997574E-2</v>
      </c>
      <c r="V24" s="87">
        <f>分析係数表!D27</f>
        <v>4.2309387395328336E-2</v>
      </c>
      <c r="W24" s="88">
        <f t="shared" si="8"/>
        <v>0</v>
      </c>
      <c r="X24" s="76">
        <f>分析係数表!E27</f>
        <v>4.9360951961216398E-2</v>
      </c>
      <c r="Y24" s="89">
        <f t="shared" si="9"/>
        <v>0</v>
      </c>
    </row>
    <row r="25" spans="1:25" x14ac:dyDescent="0.2">
      <c r="A25" s="6" t="s">
        <v>13</v>
      </c>
      <c r="B25" s="5" t="s">
        <v>192</v>
      </c>
      <c r="C25" s="90"/>
      <c r="D25" s="76">
        <f>投入係数表!P25</f>
        <v>0</v>
      </c>
      <c r="E25" s="77">
        <f t="shared" si="0"/>
        <v>0</v>
      </c>
      <c r="F25" s="76">
        <f>分析係数表!C28</f>
        <v>5.3001622498647927E-2</v>
      </c>
      <c r="G25" s="77">
        <f t="shared" si="1"/>
        <v>0</v>
      </c>
      <c r="H25" s="77">
        <v>2.8297164674762538E-3</v>
      </c>
      <c r="I25" s="77">
        <f t="shared" si="2"/>
        <v>2.8297164674762538E-3</v>
      </c>
      <c r="J25" s="76">
        <f>分析係数表!G28</f>
        <v>0.12481857764876633</v>
      </c>
      <c r="K25" s="78">
        <f t="shared" si="3"/>
        <v>3.5320118461967755E-4</v>
      </c>
      <c r="L25" s="79"/>
      <c r="M25" s="80"/>
      <c r="N25" s="81">
        <f>分析係数表!H28</f>
        <v>2.0793356898389723E-2</v>
      </c>
      <c r="O25" s="82">
        <f t="shared" si="4"/>
        <v>0.41579300286425713</v>
      </c>
      <c r="P25" s="76">
        <f>分析係数表!C28</f>
        <v>5.3001622498647927E-2</v>
      </c>
      <c r="Q25" s="82">
        <f t="shared" si="5"/>
        <v>2.2037703775390594E-2</v>
      </c>
      <c r="R25" s="83">
        <v>2.3862709510723928E-2</v>
      </c>
      <c r="S25" s="84">
        <f t="shared" si="6"/>
        <v>2.6692425978200183E-2</v>
      </c>
      <c r="T25" s="85">
        <f>分析係数表!F28</f>
        <v>0.21335268505079827</v>
      </c>
      <c r="U25" s="86">
        <f t="shared" si="7"/>
        <v>5.6949007529686893E-3</v>
      </c>
      <c r="V25" s="87">
        <f>分析係数表!D28</f>
        <v>0.1204644412191582</v>
      </c>
      <c r="W25" s="88">
        <f t="shared" si="8"/>
        <v>0</v>
      </c>
      <c r="X25" s="76">
        <f>分析係数表!E28</f>
        <v>0.11683599419448476</v>
      </c>
      <c r="Y25" s="89">
        <f t="shared" si="9"/>
        <v>0</v>
      </c>
    </row>
    <row r="26" spans="1:25" x14ac:dyDescent="0.2">
      <c r="A26" s="6" t="s">
        <v>14</v>
      </c>
      <c r="B26" s="5" t="s">
        <v>50</v>
      </c>
      <c r="C26" s="90"/>
      <c r="D26" s="76">
        <f>投入係数表!P26</f>
        <v>2.951096121416526E-3</v>
      </c>
      <c r="E26" s="77">
        <f t="shared" si="0"/>
        <v>0.2951096121416526</v>
      </c>
      <c r="F26" s="76">
        <f>分析係数表!C29</f>
        <v>0.65190409026798313</v>
      </c>
      <c r="G26" s="77">
        <f t="shared" si="1"/>
        <v>0.1923831632325414</v>
      </c>
      <c r="H26" s="77">
        <v>0.28716181491542692</v>
      </c>
      <c r="I26" s="77">
        <f t="shared" si="2"/>
        <v>0.28716181491542692</v>
      </c>
      <c r="J26" s="76">
        <f>分析係数表!G29</f>
        <v>0.25912644337660473</v>
      </c>
      <c r="K26" s="78">
        <f t="shared" si="3"/>
        <v>7.4411219772605425E-2</v>
      </c>
      <c r="L26" s="79"/>
      <c r="M26" s="80"/>
      <c r="N26" s="81">
        <f>分析係数表!H29</f>
        <v>1.0054424058800426E-2</v>
      </c>
      <c r="O26" s="82">
        <f t="shared" si="4"/>
        <v>0.20105263387284097</v>
      </c>
      <c r="P26" s="76">
        <f>分析係数表!C29</f>
        <v>0.65190409026798313</v>
      </c>
      <c r="Q26" s="82">
        <f t="shared" si="5"/>
        <v>0.13106703438085629</v>
      </c>
      <c r="R26" s="83">
        <v>0.2234705604486355</v>
      </c>
      <c r="S26" s="84">
        <f t="shared" si="6"/>
        <v>0.51063237536406247</v>
      </c>
      <c r="T26" s="85">
        <f>分析係数表!F29</f>
        <v>0.37595926271247221</v>
      </c>
      <c r="U26" s="86">
        <f t="shared" si="7"/>
        <v>0.19197697135899128</v>
      </c>
      <c r="V26" s="87">
        <f>分析係数表!D29</f>
        <v>5.8165387649716703E-2</v>
      </c>
      <c r="W26" s="88">
        <f t="shared" si="8"/>
        <v>0</v>
      </c>
      <c r="X26" s="76">
        <f>分析係数表!E29</f>
        <v>4.2817184250161372E-2</v>
      </c>
      <c r="Y26" s="89">
        <f t="shared" si="9"/>
        <v>0</v>
      </c>
    </row>
    <row r="27" spans="1:25" x14ac:dyDescent="0.2">
      <c r="A27" s="6" t="s">
        <v>15</v>
      </c>
      <c r="B27" s="5" t="s">
        <v>36</v>
      </c>
      <c r="C27" s="90"/>
      <c r="D27" s="76">
        <f>投入係数表!P27</f>
        <v>3.7942664418212477E-3</v>
      </c>
      <c r="E27" s="77">
        <f t="shared" si="0"/>
        <v>0.37942664418212479</v>
      </c>
      <c r="F27" s="76">
        <f>分析係数表!C30</f>
        <v>1</v>
      </c>
      <c r="G27" s="77">
        <f t="shared" si="1"/>
        <v>0.37942664418212479</v>
      </c>
      <c r="H27" s="77">
        <v>0.43580632032234151</v>
      </c>
      <c r="I27" s="77">
        <f t="shared" si="2"/>
        <v>0.43580632032234151</v>
      </c>
      <c r="J27" s="76">
        <f>分析係数表!G30</f>
        <v>0.34475873544093177</v>
      </c>
      <c r="K27" s="78">
        <f t="shared" si="3"/>
        <v>0.1502480358914961</v>
      </c>
      <c r="L27" s="79"/>
      <c r="M27" s="80"/>
      <c r="N27" s="81">
        <f>分析係数表!H30</f>
        <v>0</v>
      </c>
      <c r="O27" s="82">
        <f t="shared" si="4"/>
        <v>0</v>
      </c>
      <c r="P27" s="76">
        <f>分析係数表!C30</f>
        <v>1</v>
      </c>
      <c r="Q27" s="82">
        <f t="shared" si="5"/>
        <v>0</v>
      </c>
      <c r="R27" s="83">
        <v>4.9256870313766903E-2</v>
      </c>
      <c r="S27" s="84">
        <f t="shared" si="6"/>
        <v>0.48506319063610842</v>
      </c>
      <c r="T27" s="85">
        <f>分析係数表!F30</f>
        <v>0.43948973932334995</v>
      </c>
      <c r="U27" s="86">
        <f t="shared" si="7"/>
        <v>0.21318029520801568</v>
      </c>
      <c r="V27" s="87">
        <f>分析係数表!D30</f>
        <v>0.13666112035496394</v>
      </c>
      <c r="W27" s="88">
        <f t="shared" si="8"/>
        <v>0</v>
      </c>
      <c r="X27" s="76">
        <f>分析係数表!E30</f>
        <v>8.1752634498058793E-2</v>
      </c>
      <c r="Y27" s="89">
        <f t="shared" si="9"/>
        <v>0</v>
      </c>
    </row>
    <row r="28" spans="1:25" x14ac:dyDescent="0.2">
      <c r="A28" s="6" t="s">
        <v>16</v>
      </c>
      <c r="B28" s="5" t="s">
        <v>193</v>
      </c>
      <c r="C28" s="90"/>
      <c r="D28" s="76">
        <f>投入係数表!P28</f>
        <v>2.4030354131534568E-2</v>
      </c>
      <c r="E28" s="77">
        <f t="shared" si="0"/>
        <v>2.4030354131534568</v>
      </c>
      <c r="F28" s="76">
        <f>分析係数表!C31</f>
        <v>0.24163027656477443</v>
      </c>
      <c r="G28" s="77">
        <f t="shared" si="1"/>
        <v>0.58064611147521672</v>
      </c>
      <c r="H28" s="77">
        <v>0.64581986089315446</v>
      </c>
      <c r="I28" s="77">
        <f t="shared" si="2"/>
        <v>0.64581986089315446</v>
      </c>
      <c r="J28" s="76">
        <f>分析係数表!G31</f>
        <v>7.02247191011236E-2</v>
      </c>
      <c r="K28" s="78">
        <f t="shared" si="3"/>
        <v>4.5352518321148491E-2</v>
      </c>
      <c r="L28" s="79"/>
      <c r="M28" s="80"/>
      <c r="N28" s="81">
        <f>分析係数表!H31</f>
        <v>2.3138641081748304E-2</v>
      </c>
      <c r="O28" s="82">
        <f t="shared" si="4"/>
        <v>0.46269032482789973</v>
      </c>
      <c r="P28" s="76">
        <f>分析係数表!C31</f>
        <v>0.24163027656477443</v>
      </c>
      <c r="Q28" s="82">
        <f t="shared" si="5"/>
        <v>0.11179999115201072</v>
      </c>
      <c r="R28" s="83">
        <v>0.14785087785488157</v>
      </c>
      <c r="S28" s="84">
        <f t="shared" si="6"/>
        <v>0.79367073874803606</v>
      </c>
      <c r="T28" s="85">
        <f>分析係数表!F31</f>
        <v>0.24349497338852749</v>
      </c>
      <c r="U28" s="86">
        <f t="shared" si="7"/>
        <v>0.19325483541070598</v>
      </c>
      <c r="V28" s="87">
        <f>分析係数表!D31</f>
        <v>2.9568302779420464E-4</v>
      </c>
      <c r="W28" s="88">
        <f t="shared" si="8"/>
        <v>0</v>
      </c>
      <c r="X28" s="76">
        <f>分析係数表!E31</f>
        <v>2.9568302779420464E-4</v>
      </c>
      <c r="Y28" s="89">
        <f t="shared" si="9"/>
        <v>0</v>
      </c>
    </row>
    <row r="29" spans="1:25" x14ac:dyDescent="0.2">
      <c r="A29" s="6" t="s">
        <v>17</v>
      </c>
      <c r="B29" s="5" t="s">
        <v>273</v>
      </c>
      <c r="C29" s="90"/>
      <c r="D29" s="76">
        <f>投入係数表!P29</f>
        <v>6.3237774030354128E-4</v>
      </c>
      <c r="E29" s="77">
        <f t="shared" si="0"/>
        <v>6.3237774030354132E-2</v>
      </c>
      <c r="F29" s="76">
        <f>分析係数表!C32</f>
        <v>0.66123499142367059</v>
      </c>
      <c r="G29" s="77">
        <f t="shared" si="1"/>
        <v>4.1815028968613235E-2</v>
      </c>
      <c r="H29" s="77">
        <v>5.5589218003245511E-2</v>
      </c>
      <c r="I29" s="77">
        <f t="shared" si="2"/>
        <v>5.5589218003245511E-2</v>
      </c>
      <c r="J29" s="76">
        <f>分析係数表!G32</f>
        <v>0.1404639175257732</v>
      </c>
      <c r="K29" s="78">
        <f t="shared" si="3"/>
        <v>7.8082793329301041E-3</v>
      </c>
      <c r="L29" s="79"/>
      <c r="M29" s="80"/>
      <c r="N29" s="81">
        <f>分析係数表!H32</f>
        <v>6.5982157885877794E-3</v>
      </c>
      <c r="O29" s="82">
        <f t="shared" si="4"/>
        <v>0.1319407909790519</v>
      </c>
      <c r="P29" s="76">
        <f>分析係数表!C32</f>
        <v>0.66123499142367059</v>
      </c>
      <c r="Q29" s="82">
        <f t="shared" si="5"/>
        <v>8.7243867791465701E-2</v>
      </c>
      <c r="R29" s="83">
        <v>0.11477801352652023</v>
      </c>
      <c r="S29" s="84">
        <f t="shared" si="6"/>
        <v>0.17036723152976574</v>
      </c>
      <c r="T29" s="85">
        <f>分析係数表!F32</f>
        <v>0.47938144329896909</v>
      </c>
      <c r="U29" s="86">
        <f t="shared" si="7"/>
        <v>8.167088934158874E-2</v>
      </c>
      <c r="V29" s="87">
        <f>分析係数表!D32</f>
        <v>7.7319587628865982E-3</v>
      </c>
      <c r="W29" s="88">
        <f t="shared" si="8"/>
        <v>0</v>
      </c>
      <c r="X29" s="76">
        <f>分析係数表!E32</f>
        <v>1.1597938144329897E-2</v>
      </c>
      <c r="Y29" s="89">
        <f t="shared" si="9"/>
        <v>0</v>
      </c>
    </row>
    <row r="30" spans="1:25" x14ac:dyDescent="0.2">
      <c r="A30" s="6" t="s">
        <v>18</v>
      </c>
      <c r="B30" s="5" t="s">
        <v>274</v>
      </c>
      <c r="C30" s="90"/>
      <c r="D30" s="76">
        <f>投入係数表!P30</f>
        <v>0</v>
      </c>
      <c r="E30" s="77">
        <f t="shared" si="0"/>
        <v>0</v>
      </c>
      <c r="F30" s="76">
        <f>分析係数表!C33</f>
        <v>1</v>
      </c>
      <c r="G30" s="77">
        <f t="shared" si="1"/>
        <v>0</v>
      </c>
      <c r="H30" s="77">
        <v>2.0368209368689993E-2</v>
      </c>
      <c r="I30" s="77">
        <f t="shared" si="2"/>
        <v>2.0368209368689993E-2</v>
      </c>
      <c r="J30" s="76">
        <f>分析係数表!G33</f>
        <v>0.50865580448065173</v>
      </c>
      <c r="K30" s="78">
        <f t="shared" si="3"/>
        <v>1.0360407922261356E-2</v>
      </c>
      <c r="L30" s="79"/>
      <c r="M30" s="80"/>
      <c r="N30" s="81">
        <f>分析係数表!H33</f>
        <v>9.7626662178084496E-4</v>
      </c>
      <c r="O30" s="82">
        <f t="shared" si="4"/>
        <v>1.9521851726492373E-2</v>
      </c>
      <c r="P30" s="76">
        <f>分析係数表!C33</f>
        <v>1</v>
      </c>
      <c r="Q30" s="82">
        <f t="shared" si="5"/>
        <v>1.9521851726492373E-2</v>
      </c>
      <c r="R30" s="83">
        <v>7.3965061013221992E-2</v>
      </c>
      <c r="S30" s="84">
        <f t="shared" si="6"/>
        <v>9.4333270381911985E-2</v>
      </c>
      <c r="T30" s="85">
        <f>分析係数表!F33</f>
        <v>0.64307535641547864</v>
      </c>
      <c r="U30" s="86">
        <f t="shared" si="7"/>
        <v>6.0663401472685764E-2</v>
      </c>
      <c r="V30" s="87">
        <f>分析係数表!D33</f>
        <v>3.4623217922606926E-2</v>
      </c>
      <c r="W30" s="88">
        <f t="shared" si="8"/>
        <v>0</v>
      </c>
      <c r="X30" s="76">
        <f>分析係数表!E33</f>
        <v>3.0549898167006109E-2</v>
      </c>
      <c r="Y30" s="89">
        <f t="shared" si="9"/>
        <v>0</v>
      </c>
    </row>
    <row r="31" spans="1:25" x14ac:dyDescent="0.2">
      <c r="A31" s="6" t="s">
        <v>19</v>
      </c>
      <c r="B31" s="5" t="s">
        <v>275</v>
      </c>
      <c r="C31" s="90"/>
      <c r="D31" s="76">
        <f>投入係数表!P31</f>
        <v>4.6163575042158518E-2</v>
      </c>
      <c r="E31" s="77">
        <f t="shared" si="0"/>
        <v>4.616357504215852</v>
      </c>
      <c r="F31" s="76">
        <f>分析係数表!C34</f>
        <v>0.39190090916673614</v>
      </c>
      <c r="G31" s="77">
        <f t="shared" si="1"/>
        <v>1.8091547029408774</v>
      </c>
      <c r="H31" s="77">
        <v>1.9466498837668551</v>
      </c>
      <c r="I31" s="77">
        <f t="shared" si="2"/>
        <v>1.9466498837668551</v>
      </c>
      <c r="J31" s="76">
        <f>分析係数表!G34</f>
        <v>0.42497247587591475</v>
      </c>
      <c r="K31" s="78">
        <f t="shared" si="3"/>
        <v>0.82727262076796204</v>
      </c>
      <c r="L31" s="79"/>
      <c r="M31" s="80"/>
      <c r="N31" s="81">
        <f>分析係数表!H34</f>
        <v>0.16350782696515739</v>
      </c>
      <c r="O31" s="82">
        <f t="shared" si="4"/>
        <v>3.2695735805370161</v>
      </c>
      <c r="P31" s="76">
        <f>分析係数表!C34</f>
        <v>0.39190090916673614</v>
      </c>
      <c r="Q31" s="82">
        <f t="shared" si="5"/>
        <v>1.2813488587999975</v>
      </c>
      <c r="R31" s="83">
        <v>1.4198068160337065</v>
      </c>
      <c r="S31" s="84">
        <f t="shared" si="6"/>
        <v>3.3664566998005618</v>
      </c>
      <c r="T31" s="85">
        <f>分析係数表!F34</f>
        <v>0.69697558448287023</v>
      </c>
      <c r="U31" s="86">
        <f t="shared" si="7"/>
        <v>2.3463381259797709</v>
      </c>
      <c r="V31" s="87">
        <f>分析係数表!D34</f>
        <v>0.24415517129719577</v>
      </c>
      <c r="W31" s="88">
        <f t="shared" si="8"/>
        <v>1</v>
      </c>
      <c r="X31" s="76">
        <f>分析係数表!E34</f>
        <v>0.16831811411178033</v>
      </c>
      <c r="Y31" s="89">
        <f t="shared" si="9"/>
        <v>1</v>
      </c>
    </row>
    <row r="32" spans="1:25" x14ac:dyDescent="0.2">
      <c r="A32" s="6" t="s">
        <v>20</v>
      </c>
      <c r="B32" s="5" t="s">
        <v>37</v>
      </c>
      <c r="C32" s="90"/>
      <c r="D32" s="76">
        <f>投入係数表!P32</f>
        <v>1.1382799325463743E-2</v>
      </c>
      <c r="E32" s="77">
        <f t="shared" si="0"/>
        <v>1.1382799325463744</v>
      </c>
      <c r="F32" s="76">
        <f>分析係数表!C35</f>
        <v>0.83185840707964598</v>
      </c>
      <c r="G32" s="77">
        <f t="shared" si="1"/>
        <v>0.94688773149875383</v>
      </c>
      <c r="H32" s="77">
        <v>1.1010361953210099</v>
      </c>
      <c r="I32" s="77">
        <f t="shared" si="2"/>
        <v>1.1010361953210099</v>
      </c>
      <c r="J32" s="76">
        <f>分析係数表!G35</f>
        <v>0.3136968085106383</v>
      </c>
      <c r="K32" s="78">
        <f t="shared" si="3"/>
        <v>0.34539154052689663</v>
      </c>
      <c r="L32" s="79"/>
      <c r="M32" s="80"/>
      <c r="N32" s="81">
        <f>分析係数表!H35</f>
        <v>6.1560904449307077E-2</v>
      </c>
      <c r="O32" s="82">
        <f t="shared" si="4"/>
        <v>1.2309986042705421</v>
      </c>
      <c r="P32" s="76">
        <f>分析係数表!C35</f>
        <v>0.83185840707964598</v>
      </c>
      <c r="Q32" s="82">
        <f t="shared" si="5"/>
        <v>1.0240165380657607</v>
      </c>
      <c r="R32" s="83">
        <v>1.2679697709638695</v>
      </c>
      <c r="S32" s="84">
        <f t="shared" si="6"/>
        <v>2.3690059662848792</v>
      </c>
      <c r="T32" s="85">
        <f>分析係数表!F35</f>
        <v>0.6388297872340426</v>
      </c>
      <c r="U32" s="86">
        <f t="shared" si="7"/>
        <v>1.5133915773979469</v>
      </c>
      <c r="V32" s="87">
        <f>分析係数表!D35</f>
        <v>5.8377659574468083E-2</v>
      </c>
      <c r="W32" s="88">
        <f t="shared" si="8"/>
        <v>0</v>
      </c>
      <c r="X32" s="76">
        <f>分析係数表!E35</f>
        <v>5.1994680851063832E-2</v>
      </c>
      <c r="Y32" s="89">
        <f t="shared" si="9"/>
        <v>0</v>
      </c>
    </row>
    <row r="33" spans="1:25" x14ac:dyDescent="0.2">
      <c r="A33" s="6" t="s">
        <v>21</v>
      </c>
      <c r="B33" s="5" t="s">
        <v>38</v>
      </c>
      <c r="C33" s="90"/>
      <c r="D33" s="76">
        <f>投入係数表!P33</f>
        <v>3.1618887015177066E-3</v>
      </c>
      <c r="E33" s="77">
        <f t="shared" si="0"/>
        <v>0.31618887015177066</v>
      </c>
      <c r="F33" s="76">
        <f>分析係数表!C36</f>
        <v>0.68845717526942707</v>
      </c>
      <c r="G33" s="77">
        <f t="shared" si="1"/>
        <v>0.2176824963963197</v>
      </c>
      <c r="H33" s="77">
        <v>0.30633419908574466</v>
      </c>
      <c r="I33" s="77">
        <f t="shared" si="2"/>
        <v>0.30633419908574466</v>
      </c>
      <c r="J33" s="76">
        <f>分析係数表!G36</f>
        <v>1.8590797041906328E-2</v>
      </c>
      <c r="K33" s="78">
        <f t="shared" si="3"/>
        <v>5.6949969221980062E-3</v>
      </c>
      <c r="L33" s="79"/>
      <c r="M33" s="80"/>
      <c r="N33" s="81">
        <f>分析係数表!H36</f>
        <v>0.13660999831678169</v>
      </c>
      <c r="O33" s="82">
        <f t="shared" si="4"/>
        <v>2.7317129071071053</v>
      </c>
      <c r="P33" s="76">
        <f>分析係数表!C36</f>
        <v>0.68845717526942707</v>
      </c>
      <c r="Q33" s="82">
        <f t="shared" si="5"/>
        <v>1.8806673516739925</v>
      </c>
      <c r="R33" s="83">
        <v>1.9969840047059391</v>
      </c>
      <c r="S33" s="84">
        <f t="shared" si="6"/>
        <v>2.3033182037916839</v>
      </c>
      <c r="T33" s="85">
        <f>分析係数表!F36</f>
        <v>0.88331963845521777</v>
      </c>
      <c r="U33" s="86">
        <f t="shared" si="7"/>
        <v>2.0345662030205918</v>
      </c>
      <c r="V33" s="87">
        <f>分析係数表!D36</f>
        <v>1.4071487263763352E-2</v>
      </c>
      <c r="W33" s="88">
        <f t="shared" si="8"/>
        <v>0</v>
      </c>
      <c r="X33" s="76">
        <f>分析係数表!E36</f>
        <v>2.8759244042728021E-3</v>
      </c>
      <c r="Y33" s="89">
        <f t="shared" si="9"/>
        <v>0</v>
      </c>
    </row>
    <row r="34" spans="1:25" x14ac:dyDescent="0.2">
      <c r="A34" s="6" t="s">
        <v>22</v>
      </c>
      <c r="B34" s="5" t="s">
        <v>378</v>
      </c>
      <c r="C34" s="90"/>
      <c r="D34" s="76">
        <f>投入係数表!P34</f>
        <v>2.0446880269814501E-2</v>
      </c>
      <c r="E34" s="77">
        <f t="shared" si="0"/>
        <v>2.0446880269814502</v>
      </c>
      <c r="F34" s="76">
        <f>分析係数表!C37</f>
        <v>0.39828932688731866</v>
      </c>
      <c r="G34" s="77">
        <f t="shared" si="1"/>
        <v>0.81437741796100149</v>
      </c>
      <c r="H34" s="77">
        <v>0.96065094855504407</v>
      </c>
      <c r="I34" s="77">
        <f t="shared" si="2"/>
        <v>0.96065094855504407</v>
      </c>
      <c r="J34" s="76">
        <f>分析係数表!G37</f>
        <v>0.48125081095108341</v>
      </c>
      <c r="K34" s="78">
        <f t="shared" si="3"/>
        <v>0.46231404803304249</v>
      </c>
      <c r="L34" s="79"/>
      <c r="M34" s="80"/>
      <c r="N34" s="81">
        <f>分析係数表!H37</f>
        <v>4.901531728665208E-2</v>
      </c>
      <c r="O34" s="82">
        <f t="shared" si="4"/>
        <v>0.98013159013009987</v>
      </c>
      <c r="P34" s="76">
        <f>分析係数表!C37</f>
        <v>0.39828932688731866</v>
      </c>
      <c r="Q34" s="82">
        <f t="shared" si="5"/>
        <v>0.39037595129391478</v>
      </c>
      <c r="R34" s="83">
        <v>0.51406684715121198</v>
      </c>
      <c r="S34" s="84">
        <f t="shared" si="6"/>
        <v>1.4747177957062561</v>
      </c>
      <c r="T34" s="85">
        <f>分析係数表!F37</f>
        <v>0.71272868820552748</v>
      </c>
      <c r="U34" s="86">
        <f t="shared" si="7"/>
        <v>1.051073680007067</v>
      </c>
      <c r="V34" s="87">
        <f>分析係数表!D37</f>
        <v>0.1296224211755547</v>
      </c>
      <c r="W34" s="88">
        <f t="shared" si="8"/>
        <v>0</v>
      </c>
      <c r="X34" s="76">
        <f>分析係数表!E37</f>
        <v>0.11794472557415336</v>
      </c>
      <c r="Y34" s="89">
        <f t="shared" si="9"/>
        <v>0</v>
      </c>
    </row>
    <row r="35" spans="1:25" x14ac:dyDescent="0.2">
      <c r="A35" s="6" t="s">
        <v>23</v>
      </c>
      <c r="B35" s="5" t="s">
        <v>194</v>
      </c>
      <c r="C35" s="90"/>
      <c r="D35" s="76">
        <f>投入係数表!P35</f>
        <v>6.112984822934233E-3</v>
      </c>
      <c r="E35" s="77">
        <f t="shared" si="0"/>
        <v>0.61129848229342332</v>
      </c>
      <c r="F35" s="76">
        <f>分析係数表!C38</f>
        <v>3.6824877250409171E-2</v>
      </c>
      <c r="G35" s="77">
        <f t="shared" si="1"/>
        <v>2.2510991573816738E-2</v>
      </c>
      <c r="H35" s="77">
        <v>3.2380578877932768E-2</v>
      </c>
      <c r="I35" s="77">
        <f t="shared" si="2"/>
        <v>3.2380578877932768E-2</v>
      </c>
      <c r="J35" s="76">
        <f>分析係数表!G38</f>
        <v>0.29439252336448596</v>
      </c>
      <c r="K35" s="78">
        <f t="shared" si="3"/>
        <v>9.5326003238774028E-3</v>
      </c>
      <c r="L35" s="79"/>
      <c r="M35" s="80"/>
      <c r="N35" s="81">
        <f>分析係数表!H38</f>
        <v>4.3572911406609439E-2</v>
      </c>
      <c r="O35" s="82">
        <f t="shared" si="4"/>
        <v>0.87130287648241245</v>
      </c>
      <c r="P35" s="76">
        <f>分析係数表!C38</f>
        <v>3.6824877250409171E-2</v>
      </c>
      <c r="Q35" s="82">
        <f t="shared" si="5"/>
        <v>3.2085621474393262E-2</v>
      </c>
      <c r="R35" s="83">
        <v>4.3948929347542215E-2</v>
      </c>
      <c r="S35" s="84">
        <f t="shared" si="6"/>
        <v>7.632950822547499E-2</v>
      </c>
      <c r="T35" s="85">
        <f>分析係数表!F38</f>
        <v>0.48598130841121495</v>
      </c>
      <c r="U35" s="86">
        <f t="shared" si="7"/>
        <v>3.7094714277800929E-2</v>
      </c>
      <c r="V35" s="87">
        <f>分析係数表!D38</f>
        <v>0.13551401869158877</v>
      </c>
      <c r="W35" s="88">
        <f t="shared" si="8"/>
        <v>0</v>
      </c>
      <c r="X35" s="76">
        <f>分析係数表!E38</f>
        <v>0.13317757009345793</v>
      </c>
      <c r="Y35" s="89">
        <f t="shared" si="9"/>
        <v>0</v>
      </c>
    </row>
    <row r="36" spans="1:25" x14ac:dyDescent="0.2">
      <c r="A36" s="6" t="s">
        <v>24</v>
      </c>
      <c r="B36" s="5" t="s">
        <v>39</v>
      </c>
      <c r="C36" s="90"/>
      <c r="D36" s="76">
        <f>投入係数表!P36</f>
        <v>0</v>
      </c>
      <c r="E36" s="77">
        <f t="shared" si="0"/>
        <v>0</v>
      </c>
      <c r="F36" s="76">
        <f>分析係数表!C39</f>
        <v>1</v>
      </c>
      <c r="G36" s="77">
        <f t="shared" si="1"/>
        <v>0</v>
      </c>
      <c r="H36" s="77">
        <v>9.4762002015342753E-2</v>
      </c>
      <c r="I36" s="77">
        <f t="shared" si="2"/>
        <v>9.4762002015342753E-2</v>
      </c>
      <c r="J36" s="76">
        <f>分析係数表!G39</f>
        <v>0.34897511924713165</v>
      </c>
      <c r="K36" s="78">
        <f t="shared" si="3"/>
        <v>3.3069580953401165E-2</v>
      </c>
      <c r="L36" s="79"/>
      <c r="M36" s="80"/>
      <c r="N36" s="81">
        <f>分析係数表!H39</f>
        <v>3.8938450317006117E-3</v>
      </c>
      <c r="O36" s="82">
        <f t="shared" si="4"/>
        <v>7.7863017805664986E-2</v>
      </c>
      <c r="P36" s="76">
        <f>分析係数表!C39</f>
        <v>1</v>
      </c>
      <c r="Q36" s="82">
        <f t="shared" si="5"/>
        <v>7.7863017805664986E-2</v>
      </c>
      <c r="R36" s="83">
        <v>0.30588961274754789</v>
      </c>
      <c r="S36" s="84">
        <f t="shared" si="6"/>
        <v>0.40065161476289063</v>
      </c>
      <c r="T36" s="85">
        <f>分析係数表!F39</f>
        <v>0.69949722830991368</v>
      </c>
      <c r="U36" s="86">
        <f t="shared" si="7"/>
        <v>0.28025469404453329</v>
      </c>
      <c r="V36" s="87">
        <f>分析係数表!D39</f>
        <v>6.7165141162820671E-2</v>
      </c>
      <c r="W36" s="88">
        <f t="shared" si="8"/>
        <v>0</v>
      </c>
      <c r="X36" s="76">
        <f>分析係数表!E39</f>
        <v>8.4826608224829181E-2</v>
      </c>
      <c r="Y36" s="89">
        <f t="shared" si="9"/>
        <v>0</v>
      </c>
    </row>
    <row r="37" spans="1:25" x14ac:dyDescent="0.2">
      <c r="A37" s="6" t="s">
        <v>25</v>
      </c>
      <c r="B37" s="5" t="s">
        <v>40</v>
      </c>
      <c r="C37" s="90"/>
      <c r="D37" s="76">
        <f>投入係数表!P37</f>
        <v>2.1079258010118043E-4</v>
      </c>
      <c r="E37" s="77">
        <f t="shared" si="0"/>
        <v>2.1079258010118042E-2</v>
      </c>
      <c r="F37" s="76">
        <f>分析係数表!C40</f>
        <v>1</v>
      </c>
      <c r="G37" s="77">
        <f t="shared" si="1"/>
        <v>2.1079258010118042E-2</v>
      </c>
      <c r="H37" s="77">
        <v>2.256080089300852E-2</v>
      </c>
      <c r="I37" s="77">
        <f t="shared" si="2"/>
        <v>2.256080089300852E-2</v>
      </c>
      <c r="J37" s="76">
        <f>分析係数表!G40</f>
        <v>0.51987110633727174</v>
      </c>
      <c r="K37" s="78">
        <f t="shared" si="3"/>
        <v>1.1728708520103248E-2</v>
      </c>
      <c r="L37" s="79"/>
      <c r="M37" s="80"/>
      <c r="N37" s="81">
        <f>分析係数表!H40</f>
        <v>3.0814116590921842E-2</v>
      </c>
      <c r="O37" s="82">
        <f t="shared" si="4"/>
        <v>0.61617246943618453</v>
      </c>
      <c r="P37" s="76">
        <f>分析係数表!C40</f>
        <v>1</v>
      </c>
      <c r="Q37" s="82">
        <f t="shared" si="5"/>
        <v>0.61617246943618453</v>
      </c>
      <c r="R37" s="83">
        <v>0.61741916929451934</v>
      </c>
      <c r="S37" s="84">
        <f t="shared" si="6"/>
        <v>0.63997997018752784</v>
      </c>
      <c r="T37" s="85">
        <f>分析係数表!F40</f>
        <v>0.71122862100305706</v>
      </c>
      <c r="U37" s="86">
        <f t="shared" si="7"/>
        <v>0.455172071666053</v>
      </c>
      <c r="V37" s="87">
        <f>分析係数表!D40</f>
        <v>7.8492935635792779E-2</v>
      </c>
      <c r="W37" s="88">
        <f t="shared" si="8"/>
        <v>0</v>
      </c>
      <c r="X37" s="76">
        <f>分析係数表!E40</f>
        <v>4.9739733950260268E-2</v>
      </c>
      <c r="Y37" s="89">
        <f t="shared" si="9"/>
        <v>0</v>
      </c>
    </row>
    <row r="38" spans="1:25" x14ac:dyDescent="0.2">
      <c r="A38" s="6" t="s">
        <v>26</v>
      </c>
      <c r="B38" s="5" t="s">
        <v>277</v>
      </c>
      <c r="C38" s="90"/>
      <c r="D38" s="76">
        <f>投入係数表!P38</f>
        <v>0</v>
      </c>
      <c r="E38" s="77">
        <f t="shared" si="0"/>
        <v>0</v>
      </c>
      <c r="F38" s="76">
        <f>分析係数表!C41</f>
        <v>0.804825195030338</v>
      </c>
      <c r="G38" s="77">
        <f t="shared" si="1"/>
        <v>0</v>
      </c>
      <c r="H38" s="77">
        <v>2.531310879036722E-3</v>
      </c>
      <c r="I38" s="77">
        <f t="shared" si="2"/>
        <v>2.531310879036722E-3</v>
      </c>
      <c r="J38" s="76">
        <f>分析係数表!G41</f>
        <v>0.44365116827944301</v>
      </c>
      <c r="K38" s="78">
        <f t="shared" si="3"/>
        <v>1.1230190287631057E-3</v>
      </c>
      <c r="L38" s="79"/>
      <c r="M38" s="80"/>
      <c r="N38" s="81">
        <f>分析係数表!H41</f>
        <v>5.27632833978567E-2</v>
      </c>
      <c r="O38" s="82">
        <f t="shared" si="4"/>
        <v>1.0550775496318061</v>
      </c>
      <c r="P38" s="76">
        <f>分析係数表!C41</f>
        <v>0.804825195030338</v>
      </c>
      <c r="Q38" s="82">
        <f t="shared" si="5"/>
        <v>0.84915299465454952</v>
      </c>
      <c r="R38" s="83">
        <v>0.86647395333405619</v>
      </c>
      <c r="S38" s="84">
        <f t="shared" si="6"/>
        <v>0.86900526421309288</v>
      </c>
      <c r="T38" s="85">
        <f>分析係数表!F41</f>
        <v>0.54625914562190225</v>
      </c>
      <c r="U38" s="86">
        <f t="shared" si="7"/>
        <v>0.47470207316997953</v>
      </c>
      <c r="V38" s="87">
        <f>分析係数表!D41</f>
        <v>0.14125560538116591</v>
      </c>
      <c r="W38" s="88">
        <f t="shared" si="8"/>
        <v>0</v>
      </c>
      <c r="X38" s="76">
        <f>分析係数表!E41</f>
        <v>0.13688930847297617</v>
      </c>
      <c r="Y38" s="89">
        <f t="shared" si="9"/>
        <v>0</v>
      </c>
    </row>
    <row r="39" spans="1:25" x14ac:dyDescent="0.2">
      <c r="A39" s="6" t="s">
        <v>51</v>
      </c>
      <c r="B39" s="5" t="s">
        <v>368</v>
      </c>
      <c r="C39" s="90"/>
      <c r="D39" s="76">
        <f>投入係数表!P39</f>
        <v>8.4317032040472171E-4</v>
      </c>
      <c r="E39" s="77">
        <f>$C$18*D39</f>
        <v>8.4317032040472167E-2</v>
      </c>
      <c r="F39" s="76">
        <f>分析係数表!C42</f>
        <v>0.80822873082287305</v>
      </c>
      <c r="G39" s="77">
        <f>E39*F39</f>
        <v>6.8147447792822335E-2</v>
      </c>
      <c r="H39" s="77">
        <v>8.1343651138914952E-2</v>
      </c>
      <c r="I39" s="77">
        <f>C39+H39</f>
        <v>8.1343651138914952E-2</v>
      </c>
      <c r="J39" s="76">
        <f>分析係数表!G42</f>
        <v>0.48544520547945208</v>
      </c>
      <c r="K39" s="78">
        <f>I39*J39</f>
        <v>3.9487885441579433E-2</v>
      </c>
      <c r="L39" s="79"/>
      <c r="M39" s="80"/>
      <c r="N39" s="81">
        <f>分析係数表!H42</f>
        <v>1.3409639230208157E-2</v>
      </c>
      <c r="O39" s="82">
        <f t="shared" si="4"/>
        <v>0.2681449748638895</v>
      </c>
      <c r="P39" s="76">
        <f>分析係数表!C42</f>
        <v>0.80822873082287305</v>
      </c>
      <c r="Q39" s="82">
        <f>O39*P39</f>
        <v>0.21672247271077261</v>
      </c>
      <c r="R39" s="83">
        <v>0.23109513925556141</v>
      </c>
      <c r="S39" s="84">
        <f>I39+R39</f>
        <v>0.31243879039447636</v>
      </c>
      <c r="T39" s="85">
        <f>分析係数表!F42</f>
        <v>0.55222602739726023</v>
      </c>
      <c r="U39" s="86">
        <f>S39*T39</f>
        <v>0.17253683202434694</v>
      </c>
      <c r="V39" s="87">
        <f>分析係数表!D42</f>
        <v>0.29537671232876711</v>
      </c>
      <c r="W39" s="88">
        <f>ROUND(S39*V39,0)</f>
        <v>0</v>
      </c>
      <c r="X39" s="76">
        <f>分析係数表!E42</f>
        <v>0.2654109589041096</v>
      </c>
      <c r="Y39" s="89">
        <f>ROUND(S39*X39,0)</f>
        <v>0</v>
      </c>
    </row>
    <row r="40" spans="1:25" x14ac:dyDescent="0.2">
      <c r="A40" s="6" t="s">
        <v>195</v>
      </c>
      <c r="B40" s="5" t="s">
        <v>41</v>
      </c>
      <c r="C40" s="90"/>
      <c r="D40" s="76">
        <f>投入係数表!P40</f>
        <v>2.5927487352445194E-2</v>
      </c>
      <c r="E40" s="77">
        <f>$C$18*D40</f>
        <v>2.5927487352445193</v>
      </c>
      <c r="F40" s="76">
        <f>分析係数表!C43</f>
        <v>0.42667048218629278</v>
      </c>
      <c r="G40" s="77">
        <f>E40*F40</f>
        <v>1.1062493530546798</v>
      </c>
      <c r="H40" s="77">
        <v>1.4386838156594746</v>
      </c>
      <c r="I40" s="77">
        <f>C40+H40</f>
        <v>1.4386838156594746</v>
      </c>
      <c r="J40" s="76">
        <f>分析係数表!G43</f>
        <v>0.3937480751462889</v>
      </c>
      <c r="K40" s="78">
        <f>I40*J40</f>
        <v>0.56647898316003642</v>
      </c>
      <c r="L40" s="79"/>
      <c r="M40" s="80"/>
      <c r="N40" s="81">
        <f>分析係数表!H43</f>
        <v>3.6537058856533695E-2</v>
      </c>
      <c r="O40" s="82">
        <f t="shared" si="4"/>
        <v>0.73061091059148475</v>
      </c>
      <c r="P40" s="76">
        <f>分析係数表!C43</f>
        <v>0.42667048218629278</v>
      </c>
      <c r="Q40" s="82">
        <f>O40*P40</f>
        <v>0.31173010951263525</v>
      </c>
      <c r="R40" s="83">
        <v>0.60037901187189291</v>
      </c>
      <c r="S40" s="84">
        <f>I40+R40</f>
        <v>2.0390628275313674</v>
      </c>
      <c r="T40" s="85">
        <f>分析係数表!F43</f>
        <v>0.62688635663689563</v>
      </c>
      <c r="U40" s="86">
        <f>S40*T40</f>
        <v>1.2782606669048655</v>
      </c>
      <c r="V40" s="87">
        <f>分析係数表!D43</f>
        <v>0.23175238681860177</v>
      </c>
      <c r="W40" s="88">
        <f>ROUND(S40*V40,0)</f>
        <v>0</v>
      </c>
      <c r="X40" s="76">
        <f>分析係数表!E43</f>
        <v>0.18678780412688636</v>
      </c>
      <c r="Y40" s="89">
        <f>ROUND(S40*X40,0)</f>
        <v>0</v>
      </c>
    </row>
    <row r="41" spans="1:25" x14ac:dyDescent="0.2">
      <c r="A41" s="6" t="s">
        <v>341</v>
      </c>
      <c r="B41" s="5" t="s">
        <v>42</v>
      </c>
      <c r="C41" s="90"/>
      <c r="D41" s="76">
        <f>投入係数表!P41</f>
        <v>0</v>
      </c>
      <c r="E41" s="77">
        <f>$C$18*D41</f>
        <v>0</v>
      </c>
      <c r="F41" s="76">
        <f>分析係数表!C44</f>
        <v>0.46624741283235149</v>
      </c>
      <c r="G41" s="77">
        <f>E41*F41</f>
        <v>0</v>
      </c>
      <c r="H41" s="77">
        <v>2.2313547796022227E-3</v>
      </c>
      <c r="I41" s="77">
        <f>C41+H41</f>
        <v>2.2313547796022227E-3</v>
      </c>
      <c r="J41" s="76">
        <f>分析係数表!G44</f>
        <v>0.26671004927024261</v>
      </c>
      <c r="K41" s="78">
        <f>I41*J41</f>
        <v>5.9512474320710018E-4</v>
      </c>
      <c r="L41" s="79"/>
      <c r="M41" s="80"/>
      <c r="N41" s="81">
        <f>分析係数表!H44</f>
        <v>0.11393143690736689</v>
      </c>
      <c r="O41" s="82">
        <f t="shared" si="4"/>
        <v>2.2782225353916905</v>
      </c>
      <c r="P41" s="76">
        <f>分析係数表!C44</f>
        <v>0.46624741283235149</v>
      </c>
      <c r="Q41" s="82">
        <f>O41*P41</f>
        <v>1.062215362982736</v>
      </c>
      <c r="R41" s="83">
        <v>1.0792733294783021</v>
      </c>
      <c r="S41" s="84">
        <f>I41+R41</f>
        <v>1.0815046842579044</v>
      </c>
      <c r="T41" s="85">
        <f>分析係数表!F44</f>
        <v>0.51538533048247648</v>
      </c>
      <c r="U41" s="86">
        <f>S41*T41</f>
        <v>0.55739164911460637</v>
      </c>
      <c r="V41" s="87">
        <f>分析係数表!D44</f>
        <v>0.23854234451984754</v>
      </c>
      <c r="W41" s="88">
        <f>ROUND(S41*V41,0)</f>
        <v>0</v>
      </c>
      <c r="X41" s="76">
        <f>分析係数表!E44</f>
        <v>0.16891326578042204</v>
      </c>
      <c r="Y41" s="89">
        <f>ROUND(S41*X41,0)</f>
        <v>0</v>
      </c>
    </row>
    <row r="42" spans="1:25" x14ac:dyDescent="0.2">
      <c r="A42" s="6" t="s">
        <v>342</v>
      </c>
      <c r="B42" s="5" t="s">
        <v>279</v>
      </c>
      <c r="C42" s="90"/>
      <c r="D42" s="76">
        <f>投入係数表!P42</f>
        <v>8.4317032040472171E-4</v>
      </c>
      <c r="E42" s="77">
        <f>$C$18*D42</f>
        <v>8.4317032040472167E-2</v>
      </c>
      <c r="F42" s="76">
        <f>分析係数表!C45</f>
        <v>1</v>
      </c>
      <c r="G42" s="77">
        <f>E42*F42</f>
        <v>8.4317032040472167E-2</v>
      </c>
      <c r="H42" s="77">
        <v>0.12078848308517137</v>
      </c>
      <c r="I42" s="77">
        <f>C42+H42</f>
        <v>0.12078848308517137</v>
      </c>
      <c r="J42" s="76">
        <f>分析係数表!G45</f>
        <v>0</v>
      </c>
      <c r="K42" s="78">
        <f>I42*J42</f>
        <v>0</v>
      </c>
      <c r="L42" s="79"/>
      <c r="M42" s="80"/>
      <c r="N42" s="81">
        <f>分析係数表!H45</f>
        <v>0</v>
      </c>
      <c r="O42" s="82">
        <f t="shared" si="4"/>
        <v>0</v>
      </c>
      <c r="P42" s="76">
        <f>分析係数表!C45</f>
        <v>1</v>
      </c>
      <c r="Q42" s="82">
        <f>O42*P42</f>
        <v>0</v>
      </c>
      <c r="R42" s="83">
        <v>4.5219663419116575E-2</v>
      </c>
      <c r="S42" s="84">
        <f>I42+R42</f>
        <v>0.16600814650428794</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投入係数表!P43</f>
        <v>4.2158516020236085E-3</v>
      </c>
      <c r="E43" s="77">
        <f>$C$18*D43</f>
        <v>0.42158516020236086</v>
      </c>
      <c r="F43" s="76">
        <f>分析係数表!C46</f>
        <v>1</v>
      </c>
      <c r="G43" s="77">
        <f>E43*F43</f>
        <v>0.42158516020236086</v>
      </c>
      <c r="H43" s="77">
        <v>0.49989929766085417</v>
      </c>
      <c r="I43" s="77">
        <f>C43+H43</f>
        <v>0.49989929766085417</v>
      </c>
      <c r="J43" s="76">
        <f>分析係数表!G46</f>
        <v>9.2005076142131978E-3</v>
      </c>
      <c r="K43" s="78">
        <f>I43*J43</f>
        <v>4.5993272944685184E-3</v>
      </c>
      <c r="L43" s="79"/>
      <c r="M43" s="80"/>
      <c r="N43" s="81">
        <f>分析係数表!H46</f>
        <v>5.6971329181394824E-2</v>
      </c>
      <c r="O43" s="82">
        <f t="shared" si="4"/>
        <v>1.1392234622459974</v>
      </c>
      <c r="P43" s="76">
        <f>分析係数表!C46</f>
        <v>1</v>
      </c>
      <c r="Q43" s="82">
        <f>O43*P43</f>
        <v>1.1392234622459974</v>
      </c>
      <c r="R43" s="83">
        <v>1.2029118447812801</v>
      </c>
      <c r="S43" s="84">
        <f>I43+R43</f>
        <v>1.7028111424421342</v>
      </c>
      <c r="T43" s="85">
        <f>分析係数表!F46</f>
        <v>0.31329314720812185</v>
      </c>
      <c r="U43" s="86">
        <f>S43*T43</f>
        <v>0.53347906191675365</v>
      </c>
      <c r="V43" s="87">
        <f>分析係数表!D46</f>
        <v>4.7588832487309646E-4</v>
      </c>
      <c r="W43" s="88">
        <f>ROUND(S43*V43,0)</f>
        <v>0</v>
      </c>
      <c r="X43" s="76">
        <f>分析係数表!E46</f>
        <v>1.4276649746192893E-3</v>
      </c>
      <c r="Y43" s="89">
        <f>ROUND(S43*X43,0)</f>
        <v>0</v>
      </c>
    </row>
    <row r="44" spans="1:25" x14ac:dyDescent="0.2">
      <c r="A44" s="192">
        <v>40</v>
      </c>
      <c r="B44" s="14" t="s">
        <v>151</v>
      </c>
      <c r="C44" s="197">
        <f>SUM(C5:C43)</f>
        <v>100</v>
      </c>
      <c r="D44" s="92">
        <f>投入係数表!P44</f>
        <v>0.55965430016863404</v>
      </c>
      <c r="E44" s="91">
        <f>SUM(E5:E43)</f>
        <v>55.965430016863408</v>
      </c>
      <c r="F44" s="92">
        <f>分析係数表!C47</f>
        <v>0.45905743405002397</v>
      </c>
      <c r="G44" s="91">
        <f>SUM(G5:G43)</f>
        <v>10.984797144785205</v>
      </c>
      <c r="H44" s="91">
        <f>SUM(H5:H43)</f>
        <v>12.645935934430655</v>
      </c>
      <c r="I44" s="91">
        <f>SUM(I5:I43)</f>
        <v>112.64593593443063</v>
      </c>
      <c r="J44" s="92">
        <f>分析係数表!G47</f>
        <v>0.28709558230423765</v>
      </c>
      <c r="K44" s="93">
        <f>SUM(K5:K43)</f>
        <v>31.875294378804053</v>
      </c>
      <c r="L44" s="94">
        <f>最終需要_まとめ!$L$33</f>
        <v>0.62733333333333341</v>
      </c>
      <c r="M44" s="91">
        <f>K44*L44</f>
        <v>19.996434673636411</v>
      </c>
      <c r="N44" s="95">
        <f>分析係数表!H47</f>
        <v>1</v>
      </c>
      <c r="O44" s="96">
        <f>SUM(O5:O43)</f>
        <v>19.996434673636411</v>
      </c>
      <c r="P44" s="92">
        <f>分析係数表!C47</f>
        <v>0.45905743405002397</v>
      </c>
      <c r="Q44" s="96">
        <f>SUM(Q5:Q43)</f>
        <v>9.6993377026556669</v>
      </c>
      <c r="R44" s="91">
        <f>SUM(R5:R43)</f>
        <v>11.407652706108371</v>
      </c>
      <c r="S44" s="97">
        <f>SUM(S5:S43)</f>
        <v>124.053588640539</v>
      </c>
      <c r="T44" s="98">
        <f>分析係数表!F47</f>
        <v>0.51476641739392903</v>
      </c>
      <c r="U44" s="99">
        <f>SUM(U5:U43)</f>
        <v>55.759239444990172</v>
      </c>
      <c r="V44" s="100">
        <f>分析係数表!D47</f>
        <v>0.1047101618971789</v>
      </c>
      <c r="W44" s="101">
        <f>SUM(W5:W43)</f>
        <v>10</v>
      </c>
      <c r="X44" s="92">
        <f>分析係数表!E47</f>
        <v>8.1677152774525266E-2</v>
      </c>
      <c r="Y44" s="102">
        <f>SUM(Y5:Y43)</f>
        <v>8</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299</v>
      </c>
      <c r="S2" s="3" t="s">
        <v>153</v>
      </c>
      <c r="U2" s="64" t="s">
        <v>210</v>
      </c>
      <c r="W2" s="3" t="s">
        <v>130</v>
      </c>
      <c r="Y2" s="3" t="s">
        <v>154</v>
      </c>
    </row>
    <row r="3" spans="1:25" ht="44" x14ac:dyDescent="0.2">
      <c r="B3" s="65"/>
      <c r="C3" s="66" t="s">
        <v>228</v>
      </c>
      <c r="D3" s="66" t="s">
        <v>311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投入係数表!Q5</f>
        <v>0</v>
      </c>
      <c r="E5" s="77">
        <f t="shared" ref="E5:E38" si="0">$C$19*D5</f>
        <v>0</v>
      </c>
      <c r="F5" s="76">
        <f>分析係数表!C8</f>
        <v>0.32915796798886565</v>
      </c>
      <c r="G5" s="77">
        <f t="shared" ref="G5:G38" si="1">E5*F5</f>
        <v>0</v>
      </c>
      <c r="H5" s="77">
        <f t="array" ref="H5:H43">MMULT(逆行列係数!C5:AO43,'15'!G5:G43)</f>
        <v>8.625542605983996E-4</v>
      </c>
      <c r="I5" s="77">
        <f t="shared" ref="I5:I38" si="2">C5+H5</f>
        <v>8.625542605983996E-4</v>
      </c>
      <c r="J5" s="76">
        <f>分析係数表!G8</f>
        <v>0.11991869918699187</v>
      </c>
      <c r="K5" s="78">
        <f t="shared" ref="K5:K38" si="3">I5*J5</f>
        <v>1.0343638490915768E-4</v>
      </c>
      <c r="L5" s="79" t="s">
        <v>184</v>
      </c>
      <c r="M5" s="80" t="s">
        <v>184</v>
      </c>
      <c r="N5" s="81">
        <f>分析係数表!H8</f>
        <v>1.1827414015597823E-2</v>
      </c>
      <c r="O5" s="82">
        <f t="shared" ref="O5:O43" si="4">$M$44*N5</f>
        <v>0.16932107067197044</v>
      </c>
      <c r="P5" s="76">
        <f>分析係数表!C8</f>
        <v>0.32915796798886565</v>
      </c>
      <c r="Q5" s="82">
        <f t="shared" ref="Q5:Q38" si="5">O5*P5</f>
        <v>5.5733379560084909E-2</v>
      </c>
      <c r="R5" s="83">
        <f t="array" ref="R5:R43">MMULT(逆行列係数!C5:AO43,'15'!Q5:Q43)</f>
        <v>7.1464994620533476E-2</v>
      </c>
      <c r="S5" s="84">
        <f t="shared" ref="S5:S38" si="6">I5+R5</f>
        <v>7.2327548881131881E-2</v>
      </c>
      <c r="T5" s="85">
        <f>分析係数表!F8</f>
        <v>0.45172764227642276</v>
      </c>
      <c r="U5" s="86">
        <f t="shared" ref="U5:U38" si="7">S5*T5</f>
        <v>3.2672353127706423E-2</v>
      </c>
      <c r="V5" s="87">
        <f>分析係数表!D8</f>
        <v>0.19461382113821138</v>
      </c>
      <c r="W5" s="167">
        <f t="shared" ref="W5:W38" si="8">ROUND(S5*V5,0)</f>
        <v>0</v>
      </c>
      <c r="X5" s="76">
        <f>分析係数表!E8</f>
        <v>6.0467479674796751E-2</v>
      </c>
      <c r="Y5" s="166">
        <f t="shared" ref="Y5:Y38" si="9">ROUND(S5*X5,0)</f>
        <v>0</v>
      </c>
    </row>
    <row r="6" spans="1:25" x14ac:dyDescent="0.2">
      <c r="A6" s="6" t="s">
        <v>220</v>
      </c>
      <c r="B6" s="5" t="s">
        <v>266</v>
      </c>
      <c r="C6" s="90"/>
      <c r="D6" s="76">
        <f>投入係数表!Q6</f>
        <v>0</v>
      </c>
      <c r="E6" s="77">
        <f t="shared" si="0"/>
        <v>0</v>
      </c>
      <c r="F6" s="76">
        <f>分析係数表!C9</f>
        <v>0.9329896907216495</v>
      </c>
      <c r="G6" s="77">
        <f t="shared" si="1"/>
        <v>0</v>
      </c>
      <c r="H6" s="77">
        <v>6.2736457243385492E-4</v>
      </c>
      <c r="I6" s="77">
        <f t="shared" si="2"/>
        <v>6.2736457243385492E-4</v>
      </c>
      <c r="J6" s="76">
        <f>分析係数表!G9</f>
        <v>0.24615384615384617</v>
      </c>
      <c r="K6" s="78">
        <f t="shared" si="3"/>
        <v>1.544282024452566E-4</v>
      </c>
      <c r="L6" s="79"/>
      <c r="M6" s="80"/>
      <c r="N6" s="81">
        <f>分析係数表!H9</f>
        <v>6.1718004825225836E-4</v>
      </c>
      <c r="O6" s="82">
        <f t="shared" si="4"/>
        <v>8.8355397409472253E-3</v>
      </c>
      <c r="P6" s="76">
        <f>分析係数表!C9</f>
        <v>0.9329896907216495</v>
      </c>
      <c r="Q6" s="82">
        <f t="shared" si="5"/>
        <v>8.2434674902651956E-3</v>
      </c>
      <c r="R6" s="83">
        <v>1.0741158322731342E-2</v>
      </c>
      <c r="S6" s="84">
        <f t="shared" si="6"/>
        <v>1.1368522895165198E-2</v>
      </c>
      <c r="T6" s="85">
        <f>分析係数表!F9</f>
        <v>0.67179487179487174</v>
      </c>
      <c r="U6" s="86">
        <f t="shared" si="7"/>
        <v>7.6373153808545679E-3</v>
      </c>
      <c r="V6" s="87">
        <f>分析係数表!D9</f>
        <v>0.1076923076923077</v>
      </c>
      <c r="W6" s="167">
        <f t="shared" si="8"/>
        <v>0</v>
      </c>
      <c r="X6" s="76">
        <f>分析係数表!E9</f>
        <v>3.0769230769230771E-2</v>
      </c>
      <c r="Y6" s="166">
        <f t="shared" si="9"/>
        <v>0</v>
      </c>
    </row>
    <row r="7" spans="1:25" x14ac:dyDescent="0.2">
      <c r="A7" s="6" t="s">
        <v>221</v>
      </c>
      <c r="B7" s="5" t="s">
        <v>267</v>
      </c>
      <c r="C7" s="90"/>
      <c r="D7" s="76">
        <f>投入係数表!Q7</f>
        <v>0</v>
      </c>
      <c r="E7" s="77">
        <f t="shared" si="0"/>
        <v>0</v>
      </c>
      <c r="F7" s="76">
        <f>分析係数表!C10</f>
        <v>0</v>
      </c>
      <c r="G7" s="77">
        <f t="shared" si="1"/>
        <v>0</v>
      </c>
      <c r="H7" s="77">
        <v>0</v>
      </c>
      <c r="I7" s="77">
        <f t="shared" si="2"/>
        <v>0</v>
      </c>
      <c r="J7" s="76">
        <f>分析係数表!G10</f>
        <v>0</v>
      </c>
      <c r="K7" s="78">
        <f t="shared" si="3"/>
        <v>0</v>
      </c>
      <c r="L7" s="79"/>
      <c r="M7" s="80"/>
      <c r="N7" s="81">
        <f>分析係数表!H10</f>
        <v>1.2006957302362117E-3</v>
      </c>
      <c r="O7" s="82">
        <f t="shared" si="4"/>
        <v>1.7189140950570055E-2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222</v>
      </c>
      <c r="B8" s="5" t="s">
        <v>27</v>
      </c>
      <c r="C8" s="90"/>
      <c r="D8" s="76">
        <f>投入係数表!Q8</f>
        <v>0</v>
      </c>
      <c r="E8" s="77">
        <f t="shared" si="0"/>
        <v>0</v>
      </c>
      <c r="F8" s="76">
        <f>分析係数表!C11</f>
        <v>2.4090210148641766E-2</v>
      </c>
      <c r="G8" s="77">
        <f t="shared" si="1"/>
        <v>0</v>
      </c>
      <c r="H8" s="77">
        <v>7.3351478087262363E-3</v>
      </c>
      <c r="I8" s="77">
        <f t="shared" si="2"/>
        <v>7.3351478087262363E-3</v>
      </c>
      <c r="J8" s="76">
        <f>分析係数表!G11</f>
        <v>0.35</v>
      </c>
      <c r="K8" s="78">
        <f t="shared" si="3"/>
        <v>2.5673017330541826E-3</v>
      </c>
      <c r="L8" s="79"/>
      <c r="M8" s="80"/>
      <c r="N8" s="81">
        <f>分析係数表!H11</f>
        <v>-2.2442910845536666E-5</v>
      </c>
      <c r="O8" s="82">
        <f t="shared" si="4"/>
        <v>-3.212923542162627E-4</v>
      </c>
      <c r="P8" s="76">
        <f>分析係数表!C11</f>
        <v>2.4090210148641766E-2</v>
      </c>
      <c r="Q8" s="82">
        <f t="shared" si="5"/>
        <v>-7.7400003322216164E-6</v>
      </c>
      <c r="R8" s="83">
        <v>1.457273030505522E-3</v>
      </c>
      <c r="S8" s="84">
        <f t="shared" si="6"/>
        <v>8.7924208392317592E-3</v>
      </c>
      <c r="T8" s="85">
        <f>分析係数表!F11</f>
        <v>0.57857142857142863</v>
      </c>
      <c r="U8" s="86">
        <f t="shared" si="7"/>
        <v>5.087043485555518E-3</v>
      </c>
      <c r="V8" s="87">
        <f>分析係数表!D11</f>
        <v>7.1428571428571426E-3</v>
      </c>
      <c r="W8" s="167">
        <f t="shared" si="8"/>
        <v>0</v>
      </c>
      <c r="X8" s="76">
        <f>分析係数表!E11</f>
        <v>7.1428571428571426E-3</v>
      </c>
      <c r="Y8" s="166">
        <f t="shared" si="9"/>
        <v>0</v>
      </c>
    </row>
    <row r="9" spans="1:25" x14ac:dyDescent="0.2">
      <c r="A9" s="6" t="s">
        <v>223</v>
      </c>
      <c r="B9" s="5" t="s">
        <v>191</v>
      </c>
      <c r="C9" s="90"/>
      <c r="D9" s="76">
        <f>投入係数表!Q9</f>
        <v>0</v>
      </c>
      <c r="E9" s="77">
        <f t="shared" si="0"/>
        <v>0</v>
      </c>
      <c r="F9" s="76">
        <f>分析係数表!C12</f>
        <v>6.9119669876203549E-2</v>
      </c>
      <c r="G9" s="77">
        <f t="shared" si="1"/>
        <v>0</v>
      </c>
      <c r="H9" s="77">
        <v>2.8998108139293441E-4</v>
      </c>
      <c r="I9" s="77">
        <f t="shared" si="2"/>
        <v>2.8998108139293441E-4</v>
      </c>
      <c r="J9" s="76">
        <f>分析係数表!G12</f>
        <v>0.14290902487742874</v>
      </c>
      <c r="K9" s="78">
        <f t="shared" si="3"/>
        <v>4.1440913574766553E-5</v>
      </c>
      <c r="L9" s="79"/>
      <c r="M9" s="80"/>
      <c r="N9" s="81">
        <f>分析係数表!H12</f>
        <v>9.3328844751164222E-2</v>
      </c>
      <c r="O9" s="82">
        <f t="shared" si="4"/>
        <v>1.3360942550083286</v>
      </c>
      <c r="P9" s="76">
        <f>分析係数表!C12</f>
        <v>6.9119669876203549E-2</v>
      </c>
      <c r="Q9" s="82">
        <f t="shared" si="5"/>
        <v>9.2350393829667796E-2</v>
      </c>
      <c r="R9" s="83">
        <v>0.10235785351799676</v>
      </c>
      <c r="S9" s="84">
        <f t="shared" si="6"/>
        <v>0.10264783459938968</v>
      </c>
      <c r="T9" s="85">
        <f>分析係数表!F12</f>
        <v>0.29616851280188849</v>
      </c>
      <c r="U9" s="86">
        <f t="shared" si="7"/>
        <v>3.0401056515635478E-2</v>
      </c>
      <c r="V9" s="87">
        <f>分析係数表!D12</f>
        <v>3.0506627928091518E-2</v>
      </c>
      <c r="W9" s="167">
        <f t="shared" si="8"/>
        <v>0</v>
      </c>
      <c r="X9" s="76">
        <f>分析係数表!E12</f>
        <v>2.6874886508080623E-2</v>
      </c>
      <c r="Y9" s="166">
        <f t="shared" si="9"/>
        <v>0</v>
      </c>
    </row>
    <row r="10" spans="1:25" x14ac:dyDescent="0.2">
      <c r="A10" s="6" t="s">
        <v>224</v>
      </c>
      <c r="B10" s="5" t="s">
        <v>28</v>
      </c>
      <c r="C10" s="90"/>
      <c r="D10" s="76">
        <f>投入係数表!Q10</f>
        <v>9.8328416912487715E-4</v>
      </c>
      <c r="E10" s="77">
        <f t="shared" si="0"/>
        <v>9.8328416912487712E-2</v>
      </c>
      <c r="F10" s="76">
        <f>分析係数表!C13</f>
        <v>0</v>
      </c>
      <c r="G10" s="77">
        <f t="shared" si="1"/>
        <v>0</v>
      </c>
      <c r="H10" s="77">
        <v>0</v>
      </c>
      <c r="I10" s="77">
        <f t="shared" si="2"/>
        <v>0</v>
      </c>
      <c r="J10" s="76">
        <f>分析係数表!G13</f>
        <v>0.24503449717750367</v>
      </c>
      <c r="K10" s="78">
        <f t="shared" si="3"/>
        <v>0</v>
      </c>
      <c r="L10" s="79"/>
      <c r="M10" s="80"/>
      <c r="N10" s="81">
        <f>分析係数表!H13</f>
        <v>1.4329798574875161E-2</v>
      </c>
      <c r="O10" s="82">
        <f t="shared" si="4"/>
        <v>0.20514516816708375</v>
      </c>
      <c r="P10" s="76">
        <f>分析係数表!C13</f>
        <v>0</v>
      </c>
      <c r="Q10" s="82">
        <f t="shared" si="5"/>
        <v>0</v>
      </c>
      <c r="R10" s="83">
        <v>0</v>
      </c>
      <c r="S10" s="84">
        <f t="shared" si="6"/>
        <v>0</v>
      </c>
      <c r="T10" s="85">
        <f>分析係数表!F13</f>
        <v>0.38229144888145516</v>
      </c>
      <c r="U10" s="86">
        <f t="shared" si="7"/>
        <v>0</v>
      </c>
      <c r="V10" s="87">
        <f>分析係数表!D13</f>
        <v>0.18806188584570355</v>
      </c>
      <c r="W10" s="167">
        <f t="shared" si="8"/>
        <v>0</v>
      </c>
      <c r="X10" s="76">
        <f>分析係数表!E13</f>
        <v>0.14384277650010455</v>
      </c>
      <c r="Y10" s="166">
        <f t="shared" si="9"/>
        <v>0</v>
      </c>
    </row>
    <row r="11" spans="1:25" x14ac:dyDescent="0.2">
      <c r="A11" s="6" t="s">
        <v>225</v>
      </c>
      <c r="B11" s="5" t="s">
        <v>268</v>
      </c>
      <c r="C11" s="90"/>
      <c r="D11" s="76">
        <f>投入係数表!Q11</f>
        <v>9.8328416912487715E-4</v>
      </c>
      <c r="E11" s="77">
        <f t="shared" si="0"/>
        <v>9.8328416912487712E-2</v>
      </c>
      <c r="F11" s="76">
        <f>分析係数表!C14</f>
        <v>0.13476611883691525</v>
      </c>
      <c r="G11" s="77">
        <f t="shared" si="1"/>
        <v>1.3251339118674066E-2</v>
      </c>
      <c r="H11" s="77">
        <v>5.0224990803395167E-2</v>
      </c>
      <c r="I11" s="77">
        <f t="shared" si="2"/>
        <v>5.0224990803395167E-2</v>
      </c>
      <c r="J11" s="76">
        <f>分析係数表!G14</f>
        <v>0.15992647058823528</v>
      </c>
      <c r="K11" s="78">
        <f t="shared" si="3"/>
        <v>8.0323055145135654E-3</v>
      </c>
      <c r="L11" s="79"/>
      <c r="M11" s="80"/>
      <c r="N11" s="81">
        <f>分析係数表!H14</f>
        <v>1.1894742748134433E-3</v>
      </c>
      <c r="O11" s="82">
        <f t="shared" si="4"/>
        <v>1.7028494773461925E-2</v>
      </c>
      <c r="P11" s="76">
        <f>分析係数表!C14</f>
        <v>0.13476611883691525</v>
      </c>
      <c r="Q11" s="82">
        <f t="shared" si="5"/>
        <v>2.29486415025416E-3</v>
      </c>
      <c r="R11" s="83">
        <v>2.2958856255682822E-2</v>
      </c>
      <c r="S11" s="84">
        <f t="shared" si="6"/>
        <v>7.3183847059077989E-2</v>
      </c>
      <c r="T11" s="85">
        <f>分析係数表!F14</f>
        <v>0.29852941176470588</v>
      </c>
      <c r="U11" s="86">
        <f t="shared" si="7"/>
        <v>2.1847530813224752E-2</v>
      </c>
      <c r="V11" s="87">
        <f>分析係数表!D14</f>
        <v>5.2205882352941178E-2</v>
      </c>
      <c r="W11" s="167">
        <f t="shared" si="8"/>
        <v>0</v>
      </c>
      <c r="X11" s="76">
        <f>分析係数表!E14</f>
        <v>3.6397058823529414E-2</v>
      </c>
      <c r="Y11" s="166">
        <f t="shared" si="9"/>
        <v>0</v>
      </c>
    </row>
    <row r="12" spans="1:25" x14ac:dyDescent="0.2">
      <c r="A12" s="6" t="s">
        <v>226</v>
      </c>
      <c r="B12" s="5" t="s">
        <v>29</v>
      </c>
      <c r="C12" s="90"/>
      <c r="D12" s="76">
        <f>投入係数表!Q12</f>
        <v>4.9164208456243851E-3</v>
      </c>
      <c r="E12" s="77">
        <f t="shared" si="0"/>
        <v>0.49164208456243852</v>
      </c>
      <c r="F12" s="76">
        <f>分析係数表!C15</f>
        <v>0</v>
      </c>
      <c r="G12" s="77">
        <f t="shared" si="1"/>
        <v>0</v>
      </c>
      <c r="H12" s="77">
        <v>0</v>
      </c>
      <c r="I12" s="77">
        <f t="shared" si="2"/>
        <v>0</v>
      </c>
      <c r="J12" s="76">
        <f>分析係数表!G15</f>
        <v>9.5137420718816063E-2</v>
      </c>
      <c r="K12" s="78">
        <f t="shared" si="3"/>
        <v>0</v>
      </c>
      <c r="L12" s="79"/>
      <c r="M12" s="80"/>
      <c r="N12" s="81">
        <f>分析係数表!H15</f>
        <v>8.595634853840543E-3</v>
      </c>
      <c r="O12" s="82">
        <f t="shared" si="4"/>
        <v>0.12305497166482862</v>
      </c>
      <c r="P12" s="76">
        <f>分析係数表!C15</f>
        <v>0</v>
      </c>
      <c r="Q12" s="82">
        <f t="shared" si="5"/>
        <v>0</v>
      </c>
      <c r="R12" s="83">
        <v>0</v>
      </c>
      <c r="S12" s="84">
        <f t="shared" si="6"/>
        <v>0</v>
      </c>
      <c r="T12" s="85">
        <f>分析係数表!F15</f>
        <v>0.30443974630021142</v>
      </c>
      <c r="U12" s="86">
        <f t="shared" si="7"/>
        <v>0</v>
      </c>
      <c r="V12" s="87">
        <f>分析係数表!D15</f>
        <v>2.5369978858350951E-2</v>
      </c>
      <c r="W12" s="167">
        <f t="shared" si="8"/>
        <v>0</v>
      </c>
      <c r="X12" s="76">
        <f>分析係数表!E15</f>
        <v>2.1141649048625793E-2</v>
      </c>
      <c r="Y12" s="166">
        <f t="shared" si="9"/>
        <v>0</v>
      </c>
    </row>
    <row r="13" spans="1:25" x14ac:dyDescent="0.2">
      <c r="A13" s="6" t="s">
        <v>227</v>
      </c>
      <c r="B13" s="5" t="s">
        <v>30</v>
      </c>
      <c r="C13" s="90"/>
      <c r="D13" s="76">
        <f>投入係数表!Q13</f>
        <v>9.8328416912487715E-4</v>
      </c>
      <c r="E13" s="77">
        <f t="shared" si="0"/>
        <v>9.8328416912487712E-2</v>
      </c>
      <c r="F13" s="76">
        <f>分析係数表!C16</f>
        <v>4.9817336433078729E-2</v>
      </c>
      <c r="G13" s="77">
        <f t="shared" si="1"/>
        <v>4.898459826261429E-3</v>
      </c>
      <c r="H13" s="77">
        <v>1.0928521412027395E-2</v>
      </c>
      <c r="I13" s="77">
        <f t="shared" si="2"/>
        <v>1.0928521412027395E-2</v>
      </c>
      <c r="J13" s="76">
        <f>分析係数表!G16</f>
        <v>3.313253012048193E-2</v>
      </c>
      <c r="K13" s="78">
        <f t="shared" si="3"/>
        <v>3.6208956485632936E-4</v>
      </c>
      <c r="L13" s="79"/>
      <c r="M13" s="80"/>
      <c r="N13" s="81">
        <f>分析係数表!H16</f>
        <v>1.6966840599225718E-2</v>
      </c>
      <c r="O13" s="82">
        <f t="shared" si="4"/>
        <v>0.24289701978749459</v>
      </c>
      <c r="P13" s="76">
        <f>分析係数表!C16</f>
        <v>4.9817336433078729E-2</v>
      </c>
      <c r="Q13" s="82">
        <f t="shared" si="5"/>
        <v>1.2100482553345799E-2</v>
      </c>
      <c r="R13" s="83">
        <v>1.4746610717194422E-2</v>
      </c>
      <c r="S13" s="84">
        <f t="shared" si="6"/>
        <v>2.5675132129221817E-2</v>
      </c>
      <c r="T13" s="85">
        <f>分析係数表!F16</f>
        <v>0.28614457831325302</v>
      </c>
      <c r="U13" s="86">
        <f t="shared" si="7"/>
        <v>7.3467998562532309E-3</v>
      </c>
      <c r="V13" s="87">
        <f>分析係数表!D16</f>
        <v>3.0120481927710843E-2</v>
      </c>
      <c r="W13" s="167">
        <f t="shared" si="8"/>
        <v>0</v>
      </c>
      <c r="X13" s="76">
        <f>分析係数表!E16</f>
        <v>1.8072289156626505E-2</v>
      </c>
      <c r="Y13" s="166">
        <f t="shared" si="9"/>
        <v>0</v>
      </c>
    </row>
    <row r="14" spans="1:25" x14ac:dyDescent="0.2">
      <c r="A14" s="6" t="s">
        <v>2</v>
      </c>
      <c r="B14" s="5" t="s">
        <v>365</v>
      </c>
      <c r="C14" s="90"/>
      <c r="D14" s="76">
        <f>投入係数表!Q14</f>
        <v>1.376597836774828E-2</v>
      </c>
      <c r="E14" s="77">
        <f t="shared" si="0"/>
        <v>1.3765978367748279</v>
      </c>
      <c r="F14" s="76">
        <f>分析係数表!C17</f>
        <v>0.15217391304347827</v>
      </c>
      <c r="G14" s="77">
        <f t="shared" si="1"/>
        <v>0.20948227950921297</v>
      </c>
      <c r="H14" s="77">
        <v>0.24130742205917632</v>
      </c>
      <c r="I14" s="77">
        <f t="shared" si="2"/>
        <v>0.24130742205917632</v>
      </c>
      <c r="J14" s="76">
        <f>分析係数表!G17</f>
        <v>0.21460800902425267</v>
      </c>
      <c r="K14" s="78">
        <f t="shared" si="3"/>
        <v>5.1786505410894863E-2</v>
      </c>
      <c r="L14" s="79"/>
      <c r="M14" s="80"/>
      <c r="N14" s="81">
        <f>分析係数表!H17</f>
        <v>2.9400213207653033E-3</v>
      </c>
      <c r="O14" s="82">
        <f t="shared" si="4"/>
        <v>4.2089298402330416E-2</v>
      </c>
      <c r="P14" s="76">
        <f>分析係数表!C17</f>
        <v>0.15217391304347827</v>
      </c>
      <c r="Q14" s="82">
        <f t="shared" si="5"/>
        <v>6.4048932351372379E-3</v>
      </c>
      <c r="R14" s="83">
        <v>1.6360133176592451E-2</v>
      </c>
      <c r="S14" s="84">
        <f t="shared" si="6"/>
        <v>0.25766755523576879</v>
      </c>
      <c r="T14" s="85">
        <f>分析係数表!F17</f>
        <v>0.3288212069937958</v>
      </c>
      <c r="U14" s="86">
        <f t="shared" si="7"/>
        <v>8.4726556515766036E-2</v>
      </c>
      <c r="V14" s="87">
        <f>分析係数表!D17</f>
        <v>7.4732092498589961E-2</v>
      </c>
      <c r="W14" s="167">
        <f t="shared" si="8"/>
        <v>0</v>
      </c>
      <c r="X14" s="76">
        <f>分析係数表!E17</f>
        <v>6.9655950366610264E-2</v>
      </c>
      <c r="Y14" s="166">
        <f t="shared" si="9"/>
        <v>0</v>
      </c>
    </row>
    <row r="15" spans="1:25" x14ac:dyDescent="0.2">
      <c r="A15" s="6" t="s">
        <v>3</v>
      </c>
      <c r="B15" s="5" t="s">
        <v>31</v>
      </c>
      <c r="C15" s="90"/>
      <c r="D15" s="76">
        <f>投入係数表!Q15</f>
        <v>6.8829891838741398E-3</v>
      </c>
      <c r="E15" s="77">
        <f t="shared" si="0"/>
        <v>0.68829891838741397</v>
      </c>
      <c r="F15" s="76">
        <f>分析係数表!C18</f>
        <v>0.51625386996904021</v>
      </c>
      <c r="G15" s="77">
        <f t="shared" si="1"/>
        <v>0.35533698031300703</v>
      </c>
      <c r="H15" s="77">
        <v>0.4010393197004043</v>
      </c>
      <c r="I15" s="77">
        <f t="shared" si="2"/>
        <v>0.4010393197004043</v>
      </c>
      <c r="J15" s="76">
        <f>分析係数表!G18</f>
        <v>0.21552579365079366</v>
      </c>
      <c r="K15" s="78">
        <f t="shared" si="3"/>
        <v>8.6434317663604002E-2</v>
      </c>
      <c r="L15" s="79"/>
      <c r="M15" s="80"/>
      <c r="N15" s="81">
        <f>分析係数表!H18</f>
        <v>4.488582169107333E-4</v>
      </c>
      <c r="O15" s="82">
        <f t="shared" si="4"/>
        <v>6.4258470843252544E-3</v>
      </c>
      <c r="P15" s="76">
        <f>分析係数表!C18</f>
        <v>0.51625386996904021</v>
      </c>
      <c r="Q15" s="82">
        <f t="shared" si="5"/>
        <v>3.3173684251121861E-3</v>
      </c>
      <c r="R15" s="83">
        <v>1.0717598687987797E-2</v>
      </c>
      <c r="S15" s="84">
        <f t="shared" si="6"/>
        <v>0.41175691838839207</v>
      </c>
      <c r="T15" s="85">
        <f>分析係数表!F18</f>
        <v>0.45783730158730157</v>
      </c>
      <c r="U15" s="86">
        <f t="shared" si="7"/>
        <v>0.18851767642484418</v>
      </c>
      <c r="V15" s="87">
        <f>分析係数表!D18</f>
        <v>4.1418650793650792E-2</v>
      </c>
      <c r="W15" s="167">
        <f t="shared" si="8"/>
        <v>0</v>
      </c>
      <c r="X15" s="76">
        <f>分析係数表!E18</f>
        <v>3.8690476190476192E-2</v>
      </c>
      <c r="Y15" s="166">
        <f t="shared" si="9"/>
        <v>0</v>
      </c>
    </row>
    <row r="16" spans="1:25" x14ac:dyDescent="0.2">
      <c r="A16" s="6" t="s">
        <v>4</v>
      </c>
      <c r="B16" s="5" t="s">
        <v>32</v>
      </c>
      <c r="C16" s="90"/>
      <c r="D16" s="76">
        <f>投入係数表!Q16</f>
        <v>0.11897738446411013</v>
      </c>
      <c r="E16" s="77">
        <f t="shared" si="0"/>
        <v>11.897738446411013</v>
      </c>
      <c r="F16" s="76">
        <f>分析係数表!C19</f>
        <v>8.2563671984326903E-2</v>
      </c>
      <c r="G16" s="77">
        <f t="shared" si="1"/>
        <v>0.98232097444479405</v>
      </c>
      <c r="H16" s="77">
        <v>1.0591196933284839</v>
      </c>
      <c r="I16" s="77">
        <f t="shared" si="2"/>
        <v>1.0591196933284839</v>
      </c>
      <c r="J16" s="76">
        <f>分析係数表!G19</f>
        <v>5.7971014492753624E-2</v>
      </c>
      <c r="K16" s="78">
        <f t="shared" si="3"/>
        <v>6.1398243091506315E-2</v>
      </c>
      <c r="L16" s="79"/>
      <c r="M16" s="80"/>
      <c r="N16" s="81">
        <f>分析係数表!H19</f>
        <v>-1.1221455422768333E-4</v>
      </c>
      <c r="O16" s="82">
        <f t="shared" si="4"/>
        <v>-1.6064617710813136E-3</v>
      </c>
      <c r="P16" s="76">
        <f>分析係数表!C19</f>
        <v>8.2563671984326903E-2</v>
      </c>
      <c r="Q16" s="82">
        <f t="shared" si="5"/>
        <v>-1.3263538272291844E-4</v>
      </c>
      <c r="R16" s="83">
        <v>9.8906827850121239E-4</v>
      </c>
      <c r="S16" s="84">
        <f t="shared" si="6"/>
        <v>1.0601087616069851</v>
      </c>
      <c r="T16" s="85">
        <f>分析係数表!F19</f>
        <v>0.2402745995423341</v>
      </c>
      <c r="U16" s="86">
        <f t="shared" si="7"/>
        <v>0.25471720816643806</v>
      </c>
      <c r="V16" s="87">
        <f>分析係数表!D19</f>
        <v>4.6529366895499621E-2</v>
      </c>
      <c r="W16" s="167">
        <f t="shared" si="8"/>
        <v>0</v>
      </c>
      <c r="X16" s="76">
        <f>分析係数表!E19</f>
        <v>5.1106025934401222E-2</v>
      </c>
      <c r="Y16" s="166">
        <f t="shared" si="9"/>
        <v>0</v>
      </c>
    </row>
    <row r="17" spans="1:25" x14ac:dyDescent="0.2">
      <c r="A17" s="6" t="s">
        <v>5</v>
      </c>
      <c r="B17" s="5" t="s">
        <v>33</v>
      </c>
      <c r="C17" s="90"/>
      <c r="D17" s="76">
        <f>投入係数表!Q17</f>
        <v>3.9331366764995081E-2</v>
      </c>
      <c r="E17" s="77">
        <f t="shared" si="0"/>
        <v>3.9331366764995082</v>
      </c>
      <c r="F17" s="76">
        <f>分析係数表!C20</f>
        <v>2.7239392352016778E-2</v>
      </c>
      <c r="G17" s="77">
        <f t="shared" si="1"/>
        <v>0.10713625310527738</v>
      </c>
      <c r="H17" s="77">
        <v>0.11367952910927692</v>
      </c>
      <c r="I17" s="77">
        <f t="shared" si="2"/>
        <v>0.11367952910927692</v>
      </c>
      <c r="J17" s="76">
        <f>分析係数表!G20</f>
        <v>0.10507246376811594</v>
      </c>
      <c r="K17" s="78">
        <f t="shared" si="3"/>
        <v>1.194458820351098E-2</v>
      </c>
      <c r="L17" s="79"/>
      <c r="M17" s="80"/>
      <c r="N17" s="81">
        <f>分析係数表!H20</f>
        <v>5.610727711384166E-4</v>
      </c>
      <c r="O17" s="82">
        <f t="shared" si="4"/>
        <v>8.0323088554065669E-3</v>
      </c>
      <c r="P17" s="76">
        <f>分析係数表!C20</f>
        <v>2.7239392352016778E-2</v>
      </c>
      <c r="Q17" s="82">
        <f t="shared" si="5"/>
        <v>2.1879521240499827E-4</v>
      </c>
      <c r="R17" s="83">
        <v>7.2674439334808238E-4</v>
      </c>
      <c r="S17" s="84">
        <f t="shared" si="6"/>
        <v>0.114406273502625</v>
      </c>
      <c r="T17" s="85">
        <f>分析係数表!F20</f>
        <v>0.2318840579710145</v>
      </c>
      <c r="U17" s="86">
        <f t="shared" si="7"/>
        <v>2.6528990957130436E-2</v>
      </c>
      <c r="V17" s="87">
        <f>分析係数表!D20</f>
        <v>0</v>
      </c>
      <c r="W17" s="167">
        <f t="shared" si="8"/>
        <v>0</v>
      </c>
      <c r="X17" s="76">
        <f>分析係数表!E20</f>
        <v>0</v>
      </c>
      <c r="Y17" s="166">
        <f t="shared" si="9"/>
        <v>0</v>
      </c>
    </row>
    <row r="18" spans="1:25" x14ac:dyDescent="0.2">
      <c r="A18" s="6" t="s">
        <v>6</v>
      </c>
      <c r="B18" s="5" t="s">
        <v>34</v>
      </c>
      <c r="C18" s="90"/>
      <c r="D18" s="76">
        <f>投入係数表!Q18</f>
        <v>3.7364798426745331E-2</v>
      </c>
      <c r="E18" s="77">
        <f t="shared" si="0"/>
        <v>3.7364798426745329</v>
      </c>
      <c r="F18" s="76">
        <f>分析係数表!C21</f>
        <v>0.24117205108940643</v>
      </c>
      <c r="G18" s="77">
        <f t="shared" si="1"/>
        <v>0.90113450751203972</v>
      </c>
      <c r="H18" s="77">
        <v>0.94473155045934554</v>
      </c>
      <c r="I18" s="77">
        <f t="shared" si="2"/>
        <v>0.94473155045934554</v>
      </c>
      <c r="J18" s="76">
        <f>分析係数表!G21</f>
        <v>0.28520236087689715</v>
      </c>
      <c r="K18" s="78">
        <f t="shared" si="3"/>
        <v>0.26943966858589685</v>
      </c>
      <c r="L18" s="79"/>
      <c r="M18" s="80"/>
      <c r="N18" s="81">
        <f>分析係数表!H21</f>
        <v>9.4260225551254001E-4</v>
      </c>
      <c r="O18" s="82">
        <f t="shared" si="4"/>
        <v>1.3494278877083035E-2</v>
      </c>
      <c r="P18" s="76">
        <f>分析係数表!C21</f>
        <v>0.24117205108940643</v>
      </c>
      <c r="Q18" s="82">
        <f t="shared" si="5"/>
        <v>3.2544429147585677E-3</v>
      </c>
      <c r="R18" s="83">
        <v>9.5827025906911941E-3</v>
      </c>
      <c r="S18" s="84">
        <f t="shared" si="6"/>
        <v>0.9543142530500367</v>
      </c>
      <c r="T18" s="85">
        <f>分析係数表!F21</f>
        <v>0.42559021922428331</v>
      </c>
      <c r="U18" s="86">
        <f t="shared" si="7"/>
        <v>0.40614681216442328</v>
      </c>
      <c r="V18" s="87">
        <f>分析係数表!D21</f>
        <v>8.8743676222596962E-2</v>
      </c>
      <c r="W18" s="167">
        <f t="shared" si="8"/>
        <v>0</v>
      </c>
      <c r="X18" s="76">
        <f>分析係数表!E21</f>
        <v>7.2512647554806076E-2</v>
      </c>
      <c r="Y18" s="166">
        <f t="shared" si="9"/>
        <v>0</v>
      </c>
    </row>
    <row r="19" spans="1:25" x14ac:dyDescent="0.2">
      <c r="A19" s="6" t="s">
        <v>7</v>
      </c>
      <c r="B19" s="5" t="s">
        <v>269</v>
      </c>
      <c r="C19" s="75">
        <f>最終需要_まとめ!C20</f>
        <v>100</v>
      </c>
      <c r="D19" s="76">
        <f>投入係数表!Q19</f>
        <v>0.16322517207472959</v>
      </c>
      <c r="E19" s="77">
        <f t="shared" si="0"/>
        <v>16.322517207472959</v>
      </c>
      <c r="F19" s="76">
        <f>分析係数表!C22</f>
        <v>3.5323801513877262E-2</v>
      </c>
      <c r="G19" s="77">
        <f t="shared" si="1"/>
        <v>0.57657335804362098</v>
      </c>
      <c r="H19" s="77">
        <v>0.58136214879826742</v>
      </c>
      <c r="I19" s="77">
        <f t="shared" si="2"/>
        <v>100.58136214879826</v>
      </c>
      <c r="J19" s="76">
        <f>分析係数表!G22</f>
        <v>0.19469026548672566</v>
      </c>
      <c r="K19" s="78">
        <f t="shared" si="3"/>
        <v>19.582212099766032</v>
      </c>
      <c r="L19" s="79"/>
      <c r="M19" s="80"/>
      <c r="N19" s="81">
        <f>分析係数表!H22</f>
        <v>4.4885821691073332E-5</v>
      </c>
      <c r="O19" s="82">
        <f t="shared" si="4"/>
        <v>6.425847084325254E-4</v>
      </c>
      <c r="P19" s="76">
        <f>分析係数表!C22</f>
        <v>3.5323801513877262E-2</v>
      </c>
      <c r="Q19" s="82">
        <f t="shared" si="5"/>
        <v>2.2698534696523218E-5</v>
      </c>
      <c r="R19" s="83">
        <v>2.7859362200516102E-4</v>
      </c>
      <c r="S19" s="84">
        <f t="shared" si="6"/>
        <v>100.58164074242026</v>
      </c>
      <c r="T19" s="85">
        <f>分析係数表!F22</f>
        <v>0.41199606686332352</v>
      </c>
      <c r="U19" s="86">
        <f t="shared" si="7"/>
        <v>41.439240384536966</v>
      </c>
      <c r="V19" s="87">
        <f>分析係数表!D22</f>
        <v>8.6529006882989187E-2</v>
      </c>
      <c r="W19" s="167">
        <f t="shared" si="8"/>
        <v>9</v>
      </c>
      <c r="X19" s="76">
        <f>分析係数表!E22</f>
        <v>8.9478859390363819E-2</v>
      </c>
      <c r="Y19" s="166">
        <f t="shared" si="9"/>
        <v>9</v>
      </c>
    </row>
    <row r="20" spans="1:25" x14ac:dyDescent="0.2">
      <c r="A20" s="6" t="s">
        <v>8</v>
      </c>
      <c r="B20" s="5" t="s">
        <v>270</v>
      </c>
      <c r="C20" s="90"/>
      <c r="D20" s="76">
        <f>投入係数表!Q20</f>
        <v>4.9164208456243851E-3</v>
      </c>
      <c r="E20" s="77">
        <f t="shared" si="0"/>
        <v>0.49164208456243852</v>
      </c>
      <c r="F20" s="76">
        <f>分析係数表!C23</f>
        <v>0</v>
      </c>
      <c r="G20" s="77">
        <f t="shared" si="1"/>
        <v>0</v>
      </c>
      <c r="H20" s="77">
        <v>0</v>
      </c>
      <c r="I20" s="77">
        <f t="shared" si="2"/>
        <v>0</v>
      </c>
      <c r="J20" s="76">
        <f>分析係数表!G23</f>
        <v>0.21571476472560636</v>
      </c>
      <c r="K20" s="78">
        <f t="shared" si="3"/>
        <v>0</v>
      </c>
      <c r="L20" s="79"/>
      <c r="M20" s="80"/>
      <c r="N20" s="81">
        <f>分析係数表!H23</f>
        <v>2.2442910845536666E-5</v>
      </c>
      <c r="O20" s="82">
        <f t="shared" si="4"/>
        <v>3.212923542162627E-4</v>
      </c>
      <c r="P20" s="76">
        <f>分析係数表!C23</f>
        <v>0</v>
      </c>
      <c r="Q20" s="82">
        <f t="shared" si="5"/>
        <v>0</v>
      </c>
      <c r="R20" s="83">
        <v>0</v>
      </c>
      <c r="S20" s="84">
        <f t="shared" si="6"/>
        <v>0</v>
      </c>
      <c r="T20" s="85">
        <f>分析係数表!F23</f>
        <v>0.43970045825416343</v>
      </c>
      <c r="U20" s="86">
        <f t="shared" si="7"/>
        <v>0</v>
      </c>
      <c r="V20" s="87">
        <f>分析係数表!D23</f>
        <v>2.7830557728847658E-2</v>
      </c>
      <c r="W20" s="167">
        <f t="shared" si="8"/>
        <v>0</v>
      </c>
      <c r="X20" s="76">
        <f>分析係数表!E23</f>
        <v>2.7159941879959765E-2</v>
      </c>
      <c r="Y20" s="166">
        <f t="shared" si="9"/>
        <v>0</v>
      </c>
    </row>
    <row r="21" spans="1:25" x14ac:dyDescent="0.2">
      <c r="A21" s="6" t="s">
        <v>9</v>
      </c>
      <c r="B21" s="5" t="s">
        <v>271</v>
      </c>
      <c r="C21" s="90"/>
      <c r="D21" s="76">
        <f>投入係数表!Q21</f>
        <v>2.9498525073746312E-3</v>
      </c>
      <c r="E21" s="77">
        <f t="shared" si="0"/>
        <v>0.29498525073746312</v>
      </c>
      <c r="F21" s="76">
        <f>分析係数表!C24</f>
        <v>0.4951060358890701</v>
      </c>
      <c r="G21" s="77">
        <f t="shared" si="1"/>
        <v>0.14604897813836876</v>
      </c>
      <c r="H21" s="77">
        <v>0.16465394935423769</v>
      </c>
      <c r="I21" s="77">
        <f t="shared" si="2"/>
        <v>0.16465394935423769</v>
      </c>
      <c r="J21" s="76">
        <f>分析係数表!G24</f>
        <v>0.20816733067729085</v>
      </c>
      <c r="K21" s="78">
        <f t="shared" si="3"/>
        <v>3.4275573122545498E-2</v>
      </c>
      <c r="L21" s="79"/>
      <c r="M21" s="80"/>
      <c r="N21" s="81">
        <f>分析係数表!H24</f>
        <v>3.5908657352858665E-4</v>
      </c>
      <c r="O21" s="82">
        <f t="shared" si="4"/>
        <v>5.1406776674602032E-3</v>
      </c>
      <c r="P21" s="76">
        <f>分析係数表!C24</f>
        <v>0.4951060358890701</v>
      </c>
      <c r="Q21" s="82">
        <f t="shared" si="5"/>
        <v>2.5451805417196923E-3</v>
      </c>
      <c r="R21" s="83">
        <v>1.2482539424129857E-2</v>
      </c>
      <c r="S21" s="84">
        <f t="shared" si="6"/>
        <v>0.17713648877836755</v>
      </c>
      <c r="T21" s="85">
        <f>分析係数表!F24</f>
        <v>0.39043824701195218</v>
      </c>
      <c r="U21" s="86">
        <f t="shared" si="7"/>
        <v>6.9160860160478163E-2</v>
      </c>
      <c r="V21" s="87">
        <f>分析係数表!D24</f>
        <v>1.4940239043824702E-2</v>
      </c>
      <c r="W21" s="167">
        <f t="shared" si="8"/>
        <v>0</v>
      </c>
      <c r="X21" s="76">
        <f>分析係数表!E24</f>
        <v>1.0956175298804782E-2</v>
      </c>
      <c r="Y21" s="166">
        <f t="shared" si="9"/>
        <v>0</v>
      </c>
    </row>
    <row r="22" spans="1:25" x14ac:dyDescent="0.2">
      <c r="A22" s="6" t="s">
        <v>10</v>
      </c>
      <c r="B22" s="5" t="s">
        <v>272</v>
      </c>
      <c r="C22" s="90"/>
      <c r="D22" s="76">
        <f>投入係数表!Q22</f>
        <v>7.8662733529990172E-3</v>
      </c>
      <c r="E22" s="77">
        <f t="shared" si="0"/>
        <v>0.7866273352999017</v>
      </c>
      <c r="F22" s="76">
        <f>分析係数表!C25</f>
        <v>2.1697016660209179E-2</v>
      </c>
      <c r="G22" s="77">
        <f t="shared" si="1"/>
        <v>1.706746639937792E-2</v>
      </c>
      <c r="H22" s="77">
        <v>2.2502870417762225E-2</v>
      </c>
      <c r="I22" s="77">
        <f t="shared" si="2"/>
        <v>2.2502870417762225E-2</v>
      </c>
      <c r="J22" s="76">
        <f>分析係数表!G25</f>
        <v>0.19533527696793002</v>
      </c>
      <c r="K22" s="78">
        <f t="shared" si="3"/>
        <v>4.3956044256270232E-3</v>
      </c>
      <c r="L22" s="79"/>
      <c r="M22" s="80"/>
      <c r="N22" s="81">
        <f>分析係数表!H25</f>
        <v>5.2740840487011166E-4</v>
      </c>
      <c r="O22" s="82">
        <f t="shared" si="4"/>
        <v>7.5503703240821741E-3</v>
      </c>
      <c r="P22" s="76">
        <f>分析係数表!C25</f>
        <v>2.1697016660209179E-2</v>
      </c>
      <c r="Q22" s="82">
        <f t="shared" si="5"/>
        <v>1.6382051071235989E-4</v>
      </c>
      <c r="R22" s="83">
        <v>1.3169880567046304E-3</v>
      </c>
      <c r="S22" s="84">
        <f t="shared" si="6"/>
        <v>2.3819858474466854E-2</v>
      </c>
      <c r="T22" s="85">
        <f>分析係数表!F25</f>
        <v>0.34839650145772594</v>
      </c>
      <c r="U22" s="86">
        <f t="shared" si="7"/>
        <v>8.2987553577224173E-3</v>
      </c>
      <c r="V22" s="87">
        <f>分析係数表!D25</f>
        <v>0.22157434402332363</v>
      </c>
      <c r="W22" s="167">
        <f t="shared" si="8"/>
        <v>0</v>
      </c>
      <c r="X22" s="76">
        <f>分析係数表!E25</f>
        <v>0.11661807580174927</v>
      </c>
      <c r="Y22" s="166">
        <f t="shared" si="9"/>
        <v>0</v>
      </c>
    </row>
    <row r="23" spans="1:25" x14ac:dyDescent="0.2">
      <c r="A23" s="6" t="s">
        <v>11</v>
      </c>
      <c r="B23" s="5" t="s">
        <v>35</v>
      </c>
      <c r="C23" s="90"/>
      <c r="D23" s="76">
        <f>投入係数表!Q23</f>
        <v>2.4582104228121928E-2</v>
      </c>
      <c r="E23" s="77">
        <f t="shared" si="0"/>
        <v>2.4582104228121926</v>
      </c>
      <c r="F23" s="76">
        <f>分析係数表!C26</f>
        <v>0.4020083102493075</v>
      </c>
      <c r="G23" s="77">
        <f t="shared" si="1"/>
        <v>0.98822101831196529</v>
      </c>
      <c r="H23" s="77">
        <v>1.0548030255826775</v>
      </c>
      <c r="I23" s="77">
        <f t="shared" si="2"/>
        <v>1.0548030255826775</v>
      </c>
      <c r="J23" s="76">
        <f>分析係数表!G26</f>
        <v>0.19660602354380063</v>
      </c>
      <c r="K23" s="78">
        <f t="shared" si="3"/>
        <v>0.20738062848178002</v>
      </c>
      <c r="L23" s="79"/>
      <c r="M23" s="80"/>
      <c r="N23" s="81">
        <f>分析係数表!H26</f>
        <v>1.0985804858890199E-2</v>
      </c>
      <c r="O23" s="82">
        <f t="shared" si="4"/>
        <v>0.15727260738886062</v>
      </c>
      <c r="P23" s="76">
        <f>分析係数表!C26</f>
        <v>0.4020083102493075</v>
      </c>
      <c r="Q23" s="82">
        <f t="shared" si="5"/>
        <v>6.322489514489861E-2</v>
      </c>
      <c r="R23" s="83">
        <v>6.9965706041976716E-2</v>
      </c>
      <c r="S23" s="84">
        <f t="shared" si="6"/>
        <v>1.1247687316246542</v>
      </c>
      <c r="T23" s="85">
        <f>分析係数表!F26</f>
        <v>0.33374101819293683</v>
      </c>
      <c r="U23" s="86">
        <f t="shared" si="7"/>
        <v>0.37538146172399017</v>
      </c>
      <c r="V23" s="87">
        <f>分析係数表!D26</f>
        <v>1.513530041278092E-2</v>
      </c>
      <c r="W23" s="167">
        <f t="shared" si="8"/>
        <v>0</v>
      </c>
      <c r="X23" s="76">
        <f>分析係数表!E26</f>
        <v>1.5288182235132243E-2</v>
      </c>
      <c r="Y23" s="166">
        <f t="shared" si="9"/>
        <v>0</v>
      </c>
    </row>
    <row r="24" spans="1:25" x14ac:dyDescent="0.2">
      <c r="A24" s="6" t="s">
        <v>12</v>
      </c>
      <c r="B24" s="5" t="s">
        <v>366</v>
      </c>
      <c r="C24" s="90"/>
      <c r="D24" s="76">
        <f>投入係数表!Q24</f>
        <v>9.8328416912487715E-4</v>
      </c>
      <c r="E24" s="77">
        <f t="shared" si="0"/>
        <v>9.8328416912487712E-2</v>
      </c>
      <c r="F24" s="76">
        <f>分析係数表!C27</f>
        <v>0.43829355002539361</v>
      </c>
      <c r="G24" s="77">
        <f t="shared" si="1"/>
        <v>4.3096710916951192E-2</v>
      </c>
      <c r="H24" s="77">
        <v>4.5713438439531996E-2</v>
      </c>
      <c r="I24" s="77">
        <f t="shared" si="2"/>
        <v>4.5713438439531996E-2</v>
      </c>
      <c r="J24" s="76">
        <f>分析係数表!G27</f>
        <v>0.17011899515204937</v>
      </c>
      <c r="K24" s="78">
        <f t="shared" si="3"/>
        <v>7.776724212278251E-3</v>
      </c>
      <c r="L24" s="79"/>
      <c r="M24" s="80"/>
      <c r="N24" s="81">
        <f>分析係数表!H27</f>
        <v>1.1098019413117881E-2</v>
      </c>
      <c r="O24" s="82">
        <f t="shared" si="4"/>
        <v>0.1588790691599419</v>
      </c>
      <c r="P24" s="76">
        <f>分析係数表!C27</f>
        <v>0.43829355002539361</v>
      </c>
      <c r="Q24" s="82">
        <f t="shared" si="5"/>
        <v>6.9635671246840974E-2</v>
      </c>
      <c r="R24" s="83">
        <v>7.1260371582100343E-2</v>
      </c>
      <c r="S24" s="84">
        <f t="shared" si="6"/>
        <v>0.11697381002163235</v>
      </c>
      <c r="T24" s="85">
        <f>分析係数表!F27</f>
        <v>0.31996474217717058</v>
      </c>
      <c r="U24" s="86">
        <f t="shared" si="7"/>
        <v>3.7427494965052925E-2</v>
      </c>
      <c r="V24" s="87">
        <f>分析係数表!D27</f>
        <v>4.2309387395328336E-2</v>
      </c>
      <c r="W24" s="167">
        <f t="shared" si="8"/>
        <v>0</v>
      </c>
      <c r="X24" s="76">
        <f>分析係数表!E27</f>
        <v>4.9360951961216398E-2</v>
      </c>
      <c r="Y24" s="166">
        <f t="shared" si="9"/>
        <v>0</v>
      </c>
    </row>
    <row r="25" spans="1:25" x14ac:dyDescent="0.2">
      <c r="A25" s="6" t="s">
        <v>13</v>
      </c>
      <c r="B25" s="5" t="s">
        <v>192</v>
      </c>
      <c r="C25" s="90"/>
      <c r="D25" s="76">
        <f>投入係数表!Q25</f>
        <v>0</v>
      </c>
      <c r="E25" s="77">
        <f t="shared" si="0"/>
        <v>0</v>
      </c>
      <c r="F25" s="76">
        <f>分析係数表!C28</f>
        <v>5.3001622498647927E-2</v>
      </c>
      <c r="G25" s="77">
        <f t="shared" si="1"/>
        <v>0</v>
      </c>
      <c r="H25" s="77">
        <v>3.7463838914507954E-3</v>
      </c>
      <c r="I25" s="77">
        <f t="shared" si="2"/>
        <v>3.7463838914507954E-3</v>
      </c>
      <c r="J25" s="76">
        <f>分析係数表!G28</f>
        <v>0.12481857764876633</v>
      </c>
      <c r="K25" s="78">
        <f t="shared" si="3"/>
        <v>4.6761830865713847E-4</v>
      </c>
      <c r="L25" s="79"/>
      <c r="M25" s="80"/>
      <c r="N25" s="81">
        <f>分析係数表!H28</f>
        <v>2.0793356898389723E-2</v>
      </c>
      <c r="O25" s="82">
        <f t="shared" si="4"/>
        <v>0.29767736618136742</v>
      </c>
      <c r="P25" s="76">
        <f>分析係数表!C28</f>
        <v>5.3001622498647927E-2</v>
      </c>
      <c r="Q25" s="82">
        <f t="shared" si="5"/>
        <v>1.5777383388736622E-2</v>
      </c>
      <c r="R25" s="83">
        <v>1.7083953958268974E-2</v>
      </c>
      <c r="S25" s="84">
        <f t="shared" si="6"/>
        <v>2.0830337849719768E-2</v>
      </c>
      <c r="T25" s="85">
        <f>分析係数表!F28</f>
        <v>0.21335268505079827</v>
      </c>
      <c r="U25" s="86">
        <f t="shared" si="7"/>
        <v>4.444208510752984E-3</v>
      </c>
      <c r="V25" s="87">
        <f>分析係数表!D28</f>
        <v>0.1204644412191582</v>
      </c>
      <c r="W25" s="167">
        <f t="shared" si="8"/>
        <v>0</v>
      </c>
      <c r="X25" s="76">
        <f>分析係数表!E28</f>
        <v>0.11683599419448476</v>
      </c>
      <c r="Y25" s="166">
        <f t="shared" si="9"/>
        <v>0</v>
      </c>
    </row>
    <row r="26" spans="1:25" x14ac:dyDescent="0.2">
      <c r="A26" s="6" t="s">
        <v>14</v>
      </c>
      <c r="B26" s="5" t="s">
        <v>50</v>
      </c>
      <c r="C26" s="90"/>
      <c r="D26" s="76">
        <f>投入係数表!Q26</f>
        <v>9.8328416912487715E-4</v>
      </c>
      <c r="E26" s="77">
        <f t="shared" si="0"/>
        <v>9.8328416912487712E-2</v>
      </c>
      <c r="F26" s="76">
        <f>分析係数表!C29</f>
        <v>0.65190409026798313</v>
      </c>
      <c r="G26" s="77">
        <f t="shared" si="1"/>
        <v>6.4100697174826263E-2</v>
      </c>
      <c r="H26" s="77">
        <v>0.17399751111119299</v>
      </c>
      <c r="I26" s="77">
        <f t="shared" si="2"/>
        <v>0.17399751111119299</v>
      </c>
      <c r="J26" s="76">
        <f>分析係数表!G29</f>
        <v>0.25912644337660473</v>
      </c>
      <c r="K26" s="78">
        <f t="shared" si="3"/>
        <v>4.50873562106247E-2</v>
      </c>
      <c r="L26" s="79"/>
      <c r="M26" s="80"/>
      <c r="N26" s="81">
        <f>分析係数表!H29</f>
        <v>1.0054424058800426E-2</v>
      </c>
      <c r="O26" s="82">
        <f t="shared" si="4"/>
        <v>0.1439389746888857</v>
      </c>
      <c r="P26" s="76">
        <f>分析係数表!C29</f>
        <v>0.65190409026798313</v>
      </c>
      <c r="Q26" s="82">
        <f t="shared" si="5"/>
        <v>9.3834406348664273E-2</v>
      </c>
      <c r="R26" s="83">
        <v>0.15998856978153908</v>
      </c>
      <c r="S26" s="84">
        <f t="shared" si="6"/>
        <v>0.33398608089273207</v>
      </c>
      <c r="T26" s="85">
        <f>分析係数表!F29</f>
        <v>0.37595926271247221</v>
      </c>
      <c r="U26" s="86">
        <f t="shared" si="7"/>
        <v>0.12556516072865964</v>
      </c>
      <c r="V26" s="87">
        <f>分析係数表!D29</f>
        <v>5.8165387649716703E-2</v>
      </c>
      <c r="W26" s="167">
        <f t="shared" si="8"/>
        <v>0</v>
      </c>
      <c r="X26" s="76">
        <f>分析係数表!E29</f>
        <v>4.2817184250161372E-2</v>
      </c>
      <c r="Y26" s="166">
        <f t="shared" si="9"/>
        <v>0</v>
      </c>
    </row>
    <row r="27" spans="1:25" x14ac:dyDescent="0.2">
      <c r="A27" s="6" t="s">
        <v>15</v>
      </c>
      <c r="B27" s="5" t="s">
        <v>36</v>
      </c>
      <c r="C27" s="90"/>
      <c r="D27" s="76">
        <f>投入係数表!Q27</f>
        <v>1.9665683382497543E-3</v>
      </c>
      <c r="E27" s="77">
        <f t="shared" si="0"/>
        <v>0.19665683382497542</v>
      </c>
      <c r="F27" s="76">
        <f>分析係数表!C30</f>
        <v>1</v>
      </c>
      <c r="G27" s="77">
        <f t="shared" si="1"/>
        <v>0.19665683382497542</v>
      </c>
      <c r="H27" s="77">
        <v>0.24254032703361555</v>
      </c>
      <c r="I27" s="77">
        <f t="shared" si="2"/>
        <v>0.24254032703361555</v>
      </c>
      <c r="J27" s="76">
        <f>分析係数表!G30</f>
        <v>0.34475873544093177</v>
      </c>
      <c r="K27" s="78">
        <f t="shared" si="3"/>
        <v>8.3617896441539344E-2</v>
      </c>
      <c r="L27" s="79"/>
      <c r="M27" s="80"/>
      <c r="N27" s="81">
        <f>分析係数表!H30</f>
        <v>0</v>
      </c>
      <c r="O27" s="82">
        <f t="shared" si="4"/>
        <v>0</v>
      </c>
      <c r="P27" s="76">
        <f>分析係数表!C30</f>
        <v>1</v>
      </c>
      <c r="Q27" s="82">
        <f t="shared" si="5"/>
        <v>0</v>
      </c>
      <c r="R27" s="83">
        <v>3.526431498445922E-2</v>
      </c>
      <c r="S27" s="84">
        <f t="shared" si="6"/>
        <v>0.27780464201807475</v>
      </c>
      <c r="T27" s="85">
        <f>分析係数表!F30</f>
        <v>0.43948973932334995</v>
      </c>
      <c r="U27" s="86">
        <f t="shared" si="7"/>
        <v>0.12209228970334023</v>
      </c>
      <c r="V27" s="87">
        <f>分析係数表!D30</f>
        <v>0.13666112035496394</v>
      </c>
      <c r="W27" s="167">
        <f t="shared" si="8"/>
        <v>0</v>
      </c>
      <c r="X27" s="76">
        <f>分析係数表!E30</f>
        <v>8.1752634498058793E-2</v>
      </c>
      <c r="Y27" s="166">
        <f t="shared" si="9"/>
        <v>0</v>
      </c>
    </row>
    <row r="28" spans="1:25" x14ac:dyDescent="0.2">
      <c r="A28" s="6" t="s">
        <v>16</v>
      </c>
      <c r="B28" s="5" t="s">
        <v>193</v>
      </c>
      <c r="C28" s="90"/>
      <c r="D28" s="76">
        <f>投入係数表!Q28</f>
        <v>1.4749262536873156E-2</v>
      </c>
      <c r="E28" s="77">
        <f t="shared" si="0"/>
        <v>1.4749262536873156</v>
      </c>
      <c r="F28" s="76">
        <f>分析係数表!C31</f>
        <v>0.24163027656477443</v>
      </c>
      <c r="G28" s="77">
        <f t="shared" si="1"/>
        <v>0.3563868385911127</v>
      </c>
      <c r="H28" s="77">
        <v>0.41094983244073141</v>
      </c>
      <c r="I28" s="77">
        <f t="shared" si="2"/>
        <v>0.41094983244073141</v>
      </c>
      <c r="J28" s="76">
        <f>分析係数表!G31</f>
        <v>7.02247191011236E-2</v>
      </c>
      <c r="K28" s="78">
        <f t="shared" si="3"/>
        <v>2.8858836547804176E-2</v>
      </c>
      <c r="L28" s="79"/>
      <c r="M28" s="80"/>
      <c r="N28" s="81">
        <f>分析係数表!H31</f>
        <v>2.3138641081748304E-2</v>
      </c>
      <c r="O28" s="82">
        <f t="shared" si="4"/>
        <v>0.33125241719696691</v>
      </c>
      <c r="P28" s="76">
        <f>分析係数表!C31</f>
        <v>0.24163027656477443</v>
      </c>
      <c r="Q28" s="82">
        <f t="shared" si="5"/>
        <v>8.004061318005315E-2</v>
      </c>
      <c r="R28" s="83">
        <v>0.10585041019031441</v>
      </c>
      <c r="S28" s="84">
        <f t="shared" si="6"/>
        <v>0.51680024263104585</v>
      </c>
      <c r="T28" s="85">
        <f>分析係数表!F31</f>
        <v>0.24349497338852749</v>
      </c>
      <c r="U28" s="86">
        <f t="shared" si="7"/>
        <v>0.12583826132663106</v>
      </c>
      <c r="V28" s="87">
        <f>分析係数表!D31</f>
        <v>2.9568302779420464E-4</v>
      </c>
      <c r="W28" s="167">
        <f t="shared" si="8"/>
        <v>0</v>
      </c>
      <c r="X28" s="76">
        <f>分析係数表!E31</f>
        <v>2.9568302779420464E-4</v>
      </c>
      <c r="Y28" s="166">
        <f t="shared" si="9"/>
        <v>0</v>
      </c>
    </row>
    <row r="29" spans="1:25" x14ac:dyDescent="0.2">
      <c r="A29" s="6" t="s">
        <v>17</v>
      </c>
      <c r="B29" s="5" t="s">
        <v>273</v>
      </c>
      <c r="C29" s="90"/>
      <c r="D29" s="76">
        <f>投入係数表!Q29</f>
        <v>9.8328416912487715E-4</v>
      </c>
      <c r="E29" s="77">
        <f t="shared" si="0"/>
        <v>9.8328416912487712E-2</v>
      </c>
      <c r="F29" s="76">
        <f>分析係数表!C32</f>
        <v>0.66123499142367059</v>
      </c>
      <c r="G29" s="77">
        <f t="shared" si="1"/>
        <v>6.5018189913831917E-2</v>
      </c>
      <c r="H29" s="77">
        <v>8.0133249558958411E-2</v>
      </c>
      <c r="I29" s="77">
        <f t="shared" si="2"/>
        <v>8.0133249558958411E-2</v>
      </c>
      <c r="J29" s="76">
        <f>分析係数表!G32</f>
        <v>0.1404639175257732</v>
      </c>
      <c r="K29" s="78">
        <f t="shared" si="3"/>
        <v>1.1255830157121735E-2</v>
      </c>
      <c r="L29" s="79"/>
      <c r="M29" s="80"/>
      <c r="N29" s="81">
        <f>分析係数表!H32</f>
        <v>6.5982157885877794E-3</v>
      </c>
      <c r="O29" s="82">
        <f t="shared" si="4"/>
        <v>9.4459952139581235E-2</v>
      </c>
      <c r="P29" s="76">
        <f>分析係数表!C32</f>
        <v>0.66123499142367059</v>
      </c>
      <c r="Q29" s="82">
        <f t="shared" si="5"/>
        <v>6.2460225642896335E-2</v>
      </c>
      <c r="R29" s="83">
        <v>8.217265929618893E-2</v>
      </c>
      <c r="S29" s="84">
        <f t="shared" si="6"/>
        <v>0.16230590885514734</v>
      </c>
      <c r="T29" s="85">
        <f>分析係数表!F32</f>
        <v>0.47938144329896909</v>
      </c>
      <c r="U29" s="86">
        <f t="shared" si="7"/>
        <v>7.7806440842931465E-2</v>
      </c>
      <c r="V29" s="87">
        <f>分析係数表!D32</f>
        <v>7.7319587628865982E-3</v>
      </c>
      <c r="W29" s="167">
        <f t="shared" si="8"/>
        <v>0</v>
      </c>
      <c r="X29" s="76">
        <f>分析係数表!E32</f>
        <v>1.1597938144329897E-2</v>
      </c>
      <c r="Y29" s="166">
        <f t="shared" si="9"/>
        <v>0</v>
      </c>
    </row>
    <row r="30" spans="1:25" x14ac:dyDescent="0.2">
      <c r="A30" s="6" t="s">
        <v>18</v>
      </c>
      <c r="B30" s="5" t="s">
        <v>274</v>
      </c>
      <c r="C30" s="90"/>
      <c r="D30" s="76">
        <f>投入係数表!Q30</f>
        <v>0</v>
      </c>
      <c r="E30" s="77">
        <f t="shared" si="0"/>
        <v>0</v>
      </c>
      <c r="F30" s="76">
        <f>分析係数表!C33</f>
        <v>1</v>
      </c>
      <c r="G30" s="77">
        <f t="shared" si="1"/>
        <v>0</v>
      </c>
      <c r="H30" s="77">
        <v>2.579019680580414E-2</v>
      </c>
      <c r="I30" s="77">
        <f t="shared" si="2"/>
        <v>2.579019680580414E-2</v>
      </c>
      <c r="J30" s="76">
        <f>分析係数表!G33</f>
        <v>0.50865580448065173</v>
      </c>
      <c r="K30" s="78">
        <f t="shared" si="3"/>
        <v>1.311833330397064E-2</v>
      </c>
      <c r="L30" s="79"/>
      <c r="M30" s="80"/>
      <c r="N30" s="81">
        <f>分析係数表!H33</f>
        <v>9.7626662178084496E-4</v>
      </c>
      <c r="O30" s="82">
        <f t="shared" si="4"/>
        <v>1.3976217408407429E-2</v>
      </c>
      <c r="P30" s="76">
        <f>分析係数表!C33</f>
        <v>1</v>
      </c>
      <c r="Q30" s="82">
        <f t="shared" si="5"/>
        <v>1.3976217408407429E-2</v>
      </c>
      <c r="R30" s="83">
        <v>5.2953571609400396E-2</v>
      </c>
      <c r="S30" s="84">
        <f t="shared" si="6"/>
        <v>7.8743768415204529E-2</v>
      </c>
      <c r="T30" s="85">
        <f>分析係数表!F33</f>
        <v>0.64307535641547864</v>
      </c>
      <c r="U30" s="86">
        <f t="shared" si="7"/>
        <v>5.0638176939105564E-2</v>
      </c>
      <c r="V30" s="87">
        <f>分析係数表!D33</f>
        <v>3.4623217922606926E-2</v>
      </c>
      <c r="W30" s="167">
        <f t="shared" si="8"/>
        <v>0</v>
      </c>
      <c r="X30" s="76">
        <f>分析係数表!E33</f>
        <v>3.0549898167006109E-2</v>
      </c>
      <c r="Y30" s="166">
        <f t="shared" si="9"/>
        <v>0</v>
      </c>
    </row>
    <row r="31" spans="1:25" x14ac:dyDescent="0.2">
      <c r="A31" s="6" t="s">
        <v>19</v>
      </c>
      <c r="B31" s="5" t="s">
        <v>275</v>
      </c>
      <c r="C31" s="90"/>
      <c r="D31" s="76">
        <f>投入係数表!Q31</f>
        <v>4.5231071779744343E-2</v>
      </c>
      <c r="E31" s="77">
        <f t="shared" si="0"/>
        <v>4.5231071779744347</v>
      </c>
      <c r="F31" s="76">
        <f>分析係数表!C34</f>
        <v>0.39190090916673614</v>
      </c>
      <c r="G31" s="77">
        <f t="shared" si="1"/>
        <v>1.7726098153067713</v>
      </c>
      <c r="H31" s="77">
        <v>1.9329980614160152</v>
      </c>
      <c r="I31" s="77">
        <f t="shared" si="2"/>
        <v>1.9329980614160152</v>
      </c>
      <c r="J31" s="76">
        <f>分析係数表!G34</f>
        <v>0.42497247587591475</v>
      </c>
      <c r="K31" s="78">
        <f t="shared" si="3"/>
        <v>0.82147097202330743</v>
      </c>
      <c r="L31" s="79"/>
      <c r="M31" s="80"/>
      <c r="N31" s="81">
        <f>分析係数表!H34</f>
        <v>0.16350782696515739</v>
      </c>
      <c r="O31" s="82">
        <f t="shared" si="4"/>
        <v>2.3407754466425823</v>
      </c>
      <c r="P31" s="76">
        <f>分析係数表!C34</f>
        <v>0.39190090916673614</v>
      </c>
      <c r="Q31" s="82">
        <f t="shared" si="5"/>
        <v>0.91735202569440089</v>
      </c>
      <c r="R31" s="83">
        <v>1.016477792006631</v>
      </c>
      <c r="S31" s="84">
        <f t="shared" si="6"/>
        <v>2.949475853422646</v>
      </c>
      <c r="T31" s="85">
        <f>分析係数表!F34</f>
        <v>0.69697558448287023</v>
      </c>
      <c r="U31" s="86">
        <f t="shared" si="7"/>
        <v>2.0557126568573612</v>
      </c>
      <c r="V31" s="87">
        <f>分析係数表!D34</f>
        <v>0.24415517129719577</v>
      </c>
      <c r="W31" s="167">
        <f t="shared" si="8"/>
        <v>1</v>
      </c>
      <c r="X31" s="76">
        <f>分析係数表!E34</f>
        <v>0.16831811411178033</v>
      </c>
      <c r="Y31" s="166">
        <f t="shared" si="9"/>
        <v>0</v>
      </c>
    </row>
    <row r="32" spans="1:25" x14ac:dyDescent="0.2">
      <c r="A32" s="6" t="s">
        <v>20</v>
      </c>
      <c r="B32" s="5" t="s">
        <v>37</v>
      </c>
      <c r="C32" s="90"/>
      <c r="D32" s="76">
        <f>投入係数表!Q32</f>
        <v>5.8997050147492625E-3</v>
      </c>
      <c r="E32" s="77">
        <f t="shared" si="0"/>
        <v>0.58997050147492625</v>
      </c>
      <c r="F32" s="76">
        <f>分析係数表!C35</f>
        <v>0.83185840707964598</v>
      </c>
      <c r="G32" s="77">
        <f t="shared" si="1"/>
        <v>0.4907719215809121</v>
      </c>
      <c r="H32" s="77">
        <v>0.61914709488662278</v>
      </c>
      <c r="I32" s="77">
        <f t="shared" si="2"/>
        <v>0.61914709488662278</v>
      </c>
      <c r="J32" s="76">
        <f>分析係数表!G35</f>
        <v>0.3136968085106383</v>
      </c>
      <c r="K32" s="78">
        <f t="shared" si="3"/>
        <v>0.19422446766456691</v>
      </c>
      <c r="L32" s="79"/>
      <c r="M32" s="80"/>
      <c r="N32" s="81">
        <f>分析係数表!H35</f>
        <v>6.1560904449307077E-2</v>
      </c>
      <c r="O32" s="82">
        <f t="shared" si="4"/>
        <v>0.88130492761520873</v>
      </c>
      <c r="P32" s="76">
        <f>分析係数表!C35</f>
        <v>0.83185840707964598</v>
      </c>
      <c r="Q32" s="82">
        <f t="shared" si="5"/>
        <v>0.73312091323743023</v>
      </c>
      <c r="R32" s="83">
        <v>0.90777357776109591</v>
      </c>
      <c r="S32" s="84">
        <f t="shared" si="6"/>
        <v>1.5269206726477187</v>
      </c>
      <c r="T32" s="85">
        <f>分析係数表!F35</f>
        <v>0.6388297872340426</v>
      </c>
      <c r="U32" s="86">
        <f t="shared" si="7"/>
        <v>0.97544240843080332</v>
      </c>
      <c r="V32" s="87">
        <f>分析係数表!D35</f>
        <v>5.8377659574468083E-2</v>
      </c>
      <c r="W32" s="167">
        <f t="shared" si="8"/>
        <v>0</v>
      </c>
      <c r="X32" s="76">
        <f>分析係数表!E35</f>
        <v>5.1994680851063832E-2</v>
      </c>
      <c r="Y32" s="166">
        <f t="shared" si="9"/>
        <v>0</v>
      </c>
    </row>
    <row r="33" spans="1:25" x14ac:dyDescent="0.2">
      <c r="A33" s="6" t="s">
        <v>21</v>
      </c>
      <c r="B33" s="5" t="s">
        <v>38</v>
      </c>
      <c r="C33" s="90"/>
      <c r="D33" s="76">
        <f>投入係数表!Q33</f>
        <v>1.9665683382497543E-3</v>
      </c>
      <c r="E33" s="77">
        <f t="shared" si="0"/>
        <v>0.19665683382497542</v>
      </c>
      <c r="F33" s="76">
        <f>分析係数表!C36</f>
        <v>0.68845717526942707</v>
      </c>
      <c r="G33" s="77">
        <f t="shared" si="1"/>
        <v>0.13538980831257169</v>
      </c>
      <c r="H33" s="77">
        <v>0.22464042192613409</v>
      </c>
      <c r="I33" s="77">
        <f t="shared" si="2"/>
        <v>0.22464042192613409</v>
      </c>
      <c r="J33" s="76">
        <f>分析係数表!G36</f>
        <v>1.8590797041906328E-2</v>
      </c>
      <c r="K33" s="78">
        <f t="shared" si="3"/>
        <v>4.1762444914369631E-3</v>
      </c>
      <c r="L33" s="79"/>
      <c r="M33" s="80"/>
      <c r="N33" s="81">
        <f>分析係数表!H36</f>
        <v>0.13660999831678169</v>
      </c>
      <c r="O33" s="82">
        <f t="shared" si="4"/>
        <v>1.9557065601143913</v>
      </c>
      <c r="P33" s="76">
        <f>分析係数表!C36</f>
        <v>0.68845717526942707</v>
      </c>
      <c r="Q33" s="82">
        <f t="shared" si="5"/>
        <v>1.3464202140322417</v>
      </c>
      <c r="R33" s="83">
        <v>1.4296944266309701</v>
      </c>
      <c r="S33" s="84">
        <f t="shared" si="6"/>
        <v>1.6543348485571041</v>
      </c>
      <c r="T33" s="85">
        <f>分析係数表!F36</f>
        <v>0.88331963845521777</v>
      </c>
      <c r="U33" s="86">
        <f t="shared" si="7"/>
        <v>1.4613064603113286</v>
      </c>
      <c r="V33" s="87">
        <f>分析係数表!D36</f>
        <v>1.4071487263763352E-2</v>
      </c>
      <c r="W33" s="167">
        <f t="shared" si="8"/>
        <v>0</v>
      </c>
      <c r="X33" s="76">
        <f>分析係数表!E36</f>
        <v>2.8759244042728021E-3</v>
      </c>
      <c r="Y33" s="166">
        <f t="shared" si="9"/>
        <v>0</v>
      </c>
    </row>
    <row r="34" spans="1:25" x14ac:dyDescent="0.2">
      <c r="A34" s="6" t="s">
        <v>22</v>
      </c>
      <c r="B34" s="5" t="s">
        <v>378</v>
      </c>
      <c r="C34" s="90"/>
      <c r="D34" s="76">
        <f>投入係数表!Q34</f>
        <v>1.5732546705998034E-2</v>
      </c>
      <c r="E34" s="77">
        <f t="shared" si="0"/>
        <v>1.5732546705998034</v>
      </c>
      <c r="F34" s="76">
        <f>分析係数表!C37</f>
        <v>0.39828932688731866</v>
      </c>
      <c r="G34" s="77">
        <f t="shared" si="1"/>
        <v>0.62661054377552594</v>
      </c>
      <c r="H34" s="77">
        <v>0.77120230514052823</v>
      </c>
      <c r="I34" s="77">
        <f t="shared" si="2"/>
        <v>0.77120230514052823</v>
      </c>
      <c r="J34" s="76">
        <f>分析係数表!G37</f>
        <v>0.48125081095108341</v>
      </c>
      <c r="K34" s="78">
        <f t="shared" si="3"/>
        <v>0.37114173475622408</v>
      </c>
      <c r="L34" s="79"/>
      <c r="M34" s="80"/>
      <c r="N34" s="81">
        <f>分析係数表!H37</f>
        <v>4.901531728665208E-2</v>
      </c>
      <c r="O34" s="82">
        <f t="shared" si="4"/>
        <v>0.70170250160831782</v>
      </c>
      <c r="P34" s="76">
        <f>分析係数表!C37</f>
        <v>0.39828932688731866</v>
      </c>
      <c r="Q34" s="82">
        <f t="shared" si="5"/>
        <v>0.27948061704072452</v>
      </c>
      <c r="R34" s="83">
        <v>0.36803424792381706</v>
      </c>
      <c r="S34" s="84">
        <f t="shared" si="6"/>
        <v>1.1392365530643453</v>
      </c>
      <c r="T34" s="85">
        <f>分析係数表!F37</f>
        <v>0.71272868820552748</v>
      </c>
      <c r="U34" s="86">
        <f t="shared" si="7"/>
        <v>0.81196657402133765</v>
      </c>
      <c r="V34" s="87">
        <f>分析係数表!D37</f>
        <v>0.1296224211755547</v>
      </c>
      <c r="W34" s="167">
        <f t="shared" si="8"/>
        <v>0</v>
      </c>
      <c r="X34" s="76">
        <f>分析係数表!E37</f>
        <v>0.11794472557415336</v>
      </c>
      <c r="Y34" s="166">
        <f t="shared" si="9"/>
        <v>0</v>
      </c>
    </row>
    <row r="35" spans="1:25" x14ac:dyDescent="0.2">
      <c r="A35" s="6" t="s">
        <v>23</v>
      </c>
      <c r="B35" s="5" t="s">
        <v>194</v>
      </c>
      <c r="C35" s="90"/>
      <c r="D35" s="76">
        <f>投入係数表!Q35</f>
        <v>6.8829891838741398E-3</v>
      </c>
      <c r="E35" s="77">
        <f t="shared" si="0"/>
        <v>0.68829891838741397</v>
      </c>
      <c r="F35" s="76">
        <f>分析係数表!C38</f>
        <v>3.6824877250409171E-2</v>
      </c>
      <c r="G35" s="77">
        <f t="shared" si="1"/>
        <v>2.5346523181205921E-2</v>
      </c>
      <c r="H35" s="77">
        <v>3.6339204588289681E-2</v>
      </c>
      <c r="I35" s="77">
        <f t="shared" si="2"/>
        <v>3.6339204588289681E-2</v>
      </c>
      <c r="J35" s="76">
        <f>分析係数表!G38</f>
        <v>0.29439252336448596</v>
      </c>
      <c r="K35" s="78">
        <f t="shared" si="3"/>
        <v>1.0697990135804905E-2</v>
      </c>
      <c r="L35" s="79"/>
      <c r="M35" s="80"/>
      <c r="N35" s="81">
        <f>分析係数表!H38</f>
        <v>4.3572911406609439E-2</v>
      </c>
      <c r="O35" s="82">
        <f t="shared" si="4"/>
        <v>0.62378910571087409</v>
      </c>
      <c r="P35" s="76">
        <f>分析係数表!C38</f>
        <v>3.6824877250409171E-2</v>
      </c>
      <c r="Q35" s="82">
        <f t="shared" si="5"/>
        <v>2.2970957247945449E-2</v>
      </c>
      <c r="R35" s="83">
        <v>3.1464217638454146E-2</v>
      </c>
      <c r="S35" s="84">
        <f t="shared" si="6"/>
        <v>6.780342222674382E-2</v>
      </c>
      <c r="T35" s="85">
        <f>分析係数表!F38</f>
        <v>0.48598130841121495</v>
      </c>
      <c r="U35" s="86">
        <f t="shared" si="7"/>
        <v>3.2951195848511014E-2</v>
      </c>
      <c r="V35" s="87">
        <f>分析係数表!D38</f>
        <v>0.13551401869158877</v>
      </c>
      <c r="W35" s="167">
        <f t="shared" si="8"/>
        <v>0</v>
      </c>
      <c r="X35" s="76">
        <f>分析係数表!E38</f>
        <v>0.13317757009345793</v>
      </c>
      <c r="Y35" s="166">
        <f t="shared" si="9"/>
        <v>0</v>
      </c>
    </row>
    <row r="36" spans="1:25" x14ac:dyDescent="0.2">
      <c r="A36" s="6" t="s">
        <v>24</v>
      </c>
      <c r="B36" s="5" t="s">
        <v>39</v>
      </c>
      <c r="C36" s="90"/>
      <c r="D36" s="76">
        <f>投入係数表!Q36</f>
        <v>0</v>
      </c>
      <c r="E36" s="77">
        <f t="shared" si="0"/>
        <v>0</v>
      </c>
      <c r="F36" s="76">
        <f>分析係数表!C39</f>
        <v>1</v>
      </c>
      <c r="G36" s="77">
        <f t="shared" si="1"/>
        <v>0</v>
      </c>
      <c r="H36" s="77">
        <v>0.18182611249418942</v>
      </c>
      <c r="I36" s="77">
        <f t="shared" si="2"/>
        <v>0.18182611249418942</v>
      </c>
      <c r="J36" s="76">
        <f>分析係数表!G39</f>
        <v>0.34897511924713165</v>
      </c>
      <c r="K36" s="78">
        <f t="shared" si="3"/>
        <v>6.3452789289902126E-2</v>
      </c>
      <c r="L36" s="79"/>
      <c r="M36" s="80"/>
      <c r="N36" s="81">
        <f>分析係数表!H39</f>
        <v>3.8938450317006117E-3</v>
      </c>
      <c r="O36" s="82">
        <f t="shared" si="4"/>
        <v>5.5744223456521587E-2</v>
      </c>
      <c r="P36" s="76">
        <f>分析係数表!C39</f>
        <v>1</v>
      </c>
      <c r="Q36" s="82">
        <f t="shared" si="5"/>
        <v>5.5744223456521587E-2</v>
      </c>
      <c r="R36" s="83">
        <v>0.21899458056694482</v>
      </c>
      <c r="S36" s="84">
        <f t="shared" si="6"/>
        <v>0.40082069306113421</v>
      </c>
      <c r="T36" s="85">
        <f>分析係数表!F39</f>
        <v>0.69949722830991368</v>
      </c>
      <c r="U36" s="86">
        <f t="shared" si="7"/>
        <v>0.28037296384552202</v>
      </c>
      <c r="V36" s="87">
        <f>分析係数表!D39</f>
        <v>6.7165141162820671E-2</v>
      </c>
      <c r="W36" s="167">
        <f t="shared" si="8"/>
        <v>0</v>
      </c>
      <c r="X36" s="76">
        <f>分析係数表!E39</f>
        <v>8.4826608224829181E-2</v>
      </c>
      <c r="Y36" s="166">
        <f t="shared" si="9"/>
        <v>0</v>
      </c>
    </row>
    <row r="37" spans="1:25" x14ac:dyDescent="0.2">
      <c r="A37" s="6" t="s">
        <v>25</v>
      </c>
      <c r="B37" s="5" t="s">
        <v>40</v>
      </c>
      <c r="C37" s="90"/>
      <c r="D37" s="76">
        <f>投入係数表!Q37</f>
        <v>0</v>
      </c>
      <c r="E37" s="77">
        <f t="shared" si="0"/>
        <v>0</v>
      </c>
      <c r="F37" s="76">
        <f>分析係数表!C40</f>
        <v>1</v>
      </c>
      <c r="G37" s="77">
        <f t="shared" si="1"/>
        <v>0</v>
      </c>
      <c r="H37" s="77">
        <v>2.1802806682401379E-3</v>
      </c>
      <c r="I37" s="77">
        <f t="shared" si="2"/>
        <v>2.1802806682401379E-3</v>
      </c>
      <c r="J37" s="76">
        <f>分析係数表!G40</f>
        <v>0.51987110633727174</v>
      </c>
      <c r="K37" s="78">
        <f t="shared" si="3"/>
        <v>1.1334649231237665E-3</v>
      </c>
      <c r="L37" s="79"/>
      <c r="M37" s="80"/>
      <c r="N37" s="81">
        <f>分析係数表!H40</f>
        <v>3.0814116590921842E-2</v>
      </c>
      <c r="O37" s="82">
        <f t="shared" si="4"/>
        <v>0.4411344023389287</v>
      </c>
      <c r="P37" s="76">
        <f>分析係数表!C40</f>
        <v>1</v>
      </c>
      <c r="Q37" s="82">
        <f t="shared" si="5"/>
        <v>0.4411344023389287</v>
      </c>
      <c r="R37" s="83">
        <v>0.44202694821558208</v>
      </c>
      <c r="S37" s="84">
        <f t="shared" si="6"/>
        <v>0.44420722888382225</v>
      </c>
      <c r="T37" s="85">
        <f>分析係数表!F40</f>
        <v>0.71122862100305706</v>
      </c>
      <c r="U37" s="86">
        <f t="shared" si="7"/>
        <v>0.31593289483863024</v>
      </c>
      <c r="V37" s="87">
        <f>分析係数表!D40</f>
        <v>7.8492935635792779E-2</v>
      </c>
      <c r="W37" s="167">
        <f t="shared" si="8"/>
        <v>0</v>
      </c>
      <c r="X37" s="76">
        <f>分析係数表!E40</f>
        <v>4.9739733950260268E-2</v>
      </c>
      <c r="Y37" s="166">
        <f t="shared" si="9"/>
        <v>0</v>
      </c>
    </row>
    <row r="38" spans="1:25" x14ac:dyDescent="0.2">
      <c r="A38" s="6" t="s">
        <v>26</v>
      </c>
      <c r="B38" s="5" t="s">
        <v>277</v>
      </c>
      <c r="C38" s="90"/>
      <c r="D38" s="76">
        <f>投入係数表!Q38</f>
        <v>0</v>
      </c>
      <c r="E38" s="77">
        <f t="shared" si="0"/>
        <v>0</v>
      </c>
      <c r="F38" s="76">
        <f>分析係数表!C41</f>
        <v>0.804825195030338</v>
      </c>
      <c r="G38" s="77">
        <f t="shared" si="1"/>
        <v>0</v>
      </c>
      <c r="H38" s="77">
        <v>2.8725622324995634E-3</v>
      </c>
      <c r="I38" s="77">
        <f t="shared" si="2"/>
        <v>2.8725622324995634E-3</v>
      </c>
      <c r="J38" s="76">
        <f>分析係数表!G41</f>
        <v>0.44365116827944301</v>
      </c>
      <c r="K38" s="78">
        <f t="shared" si="3"/>
        <v>1.2744155904038364E-3</v>
      </c>
      <c r="L38" s="79"/>
      <c r="M38" s="80"/>
      <c r="N38" s="81">
        <f>分析係数表!H41</f>
        <v>5.27632833978567E-2</v>
      </c>
      <c r="O38" s="82">
        <f t="shared" si="4"/>
        <v>0.75535832476243359</v>
      </c>
      <c r="P38" s="76">
        <f>分析係数表!C41</f>
        <v>0.804825195030338</v>
      </c>
      <c r="Q38" s="82">
        <f t="shared" si="5"/>
        <v>0.60793141104471504</v>
      </c>
      <c r="R38" s="83">
        <v>0.62033195007238873</v>
      </c>
      <c r="S38" s="84">
        <f t="shared" si="6"/>
        <v>0.62320451230488827</v>
      </c>
      <c r="T38" s="85">
        <f>分析係数表!F41</f>
        <v>0.54625914562190225</v>
      </c>
      <c r="U38" s="86">
        <f t="shared" si="7"/>
        <v>0.34043116443938254</v>
      </c>
      <c r="V38" s="87">
        <f>分析係数表!D41</f>
        <v>0.14125560538116591</v>
      </c>
      <c r="W38" s="167">
        <f t="shared" si="8"/>
        <v>0</v>
      </c>
      <c r="X38" s="76">
        <f>分析係数表!E41</f>
        <v>0.13688930847297617</v>
      </c>
      <c r="Y38" s="166">
        <f t="shared" si="9"/>
        <v>0</v>
      </c>
    </row>
    <row r="39" spans="1:25" x14ac:dyDescent="0.2">
      <c r="A39" s="6" t="s">
        <v>51</v>
      </c>
      <c r="B39" s="5" t="s">
        <v>368</v>
      </c>
      <c r="C39" s="90"/>
      <c r="D39" s="76">
        <f>投入係数表!Q39</f>
        <v>1.9665683382497543E-3</v>
      </c>
      <c r="E39" s="77">
        <f>$C$19*D39</f>
        <v>0.19665683382497542</v>
      </c>
      <c r="F39" s="76">
        <f>分析係数表!C42</f>
        <v>0.80822873082287305</v>
      </c>
      <c r="G39" s="77">
        <f>E39*F39</f>
        <v>0.15894370321000453</v>
      </c>
      <c r="H39" s="77">
        <v>0.1725324813008311</v>
      </c>
      <c r="I39" s="77">
        <f>C39+H39</f>
        <v>0.1725324813008311</v>
      </c>
      <c r="J39" s="76">
        <f>分析係数表!G42</f>
        <v>0.48544520547945208</v>
      </c>
      <c r="K39" s="78">
        <f>I39*J39</f>
        <v>8.375506583696167E-2</v>
      </c>
      <c r="L39" s="79"/>
      <c r="M39" s="80"/>
      <c r="N39" s="81">
        <f>分析係数表!H42</f>
        <v>1.3409639230208157E-2</v>
      </c>
      <c r="O39" s="82">
        <f t="shared" si="4"/>
        <v>0.19197218164421698</v>
      </c>
      <c r="P39" s="76">
        <f>分析係数表!C42</f>
        <v>0.80822873082287305</v>
      </c>
      <c r="Q39" s="82">
        <f>O39*P39</f>
        <v>0.15515743272360352</v>
      </c>
      <c r="R39" s="83">
        <v>0.16544721031144949</v>
      </c>
      <c r="S39" s="84">
        <f>I39+R39</f>
        <v>0.33797969161228059</v>
      </c>
      <c r="T39" s="85">
        <f>分析係数表!F42</f>
        <v>0.55222602739726023</v>
      </c>
      <c r="U39" s="86">
        <f>S39*T39</f>
        <v>0.18664118244000083</v>
      </c>
      <c r="V39" s="87">
        <f>分析係数表!D42</f>
        <v>0.29537671232876711</v>
      </c>
      <c r="W39" s="167">
        <f>ROUND(S39*V39,0)</f>
        <v>0</v>
      </c>
      <c r="X39" s="76">
        <f>分析係数表!E42</f>
        <v>0.2654109589041096</v>
      </c>
      <c r="Y39" s="166">
        <f>ROUND(S39*X39,0)</f>
        <v>0</v>
      </c>
    </row>
    <row r="40" spans="1:25" x14ac:dyDescent="0.2">
      <c r="A40" s="6" t="s">
        <v>195</v>
      </c>
      <c r="B40" s="5" t="s">
        <v>41</v>
      </c>
      <c r="C40" s="90"/>
      <c r="D40" s="76">
        <f>投入係数表!Q40</f>
        <v>3.6381514257620449E-2</v>
      </c>
      <c r="E40" s="77">
        <f>$C$19*D40</f>
        <v>3.6381514257620449</v>
      </c>
      <c r="F40" s="76">
        <f>分析係数表!C43</f>
        <v>0.42667048218629278</v>
      </c>
      <c r="G40" s="77">
        <f>E40*F40</f>
        <v>1.5522918230966403</v>
      </c>
      <c r="H40" s="77">
        <v>1.9016987238355558</v>
      </c>
      <c r="I40" s="77">
        <f>C40+H40</f>
        <v>1.9016987238355558</v>
      </c>
      <c r="J40" s="76">
        <f>分析係数表!G43</f>
        <v>0.3937480751462889</v>
      </c>
      <c r="K40" s="78">
        <f>I40*J40</f>
        <v>0.74879021201840412</v>
      </c>
      <c r="L40" s="79"/>
      <c r="M40" s="80"/>
      <c r="N40" s="81">
        <f>分析係数表!H43</f>
        <v>3.6537058856533695E-2</v>
      </c>
      <c r="O40" s="82">
        <f t="shared" si="4"/>
        <v>0.52306395266407579</v>
      </c>
      <c r="P40" s="76">
        <f>分析係数表!C43</f>
        <v>0.42667048218629278</v>
      </c>
      <c r="Q40" s="82">
        <f>O40*P40</f>
        <v>0.22317594889744943</v>
      </c>
      <c r="R40" s="83">
        <v>0.42982744234140713</v>
      </c>
      <c r="S40" s="84">
        <f>I40+R40</f>
        <v>2.3315261661769631</v>
      </c>
      <c r="T40" s="85">
        <f>分析係数表!F43</f>
        <v>0.62688635663689563</v>
      </c>
      <c r="U40" s="86">
        <f>S40*T40</f>
        <v>1.4616019437182657</v>
      </c>
      <c r="V40" s="87">
        <f>分析係数表!D43</f>
        <v>0.23175238681860177</v>
      </c>
      <c r="W40" s="167">
        <f>ROUND(S40*V40,0)</f>
        <v>1</v>
      </c>
      <c r="X40" s="76">
        <f>分析係数表!E43</f>
        <v>0.18678780412688636</v>
      </c>
      <c r="Y40" s="166">
        <f>ROUND(S40*X40,0)</f>
        <v>0</v>
      </c>
    </row>
    <row r="41" spans="1:25" x14ac:dyDescent="0.2">
      <c r="A41" s="6" t="s">
        <v>341</v>
      </c>
      <c r="B41" s="5" t="s">
        <v>42</v>
      </c>
      <c r="C41" s="90"/>
      <c r="D41" s="76">
        <f>投入係数表!Q41</f>
        <v>0</v>
      </c>
      <c r="E41" s="77">
        <f>$C$19*D41</f>
        <v>0</v>
      </c>
      <c r="F41" s="76">
        <f>分析係数表!C44</f>
        <v>0.46624741283235149</v>
      </c>
      <c r="G41" s="77">
        <f>E41*F41</f>
        <v>0</v>
      </c>
      <c r="H41" s="77">
        <v>2.7191372678381899E-3</v>
      </c>
      <c r="I41" s="77">
        <f>C41+H41</f>
        <v>2.7191372678381899E-3</v>
      </c>
      <c r="J41" s="76">
        <f>分析係数表!G44</f>
        <v>0.26671004927024261</v>
      </c>
      <c r="K41" s="78">
        <f>I41*J41</f>
        <v>7.2522123467767656E-4</v>
      </c>
      <c r="L41" s="79"/>
      <c r="M41" s="80"/>
      <c r="N41" s="81">
        <f>分析係数表!H44</f>
        <v>0.11393143690736689</v>
      </c>
      <c r="O41" s="82">
        <f t="shared" si="4"/>
        <v>1.6310406361788576</v>
      </c>
      <c r="P41" s="76">
        <f>分析係数表!C44</f>
        <v>0.46624741283235149</v>
      </c>
      <c r="Q41" s="82">
        <f>O41*P41</f>
        <v>0.76046847684282504</v>
      </c>
      <c r="R41" s="83">
        <v>0.77268073271012216</v>
      </c>
      <c r="S41" s="84">
        <f>I41+R41</f>
        <v>0.7753998699779604</v>
      </c>
      <c r="T41" s="85">
        <f>分析係数表!F44</f>
        <v>0.51538533048247648</v>
      </c>
      <c r="U41" s="86">
        <f>S41*T41</f>
        <v>0.39962971824466043</v>
      </c>
      <c r="V41" s="87">
        <f>分析係数表!D44</f>
        <v>0.23854234451984754</v>
      </c>
      <c r="W41" s="167">
        <f>ROUND(S41*V41,0)</f>
        <v>0</v>
      </c>
      <c r="X41" s="76">
        <f>分析係数表!E44</f>
        <v>0.16891326578042204</v>
      </c>
      <c r="Y41" s="166">
        <f>ROUND(S41*X41,0)</f>
        <v>0</v>
      </c>
    </row>
    <row r="42" spans="1:25" x14ac:dyDescent="0.2">
      <c r="A42" s="6" t="s">
        <v>342</v>
      </c>
      <c r="B42" s="5" t="s">
        <v>279</v>
      </c>
      <c r="C42" s="90"/>
      <c r="D42" s="76">
        <f>投入係数表!Q42</f>
        <v>1.9665683382497543E-3</v>
      </c>
      <c r="E42" s="77">
        <f>$C$19*D42</f>
        <v>0.19665683382497542</v>
      </c>
      <c r="F42" s="76">
        <f>分析係数表!C45</f>
        <v>1</v>
      </c>
      <c r="G42" s="77">
        <f>E42*F42</f>
        <v>0.19665683382497542</v>
      </c>
      <c r="H42" s="77">
        <v>0.23454833690137558</v>
      </c>
      <c r="I42" s="77">
        <f>C42+H42</f>
        <v>0.23454833690137558</v>
      </c>
      <c r="J42" s="76">
        <f>分析係数表!G45</f>
        <v>0</v>
      </c>
      <c r="K42" s="78">
        <f>I42*J42</f>
        <v>0</v>
      </c>
      <c r="L42" s="79"/>
      <c r="M42" s="80"/>
      <c r="N42" s="81">
        <f>分析係数表!H45</f>
        <v>0</v>
      </c>
      <c r="O42" s="82">
        <f t="shared" si="4"/>
        <v>0</v>
      </c>
      <c r="P42" s="76">
        <f>分析係数表!C45</f>
        <v>1</v>
      </c>
      <c r="Q42" s="82">
        <f>O42*P42</f>
        <v>0</v>
      </c>
      <c r="R42" s="83">
        <v>3.2373970253186501E-2</v>
      </c>
      <c r="S42" s="84">
        <f>I42+R42</f>
        <v>0.26692230715456211</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投入係数表!Q43</f>
        <v>8.8495575221238937E-3</v>
      </c>
      <c r="E43" s="77">
        <f>$C$19*D43</f>
        <v>0.88495575221238942</v>
      </c>
      <c r="F43" s="76">
        <f>分析係数表!C46</f>
        <v>1</v>
      </c>
      <c r="G43" s="77">
        <f>E43*F43</f>
        <v>0.88495575221238942</v>
      </c>
      <c r="H43" s="77">
        <v>0.95918980181035152</v>
      </c>
      <c r="I43" s="77">
        <f>C43+H43</f>
        <v>0.95918980181035152</v>
      </c>
      <c r="J43" s="76">
        <f>分析係数表!G46</f>
        <v>9.2005076142131978E-3</v>
      </c>
      <c r="K43" s="78">
        <f>I43*J43</f>
        <v>8.8250330750317876E-3</v>
      </c>
      <c r="L43" s="79"/>
      <c r="M43" s="80"/>
      <c r="N43" s="81">
        <f>分析係数表!H46</f>
        <v>5.6971329181394824E-2</v>
      </c>
      <c r="O43" s="82">
        <f t="shared" si="4"/>
        <v>0.81560064117798292</v>
      </c>
      <c r="P43" s="76">
        <f>分析係数表!C46</f>
        <v>1</v>
      </c>
      <c r="Q43" s="82">
        <f>O43*P43</f>
        <v>0.81560064117798292</v>
      </c>
      <c r="R43" s="83">
        <v>0.86119686294904463</v>
      </c>
      <c r="S43" s="84">
        <f>I43+R43</f>
        <v>1.820386664759396</v>
      </c>
      <c r="T43" s="85">
        <f>分析係数表!F46</f>
        <v>0.31329314720812185</v>
      </c>
      <c r="U43" s="86">
        <f>S43*T43</f>
        <v>0.57031466733816738</v>
      </c>
      <c r="V43" s="87">
        <f>分析係数表!D46</f>
        <v>4.7588832487309646E-4</v>
      </c>
      <c r="W43" s="167">
        <f>ROUND(S43*V43,0)</f>
        <v>0</v>
      </c>
      <c r="X43" s="76">
        <f>分析係数表!E46</f>
        <v>1.4276649746192893E-3</v>
      </c>
      <c r="Y43" s="166">
        <f>ROUND(S43*X43,0)</f>
        <v>0</v>
      </c>
    </row>
    <row r="44" spans="1:25" x14ac:dyDescent="0.2">
      <c r="A44" s="192">
        <v>40</v>
      </c>
      <c r="B44" s="14" t="s">
        <v>151</v>
      </c>
      <c r="C44" s="197">
        <f>SUM(C5:C43)</f>
        <v>100</v>
      </c>
      <c r="D44" s="92">
        <f>投入係数表!Q44</f>
        <v>0.57227138643067843</v>
      </c>
      <c r="E44" s="91">
        <f>SUM(E5:E43)</f>
        <v>57.227138643067839</v>
      </c>
      <c r="F44" s="92">
        <f>分析係数表!C47</f>
        <v>0.45905743405002397</v>
      </c>
      <c r="G44" s="91">
        <f>SUM(G5:G43)</f>
        <v>10.870307609645295</v>
      </c>
      <c r="H44" s="91">
        <f>SUM(H5:H43)</f>
        <v>12.678233532497961</v>
      </c>
      <c r="I44" s="91">
        <f>SUM(I5:I43)</f>
        <v>112.67823353249796</v>
      </c>
      <c r="J44" s="92">
        <f>分析係数表!G47</f>
        <v>0.28709558230423765</v>
      </c>
      <c r="K44" s="93">
        <f>SUM(K5:K43)</f>
        <v>22.820378437286596</v>
      </c>
      <c r="L44" s="94">
        <f>最終需要_まとめ!$L$33</f>
        <v>0.62733333333333341</v>
      </c>
      <c r="M44" s="91">
        <f>K44*L44</f>
        <v>14.315984072991126</v>
      </c>
      <c r="N44" s="95">
        <f>分析係数表!H47</f>
        <v>1</v>
      </c>
      <c r="O44" s="96">
        <f>SUM(O5:O43)</f>
        <v>14.315984072991126</v>
      </c>
      <c r="P44" s="92">
        <f>分析係数表!C47</f>
        <v>0.45905743405002397</v>
      </c>
      <c r="Q44" s="96">
        <f>SUM(Q5:Q43)</f>
        <v>6.9440160876703709</v>
      </c>
      <c r="R44" s="91">
        <f>SUM(R5:R43)</f>
        <v>8.1670446315199481</v>
      </c>
      <c r="S44" s="97">
        <f>SUM(S5:S43)</f>
        <v>120.8452781640179</v>
      </c>
      <c r="T44" s="98">
        <f>分析係数表!F47</f>
        <v>0.51476641739392903</v>
      </c>
      <c r="U44" s="99">
        <f>SUM(U5:U43)</f>
        <v>52.393826668537429</v>
      </c>
      <c r="V44" s="100">
        <f>分析係数表!D47</f>
        <v>0.1047101618971789</v>
      </c>
      <c r="W44" s="164">
        <f>SUM(W5:W43)</f>
        <v>11</v>
      </c>
      <c r="X44" s="92">
        <f>分析係数表!E47</f>
        <v>8.1677152774525266E-2</v>
      </c>
      <c r="Y44" s="165">
        <f>SUM(Y5:Y43)</f>
        <v>9</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38"/>
  <sheetViews>
    <sheetView workbookViewId="0">
      <selection activeCell="L17" sqref="L17"/>
    </sheetView>
  </sheetViews>
  <sheetFormatPr defaultRowHeight="13" x14ac:dyDescent="0.2"/>
  <cols>
    <col min="1" max="1" width="3.6328125" customWidth="1"/>
    <col min="18" max="18" width="29.6328125" customWidth="1"/>
  </cols>
  <sheetData>
    <row r="1" spans="1:18" ht="14" x14ac:dyDescent="0.2">
      <c r="A1" s="29" t="s">
        <v>111</v>
      </c>
    </row>
    <row r="2" spans="1:18" x14ac:dyDescent="0.2">
      <c r="A2" s="16"/>
      <c r="B2" s="30" t="s">
        <v>112</v>
      </c>
      <c r="C2" s="17"/>
      <c r="D2" s="17"/>
      <c r="E2" s="17"/>
      <c r="F2" s="17"/>
      <c r="G2" s="17"/>
      <c r="H2" s="17"/>
      <c r="I2" s="17"/>
      <c r="J2" s="17"/>
      <c r="K2" s="17"/>
      <c r="L2" s="17"/>
      <c r="M2" s="17"/>
      <c r="N2" s="17"/>
      <c r="O2" s="17"/>
      <c r="P2" s="17"/>
      <c r="Q2" s="17"/>
      <c r="R2" s="31"/>
    </row>
    <row r="3" spans="1:18" ht="14" x14ac:dyDescent="0.3">
      <c r="A3" s="25"/>
      <c r="B3" s="32"/>
      <c r="R3" s="33"/>
    </row>
    <row r="4" spans="1:18" x14ac:dyDescent="0.2">
      <c r="A4" s="34" t="s">
        <v>324</v>
      </c>
      <c r="R4" s="33"/>
    </row>
    <row r="5" spans="1:18" x14ac:dyDescent="0.2">
      <c r="A5" s="25"/>
      <c r="B5" s="35" t="s">
        <v>325</v>
      </c>
      <c r="R5" s="33"/>
    </row>
    <row r="6" spans="1:18" x14ac:dyDescent="0.2">
      <c r="A6" s="25"/>
      <c r="B6" s="35" t="s">
        <v>326</v>
      </c>
      <c r="R6" s="33"/>
    </row>
    <row r="7" spans="1:18" x14ac:dyDescent="0.2">
      <c r="A7" s="25"/>
      <c r="B7" s="35" t="s">
        <v>327</v>
      </c>
      <c r="R7" s="33"/>
    </row>
    <row r="8" spans="1:18" x14ac:dyDescent="0.2">
      <c r="A8" s="25"/>
      <c r="B8" s="35" t="s">
        <v>328</v>
      </c>
      <c r="R8" s="33"/>
    </row>
    <row r="9" spans="1:18" x14ac:dyDescent="0.2">
      <c r="A9" s="25"/>
      <c r="B9" s="35" t="s">
        <v>329</v>
      </c>
      <c r="R9" s="33"/>
    </row>
    <row r="10" spans="1:18" x14ac:dyDescent="0.2">
      <c r="A10" s="25"/>
      <c r="B10" s="35" t="s">
        <v>330</v>
      </c>
      <c r="R10" s="33"/>
    </row>
    <row r="11" spans="1:18" x14ac:dyDescent="0.2">
      <c r="A11" s="25"/>
      <c r="B11" s="35" t="s">
        <v>331</v>
      </c>
      <c r="R11" s="33"/>
    </row>
    <row r="12" spans="1:18" ht="14" x14ac:dyDescent="0.3">
      <c r="A12" s="25"/>
      <c r="B12" s="32"/>
      <c r="R12" s="33"/>
    </row>
    <row r="13" spans="1:18" x14ac:dyDescent="0.2">
      <c r="A13" s="34" t="s">
        <v>113</v>
      </c>
      <c r="R13" s="33"/>
    </row>
    <row r="14" spans="1:18" x14ac:dyDescent="0.2">
      <c r="A14" s="25"/>
      <c r="B14" s="36" t="s">
        <v>362</v>
      </c>
      <c r="R14" s="33"/>
    </row>
    <row r="15" spans="1:18" x14ac:dyDescent="0.2">
      <c r="A15" s="25"/>
      <c r="B15" s="36" t="s">
        <v>364</v>
      </c>
      <c r="R15" s="33"/>
    </row>
    <row r="16" spans="1:18" x14ac:dyDescent="0.2">
      <c r="A16" s="25"/>
      <c r="B16" s="36" t="s">
        <v>96</v>
      </c>
      <c r="R16" s="33"/>
    </row>
    <row r="17" spans="1:18" x14ac:dyDescent="0.2">
      <c r="A17" s="25"/>
      <c r="B17" s="36" t="s">
        <v>97</v>
      </c>
      <c r="R17" s="33"/>
    </row>
    <row r="18" spans="1:18" x14ac:dyDescent="0.2">
      <c r="A18" s="25"/>
      <c r="B18" s="36" t="s">
        <v>98</v>
      </c>
      <c r="R18" s="33"/>
    </row>
    <row r="19" spans="1:18" x14ac:dyDescent="0.2">
      <c r="A19" s="25"/>
      <c r="B19" s="36" t="s">
        <v>99</v>
      </c>
      <c r="R19" s="33"/>
    </row>
    <row r="20" spans="1:18" x14ac:dyDescent="0.2">
      <c r="A20" s="25"/>
      <c r="B20" s="36" t="s">
        <v>332</v>
      </c>
      <c r="R20" s="33"/>
    </row>
    <row r="21" spans="1:18" x14ac:dyDescent="0.2">
      <c r="A21" s="25"/>
      <c r="B21" s="36" t="s">
        <v>100</v>
      </c>
      <c r="R21" s="33"/>
    </row>
    <row r="22" spans="1:18" ht="13.5" x14ac:dyDescent="0.2">
      <c r="A22" s="25"/>
      <c r="B22" s="37"/>
      <c r="R22" s="33"/>
    </row>
    <row r="23" spans="1:18" x14ac:dyDescent="0.2">
      <c r="A23" s="38" t="s">
        <v>114</v>
      </c>
      <c r="R23" s="33"/>
    </row>
    <row r="24" spans="1:18" x14ac:dyDescent="0.2">
      <c r="A24" s="25"/>
      <c r="B24" s="39" t="s">
        <v>115</v>
      </c>
      <c r="R24" s="33"/>
    </row>
    <row r="25" spans="1:18" x14ac:dyDescent="0.2">
      <c r="A25" s="25"/>
      <c r="B25" s="39" t="s">
        <v>363</v>
      </c>
      <c r="R25" s="33"/>
    </row>
    <row r="26" spans="1:18" x14ac:dyDescent="0.2">
      <c r="A26" s="25"/>
      <c r="B26" s="39" t="s">
        <v>333</v>
      </c>
      <c r="R26" s="33"/>
    </row>
    <row r="27" spans="1:18" x14ac:dyDescent="0.2">
      <c r="A27" s="25"/>
      <c r="B27" s="39" t="s">
        <v>116</v>
      </c>
      <c r="R27" s="33"/>
    </row>
    <row r="28" spans="1:18" x14ac:dyDescent="0.2">
      <c r="A28" s="25"/>
      <c r="B28" s="36" t="s">
        <v>334</v>
      </c>
      <c r="R28" s="33"/>
    </row>
    <row r="29" spans="1:18" x14ac:dyDescent="0.2">
      <c r="A29" s="25"/>
      <c r="B29" s="40" t="s">
        <v>117</v>
      </c>
      <c r="R29" s="33"/>
    </row>
    <row r="30" spans="1:18" x14ac:dyDescent="0.2">
      <c r="A30" s="25"/>
      <c r="B30" s="36"/>
      <c r="R30" s="33"/>
    </row>
    <row r="31" spans="1:18" ht="13.5" x14ac:dyDescent="0.2">
      <c r="A31" s="25"/>
      <c r="B31" s="37"/>
      <c r="R31" s="33"/>
    </row>
    <row r="32" spans="1:18" x14ac:dyDescent="0.2">
      <c r="A32" s="38" t="s">
        <v>101</v>
      </c>
      <c r="R32" s="33"/>
    </row>
    <row r="33" spans="1:18" x14ac:dyDescent="0.2">
      <c r="A33" s="25"/>
      <c r="B33" s="36" t="s">
        <v>335</v>
      </c>
      <c r="R33" s="33"/>
    </row>
    <row r="34" spans="1:18" x14ac:dyDescent="0.2">
      <c r="A34" s="25"/>
      <c r="B34" s="36" t="s">
        <v>336</v>
      </c>
      <c r="R34" s="33"/>
    </row>
    <row r="35" spans="1:18" x14ac:dyDescent="0.2">
      <c r="A35" s="25"/>
      <c r="B35" s="36" t="s">
        <v>337</v>
      </c>
      <c r="R35" s="33"/>
    </row>
    <row r="36" spans="1:18" x14ac:dyDescent="0.2">
      <c r="A36" s="25"/>
      <c r="B36" s="39" t="s">
        <v>118</v>
      </c>
      <c r="R36" s="33"/>
    </row>
    <row r="37" spans="1:18" x14ac:dyDescent="0.2">
      <c r="A37" s="25"/>
      <c r="B37" s="36" t="s">
        <v>338</v>
      </c>
      <c r="R37" s="33"/>
    </row>
    <row r="38" spans="1:18" ht="14" x14ac:dyDescent="0.3">
      <c r="A38" s="19"/>
      <c r="B38" s="41"/>
      <c r="C38" s="20"/>
      <c r="D38" s="20"/>
      <c r="E38" s="20"/>
      <c r="F38" s="20"/>
      <c r="G38" s="20"/>
      <c r="H38" s="20"/>
      <c r="I38" s="20"/>
      <c r="J38" s="20"/>
      <c r="K38" s="20"/>
      <c r="L38" s="20"/>
      <c r="M38" s="20"/>
      <c r="N38" s="20"/>
      <c r="O38" s="20"/>
      <c r="P38" s="20"/>
      <c r="Q38" s="20"/>
      <c r="R38" s="42"/>
    </row>
  </sheetData>
  <phoneticPr fontId="5"/>
  <pageMargins left="0.75" right="0.75" top="1" bottom="1" header="0.51200000000000001" footer="0.51200000000000001"/>
  <pageSetup paperSize="9" scale="85"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298</v>
      </c>
      <c r="S2" s="3" t="s">
        <v>153</v>
      </c>
      <c r="U2" s="64" t="s">
        <v>210</v>
      </c>
      <c r="W2" s="3" t="s">
        <v>130</v>
      </c>
      <c r="Y2" s="3" t="s">
        <v>154</v>
      </c>
    </row>
    <row r="3" spans="1:25" ht="44" x14ac:dyDescent="0.2">
      <c r="B3" s="65"/>
      <c r="C3" s="66" t="s">
        <v>228</v>
      </c>
      <c r="D3" s="66" t="s">
        <v>312</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投入係数表!R5</f>
        <v>0</v>
      </c>
      <c r="E5" s="77">
        <f t="shared" ref="E5:E38" si="0">$C$20*D5</f>
        <v>0</v>
      </c>
      <c r="F5" s="76">
        <f>分析係数表!C8</f>
        <v>0.32915796798886565</v>
      </c>
      <c r="G5" s="77">
        <f t="shared" ref="G5:G38" si="1">E5*F5</f>
        <v>0</v>
      </c>
      <c r="H5" s="77">
        <f t="array" ref="H5:H43">MMULT(逆行列係数!C5:AO43,'16'!G5:G43)</f>
        <v>1.1211985471935449E-3</v>
      </c>
      <c r="I5" s="77">
        <f t="shared" ref="I5:I38" si="2">C5+H5</f>
        <v>1.1211985471935449E-3</v>
      </c>
      <c r="J5" s="76">
        <f>分析係数表!G8</f>
        <v>0.11991869918699187</v>
      </c>
      <c r="K5" s="78">
        <f t="shared" ref="K5:K38" si="3">I5*J5</f>
        <v>1.3445267130979502E-4</v>
      </c>
      <c r="L5" s="79" t="s">
        <v>184</v>
      </c>
      <c r="M5" s="80" t="s">
        <v>184</v>
      </c>
      <c r="N5" s="81">
        <f>分析係数表!H8</f>
        <v>1.1827414015597823E-2</v>
      </c>
      <c r="O5" s="82">
        <f t="shared" ref="O5:O43" si="4">$M$44*N5</f>
        <v>0.18243483760712029</v>
      </c>
      <c r="P5" s="76">
        <f>分析係数表!C8</f>
        <v>0.32915796798886565</v>
      </c>
      <c r="Q5" s="82">
        <f t="shared" ref="Q5:Q38" si="5">O5*P5</f>
        <v>6.0049880437138402E-2</v>
      </c>
      <c r="R5" s="83">
        <f t="array" ref="R5:R43">MMULT(逆行列係数!C5:AO43,'16'!Q5:Q43)</f>
        <v>7.6999895148601991E-2</v>
      </c>
      <c r="S5" s="84">
        <f t="shared" ref="S5:S38" si="6">I5+R5</f>
        <v>7.8121093695795535E-2</v>
      </c>
      <c r="T5" s="85">
        <f>分析係数表!F8</f>
        <v>0.45172764227642276</v>
      </c>
      <c r="U5" s="86">
        <f t="shared" ref="U5:U38" si="7">S5*T5</f>
        <v>3.5289457467257229E-2</v>
      </c>
      <c r="V5" s="87">
        <f>分析係数表!D8</f>
        <v>0.19461382113821138</v>
      </c>
      <c r="W5" s="167">
        <f t="shared" ref="W5:W38" si="8">ROUND(S5*V5,0)</f>
        <v>0</v>
      </c>
      <c r="X5" s="76">
        <f>分析係数表!E8</f>
        <v>6.0467479674796751E-2</v>
      </c>
      <c r="Y5" s="166">
        <f t="shared" ref="Y5:Y38" si="9">ROUND(S5*X5,0)</f>
        <v>0</v>
      </c>
    </row>
    <row r="6" spans="1:25" x14ac:dyDescent="0.2">
      <c r="A6" s="6" t="s">
        <v>220</v>
      </c>
      <c r="B6" s="5" t="s">
        <v>266</v>
      </c>
      <c r="C6" s="90"/>
      <c r="D6" s="76">
        <f>投入係数表!R6</f>
        <v>0</v>
      </c>
      <c r="E6" s="77">
        <f t="shared" si="0"/>
        <v>0</v>
      </c>
      <c r="F6" s="76">
        <f>分析係数表!C9</f>
        <v>0.9329896907216495</v>
      </c>
      <c r="G6" s="77">
        <f t="shared" si="1"/>
        <v>0</v>
      </c>
      <c r="H6" s="77">
        <v>6.7963565377564706E-4</v>
      </c>
      <c r="I6" s="77">
        <f t="shared" si="2"/>
        <v>6.7963565377564706E-4</v>
      </c>
      <c r="J6" s="76">
        <f>分析係数表!G9</f>
        <v>0.24615384615384617</v>
      </c>
      <c r="K6" s="78">
        <f t="shared" si="3"/>
        <v>1.6729493016015928E-4</v>
      </c>
      <c r="L6" s="79"/>
      <c r="M6" s="80"/>
      <c r="N6" s="81">
        <f>分析係数表!H9</f>
        <v>6.1718004825225836E-4</v>
      </c>
      <c r="O6" s="82">
        <f t="shared" si="4"/>
        <v>9.5198444671647214E-3</v>
      </c>
      <c r="P6" s="76">
        <f>分析係数表!C9</f>
        <v>0.9329896907216495</v>
      </c>
      <c r="Q6" s="82">
        <f t="shared" si="5"/>
        <v>8.8819167451382203E-3</v>
      </c>
      <c r="R6" s="83">
        <v>1.1573051520068425E-2</v>
      </c>
      <c r="S6" s="84">
        <f t="shared" si="6"/>
        <v>1.2252687173844073E-2</v>
      </c>
      <c r="T6" s="85">
        <f>分析係数表!F9</f>
        <v>0.67179487179487174</v>
      </c>
      <c r="U6" s="86">
        <f t="shared" si="7"/>
        <v>8.2312924090952484E-3</v>
      </c>
      <c r="V6" s="87">
        <f>分析係数表!D9</f>
        <v>0.1076923076923077</v>
      </c>
      <c r="W6" s="167">
        <f t="shared" si="8"/>
        <v>0</v>
      </c>
      <c r="X6" s="76">
        <f>分析係数表!E9</f>
        <v>3.0769230769230771E-2</v>
      </c>
      <c r="Y6" s="166">
        <f t="shared" si="9"/>
        <v>0</v>
      </c>
    </row>
    <row r="7" spans="1:25" x14ac:dyDescent="0.2">
      <c r="A7" s="6" t="s">
        <v>221</v>
      </c>
      <c r="B7" s="5" t="s">
        <v>267</v>
      </c>
      <c r="C7" s="90"/>
      <c r="D7" s="76">
        <f>投入係数表!R7</f>
        <v>0</v>
      </c>
      <c r="E7" s="77">
        <f t="shared" si="0"/>
        <v>0</v>
      </c>
      <c r="F7" s="76">
        <f>分析係数表!C10</f>
        <v>0</v>
      </c>
      <c r="G7" s="77">
        <f t="shared" si="1"/>
        <v>0</v>
      </c>
      <c r="H7" s="77">
        <v>0</v>
      </c>
      <c r="I7" s="77">
        <f t="shared" si="2"/>
        <v>0</v>
      </c>
      <c r="J7" s="76">
        <f>分析係数表!G10</f>
        <v>0</v>
      </c>
      <c r="K7" s="78">
        <f t="shared" si="3"/>
        <v>0</v>
      </c>
      <c r="L7" s="79"/>
      <c r="M7" s="80"/>
      <c r="N7" s="81">
        <f>分析係数表!H10</f>
        <v>1.2006957302362117E-3</v>
      </c>
      <c r="O7" s="82">
        <f t="shared" si="4"/>
        <v>1.852042469066591E-2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222</v>
      </c>
      <c r="B8" s="5" t="s">
        <v>27</v>
      </c>
      <c r="C8" s="90"/>
      <c r="D8" s="76">
        <f>投入係数表!R8</f>
        <v>1.1176930814798256E-4</v>
      </c>
      <c r="E8" s="77">
        <f t="shared" si="0"/>
        <v>1.1176930814798256E-2</v>
      </c>
      <c r="F8" s="76">
        <f>分析係数表!C11</f>
        <v>2.4090210148641766E-2</v>
      </c>
      <c r="G8" s="77">
        <f t="shared" si="1"/>
        <v>2.6925461214531986E-4</v>
      </c>
      <c r="H8" s="77">
        <v>5.7361453513645093E-3</v>
      </c>
      <c r="I8" s="77">
        <f t="shared" si="2"/>
        <v>5.7361453513645093E-3</v>
      </c>
      <c r="J8" s="76">
        <f>分析係数表!G11</f>
        <v>0.35</v>
      </c>
      <c r="K8" s="78">
        <f t="shared" si="3"/>
        <v>2.007650872977578E-3</v>
      </c>
      <c r="L8" s="79"/>
      <c r="M8" s="80"/>
      <c r="N8" s="81">
        <f>分析係数表!H11</f>
        <v>-2.2442910845536666E-5</v>
      </c>
      <c r="O8" s="82">
        <f t="shared" si="4"/>
        <v>-3.4617616244235347E-4</v>
      </c>
      <c r="P8" s="76">
        <f>分析係数表!C11</f>
        <v>2.4090210148641766E-2</v>
      </c>
      <c r="Q8" s="82">
        <f t="shared" si="5"/>
        <v>-8.3394565016866439E-6</v>
      </c>
      <c r="R8" s="83">
        <v>1.5701375358331063E-3</v>
      </c>
      <c r="S8" s="84">
        <f t="shared" si="6"/>
        <v>7.3062828871976156E-3</v>
      </c>
      <c r="T8" s="85">
        <f>分析係数表!F11</f>
        <v>0.57857142857142863</v>
      </c>
      <c r="U8" s="86">
        <f t="shared" si="7"/>
        <v>4.2272065275929067E-3</v>
      </c>
      <c r="V8" s="87">
        <f>分析係数表!D11</f>
        <v>7.1428571428571426E-3</v>
      </c>
      <c r="W8" s="167">
        <f t="shared" si="8"/>
        <v>0</v>
      </c>
      <c r="X8" s="76">
        <f>分析係数表!E11</f>
        <v>7.1428571428571426E-3</v>
      </c>
      <c r="Y8" s="166">
        <f t="shared" si="9"/>
        <v>0</v>
      </c>
    </row>
    <row r="9" spans="1:25" x14ac:dyDescent="0.2">
      <c r="A9" s="6" t="s">
        <v>223</v>
      </c>
      <c r="B9" s="5" t="s">
        <v>191</v>
      </c>
      <c r="C9" s="90"/>
      <c r="D9" s="76">
        <f>投入係数表!R9</f>
        <v>0</v>
      </c>
      <c r="E9" s="77">
        <f t="shared" si="0"/>
        <v>0</v>
      </c>
      <c r="F9" s="76">
        <f>分析係数表!C12</f>
        <v>6.9119669876203549E-2</v>
      </c>
      <c r="G9" s="77">
        <f t="shared" si="1"/>
        <v>0</v>
      </c>
      <c r="H9" s="77">
        <v>3.2150596353996833E-4</v>
      </c>
      <c r="I9" s="77">
        <f t="shared" si="2"/>
        <v>3.2150596353996833E-4</v>
      </c>
      <c r="J9" s="76">
        <f>分析係数表!G12</f>
        <v>0.14290902487742874</v>
      </c>
      <c r="K9" s="78">
        <f t="shared" si="3"/>
        <v>4.5946103741775028E-5</v>
      </c>
      <c r="L9" s="79"/>
      <c r="M9" s="80"/>
      <c r="N9" s="81">
        <f>分析係数表!H12</f>
        <v>9.3328844751164222E-2</v>
      </c>
      <c r="O9" s="82">
        <f t="shared" si="4"/>
        <v>1.439573571516527</v>
      </c>
      <c r="P9" s="76">
        <f>分析係数表!C12</f>
        <v>6.9119669876203549E-2</v>
      </c>
      <c r="Q9" s="82">
        <f t="shared" si="5"/>
        <v>9.9502850025729644E-2</v>
      </c>
      <c r="R9" s="83">
        <v>0.11028537860208788</v>
      </c>
      <c r="S9" s="84">
        <f t="shared" si="6"/>
        <v>0.11060688456562785</v>
      </c>
      <c r="T9" s="85">
        <f>分析係数表!F12</f>
        <v>0.29616851280188849</v>
      </c>
      <c r="U9" s="86">
        <f t="shared" si="7"/>
        <v>3.2758276507452153E-2</v>
      </c>
      <c r="V9" s="87">
        <f>分析係数表!D12</f>
        <v>3.0506627928091518E-2</v>
      </c>
      <c r="W9" s="167">
        <f t="shared" si="8"/>
        <v>0</v>
      </c>
      <c r="X9" s="76">
        <f>分析係数表!E12</f>
        <v>2.6874886508080623E-2</v>
      </c>
      <c r="Y9" s="166">
        <f t="shared" si="9"/>
        <v>0</v>
      </c>
    </row>
    <row r="10" spans="1:25" x14ac:dyDescent="0.2">
      <c r="A10" s="6" t="s">
        <v>224</v>
      </c>
      <c r="B10" s="5" t="s">
        <v>28</v>
      </c>
      <c r="C10" s="90"/>
      <c r="D10" s="76">
        <f>投入係数表!R10</f>
        <v>1.4530010059237734E-3</v>
      </c>
      <c r="E10" s="77">
        <f t="shared" si="0"/>
        <v>0.14530010059237733</v>
      </c>
      <c r="F10" s="76">
        <f>分析係数表!C13</f>
        <v>0</v>
      </c>
      <c r="G10" s="77">
        <f t="shared" si="1"/>
        <v>0</v>
      </c>
      <c r="H10" s="77">
        <v>0</v>
      </c>
      <c r="I10" s="77">
        <f t="shared" si="2"/>
        <v>0</v>
      </c>
      <c r="J10" s="76">
        <f>分析係数表!G13</f>
        <v>0.24503449717750367</v>
      </c>
      <c r="K10" s="78">
        <f t="shared" si="3"/>
        <v>0</v>
      </c>
      <c r="L10" s="79"/>
      <c r="M10" s="80"/>
      <c r="N10" s="81">
        <f>分析係数表!H13</f>
        <v>1.4329798574875161E-2</v>
      </c>
      <c r="O10" s="82">
        <f t="shared" si="4"/>
        <v>0.2210334797194427</v>
      </c>
      <c r="P10" s="76">
        <f>分析係数表!C13</f>
        <v>0</v>
      </c>
      <c r="Q10" s="82">
        <f t="shared" si="5"/>
        <v>0</v>
      </c>
      <c r="R10" s="83">
        <v>0</v>
      </c>
      <c r="S10" s="84">
        <f t="shared" si="6"/>
        <v>0</v>
      </c>
      <c r="T10" s="85">
        <f>分析係数表!F13</f>
        <v>0.38229144888145516</v>
      </c>
      <c r="U10" s="86">
        <f t="shared" si="7"/>
        <v>0</v>
      </c>
      <c r="V10" s="87">
        <f>分析係数表!D13</f>
        <v>0.18806188584570355</v>
      </c>
      <c r="W10" s="167">
        <f t="shared" si="8"/>
        <v>0</v>
      </c>
      <c r="X10" s="76">
        <f>分析係数表!E13</f>
        <v>0.14384277650010455</v>
      </c>
      <c r="Y10" s="166">
        <f t="shared" si="9"/>
        <v>0</v>
      </c>
    </row>
    <row r="11" spans="1:25" x14ac:dyDescent="0.2">
      <c r="A11" s="6" t="s">
        <v>225</v>
      </c>
      <c r="B11" s="5" t="s">
        <v>268</v>
      </c>
      <c r="C11" s="90"/>
      <c r="D11" s="76">
        <f>投入係数表!R11</f>
        <v>1.2294623896278083E-3</v>
      </c>
      <c r="E11" s="77">
        <f t="shared" si="0"/>
        <v>0.12294623896278083</v>
      </c>
      <c r="F11" s="76">
        <f>分析係数表!C14</f>
        <v>0.13476611883691525</v>
      </c>
      <c r="G11" s="77">
        <f t="shared" si="1"/>
        <v>1.65689874506099E-2</v>
      </c>
      <c r="H11" s="77">
        <v>5.063371994983365E-2</v>
      </c>
      <c r="I11" s="77">
        <f t="shared" si="2"/>
        <v>5.063371994983365E-2</v>
      </c>
      <c r="J11" s="76">
        <f>分析係数表!G14</f>
        <v>0.15992647058823528</v>
      </c>
      <c r="K11" s="78">
        <f t="shared" si="3"/>
        <v>8.0976721243300135E-3</v>
      </c>
      <c r="L11" s="79"/>
      <c r="M11" s="80"/>
      <c r="N11" s="81">
        <f>分析係数表!H14</f>
        <v>1.1894742748134433E-3</v>
      </c>
      <c r="O11" s="82">
        <f t="shared" si="4"/>
        <v>1.8347336609444737E-2</v>
      </c>
      <c r="P11" s="76">
        <f>分析係数表!C14</f>
        <v>0.13476611883691525</v>
      </c>
      <c r="Q11" s="82">
        <f t="shared" si="5"/>
        <v>2.4725993458493151E-3</v>
      </c>
      <c r="R11" s="83">
        <v>2.4736999335216701E-2</v>
      </c>
      <c r="S11" s="84">
        <f t="shared" si="6"/>
        <v>7.5370719285050347E-2</v>
      </c>
      <c r="T11" s="85">
        <f>分析係数表!F14</f>
        <v>0.29852941176470588</v>
      </c>
      <c r="U11" s="86">
        <f t="shared" si="7"/>
        <v>2.2500376492448852E-2</v>
      </c>
      <c r="V11" s="87">
        <f>分析係数表!D14</f>
        <v>5.2205882352941178E-2</v>
      </c>
      <c r="W11" s="167">
        <f t="shared" si="8"/>
        <v>0</v>
      </c>
      <c r="X11" s="76">
        <f>分析係数表!E14</f>
        <v>3.6397058823529414E-2</v>
      </c>
      <c r="Y11" s="166">
        <f t="shared" si="9"/>
        <v>0</v>
      </c>
    </row>
    <row r="12" spans="1:25" x14ac:dyDescent="0.2">
      <c r="A12" s="6" t="s">
        <v>226</v>
      </c>
      <c r="B12" s="5" t="s">
        <v>29</v>
      </c>
      <c r="C12" s="90"/>
      <c r="D12" s="76">
        <f>投入係数表!R12</f>
        <v>4.1354644014753549E-3</v>
      </c>
      <c r="E12" s="77">
        <f t="shared" si="0"/>
        <v>0.4135464401475355</v>
      </c>
      <c r="F12" s="76">
        <f>分析係数表!C15</f>
        <v>0</v>
      </c>
      <c r="G12" s="77">
        <f t="shared" si="1"/>
        <v>0</v>
      </c>
      <c r="H12" s="77">
        <v>0</v>
      </c>
      <c r="I12" s="77">
        <f t="shared" si="2"/>
        <v>0</v>
      </c>
      <c r="J12" s="76">
        <f>分析係数表!G15</f>
        <v>9.5137420718816063E-2</v>
      </c>
      <c r="K12" s="78">
        <f t="shared" si="3"/>
        <v>0</v>
      </c>
      <c r="L12" s="79"/>
      <c r="M12" s="80"/>
      <c r="N12" s="81">
        <f>分析係数表!H15</f>
        <v>8.595634853840543E-3</v>
      </c>
      <c r="O12" s="82">
        <f t="shared" si="4"/>
        <v>0.13258547021542139</v>
      </c>
      <c r="P12" s="76">
        <f>分析係数表!C15</f>
        <v>0</v>
      </c>
      <c r="Q12" s="82">
        <f t="shared" si="5"/>
        <v>0</v>
      </c>
      <c r="R12" s="83">
        <v>0</v>
      </c>
      <c r="S12" s="84">
        <f t="shared" si="6"/>
        <v>0</v>
      </c>
      <c r="T12" s="85">
        <f>分析係数表!F15</f>
        <v>0.30443974630021142</v>
      </c>
      <c r="U12" s="86">
        <f t="shared" si="7"/>
        <v>0</v>
      </c>
      <c r="V12" s="87">
        <f>分析係数表!D15</f>
        <v>2.5369978858350951E-2</v>
      </c>
      <c r="W12" s="167">
        <f t="shared" si="8"/>
        <v>0</v>
      </c>
      <c r="X12" s="76">
        <f>分析係数表!E15</f>
        <v>2.1141649048625793E-2</v>
      </c>
      <c r="Y12" s="166">
        <f t="shared" si="9"/>
        <v>0</v>
      </c>
    </row>
    <row r="13" spans="1:25" x14ac:dyDescent="0.2">
      <c r="A13" s="6" t="s">
        <v>227</v>
      </c>
      <c r="B13" s="5" t="s">
        <v>30</v>
      </c>
      <c r="C13" s="90"/>
      <c r="D13" s="76">
        <f>投入係数表!R13</f>
        <v>1.0059237733318432E-3</v>
      </c>
      <c r="E13" s="77">
        <f t="shared" si="0"/>
        <v>0.10059237733318431</v>
      </c>
      <c r="F13" s="76">
        <f>分析係数表!C16</f>
        <v>4.9817336433078729E-2</v>
      </c>
      <c r="G13" s="77">
        <f t="shared" si="1"/>
        <v>5.0112443042104457E-3</v>
      </c>
      <c r="H13" s="77">
        <v>9.9604285479886669E-3</v>
      </c>
      <c r="I13" s="77">
        <f t="shared" si="2"/>
        <v>9.9604285479886669E-3</v>
      </c>
      <c r="J13" s="76">
        <f>分析係数表!G16</f>
        <v>3.313253012048193E-2</v>
      </c>
      <c r="K13" s="78">
        <f t="shared" si="3"/>
        <v>3.3001419887914259E-4</v>
      </c>
      <c r="L13" s="79"/>
      <c r="M13" s="80"/>
      <c r="N13" s="81">
        <f>分析係数表!H16</f>
        <v>1.6966840599225718E-2</v>
      </c>
      <c r="O13" s="82">
        <f t="shared" si="4"/>
        <v>0.2617091788064192</v>
      </c>
      <c r="P13" s="76">
        <f>分析係数表!C16</f>
        <v>4.9817336433078729E-2</v>
      </c>
      <c r="Q13" s="82">
        <f t="shared" si="5"/>
        <v>1.3037654208224142E-2</v>
      </c>
      <c r="R13" s="83">
        <v>1.5888722654363287E-2</v>
      </c>
      <c r="S13" s="84">
        <f t="shared" si="6"/>
        <v>2.5849151202351955E-2</v>
      </c>
      <c r="T13" s="85">
        <f>分析係数表!F16</f>
        <v>0.28614457831325302</v>
      </c>
      <c r="U13" s="86">
        <f t="shared" si="7"/>
        <v>7.3965944705525173E-3</v>
      </c>
      <c r="V13" s="87">
        <f>分析係数表!D16</f>
        <v>3.0120481927710843E-2</v>
      </c>
      <c r="W13" s="167">
        <f t="shared" si="8"/>
        <v>0</v>
      </c>
      <c r="X13" s="76">
        <f>分析係数表!E16</f>
        <v>1.8072289156626505E-2</v>
      </c>
      <c r="Y13" s="166">
        <f t="shared" si="9"/>
        <v>0</v>
      </c>
    </row>
    <row r="14" spans="1:25" x14ac:dyDescent="0.2">
      <c r="A14" s="6" t="s">
        <v>2</v>
      </c>
      <c r="B14" s="5" t="s">
        <v>365</v>
      </c>
      <c r="C14" s="90"/>
      <c r="D14" s="76">
        <f>投入係数表!R14</f>
        <v>2.1236168548116687E-2</v>
      </c>
      <c r="E14" s="77">
        <f t="shared" si="0"/>
        <v>2.1236168548116687</v>
      </c>
      <c r="F14" s="76">
        <f>分析係数表!C17</f>
        <v>0.15217391304347827</v>
      </c>
      <c r="G14" s="77">
        <f t="shared" si="1"/>
        <v>0.32315908660177572</v>
      </c>
      <c r="H14" s="77">
        <v>0.35871059536516742</v>
      </c>
      <c r="I14" s="77">
        <f t="shared" si="2"/>
        <v>0.35871059536516742</v>
      </c>
      <c r="J14" s="76">
        <f>分析係数表!G17</f>
        <v>0.21460800902425267</v>
      </c>
      <c r="K14" s="78">
        <f t="shared" si="3"/>
        <v>7.6982166687222894E-2</v>
      </c>
      <c r="L14" s="79"/>
      <c r="M14" s="80"/>
      <c r="N14" s="81">
        <f>分析係数表!H17</f>
        <v>2.9400213207653033E-3</v>
      </c>
      <c r="O14" s="82">
        <f t="shared" si="4"/>
        <v>4.5349077279948309E-2</v>
      </c>
      <c r="P14" s="76">
        <f>分析係数表!C17</f>
        <v>0.15217391304347827</v>
      </c>
      <c r="Q14" s="82">
        <f t="shared" si="5"/>
        <v>6.9009465426008304E-3</v>
      </c>
      <c r="R14" s="83">
        <v>1.7627210998947387E-2</v>
      </c>
      <c r="S14" s="84">
        <f t="shared" si="6"/>
        <v>0.37633780636411479</v>
      </c>
      <c r="T14" s="85">
        <f>分析係数表!F17</f>
        <v>0.3288212069937958</v>
      </c>
      <c r="U14" s="86">
        <f t="shared" si="7"/>
        <v>0.12374785172604563</v>
      </c>
      <c r="V14" s="87">
        <f>分析係数表!D17</f>
        <v>7.4732092498589961E-2</v>
      </c>
      <c r="W14" s="167">
        <f t="shared" si="8"/>
        <v>0</v>
      </c>
      <c r="X14" s="76">
        <f>分析係数表!E17</f>
        <v>6.9655950366610264E-2</v>
      </c>
      <c r="Y14" s="166">
        <f t="shared" si="9"/>
        <v>0</v>
      </c>
    </row>
    <row r="15" spans="1:25" x14ac:dyDescent="0.2">
      <c r="A15" s="6" t="s">
        <v>3</v>
      </c>
      <c r="B15" s="5" t="s">
        <v>31</v>
      </c>
      <c r="C15" s="90"/>
      <c r="D15" s="76">
        <f>投入係数表!R15</f>
        <v>4.4707723259193024E-3</v>
      </c>
      <c r="E15" s="77">
        <f t="shared" si="0"/>
        <v>0.44707723259193022</v>
      </c>
      <c r="F15" s="76">
        <f>分析係数表!C18</f>
        <v>0.51625386996904021</v>
      </c>
      <c r="G15" s="77">
        <f t="shared" si="1"/>
        <v>0.23080535150063269</v>
      </c>
      <c r="H15" s="77">
        <v>0.26832363618939709</v>
      </c>
      <c r="I15" s="77">
        <f t="shared" si="2"/>
        <v>0.26832363618939709</v>
      </c>
      <c r="J15" s="76">
        <f>分析係数表!G18</f>
        <v>0.21552579365079366</v>
      </c>
      <c r="K15" s="78">
        <f t="shared" si="3"/>
        <v>5.7830664644986624E-2</v>
      </c>
      <c r="L15" s="79"/>
      <c r="M15" s="80"/>
      <c r="N15" s="81">
        <f>分析係数表!H18</f>
        <v>4.488582169107333E-4</v>
      </c>
      <c r="O15" s="82">
        <f t="shared" si="4"/>
        <v>6.9235232488470697E-3</v>
      </c>
      <c r="P15" s="76">
        <f>分析係数表!C18</f>
        <v>0.51625386996904021</v>
      </c>
      <c r="Q15" s="82">
        <f t="shared" si="5"/>
        <v>3.5742956710379217E-3</v>
      </c>
      <c r="R15" s="83">
        <v>1.1547667212483645E-2</v>
      </c>
      <c r="S15" s="84">
        <f t="shared" si="6"/>
        <v>0.27987130340188071</v>
      </c>
      <c r="T15" s="85">
        <f>分析係数表!F18</f>
        <v>0.45783730158730157</v>
      </c>
      <c r="U15" s="86">
        <f t="shared" si="7"/>
        <v>0.12813552234123804</v>
      </c>
      <c r="V15" s="87">
        <f>分析係数表!D18</f>
        <v>4.1418650793650792E-2</v>
      </c>
      <c r="W15" s="167">
        <f t="shared" si="8"/>
        <v>0</v>
      </c>
      <c r="X15" s="76">
        <f>分析係数表!E18</f>
        <v>3.8690476190476192E-2</v>
      </c>
      <c r="Y15" s="166">
        <f t="shared" si="9"/>
        <v>0</v>
      </c>
    </row>
    <row r="16" spans="1:25" x14ac:dyDescent="0.2">
      <c r="A16" s="6" t="s">
        <v>4</v>
      </c>
      <c r="B16" s="5" t="s">
        <v>32</v>
      </c>
      <c r="C16" s="90"/>
      <c r="D16" s="76">
        <f>投入係数表!R16</f>
        <v>9.5562758466525094E-2</v>
      </c>
      <c r="E16" s="77">
        <f t="shared" si="0"/>
        <v>9.5562758466525093</v>
      </c>
      <c r="F16" s="76">
        <f>分析係数表!C19</f>
        <v>8.2563671984326903E-2</v>
      </c>
      <c r="G16" s="77">
        <f t="shared" si="1"/>
        <v>0.78900122439476361</v>
      </c>
      <c r="H16" s="77">
        <v>0.8503658280946691</v>
      </c>
      <c r="I16" s="77">
        <f t="shared" si="2"/>
        <v>0.8503658280946691</v>
      </c>
      <c r="J16" s="76">
        <f>分析係数表!G19</f>
        <v>5.7971014492753624E-2</v>
      </c>
      <c r="K16" s="78">
        <f t="shared" si="3"/>
        <v>4.9296569744618497E-2</v>
      </c>
      <c r="L16" s="79"/>
      <c r="M16" s="80"/>
      <c r="N16" s="81">
        <f>分析係数表!H19</f>
        <v>-1.1221455422768333E-4</v>
      </c>
      <c r="O16" s="82">
        <f t="shared" si="4"/>
        <v>-1.7308808122117674E-3</v>
      </c>
      <c r="P16" s="76">
        <f>分析係数表!C19</f>
        <v>8.2563671984326903E-2</v>
      </c>
      <c r="Q16" s="82">
        <f t="shared" si="5"/>
        <v>-1.4290787562341769E-4</v>
      </c>
      <c r="R16" s="83">
        <v>1.065670740532312E-3</v>
      </c>
      <c r="S16" s="84">
        <f t="shared" si="6"/>
        <v>0.85143149883520142</v>
      </c>
      <c r="T16" s="85">
        <f>分析係数表!F19</f>
        <v>0.2402745995423341</v>
      </c>
      <c r="U16" s="86">
        <f t="shared" si="7"/>
        <v>0.20457736242035732</v>
      </c>
      <c r="V16" s="87">
        <f>分析係数表!D19</f>
        <v>4.6529366895499621E-2</v>
      </c>
      <c r="W16" s="167">
        <f t="shared" si="8"/>
        <v>0</v>
      </c>
      <c r="X16" s="76">
        <f>分析係数表!E19</f>
        <v>5.1106025934401222E-2</v>
      </c>
      <c r="Y16" s="166">
        <f t="shared" si="9"/>
        <v>0</v>
      </c>
    </row>
    <row r="17" spans="1:25" x14ac:dyDescent="0.2">
      <c r="A17" s="6" t="s">
        <v>5</v>
      </c>
      <c r="B17" s="5" t="s">
        <v>33</v>
      </c>
      <c r="C17" s="90"/>
      <c r="D17" s="76">
        <f>投入係数表!R17</f>
        <v>2.0230244774784845E-2</v>
      </c>
      <c r="E17" s="77">
        <f t="shared" si="0"/>
        <v>2.0230244774784847</v>
      </c>
      <c r="F17" s="76">
        <f>分析係数表!C20</f>
        <v>2.7239392352016778E-2</v>
      </c>
      <c r="G17" s="77">
        <f t="shared" si="1"/>
        <v>5.5105957479770172E-2</v>
      </c>
      <c r="H17" s="77">
        <v>6.0413243135673818E-2</v>
      </c>
      <c r="I17" s="77">
        <f t="shared" si="2"/>
        <v>6.0413243135673818E-2</v>
      </c>
      <c r="J17" s="76">
        <f>分析係数表!G20</f>
        <v>0.10507246376811594</v>
      </c>
      <c r="K17" s="78">
        <f t="shared" si="3"/>
        <v>6.3477683004874658E-3</v>
      </c>
      <c r="L17" s="79"/>
      <c r="M17" s="80"/>
      <c r="N17" s="81">
        <f>分析係数表!H20</f>
        <v>5.610727711384166E-4</v>
      </c>
      <c r="O17" s="82">
        <f t="shared" si="4"/>
        <v>8.654404061058836E-3</v>
      </c>
      <c r="P17" s="76">
        <f>分析係数表!C20</f>
        <v>2.7239392352016778E-2</v>
      </c>
      <c r="Q17" s="82">
        <f t="shared" si="5"/>
        <v>2.35740707792069E-4</v>
      </c>
      <c r="R17" s="83">
        <v>7.8303010284644088E-4</v>
      </c>
      <c r="S17" s="84">
        <f t="shared" si="6"/>
        <v>6.1196273238520262E-2</v>
      </c>
      <c r="T17" s="85">
        <f>分析係数表!F20</f>
        <v>0.2318840579710145</v>
      </c>
      <c r="U17" s="86">
        <f t="shared" si="7"/>
        <v>1.4190440171251076E-2</v>
      </c>
      <c r="V17" s="87">
        <f>分析係数表!D20</f>
        <v>0</v>
      </c>
      <c r="W17" s="167">
        <f t="shared" si="8"/>
        <v>0</v>
      </c>
      <c r="X17" s="76">
        <f>分析係数表!E20</f>
        <v>0</v>
      </c>
      <c r="Y17" s="166">
        <f t="shared" si="9"/>
        <v>0</v>
      </c>
    </row>
    <row r="18" spans="1:25" x14ac:dyDescent="0.2">
      <c r="A18" s="6" t="s">
        <v>6</v>
      </c>
      <c r="B18" s="5" t="s">
        <v>34</v>
      </c>
      <c r="C18" s="90"/>
      <c r="D18" s="76">
        <f>投入係数表!R18</f>
        <v>3.3642561752542752E-2</v>
      </c>
      <c r="E18" s="77">
        <f t="shared" si="0"/>
        <v>3.3642561752542752</v>
      </c>
      <c r="F18" s="76">
        <f>分析係数表!C21</f>
        <v>0.24117205108940643</v>
      </c>
      <c r="G18" s="77">
        <f t="shared" si="1"/>
        <v>0.81136456217627517</v>
      </c>
      <c r="H18" s="77">
        <v>0.84924167924306193</v>
      </c>
      <c r="I18" s="77">
        <f t="shared" si="2"/>
        <v>0.84924167924306193</v>
      </c>
      <c r="J18" s="76">
        <f>分析係数表!G21</f>
        <v>0.28520236087689715</v>
      </c>
      <c r="K18" s="78">
        <f t="shared" si="3"/>
        <v>0.24220573187518188</v>
      </c>
      <c r="L18" s="79"/>
      <c r="M18" s="80"/>
      <c r="N18" s="81">
        <f>分析係数表!H21</f>
        <v>9.4260225551254001E-4</v>
      </c>
      <c r="O18" s="82">
        <f t="shared" si="4"/>
        <v>1.4539398822578847E-2</v>
      </c>
      <c r="P18" s="76">
        <f>分析係数表!C21</f>
        <v>0.24117205108940643</v>
      </c>
      <c r="Q18" s="82">
        <f t="shared" si="5"/>
        <v>3.5064966356482415E-3</v>
      </c>
      <c r="R18" s="83">
        <v>1.0324874417767787E-2</v>
      </c>
      <c r="S18" s="84">
        <f t="shared" si="6"/>
        <v>0.85956655366082968</v>
      </c>
      <c r="T18" s="85">
        <f>分析係数表!F21</f>
        <v>0.42559021922428331</v>
      </c>
      <c r="U18" s="86">
        <f t="shared" si="7"/>
        <v>0.3658231180103742</v>
      </c>
      <c r="V18" s="87">
        <f>分析係数表!D21</f>
        <v>8.8743676222596962E-2</v>
      </c>
      <c r="W18" s="167">
        <f t="shared" si="8"/>
        <v>0</v>
      </c>
      <c r="X18" s="76">
        <f>分析係数表!E21</f>
        <v>7.2512647554806076E-2</v>
      </c>
      <c r="Y18" s="166">
        <f t="shared" si="9"/>
        <v>0</v>
      </c>
    </row>
    <row r="19" spans="1:25" x14ac:dyDescent="0.2">
      <c r="A19" s="6" t="s">
        <v>7</v>
      </c>
      <c r="B19" s="5" t="s">
        <v>269</v>
      </c>
      <c r="C19" s="90"/>
      <c r="D19" s="76">
        <f>投入係数表!R19</f>
        <v>4.1019336090309604E-2</v>
      </c>
      <c r="E19" s="77">
        <f t="shared" si="0"/>
        <v>4.1019336090309606</v>
      </c>
      <c r="F19" s="76">
        <f>分析係数表!C22</f>
        <v>3.5323801513877262E-2</v>
      </c>
      <c r="G19" s="77">
        <f t="shared" si="1"/>
        <v>0.14489588862851185</v>
      </c>
      <c r="H19" s="77">
        <v>0.14711559672467422</v>
      </c>
      <c r="I19" s="77">
        <f t="shared" si="2"/>
        <v>0.14711559672467422</v>
      </c>
      <c r="J19" s="76">
        <f>分析係数表!G22</f>
        <v>0.19469026548672566</v>
      </c>
      <c r="K19" s="78">
        <f t="shared" si="3"/>
        <v>2.8641974583564891E-2</v>
      </c>
      <c r="L19" s="79"/>
      <c r="M19" s="80"/>
      <c r="N19" s="81">
        <f>分析係数表!H22</f>
        <v>4.4885821691073332E-5</v>
      </c>
      <c r="O19" s="82">
        <f t="shared" si="4"/>
        <v>6.9235232488470695E-4</v>
      </c>
      <c r="P19" s="76">
        <f>分析係数表!C22</f>
        <v>3.5323801513877262E-2</v>
      </c>
      <c r="Q19" s="82">
        <f t="shared" si="5"/>
        <v>2.4456516101898852E-5</v>
      </c>
      <c r="R19" s="83">
        <v>3.0017045124499471E-4</v>
      </c>
      <c r="S19" s="84">
        <f t="shared" si="6"/>
        <v>0.14741576717591923</v>
      </c>
      <c r="T19" s="85">
        <f>分析係数表!F22</f>
        <v>0.41199606686332352</v>
      </c>
      <c r="U19" s="86">
        <f t="shared" si="7"/>
        <v>6.0734716270118151E-2</v>
      </c>
      <c r="V19" s="87">
        <f>分析係数表!D22</f>
        <v>8.6529006882989187E-2</v>
      </c>
      <c r="W19" s="167">
        <f t="shared" si="8"/>
        <v>0</v>
      </c>
      <c r="X19" s="76">
        <f>分析係数表!E22</f>
        <v>8.9478859390363819E-2</v>
      </c>
      <c r="Y19" s="166">
        <f t="shared" si="9"/>
        <v>0</v>
      </c>
    </row>
    <row r="20" spans="1:25" x14ac:dyDescent="0.2">
      <c r="A20" s="6" t="s">
        <v>8</v>
      </c>
      <c r="B20" s="5" t="s">
        <v>270</v>
      </c>
      <c r="C20" s="75">
        <f>最終需要_まとめ!C21</f>
        <v>100</v>
      </c>
      <c r="D20" s="76">
        <f>投入係数表!R20</f>
        <v>0.15245333631384822</v>
      </c>
      <c r="E20" s="77">
        <f t="shared" si="0"/>
        <v>15.245333631384822</v>
      </c>
      <c r="F20" s="76">
        <f>分析係数表!C23</f>
        <v>0</v>
      </c>
      <c r="G20" s="77">
        <f t="shared" si="1"/>
        <v>0</v>
      </c>
      <c r="H20" s="77">
        <v>0</v>
      </c>
      <c r="I20" s="77">
        <f t="shared" si="2"/>
        <v>100</v>
      </c>
      <c r="J20" s="76">
        <f>分析係数表!G23</f>
        <v>0.21571476472560636</v>
      </c>
      <c r="K20" s="78">
        <f t="shared" si="3"/>
        <v>21.571476472560636</v>
      </c>
      <c r="L20" s="79"/>
      <c r="M20" s="80"/>
      <c r="N20" s="81">
        <f>分析係数表!H23</f>
        <v>2.2442910845536666E-5</v>
      </c>
      <c r="O20" s="82">
        <f t="shared" si="4"/>
        <v>3.4617616244235347E-4</v>
      </c>
      <c r="P20" s="76">
        <f>分析係数表!C23</f>
        <v>0</v>
      </c>
      <c r="Q20" s="82">
        <f t="shared" si="5"/>
        <v>0</v>
      </c>
      <c r="R20" s="83">
        <v>0</v>
      </c>
      <c r="S20" s="84">
        <f t="shared" si="6"/>
        <v>100</v>
      </c>
      <c r="T20" s="85">
        <f>分析係数表!F23</f>
        <v>0.43970045825416343</v>
      </c>
      <c r="U20" s="86">
        <f t="shared" si="7"/>
        <v>43.970045825416342</v>
      </c>
      <c r="V20" s="87">
        <f>分析係数表!D23</f>
        <v>2.7830557728847658E-2</v>
      </c>
      <c r="W20" s="167">
        <f t="shared" si="8"/>
        <v>3</v>
      </c>
      <c r="X20" s="76">
        <f>分析係数表!E23</f>
        <v>2.7159941879959765E-2</v>
      </c>
      <c r="Y20" s="166">
        <f t="shared" si="9"/>
        <v>3</v>
      </c>
    </row>
    <row r="21" spans="1:25" x14ac:dyDescent="0.2">
      <c r="A21" s="6" t="s">
        <v>9</v>
      </c>
      <c r="B21" s="5" t="s">
        <v>271</v>
      </c>
      <c r="C21" s="90"/>
      <c r="D21" s="76">
        <f>投入係数表!R21</f>
        <v>5.8120040236950936E-3</v>
      </c>
      <c r="E21" s="77">
        <f t="shared" si="0"/>
        <v>0.58120040236950932</v>
      </c>
      <c r="F21" s="76">
        <f>分析係数表!C24</f>
        <v>0.4951060358890701</v>
      </c>
      <c r="G21" s="77">
        <f t="shared" si="1"/>
        <v>0.28775582727430027</v>
      </c>
      <c r="H21" s="77">
        <v>0.31072722685304671</v>
      </c>
      <c r="I21" s="77">
        <f t="shared" si="2"/>
        <v>0.31072722685304671</v>
      </c>
      <c r="J21" s="76">
        <f>分析係数表!G24</f>
        <v>0.20816733067729085</v>
      </c>
      <c r="K21" s="78">
        <f t="shared" si="3"/>
        <v>6.4683257382755738E-2</v>
      </c>
      <c r="L21" s="79"/>
      <c r="M21" s="80"/>
      <c r="N21" s="81">
        <f>分析係数表!H24</f>
        <v>3.5908657352858665E-4</v>
      </c>
      <c r="O21" s="82">
        <f t="shared" si="4"/>
        <v>5.5388185990776556E-3</v>
      </c>
      <c r="P21" s="76">
        <f>分析係数表!C24</f>
        <v>0.4951060358890701</v>
      </c>
      <c r="Q21" s="82">
        <f t="shared" si="5"/>
        <v>2.7423025200979906E-3</v>
      </c>
      <c r="R21" s="83">
        <v>1.3449301045215901E-2</v>
      </c>
      <c r="S21" s="84">
        <f t="shared" si="6"/>
        <v>0.32417652789826262</v>
      </c>
      <c r="T21" s="85">
        <f>分析係数表!F24</f>
        <v>0.39043824701195218</v>
      </c>
      <c r="U21" s="86">
        <f t="shared" si="7"/>
        <v>0.12657091527501887</v>
      </c>
      <c r="V21" s="87">
        <f>分析係数表!D24</f>
        <v>1.4940239043824702E-2</v>
      </c>
      <c r="W21" s="167">
        <f t="shared" si="8"/>
        <v>0</v>
      </c>
      <c r="X21" s="76">
        <f>分析係数表!E24</f>
        <v>1.0956175298804782E-2</v>
      </c>
      <c r="Y21" s="166">
        <f t="shared" si="9"/>
        <v>0</v>
      </c>
    </row>
    <row r="22" spans="1:25" x14ac:dyDescent="0.2">
      <c r="A22" s="6" t="s">
        <v>10</v>
      </c>
      <c r="B22" s="5" t="s">
        <v>272</v>
      </c>
      <c r="C22" s="90"/>
      <c r="D22" s="76">
        <f>投入係数表!R22</f>
        <v>9.9474684251704484E-3</v>
      </c>
      <c r="E22" s="77">
        <f t="shared" si="0"/>
        <v>0.99474684251704482</v>
      </c>
      <c r="F22" s="76">
        <f>分析係数表!C25</f>
        <v>2.1697016660209179E-2</v>
      </c>
      <c r="G22" s="77">
        <f t="shared" si="1"/>
        <v>2.1583038814782799E-2</v>
      </c>
      <c r="H22" s="77">
        <v>2.6957555809920188E-2</v>
      </c>
      <c r="I22" s="77">
        <f t="shared" si="2"/>
        <v>2.6957555809920188E-2</v>
      </c>
      <c r="J22" s="76">
        <f>分析係数表!G25</f>
        <v>0.19533527696793002</v>
      </c>
      <c r="K22" s="78">
        <f t="shared" si="3"/>
        <v>5.2657616305091907E-3</v>
      </c>
      <c r="L22" s="79"/>
      <c r="M22" s="80"/>
      <c r="N22" s="81">
        <f>分析係数表!H25</f>
        <v>5.2740840487011166E-4</v>
      </c>
      <c r="O22" s="82">
        <f t="shared" si="4"/>
        <v>8.1351398173953073E-3</v>
      </c>
      <c r="P22" s="76">
        <f>分析係数表!C25</f>
        <v>2.1697016660209179E-2</v>
      </c>
      <c r="Q22" s="82">
        <f t="shared" si="5"/>
        <v>1.7650826415115703E-4</v>
      </c>
      <c r="R22" s="83">
        <v>1.4189876150789052E-3</v>
      </c>
      <c r="S22" s="84">
        <f t="shared" si="6"/>
        <v>2.8376543424999092E-2</v>
      </c>
      <c r="T22" s="85">
        <f>分析係数表!F25</f>
        <v>0.34839650145772594</v>
      </c>
      <c r="U22" s="86">
        <f t="shared" si="7"/>
        <v>9.8862884527329189E-3</v>
      </c>
      <c r="V22" s="87">
        <f>分析係数表!D25</f>
        <v>0.22157434402332363</v>
      </c>
      <c r="W22" s="167">
        <f t="shared" si="8"/>
        <v>0</v>
      </c>
      <c r="X22" s="76">
        <f>分析係数表!E25</f>
        <v>0.11661807580174927</v>
      </c>
      <c r="Y22" s="166">
        <f t="shared" si="9"/>
        <v>0</v>
      </c>
    </row>
    <row r="23" spans="1:25" x14ac:dyDescent="0.2">
      <c r="A23" s="6" t="s">
        <v>11</v>
      </c>
      <c r="B23" s="5" t="s">
        <v>35</v>
      </c>
      <c r="C23" s="90"/>
      <c r="D23" s="76">
        <f>投入係数表!R23</f>
        <v>2.3695093327372303E-2</v>
      </c>
      <c r="E23" s="77">
        <f t="shared" si="0"/>
        <v>2.3695093327372305</v>
      </c>
      <c r="F23" s="76">
        <f>分析係数表!C26</f>
        <v>0.4020083102493075</v>
      </c>
      <c r="G23" s="77">
        <f t="shared" si="1"/>
        <v>0.95256244297365811</v>
      </c>
      <c r="H23" s="77">
        <v>1.0127941409533316</v>
      </c>
      <c r="I23" s="77">
        <f t="shared" si="2"/>
        <v>1.0127941409533316</v>
      </c>
      <c r="J23" s="76">
        <f>分析係数表!G26</f>
        <v>0.19660602354380063</v>
      </c>
      <c r="K23" s="78">
        <f t="shared" si="3"/>
        <v>0.19912142872129407</v>
      </c>
      <c r="L23" s="79"/>
      <c r="M23" s="80"/>
      <c r="N23" s="81">
        <f>分析係数表!H26</f>
        <v>1.0985804858890199E-2</v>
      </c>
      <c r="O23" s="82">
        <f t="shared" si="4"/>
        <v>0.16945323151553204</v>
      </c>
      <c r="P23" s="76">
        <f>分析係数表!C26</f>
        <v>0.4020083102493075</v>
      </c>
      <c r="Q23" s="82">
        <f t="shared" si="5"/>
        <v>6.8121607267843734E-2</v>
      </c>
      <c r="R23" s="83">
        <v>7.5384487997739405E-2</v>
      </c>
      <c r="S23" s="84">
        <f t="shared" si="6"/>
        <v>1.0881786289510711</v>
      </c>
      <c r="T23" s="85">
        <f>分析係数表!F26</f>
        <v>0.33374101819293683</v>
      </c>
      <c r="U23" s="86">
        <f t="shared" si="7"/>
        <v>0.3631698436019245</v>
      </c>
      <c r="V23" s="87">
        <f>分析係数表!D26</f>
        <v>1.513530041278092E-2</v>
      </c>
      <c r="W23" s="167">
        <f t="shared" si="8"/>
        <v>0</v>
      </c>
      <c r="X23" s="76">
        <f>分析係数表!E26</f>
        <v>1.5288182235132243E-2</v>
      </c>
      <c r="Y23" s="166">
        <f t="shared" si="9"/>
        <v>0</v>
      </c>
    </row>
    <row r="24" spans="1:25" x14ac:dyDescent="0.2">
      <c r="A24" s="6" t="s">
        <v>12</v>
      </c>
      <c r="B24" s="5" t="s">
        <v>366</v>
      </c>
      <c r="C24" s="90"/>
      <c r="D24" s="76">
        <f>投入係数表!R24</f>
        <v>2.2353861629596512E-4</v>
      </c>
      <c r="E24" s="77">
        <f t="shared" si="0"/>
        <v>2.2353861629596513E-2</v>
      </c>
      <c r="F24" s="76">
        <f>分析係数表!C27</f>
        <v>0.43829355002539361</v>
      </c>
      <c r="G24" s="77">
        <f t="shared" si="1"/>
        <v>9.7975533704122864E-3</v>
      </c>
      <c r="H24" s="77">
        <v>1.1600790487391117E-2</v>
      </c>
      <c r="I24" s="77">
        <f t="shared" si="2"/>
        <v>1.1600790487391117E-2</v>
      </c>
      <c r="J24" s="76">
        <f>分析係数表!G27</f>
        <v>0.17011899515204937</v>
      </c>
      <c r="K24" s="78">
        <f t="shared" si="3"/>
        <v>1.9735148206844297E-3</v>
      </c>
      <c r="L24" s="79"/>
      <c r="M24" s="80"/>
      <c r="N24" s="81">
        <f>分析係数表!H27</f>
        <v>1.1098019413117881E-2</v>
      </c>
      <c r="O24" s="82">
        <f t="shared" si="4"/>
        <v>0.1711841123277438</v>
      </c>
      <c r="P24" s="76">
        <f>分析係数表!C27</f>
        <v>0.43829355002539361</v>
      </c>
      <c r="Q24" s="82">
        <f t="shared" si="5"/>
        <v>7.5028892300072578E-2</v>
      </c>
      <c r="R24" s="83">
        <v>7.6779424237101851E-2</v>
      </c>
      <c r="S24" s="84">
        <f t="shared" si="6"/>
        <v>8.8380214724492964E-2</v>
      </c>
      <c r="T24" s="85">
        <f>分析係数表!F27</f>
        <v>0.31996474217717058</v>
      </c>
      <c r="U24" s="86">
        <f t="shared" si="7"/>
        <v>2.8278552617885366E-2</v>
      </c>
      <c r="V24" s="87">
        <f>分析係数表!D27</f>
        <v>4.2309387395328336E-2</v>
      </c>
      <c r="W24" s="167">
        <f t="shared" si="8"/>
        <v>0</v>
      </c>
      <c r="X24" s="76">
        <f>分析係数表!E27</f>
        <v>4.9360951961216398E-2</v>
      </c>
      <c r="Y24" s="166">
        <f t="shared" si="9"/>
        <v>0</v>
      </c>
    </row>
    <row r="25" spans="1:25" x14ac:dyDescent="0.2">
      <c r="A25" s="6" t="s">
        <v>13</v>
      </c>
      <c r="B25" s="5" t="s">
        <v>192</v>
      </c>
      <c r="C25" s="90"/>
      <c r="D25" s="76">
        <f>投入係数表!R25</f>
        <v>5.588465407399128E-4</v>
      </c>
      <c r="E25" s="77">
        <f t="shared" si="0"/>
        <v>5.5884654073991277E-2</v>
      </c>
      <c r="F25" s="76">
        <f>分析係数表!C28</f>
        <v>5.3001622498647927E-2</v>
      </c>
      <c r="G25" s="77">
        <f t="shared" si="1"/>
        <v>2.9619773386972124E-3</v>
      </c>
      <c r="H25" s="77">
        <v>6.256213919267819E-3</v>
      </c>
      <c r="I25" s="77">
        <f t="shared" si="2"/>
        <v>6.256213919267819E-3</v>
      </c>
      <c r="J25" s="76">
        <f>分析係数表!G28</f>
        <v>0.12481857764876633</v>
      </c>
      <c r="K25" s="78">
        <f t="shared" si="3"/>
        <v>7.8089172286942299E-4</v>
      </c>
      <c r="L25" s="79"/>
      <c r="M25" s="80"/>
      <c r="N25" s="81">
        <f>分析係数表!H28</f>
        <v>2.0793356898389723E-2</v>
      </c>
      <c r="O25" s="82">
        <f t="shared" si="4"/>
        <v>0.32073221450284051</v>
      </c>
      <c r="P25" s="76">
        <f>分析係数表!C28</f>
        <v>5.3001622498647927E-2</v>
      </c>
      <c r="Q25" s="82">
        <f t="shared" si="5"/>
        <v>1.6999327756234923E-2</v>
      </c>
      <c r="R25" s="83">
        <v>1.8407091058988086E-2</v>
      </c>
      <c r="S25" s="84">
        <f t="shared" si="6"/>
        <v>2.4663304978255904E-2</v>
      </c>
      <c r="T25" s="85">
        <f>分析係数表!F28</f>
        <v>0.21335268505079827</v>
      </c>
      <c r="U25" s="86">
        <f t="shared" si="7"/>
        <v>5.2619823393376172E-3</v>
      </c>
      <c r="V25" s="87">
        <f>分析係数表!D28</f>
        <v>0.1204644412191582</v>
      </c>
      <c r="W25" s="167">
        <f t="shared" si="8"/>
        <v>0</v>
      </c>
      <c r="X25" s="76">
        <f>分析係数表!E28</f>
        <v>0.11683599419448476</v>
      </c>
      <c r="Y25" s="166">
        <f t="shared" si="9"/>
        <v>0</v>
      </c>
    </row>
    <row r="26" spans="1:25" x14ac:dyDescent="0.2">
      <c r="A26" s="6" t="s">
        <v>14</v>
      </c>
      <c r="B26" s="5" t="s">
        <v>50</v>
      </c>
      <c r="C26" s="90"/>
      <c r="D26" s="76">
        <f>投入係数表!R26</f>
        <v>3.1295406281435117E-3</v>
      </c>
      <c r="E26" s="77">
        <f t="shared" si="0"/>
        <v>0.31295406281435117</v>
      </c>
      <c r="F26" s="76">
        <f>分析係数表!C29</f>
        <v>0.65190409026798313</v>
      </c>
      <c r="G26" s="77">
        <f t="shared" si="1"/>
        <v>0.20401603361465884</v>
      </c>
      <c r="H26" s="77">
        <v>0.30716705007436906</v>
      </c>
      <c r="I26" s="77">
        <f t="shared" si="2"/>
        <v>0.30716705007436906</v>
      </c>
      <c r="J26" s="76">
        <f>分析係数表!G29</f>
        <v>0.25912644337660473</v>
      </c>
      <c r="K26" s="78">
        <f t="shared" si="3"/>
        <v>7.9595105208254704E-2</v>
      </c>
      <c r="L26" s="79"/>
      <c r="M26" s="80"/>
      <c r="N26" s="81">
        <f>分析係数表!H29</f>
        <v>1.0054424058800426E-2</v>
      </c>
      <c r="O26" s="82">
        <f t="shared" si="4"/>
        <v>0.15508692077417435</v>
      </c>
      <c r="P26" s="76">
        <f>分析係数表!C29</f>
        <v>0.65190409026798313</v>
      </c>
      <c r="Q26" s="82">
        <f t="shared" si="5"/>
        <v>0.1011017979997509</v>
      </c>
      <c r="R26" s="83">
        <v>0.17237954278966311</v>
      </c>
      <c r="S26" s="84">
        <f t="shared" si="6"/>
        <v>0.47954659286403217</v>
      </c>
      <c r="T26" s="85">
        <f>分析係数表!F29</f>
        <v>0.37595926271247221</v>
      </c>
      <c r="U26" s="86">
        <f t="shared" si="7"/>
        <v>0.18028998348943961</v>
      </c>
      <c r="V26" s="87">
        <f>分析係数表!D29</f>
        <v>5.8165387649716703E-2</v>
      </c>
      <c r="W26" s="167">
        <f t="shared" si="8"/>
        <v>0</v>
      </c>
      <c r="X26" s="76">
        <f>分析係数表!E29</f>
        <v>4.2817184250161372E-2</v>
      </c>
      <c r="Y26" s="166">
        <f t="shared" si="9"/>
        <v>0</v>
      </c>
    </row>
    <row r="27" spans="1:25" x14ac:dyDescent="0.2">
      <c r="A27" s="6" t="s">
        <v>15</v>
      </c>
      <c r="B27" s="5" t="s">
        <v>36</v>
      </c>
      <c r="C27" s="90"/>
      <c r="D27" s="76">
        <f>投入係数表!R27</f>
        <v>1.6765396222197385E-3</v>
      </c>
      <c r="E27" s="77">
        <f t="shared" si="0"/>
        <v>0.16765396222197385</v>
      </c>
      <c r="F27" s="76">
        <f>分析係数表!C30</f>
        <v>1</v>
      </c>
      <c r="G27" s="77">
        <f t="shared" si="1"/>
        <v>0.16765396222197385</v>
      </c>
      <c r="H27" s="77">
        <v>0.20574847295814558</v>
      </c>
      <c r="I27" s="77">
        <f t="shared" si="2"/>
        <v>0.20574847295814558</v>
      </c>
      <c r="J27" s="76">
        <f>分析係数表!G30</f>
        <v>0.34475873544093177</v>
      </c>
      <c r="K27" s="78">
        <f t="shared" si="3"/>
        <v>7.0933583355953012E-2</v>
      </c>
      <c r="L27" s="79"/>
      <c r="M27" s="80"/>
      <c r="N27" s="81">
        <f>分析係数表!H30</f>
        <v>0</v>
      </c>
      <c r="O27" s="82">
        <f t="shared" si="4"/>
        <v>0</v>
      </c>
      <c r="P27" s="76">
        <f>分析係数表!C30</f>
        <v>1</v>
      </c>
      <c r="Q27" s="82">
        <f t="shared" si="5"/>
        <v>0</v>
      </c>
      <c r="R27" s="83">
        <v>3.7995504942086061E-2</v>
      </c>
      <c r="S27" s="84">
        <f t="shared" si="6"/>
        <v>0.24374397790023164</v>
      </c>
      <c r="T27" s="85">
        <f>分析係数表!F30</f>
        <v>0.43948973932334995</v>
      </c>
      <c r="U27" s="86">
        <f t="shared" si="7"/>
        <v>0.10712297730900917</v>
      </c>
      <c r="V27" s="87">
        <f>分析係数表!D30</f>
        <v>0.13666112035496394</v>
      </c>
      <c r="W27" s="167">
        <f t="shared" si="8"/>
        <v>0</v>
      </c>
      <c r="X27" s="76">
        <f>分析係数表!E30</f>
        <v>8.1752634498058793E-2</v>
      </c>
      <c r="Y27" s="166">
        <f t="shared" si="9"/>
        <v>0</v>
      </c>
    </row>
    <row r="28" spans="1:25" x14ac:dyDescent="0.2">
      <c r="A28" s="6" t="s">
        <v>16</v>
      </c>
      <c r="B28" s="5" t="s">
        <v>193</v>
      </c>
      <c r="C28" s="90"/>
      <c r="D28" s="76">
        <f>投入係数表!R28</f>
        <v>1.0841622890354308E-2</v>
      </c>
      <c r="E28" s="77">
        <f t="shared" si="0"/>
        <v>1.0841622890354308</v>
      </c>
      <c r="F28" s="76">
        <f>分析係数表!C31</f>
        <v>0.24163027656477443</v>
      </c>
      <c r="G28" s="77">
        <f t="shared" si="1"/>
        <v>0.26196643374073003</v>
      </c>
      <c r="H28" s="77">
        <v>0.30856055441848218</v>
      </c>
      <c r="I28" s="77">
        <f t="shared" si="2"/>
        <v>0.30856055441848218</v>
      </c>
      <c r="J28" s="76">
        <f>分析係数表!G31</f>
        <v>7.02247191011236E-2</v>
      </c>
      <c r="K28" s="78">
        <f t="shared" si="3"/>
        <v>2.1668578259724874E-2</v>
      </c>
      <c r="L28" s="79"/>
      <c r="M28" s="80"/>
      <c r="N28" s="81">
        <f>分析係数表!H31</f>
        <v>2.3138641081748304E-2</v>
      </c>
      <c r="O28" s="82">
        <f t="shared" si="4"/>
        <v>0.35690762347806648</v>
      </c>
      <c r="P28" s="76">
        <f>分析係数表!C31</f>
        <v>0.24163027656477443</v>
      </c>
      <c r="Q28" s="82">
        <f t="shared" si="5"/>
        <v>8.6239687769081586E-2</v>
      </c>
      <c r="R28" s="83">
        <v>0.11404843069489169</v>
      </c>
      <c r="S28" s="84">
        <f t="shared" si="6"/>
        <v>0.42260898511337386</v>
      </c>
      <c r="T28" s="85">
        <f>分析係数表!F31</f>
        <v>0.24349497338852749</v>
      </c>
      <c r="U28" s="86">
        <f t="shared" si="7"/>
        <v>0.10290316358393357</v>
      </c>
      <c r="V28" s="87">
        <f>分析係数表!D31</f>
        <v>2.9568302779420464E-4</v>
      </c>
      <c r="W28" s="167">
        <f t="shared" si="8"/>
        <v>0</v>
      </c>
      <c r="X28" s="76">
        <f>分析係数表!E31</f>
        <v>2.9568302779420464E-4</v>
      </c>
      <c r="Y28" s="166">
        <f t="shared" si="9"/>
        <v>0</v>
      </c>
    </row>
    <row r="29" spans="1:25" x14ac:dyDescent="0.2">
      <c r="A29" s="6" t="s">
        <v>17</v>
      </c>
      <c r="B29" s="5" t="s">
        <v>273</v>
      </c>
      <c r="C29" s="90"/>
      <c r="D29" s="76">
        <f>投入係数表!R29</f>
        <v>5.588465407399128E-4</v>
      </c>
      <c r="E29" s="77">
        <f t="shared" si="0"/>
        <v>5.5884654073991277E-2</v>
      </c>
      <c r="F29" s="76">
        <f>分析係数表!C32</f>
        <v>0.66123499142367059</v>
      </c>
      <c r="G29" s="77">
        <f t="shared" si="1"/>
        <v>3.6952888757330417E-2</v>
      </c>
      <c r="H29" s="77">
        <v>4.9013181290890745E-2</v>
      </c>
      <c r="I29" s="77">
        <f t="shared" si="2"/>
        <v>4.9013181290890745E-2</v>
      </c>
      <c r="J29" s="76">
        <f>分析係数表!G32</f>
        <v>0.1404639175257732</v>
      </c>
      <c r="K29" s="78">
        <f t="shared" si="3"/>
        <v>6.8845834545194478E-3</v>
      </c>
      <c r="L29" s="79"/>
      <c r="M29" s="80"/>
      <c r="N29" s="81">
        <f>分析係数表!H32</f>
        <v>6.5982157885877794E-3</v>
      </c>
      <c r="O29" s="82">
        <f t="shared" si="4"/>
        <v>0.10177579175805192</v>
      </c>
      <c r="P29" s="76">
        <f>分析係数表!C32</f>
        <v>0.66123499142367059</v>
      </c>
      <c r="Q29" s="82">
        <f t="shared" si="5"/>
        <v>6.7297714790272745E-2</v>
      </c>
      <c r="R29" s="83">
        <v>8.8536858968297855E-2</v>
      </c>
      <c r="S29" s="84">
        <f t="shared" si="6"/>
        <v>0.1375500402591886</v>
      </c>
      <c r="T29" s="85">
        <f>分析係数表!F32</f>
        <v>0.47938144329896909</v>
      </c>
      <c r="U29" s="86">
        <f t="shared" si="7"/>
        <v>6.5938936825281139E-2</v>
      </c>
      <c r="V29" s="87">
        <f>分析係数表!D32</f>
        <v>7.7319587628865982E-3</v>
      </c>
      <c r="W29" s="167">
        <f t="shared" si="8"/>
        <v>0</v>
      </c>
      <c r="X29" s="76">
        <f>分析係数表!E32</f>
        <v>1.1597938144329897E-2</v>
      </c>
      <c r="Y29" s="166">
        <f t="shared" si="9"/>
        <v>0</v>
      </c>
    </row>
    <row r="30" spans="1:25" x14ac:dyDescent="0.2">
      <c r="A30" s="6" t="s">
        <v>18</v>
      </c>
      <c r="B30" s="5" t="s">
        <v>274</v>
      </c>
      <c r="C30" s="90"/>
      <c r="D30" s="76">
        <f>投入係数表!R30</f>
        <v>0</v>
      </c>
      <c r="E30" s="77">
        <f t="shared" si="0"/>
        <v>0</v>
      </c>
      <c r="F30" s="76">
        <f>分析係数表!C33</f>
        <v>1</v>
      </c>
      <c r="G30" s="77">
        <f t="shared" si="1"/>
        <v>0</v>
      </c>
      <c r="H30" s="77">
        <v>2.171496092353007E-2</v>
      </c>
      <c r="I30" s="77">
        <f t="shared" si="2"/>
        <v>2.171496092353007E-2</v>
      </c>
      <c r="J30" s="76">
        <f>分析係数表!G33</f>
        <v>0.50865580448065173</v>
      </c>
      <c r="K30" s="78">
        <f t="shared" si="3"/>
        <v>1.1045440917824103E-2</v>
      </c>
      <c r="L30" s="79"/>
      <c r="M30" s="80"/>
      <c r="N30" s="81">
        <f>分析係数表!H33</f>
        <v>9.7626662178084496E-4</v>
      </c>
      <c r="O30" s="82">
        <f t="shared" si="4"/>
        <v>1.5058663066242376E-2</v>
      </c>
      <c r="P30" s="76">
        <f>分析係数表!C33</f>
        <v>1</v>
      </c>
      <c r="Q30" s="82">
        <f t="shared" si="5"/>
        <v>1.5058663066242376E-2</v>
      </c>
      <c r="R30" s="83">
        <v>5.7054778823089479E-2</v>
      </c>
      <c r="S30" s="84">
        <f t="shared" si="6"/>
        <v>7.8769739746619549E-2</v>
      </c>
      <c r="T30" s="85">
        <f>分析係数表!F33</f>
        <v>0.64307535641547864</v>
      </c>
      <c r="U30" s="86">
        <f t="shared" si="7"/>
        <v>5.0654878462311863E-2</v>
      </c>
      <c r="V30" s="87">
        <f>分析係数表!D33</f>
        <v>3.4623217922606926E-2</v>
      </c>
      <c r="W30" s="167">
        <f t="shared" si="8"/>
        <v>0</v>
      </c>
      <c r="X30" s="76">
        <f>分析係数表!E33</f>
        <v>3.0549898167006109E-2</v>
      </c>
      <c r="Y30" s="166">
        <f t="shared" si="9"/>
        <v>0</v>
      </c>
    </row>
    <row r="31" spans="1:25" x14ac:dyDescent="0.2">
      <c r="A31" s="6" t="s">
        <v>19</v>
      </c>
      <c r="B31" s="5" t="s">
        <v>275</v>
      </c>
      <c r="C31" s="90"/>
      <c r="D31" s="76">
        <f>投入係数表!R31</f>
        <v>4.1466413322901532E-2</v>
      </c>
      <c r="E31" s="77">
        <f t="shared" si="0"/>
        <v>4.1466413322901534</v>
      </c>
      <c r="F31" s="76">
        <f>分析係数表!C34</f>
        <v>0.39190090916673614</v>
      </c>
      <c r="G31" s="77">
        <f t="shared" si="1"/>
        <v>1.6250725081128772</v>
      </c>
      <c r="H31" s="77">
        <v>1.7686365893615907</v>
      </c>
      <c r="I31" s="77">
        <f t="shared" si="2"/>
        <v>1.7686365893615907</v>
      </c>
      <c r="J31" s="76">
        <f>分析係数表!G34</f>
        <v>0.42497247587591475</v>
      </c>
      <c r="K31" s="78">
        <f t="shared" si="3"/>
        <v>0.7516218703057288</v>
      </c>
      <c r="L31" s="79"/>
      <c r="M31" s="80"/>
      <c r="N31" s="81">
        <f>分析係数表!H34</f>
        <v>0.16350782696515739</v>
      </c>
      <c r="O31" s="82">
        <f t="shared" si="4"/>
        <v>2.5220664314737666</v>
      </c>
      <c r="P31" s="76">
        <f>分析係数表!C34</f>
        <v>0.39190090916673614</v>
      </c>
      <c r="Q31" s="82">
        <f t="shared" si="5"/>
        <v>0.98840012747347494</v>
      </c>
      <c r="R31" s="83">
        <v>1.0952030965787649</v>
      </c>
      <c r="S31" s="84">
        <f t="shared" si="6"/>
        <v>2.8638396859403557</v>
      </c>
      <c r="T31" s="85">
        <f>分析係数表!F34</f>
        <v>0.69697558448287023</v>
      </c>
      <c r="U31" s="86">
        <f t="shared" si="7"/>
        <v>1.9960263389735189</v>
      </c>
      <c r="V31" s="87">
        <f>分析係数表!D34</f>
        <v>0.24415517129719577</v>
      </c>
      <c r="W31" s="167">
        <f t="shared" si="8"/>
        <v>1</v>
      </c>
      <c r="X31" s="76">
        <f>分析係数表!E34</f>
        <v>0.16831811411178033</v>
      </c>
      <c r="Y31" s="166">
        <f t="shared" si="9"/>
        <v>0</v>
      </c>
    </row>
    <row r="32" spans="1:25" x14ac:dyDescent="0.2">
      <c r="A32" s="6" t="s">
        <v>20</v>
      </c>
      <c r="B32" s="5" t="s">
        <v>37</v>
      </c>
      <c r="C32" s="90"/>
      <c r="D32" s="76">
        <f>投入係数表!R32</f>
        <v>6.4826198725829887E-3</v>
      </c>
      <c r="E32" s="77">
        <f t="shared" si="0"/>
        <v>0.64826198725829887</v>
      </c>
      <c r="F32" s="76">
        <f>分析係数表!C35</f>
        <v>0.83185840707964598</v>
      </c>
      <c r="G32" s="77">
        <f t="shared" si="1"/>
        <v>0.53926218409097426</v>
      </c>
      <c r="H32" s="77">
        <v>0.65820896376147753</v>
      </c>
      <c r="I32" s="77">
        <f t="shared" si="2"/>
        <v>0.65820896376147753</v>
      </c>
      <c r="J32" s="76">
        <f>分析係数表!G35</f>
        <v>0.3136968085106383</v>
      </c>
      <c r="K32" s="78">
        <f t="shared" si="3"/>
        <v>0.20647805126506988</v>
      </c>
      <c r="L32" s="79"/>
      <c r="M32" s="80"/>
      <c r="N32" s="81">
        <f>分析係数表!H35</f>
        <v>6.1560904449307077E-2</v>
      </c>
      <c r="O32" s="82">
        <f t="shared" si="4"/>
        <v>0.94956121357937562</v>
      </c>
      <c r="P32" s="76">
        <f>分析係数表!C35</f>
        <v>0.83185840707964598</v>
      </c>
      <c r="Q32" s="82">
        <f t="shared" si="5"/>
        <v>0.78990047855275491</v>
      </c>
      <c r="R32" s="83">
        <v>0.97807983723253911</v>
      </c>
      <c r="S32" s="84">
        <f t="shared" si="6"/>
        <v>1.6362888009940166</v>
      </c>
      <c r="T32" s="85">
        <f>分析係数表!F35</f>
        <v>0.6388297872340426</v>
      </c>
      <c r="U32" s="86">
        <f t="shared" si="7"/>
        <v>1.0453100265924544</v>
      </c>
      <c r="V32" s="87">
        <f>分析係数表!D35</f>
        <v>5.8377659574468083E-2</v>
      </c>
      <c r="W32" s="167">
        <f t="shared" si="8"/>
        <v>0</v>
      </c>
      <c r="X32" s="76">
        <f>分析係数表!E35</f>
        <v>5.1994680851063832E-2</v>
      </c>
      <c r="Y32" s="166">
        <f t="shared" si="9"/>
        <v>0</v>
      </c>
    </row>
    <row r="33" spans="1:25" x14ac:dyDescent="0.2">
      <c r="A33" s="6" t="s">
        <v>21</v>
      </c>
      <c r="B33" s="5" t="s">
        <v>38</v>
      </c>
      <c r="C33" s="90"/>
      <c r="D33" s="76">
        <f>投入係数表!R33</f>
        <v>1.6765396222197385E-3</v>
      </c>
      <c r="E33" s="77">
        <f t="shared" si="0"/>
        <v>0.16765396222197385</v>
      </c>
      <c r="F33" s="76">
        <f>分析係数表!C36</f>
        <v>0.68845717526942707</v>
      </c>
      <c r="G33" s="77">
        <f t="shared" si="1"/>
        <v>0.11542257325406735</v>
      </c>
      <c r="H33" s="77">
        <v>0.1945457764827396</v>
      </c>
      <c r="I33" s="77">
        <f t="shared" si="2"/>
        <v>0.1945457764827396</v>
      </c>
      <c r="J33" s="76">
        <f>分析係数表!G36</f>
        <v>1.8590797041906328E-2</v>
      </c>
      <c r="K33" s="78">
        <f t="shared" si="3"/>
        <v>3.6167610459506851E-3</v>
      </c>
      <c r="L33" s="79"/>
      <c r="M33" s="80"/>
      <c r="N33" s="81">
        <f>分析係数表!H36</f>
        <v>0.13660999831678169</v>
      </c>
      <c r="O33" s="82">
        <f t="shared" si="4"/>
        <v>2.1071743007866059</v>
      </c>
      <c r="P33" s="76">
        <f>分析係数表!C36</f>
        <v>0.68845717526942707</v>
      </c>
      <c r="Q33" s="82">
        <f t="shared" si="5"/>
        <v>1.4506992669198768</v>
      </c>
      <c r="R33" s="83">
        <v>1.5404229935182157</v>
      </c>
      <c r="S33" s="84">
        <f t="shared" si="6"/>
        <v>1.7349687700009553</v>
      </c>
      <c r="T33" s="85">
        <f>分析係数表!F36</f>
        <v>0.88331963845521777</v>
      </c>
      <c r="U33" s="86">
        <f t="shared" si="7"/>
        <v>1.5325319866483378</v>
      </c>
      <c r="V33" s="87">
        <f>分析係数表!D36</f>
        <v>1.4071487263763352E-2</v>
      </c>
      <c r="W33" s="167">
        <f t="shared" si="8"/>
        <v>0</v>
      </c>
      <c r="X33" s="76">
        <f>分析係数表!E36</f>
        <v>2.8759244042728021E-3</v>
      </c>
      <c r="Y33" s="166">
        <f t="shared" si="9"/>
        <v>0</v>
      </c>
    </row>
    <row r="34" spans="1:25" x14ac:dyDescent="0.2">
      <c r="A34" s="6" t="s">
        <v>22</v>
      </c>
      <c r="B34" s="5" t="s">
        <v>378</v>
      </c>
      <c r="C34" s="90"/>
      <c r="D34" s="76">
        <f>投入係数表!R34</f>
        <v>1.3635855594053873E-2</v>
      </c>
      <c r="E34" s="77">
        <f t="shared" si="0"/>
        <v>1.3635855594053872</v>
      </c>
      <c r="F34" s="76">
        <f>分析係数表!C37</f>
        <v>0.39828932688731866</v>
      </c>
      <c r="G34" s="77">
        <f t="shared" si="1"/>
        <v>0.54310157460883957</v>
      </c>
      <c r="H34" s="77">
        <v>0.67483781760920158</v>
      </c>
      <c r="I34" s="77">
        <f t="shared" si="2"/>
        <v>0.67483781760920158</v>
      </c>
      <c r="J34" s="76">
        <f>分析係数表!G37</f>
        <v>0.48125081095108341</v>
      </c>
      <c r="K34" s="78">
        <f t="shared" si="3"/>
        <v>0.3247662469848876</v>
      </c>
      <c r="L34" s="79"/>
      <c r="M34" s="80"/>
      <c r="N34" s="81">
        <f>分析係数表!H37</f>
        <v>4.901531728665208E-2</v>
      </c>
      <c r="O34" s="82">
        <f t="shared" si="4"/>
        <v>0.75604873877410006</v>
      </c>
      <c r="P34" s="76">
        <f>分析係数表!C37</f>
        <v>0.39828932688731866</v>
      </c>
      <c r="Q34" s="82">
        <f t="shared" si="5"/>
        <v>0.30112614326034254</v>
      </c>
      <c r="R34" s="83">
        <v>0.39653817441254213</v>
      </c>
      <c r="S34" s="84">
        <f t="shared" si="6"/>
        <v>1.0713759920217436</v>
      </c>
      <c r="T34" s="85">
        <f>分析係数表!F37</f>
        <v>0.71272868820552748</v>
      </c>
      <c r="U34" s="86">
        <f t="shared" si="7"/>
        <v>0.763600405368553</v>
      </c>
      <c r="V34" s="87">
        <f>分析係数表!D37</f>
        <v>0.1296224211755547</v>
      </c>
      <c r="W34" s="167">
        <f t="shared" si="8"/>
        <v>0</v>
      </c>
      <c r="X34" s="76">
        <f>分析係数表!E37</f>
        <v>0.11794472557415336</v>
      </c>
      <c r="Y34" s="166">
        <f t="shared" si="9"/>
        <v>0</v>
      </c>
    </row>
    <row r="35" spans="1:25" x14ac:dyDescent="0.2">
      <c r="A35" s="6" t="s">
        <v>23</v>
      </c>
      <c r="B35" s="5" t="s">
        <v>194</v>
      </c>
      <c r="C35" s="90"/>
      <c r="D35" s="76">
        <f>投入係数表!R35</f>
        <v>9.8356991170224662E-3</v>
      </c>
      <c r="E35" s="77">
        <f t="shared" si="0"/>
        <v>0.98356991170224661</v>
      </c>
      <c r="F35" s="76">
        <f>分析係数表!C38</f>
        <v>3.6824877250409171E-2</v>
      </c>
      <c r="G35" s="77">
        <f t="shared" si="1"/>
        <v>3.621984126563102E-2</v>
      </c>
      <c r="H35" s="77">
        <v>4.6018270608780963E-2</v>
      </c>
      <c r="I35" s="77">
        <f t="shared" si="2"/>
        <v>4.6018270608780963E-2</v>
      </c>
      <c r="J35" s="76">
        <f>分析係数表!G38</f>
        <v>0.29439252336448596</v>
      </c>
      <c r="K35" s="78">
        <f t="shared" si="3"/>
        <v>1.3547434805388787E-2</v>
      </c>
      <c r="L35" s="79"/>
      <c r="M35" s="80"/>
      <c r="N35" s="81">
        <f>分析係数表!H38</f>
        <v>4.3572911406609439E-2</v>
      </c>
      <c r="O35" s="82">
        <f t="shared" si="4"/>
        <v>0.67210101938182931</v>
      </c>
      <c r="P35" s="76">
        <f>分析係数表!C38</f>
        <v>3.6824877250409171E-2</v>
      </c>
      <c r="Q35" s="82">
        <f t="shared" si="5"/>
        <v>2.4750037538610738E-2</v>
      </c>
      <c r="R35" s="83">
        <v>3.390109342284417E-2</v>
      </c>
      <c r="S35" s="84">
        <f t="shared" si="6"/>
        <v>7.991936403162514E-2</v>
      </c>
      <c r="T35" s="85">
        <f>分析係数表!F38</f>
        <v>0.48598130841121495</v>
      </c>
      <c r="U35" s="86">
        <f t="shared" si="7"/>
        <v>3.8839317099481373E-2</v>
      </c>
      <c r="V35" s="87">
        <f>分析係数表!D38</f>
        <v>0.13551401869158877</v>
      </c>
      <c r="W35" s="167">
        <f t="shared" si="8"/>
        <v>0</v>
      </c>
      <c r="X35" s="76">
        <f>分析係数表!E38</f>
        <v>0.13317757009345793</v>
      </c>
      <c r="Y35" s="166">
        <f t="shared" si="9"/>
        <v>0</v>
      </c>
    </row>
    <row r="36" spans="1:25" x14ac:dyDescent="0.2">
      <c r="A36" s="6" t="s">
        <v>24</v>
      </c>
      <c r="B36" s="5" t="s">
        <v>39</v>
      </c>
      <c r="C36" s="90"/>
      <c r="D36" s="76">
        <f>投入係数表!R36</f>
        <v>0</v>
      </c>
      <c r="E36" s="77">
        <f t="shared" si="0"/>
        <v>0</v>
      </c>
      <c r="F36" s="76">
        <f>分析係数表!C39</f>
        <v>1</v>
      </c>
      <c r="G36" s="77">
        <f t="shared" si="1"/>
        <v>0</v>
      </c>
      <c r="H36" s="77">
        <v>0.14338451400230756</v>
      </c>
      <c r="I36" s="77">
        <f t="shared" si="2"/>
        <v>0.14338451400230756</v>
      </c>
      <c r="J36" s="76">
        <f>分析係数表!G39</f>
        <v>0.34897511924713165</v>
      </c>
      <c r="K36" s="78">
        <f t="shared" si="3"/>
        <v>5.00376278721473E-2</v>
      </c>
      <c r="L36" s="79"/>
      <c r="M36" s="80"/>
      <c r="N36" s="81">
        <f>分析係数表!H39</f>
        <v>3.8938450317006117E-3</v>
      </c>
      <c r="O36" s="82">
        <f t="shared" si="4"/>
        <v>6.0061564183748334E-2</v>
      </c>
      <c r="P36" s="76">
        <f>分析係数表!C39</f>
        <v>1</v>
      </c>
      <c r="Q36" s="82">
        <f t="shared" si="5"/>
        <v>6.0061564183748334E-2</v>
      </c>
      <c r="R36" s="83">
        <v>0.23595551684155353</v>
      </c>
      <c r="S36" s="84">
        <f t="shared" si="6"/>
        <v>0.37934003084386109</v>
      </c>
      <c r="T36" s="85">
        <f>分析係数表!F39</f>
        <v>0.69949722830991368</v>
      </c>
      <c r="U36" s="86">
        <f t="shared" si="7"/>
        <v>0.26534730016227798</v>
      </c>
      <c r="V36" s="87">
        <f>分析係数表!D39</f>
        <v>6.7165141162820671E-2</v>
      </c>
      <c r="W36" s="167">
        <f t="shared" si="8"/>
        <v>0</v>
      </c>
      <c r="X36" s="76">
        <f>分析係数表!E39</f>
        <v>8.4826608224829181E-2</v>
      </c>
      <c r="Y36" s="166">
        <f t="shared" si="9"/>
        <v>0</v>
      </c>
    </row>
    <row r="37" spans="1:25" x14ac:dyDescent="0.2">
      <c r="A37" s="6" t="s">
        <v>25</v>
      </c>
      <c r="B37" s="5" t="s">
        <v>40</v>
      </c>
      <c r="C37" s="90"/>
      <c r="D37" s="76">
        <f>投入係数表!R37</f>
        <v>1.1176930814798256E-4</v>
      </c>
      <c r="E37" s="77">
        <f t="shared" si="0"/>
        <v>1.1176930814798256E-2</v>
      </c>
      <c r="F37" s="76">
        <f>分析係数表!C40</f>
        <v>1</v>
      </c>
      <c r="G37" s="77">
        <f t="shared" si="1"/>
        <v>1.1176930814798256E-2</v>
      </c>
      <c r="H37" s="77">
        <v>1.3168889112673466E-2</v>
      </c>
      <c r="I37" s="77">
        <f t="shared" si="2"/>
        <v>1.3168889112673466E-2</v>
      </c>
      <c r="J37" s="76">
        <f>分析係数表!G40</f>
        <v>0.51987110633727174</v>
      </c>
      <c r="K37" s="78">
        <f t="shared" si="3"/>
        <v>6.8461249522384074E-3</v>
      </c>
      <c r="L37" s="79"/>
      <c r="M37" s="80"/>
      <c r="N37" s="81">
        <f>分析係数表!H40</f>
        <v>3.0814116590921842E-2</v>
      </c>
      <c r="O37" s="82">
        <f t="shared" si="4"/>
        <v>0.47529987103335131</v>
      </c>
      <c r="P37" s="76">
        <f>分析係数表!C40</f>
        <v>1</v>
      </c>
      <c r="Q37" s="82">
        <f t="shared" si="5"/>
        <v>0.47529987103335131</v>
      </c>
      <c r="R37" s="83">
        <v>0.47626154379751434</v>
      </c>
      <c r="S37" s="84">
        <f t="shared" si="6"/>
        <v>0.48943043291018778</v>
      </c>
      <c r="T37" s="85">
        <f>分析係数表!F40</f>
        <v>0.71122862100305706</v>
      </c>
      <c r="U37" s="86">
        <f t="shared" si="7"/>
        <v>0.34809693187564211</v>
      </c>
      <c r="V37" s="87">
        <f>分析係数表!D40</f>
        <v>7.8492935635792779E-2</v>
      </c>
      <c r="W37" s="167">
        <f t="shared" si="8"/>
        <v>0</v>
      </c>
      <c r="X37" s="76">
        <f>分析係数表!E40</f>
        <v>4.9739733950260268E-2</v>
      </c>
      <c r="Y37" s="166">
        <f t="shared" si="9"/>
        <v>0</v>
      </c>
    </row>
    <row r="38" spans="1:25" x14ac:dyDescent="0.2">
      <c r="A38" s="6" t="s">
        <v>26</v>
      </c>
      <c r="B38" s="5" t="s">
        <v>277</v>
      </c>
      <c r="C38" s="90"/>
      <c r="D38" s="76">
        <f>投入係数表!R38</f>
        <v>0</v>
      </c>
      <c r="E38" s="77">
        <f t="shared" si="0"/>
        <v>0</v>
      </c>
      <c r="F38" s="76">
        <f>分析係数表!C41</f>
        <v>0.804825195030338</v>
      </c>
      <c r="G38" s="77">
        <f t="shared" si="1"/>
        <v>0</v>
      </c>
      <c r="H38" s="77">
        <v>2.3972333742080438E-3</v>
      </c>
      <c r="I38" s="77">
        <f t="shared" si="2"/>
        <v>2.3972333742080438E-3</v>
      </c>
      <c r="J38" s="76">
        <f>分析係数表!G41</f>
        <v>0.44365116827944301</v>
      </c>
      <c r="K38" s="78">
        <f t="shared" si="3"/>
        <v>1.0635353871058697E-3</v>
      </c>
      <c r="L38" s="79"/>
      <c r="M38" s="80"/>
      <c r="N38" s="81">
        <f>分析係数表!H41</f>
        <v>5.27632833978567E-2</v>
      </c>
      <c r="O38" s="82">
        <f t="shared" si="4"/>
        <v>0.81386015790197297</v>
      </c>
      <c r="P38" s="76">
        <f>分析係数表!C41</f>
        <v>0.804825195030338</v>
      </c>
      <c r="Q38" s="82">
        <f t="shared" si="5"/>
        <v>0.65501516031087703</v>
      </c>
      <c r="R38" s="83">
        <v>0.66837611010156894</v>
      </c>
      <c r="S38" s="84">
        <f t="shared" si="6"/>
        <v>0.670773343475777</v>
      </c>
      <c r="T38" s="85">
        <f>分析係数表!F41</f>
        <v>0.54625914562190225</v>
      </c>
      <c r="U38" s="86">
        <f t="shared" si="7"/>
        <v>0.36641607351302474</v>
      </c>
      <c r="V38" s="87">
        <f>分析係数表!D41</f>
        <v>0.14125560538116591</v>
      </c>
      <c r="W38" s="167">
        <f t="shared" si="8"/>
        <v>0</v>
      </c>
      <c r="X38" s="76">
        <f>分析係数表!E41</f>
        <v>0.13688930847297617</v>
      </c>
      <c r="Y38" s="166">
        <f t="shared" si="9"/>
        <v>0</v>
      </c>
    </row>
    <row r="39" spans="1:25" x14ac:dyDescent="0.2">
      <c r="A39" s="6" t="s">
        <v>51</v>
      </c>
      <c r="B39" s="5" t="s">
        <v>368</v>
      </c>
      <c r="C39" s="90"/>
      <c r="D39" s="76">
        <f>投入係数表!R39</f>
        <v>1.6765396222197385E-3</v>
      </c>
      <c r="E39" s="77">
        <f>$C$20*D39</f>
        <v>0.16765396222197385</v>
      </c>
      <c r="F39" s="76">
        <f>分析係数表!C42</f>
        <v>0.80822873082287305</v>
      </c>
      <c r="G39" s="77">
        <f>E39*F39</f>
        <v>0.13550274910409182</v>
      </c>
      <c r="H39" s="77">
        <v>0.14671250959103416</v>
      </c>
      <c r="I39" s="77">
        <f>C39+H39</f>
        <v>0.14671250959103416</v>
      </c>
      <c r="J39" s="76">
        <f>分析係数表!G42</f>
        <v>0.48544520547945208</v>
      </c>
      <c r="K39" s="78">
        <f>I39*J39</f>
        <v>7.1220884364825654E-2</v>
      </c>
      <c r="L39" s="79"/>
      <c r="M39" s="80"/>
      <c r="N39" s="81">
        <f>分析係数表!H42</f>
        <v>1.3409639230208157E-2</v>
      </c>
      <c r="O39" s="82">
        <f t="shared" si="4"/>
        <v>0.2068402570593062</v>
      </c>
      <c r="P39" s="76">
        <f>分析係数表!C42</f>
        <v>0.80822873082287305</v>
      </c>
      <c r="Q39" s="82">
        <f>O39*P39</f>
        <v>0.16717423844611987</v>
      </c>
      <c r="R39" s="83">
        <v>0.17826095019322918</v>
      </c>
      <c r="S39" s="84">
        <f>I39+R39</f>
        <v>0.32497345978426334</v>
      </c>
      <c r="T39" s="85">
        <f>分析係数表!F42</f>
        <v>0.55222602739726023</v>
      </c>
      <c r="U39" s="86">
        <f>S39*T39</f>
        <v>0.17945880270620707</v>
      </c>
      <c r="V39" s="87">
        <f>分析係数表!D42</f>
        <v>0.29537671232876711</v>
      </c>
      <c r="W39" s="167">
        <f>ROUND(S39*V39,0)</f>
        <v>0</v>
      </c>
      <c r="X39" s="76">
        <f>分析係数表!E42</f>
        <v>0.2654109589041096</v>
      </c>
      <c r="Y39" s="166">
        <f>ROUND(S39*X39,0)</f>
        <v>0</v>
      </c>
    </row>
    <row r="40" spans="1:25" x14ac:dyDescent="0.2">
      <c r="A40" s="6" t="s">
        <v>195</v>
      </c>
      <c r="B40" s="5" t="s">
        <v>41</v>
      </c>
      <c r="C40" s="90"/>
      <c r="D40" s="76">
        <f>投入係数表!R40</f>
        <v>3.1071867665139152E-2</v>
      </c>
      <c r="E40" s="77">
        <f>$C$20*D40</f>
        <v>3.107186766513915</v>
      </c>
      <c r="F40" s="76">
        <f>分析係数表!C43</f>
        <v>0.42667048218629278</v>
      </c>
      <c r="G40" s="77">
        <f>E40*F40</f>
        <v>1.3257448759113599</v>
      </c>
      <c r="H40" s="77">
        <v>1.6357300032985702</v>
      </c>
      <c r="I40" s="77">
        <f>C40+H40</f>
        <v>1.6357300032985702</v>
      </c>
      <c r="J40" s="76">
        <f>分析係数表!G43</f>
        <v>0.3937480751462889</v>
      </c>
      <c r="K40" s="78">
        <f>I40*J40</f>
        <v>0.64406554025784479</v>
      </c>
      <c r="L40" s="79"/>
      <c r="M40" s="80"/>
      <c r="N40" s="81">
        <f>分析係数表!H43</f>
        <v>3.6537058856533695E-2</v>
      </c>
      <c r="O40" s="82">
        <f t="shared" si="4"/>
        <v>0.5635747924561515</v>
      </c>
      <c r="P40" s="76">
        <f>分析係数表!C43</f>
        <v>0.42667048218629278</v>
      </c>
      <c r="Q40" s="82">
        <f>O40*P40</f>
        <v>0.24046072844530603</v>
      </c>
      <c r="R40" s="83">
        <v>0.46311719699997994</v>
      </c>
      <c r="S40" s="84">
        <f>I40+R40</f>
        <v>2.0988472002985503</v>
      </c>
      <c r="T40" s="85">
        <f>分析係数表!F43</f>
        <v>0.62688635663689563</v>
      </c>
      <c r="U40" s="86">
        <f>S40*T40</f>
        <v>1.3157386745327069</v>
      </c>
      <c r="V40" s="87">
        <f>分析係数表!D43</f>
        <v>0.23175238681860177</v>
      </c>
      <c r="W40" s="167">
        <f>ROUND(S40*V40,0)</f>
        <v>0</v>
      </c>
      <c r="X40" s="76">
        <f>分析係数表!E43</f>
        <v>0.18678780412688636</v>
      </c>
      <c r="Y40" s="166">
        <f>ROUND(S40*X40,0)</f>
        <v>0</v>
      </c>
    </row>
    <row r="41" spans="1:25" x14ac:dyDescent="0.2">
      <c r="A41" s="6" t="s">
        <v>341</v>
      </c>
      <c r="B41" s="5" t="s">
        <v>42</v>
      </c>
      <c r="C41" s="90"/>
      <c r="D41" s="76">
        <f>投入係数表!R41</f>
        <v>1.1176930814798256E-4</v>
      </c>
      <c r="E41" s="77">
        <f>$C$20*D41</f>
        <v>1.1176930814798256E-2</v>
      </c>
      <c r="F41" s="76">
        <f>分析係数表!C44</f>
        <v>0.46624741283235149</v>
      </c>
      <c r="G41" s="77">
        <f>E41*F41</f>
        <v>5.2112150758058737E-3</v>
      </c>
      <c r="H41" s="77">
        <v>7.711303215012128E-3</v>
      </c>
      <c r="I41" s="77">
        <f>C41+H41</f>
        <v>7.711303215012128E-3</v>
      </c>
      <c r="J41" s="76">
        <f>分析係数表!G44</f>
        <v>0.26671004927024261</v>
      </c>
      <c r="K41" s="78">
        <f>I41*J41</f>
        <v>2.0566820604136647E-3</v>
      </c>
      <c r="L41" s="79"/>
      <c r="M41" s="80"/>
      <c r="N41" s="81">
        <f>分析係数表!H44</f>
        <v>0.11393143690736689</v>
      </c>
      <c r="O41" s="82">
        <f t="shared" si="4"/>
        <v>1.7573632886386075</v>
      </c>
      <c r="P41" s="76">
        <f>分析係数表!C44</f>
        <v>0.46624741283235149</v>
      </c>
      <c r="Q41" s="82">
        <f>O41*P41</f>
        <v>0.81936608673430367</v>
      </c>
      <c r="R41" s="83">
        <v>0.83252417100063358</v>
      </c>
      <c r="S41" s="84">
        <f>I41+R41</f>
        <v>0.84023547421564571</v>
      </c>
      <c r="T41" s="85">
        <f>分析係数表!F44</f>
        <v>0.51538533048247648</v>
      </c>
      <c r="U41" s="86">
        <f>S41*T41</f>
        <v>0.43304503756173091</v>
      </c>
      <c r="V41" s="87">
        <f>分析係数表!D44</f>
        <v>0.23854234451984754</v>
      </c>
      <c r="W41" s="167">
        <f>ROUND(S41*V41,0)</f>
        <v>0</v>
      </c>
      <c r="X41" s="76">
        <f>分析係数表!E44</f>
        <v>0.16891326578042204</v>
      </c>
      <c r="Y41" s="166">
        <f>ROUND(S41*X41,0)</f>
        <v>0</v>
      </c>
    </row>
    <row r="42" spans="1:25" x14ac:dyDescent="0.2">
      <c r="A42" s="6" t="s">
        <v>342</v>
      </c>
      <c r="B42" s="5" t="s">
        <v>279</v>
      </c>
      <c r="C42" s="90"/>
      <c r="D42" s="76">
        <f>投入係数表!R42</f>
        <v>2.0118475466636863E-3</v>
      </c>
      <c r="E42" s="77">
        <f>$C$20*D42</f>
        <v>0.20118475466636862</v>
      </c>
      <c r="F42" s="76">
        <f>分析係数表!C45</f>
        <v>1</v>
      </c>
      <c r="G42" s="77">
        <f>E42*F42</f>
        <v>0.20118475466636862</v>
      </c>
      <c r="H42" s="77">
        <v>0.23559158195229149</v>
      </c>
      <c r="I42" s="77">
        <f>C42+H42</f>
        <v>0.23559158195229149</v>
      </c>
      <c r="J42" s="76">
        <f>分析係数表!G45</f>
        <v>0</v>
      </c>
      <c r="K42" s="78">
        <f>I42*J42</f>
        <v>0</v>
      </c>
      <c r="L42" s="79"/>
      <c r="M42" s="80"/>
      <c r="N42" s="81">
        <f>分析係数表!H45</f>
        <v>0</v>
      </c>
      <c r="O42" s="82">
        <f t="shared" si="4"/>
        <v>0</v>
      </c>
      <c r="P42" s="76">
        <f>分析係数表!C45</f>
        <v>1</v>
      </c>
      <c r="Q42" s="82">
        <f>O42*P42</f>
        <v>0</v>
      </c>
      <c r="R42" s="83">
        <v>3.4881305571708328E-2</v>
      </c>
      <c r="S42" s="84">
        <f>I42+R42</f>
        <v>0.27047288752399984</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投入係数表!R43</f>
        <v>6.9296971051749185E-3</v>
      </c>
      <c r="E43" s="77">
        <f>$C$20*D43</f>
        <v>0.6929697105174919</v>
      </c>
      <c r="F43" s="76">
        <f>分析係数表!C46</f>
        <v>1</v>
      </c>
      <c r="G43" s="77">
        <f>E43*F43</f>
        <v>0.6929697105174919</v>
      </c>
      <c r="H43" s="77">
        <v>0.75639830650254969</v>
      </c>
      <c r="I43" s="77">
        <f>C43+H43</f>
        <v>0.75639830650254969</v>
      </c>
      <c r="J43" s="76">
        <f>分析係数表!G46</f>
        <v>9.2005076142131978E-3</v>
      </c>
      <c r="K43" s="78">
        <f>I43*J43</f>
        <v>6.9592483783546769E-3</v>
      </c>
      <c r="L43" s="79"/>
      <c r="M43" s="80"/>
      <c r="N43" s="81">
        <f>分析係数表!H46</f>
        <v>5.6971329181394824E-2</v>
      </c>
      <c r="O43" s="82">
        <f t="shared" si="4"/>
        <v>0.87876818835991433</v>
      </c>
      <c r="P43" s="76">
        <f>分析係数表!C46</f>
        <v>1</v>
      </c>
      <c r="Q43" s="82">
        <f>O43*P43</f>
        <v>0.87876818835991433</v>
      </c>
      <c r="R43" s="83">
        <v>0.92789579711699088</v>
      </c>
      <c r="S43" s="84">
        <f>I43+R43</f>
        <v>1.6842941036195405</v>
      </c>
      <c r="T43" s="85">
        <f>分析係数表!F46</f>
        <v>0.31329314720812185</v>
      </c>
      <c r="U43" s="86">
        <f>S43*T43</f>
        <v>0.52767780054704827</v>
      </c>
      <c r="V43" s="87">
        <f>分析係数表!D46</f>
        <v>4.7588832487309646E-4</v>
      </c>
      <c r="W43" s="167">
        <f>ROUND(S43*V43,0)</f>
        <v>0</v>
      </c>
      <c r="X43" s="76">
        <f>分析係数表!E46</f>
        <v>1.4276649746192893E-3</v>
      </c>
      <c r="Y43" s="166">
        <f>ROUND(S43*X43,0)</f>
        <v>0</v>
      </c>
    </row>
    <row r="44" spans="1:25" x14ac:dyDescent="0.2">
      <c r="A44" s="192">
        <v>40</v>
      </c>
      <c r="B44" s="14" t="s">
        <v>151</v>
      </c>
      <c r="C44" s="197">
        <f>SUM(C5:C43)</f>
        <v>100</v>
      </c>
      <c r="D44" s="92">
        <f>投入係数表!R44</f>
        <v>0.54800491784955851</v>
      </c>
      <c r="E44" s="91">
        <f>SUM(E5:E43)</f>
        <v>54.800491784955867</v>
      </c>
      <c r="F44" s="92">
        <f>分析係数表!C47</f>
        <v>0.45905743405002397</v>
      </c>
      <c r="G44" s="91">
        <f>SUM(G5:G43)</f>
        <v>9.552300632677543</v>
      </c>
      <c r="H44" s="91">
        <f>SUM(H5:H43)</f>
        <v>11.146505119327156</v>
      </c>
      <c r="I44" s="91">
        <f>SUM(I6:I43)</f>
        <v>111.14538392077999</v>
      </c>
      <c r="J44" s="92">
        <f>分析係数表!G47</f>
        <v>0.28709558230423765</v>
      </c>
      <c r="K44" s="93">
        <f>SUM(K5:K43)</f>
        <v>24.58779653245244</v>
      </c>
      <c r="L44" s="94">
        <f>最終需要_まとめ!$L$33</f>
        <v>0.62733333333333341</v>
      </c>
      <c r="M44" s="91">
        <f>K44*L44</f>
        <v>15.424744358025166</v>
      </c>
      <c r="N44" s="95">
        <f>分析係数表!H47</f>
        <v>1</v>
      </c>
      <c r="O44" s="96">
        <f>SUM(O5:O43)</f>
        <v>15.424744358025166</v>
      </c>
      <c r="P44" s="92">
        <f>分析係数表!C47</f>
        <v>0.45905743405002397</v>
      </c>
      <c r="Q44" s="96">
        <f>SUM(Q5:Q43)</f>
        <v>7.4818239824955644</v>
      </c>
      <c r="R44" s="91">
        <f>SUM(R5:R43)</f>
        <v>8.7995750036802303</v>
      </c>
      <c r="S44" s="97">
        <f>SUM(S5:S43)</f>
        <v>119.94608012300738</v>
      </c>
      <c r="T44" s="98">
        <f>分析係数表!F47</f>
        <v>0.51476641739392903</v>
      </c>
      <c r="U44" s="99">
        <f>SUM(U5:U43)</f>
        <v>54.829824257767974</v>
      </c>
      <c r="V44" s="100">
        <f>分析係数表!D47</f>
        <v>0.1047101618971789</v>
      </c>
      <c r="W44" s="164">
        <f>SUM(W5:W43)</f>
        <v>4</v>
      </c>
      <c r="X44" s="92">
        <f>分析係数表!E47</f>
        <v>8.1677152774525266E-2</v>
      </c>
      <c r="Y44" s="165">
        <f>SUM(Y5:Y43)</f>
        <v>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297</v>
      </c>
      <c r="S2" s="3" t="s">
        <v>153</v>
      </c>
      <c r="U2" s="64" t="s">
        <v>210</v>
      </c>
      <c r="W2" s="3" t="s">
        <v>130</v>
      </c>
      <c r="Y2" s="3" t="s">
        <v>154</v>
      </c>
    </row>
    <row r="3" spans="1:25" ht="44" x14ac:dyDescent="0.2">
      <c r="B3" s="65"/>
      <c r="C3" s="66" t="s">
        <v>228</v>
      </c>
      <c r="D3" s="66" t="s">
        <v>313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投入係数表!S5</f>
        <v>0</v>
      </c>
      <c r="E5" s="77">
        <f t="shared" ref="E5:E38" si="0">$C$21*D5</f>
        <v>0</v>
      </c>
      <c r="F5" s="76">
        <f>分析係数表!C8</f>
        <v>0.32915796798886565</v>
      </c>
      <c r="G5" s="77">
        <f t="shared" ref="G5:G38" si="1">E5*F5</f>
        <v>0</v>
      </c>
      <c r="H5" s="77">
        <f t="array" ref="H5:H43">MMULT(逆行列係数!C5:AO43,'17'!G5:G43)</f>
        <v>1.8741238178451684E-3</v>
      </c>
      <c r="I5" s="77">
        <f t="shared" ref="I5:I38" si="2">C5+H5</f>
        <v>1.8741238178451684E-3</v>
      </c>
      <c r="J5" s="76">
        <f>分析係数表!G8</f>
        <v>0.11991869918699187</v>
      </c>
      <c r="K5" s="78">
        <f t="shared" ref="K5:K38" si="3">I5*J5</f>
        <v>2.2474249035135151E-4</v>
      </c>
      <c r="L5" s="79" t="s">
        <v>184</v>
      </c>
      <c r="M5" s="80" t="s">
        <v>184</v>
      </c>
      <c r="N5" s="81">
        <f>分析係数表!H8</f>
        <v>1.1827414015597823E-2</v>
      </c>
      <c r="O5" s="82">
        <f t="shared" ref="O5:O43" si="4">$M$44*N5</f>
        <v>0.18947536732860978</v>
      </c>
      <c r="P5" s="76">
        <f>分析係数表!C8</f>
        <v>0.32915796798886565</v>
      </c>
      <c r="Q5" s="82">
        <f t="shared" ref="Q5:Q38" si="5">O5*P5</f>
        <v>6.2367326893829102E-2</v>
      </c>
      <c r="R5" s="83">
        <f t="array" ref="R5:R43">MMULT(逆行列係数!C5:AO43,'17'!Q5:Q43)</f>
        <v>7.9971476988210818E-2</v>
      </c>
      <c r="S5" s="84">
        <f t="shared" ref="S5:S38" si="6">I5+R5</f>
        <v>8.184560080605599E-2</v>
      </c>
      <c r="T5" s="85">
        <f>分析係数表!F8</f>
        <v>0.45172764227642276</v>
      </c>
      <c r="U5" s="86">
        <f t="shared" ref="U5:U38" si="7">S5*T5</f>
        <v>3.6971920282816956E-2</v>
      </c>
      <c r="V5" s="87">
        <f>分析係数表!D8</f>
        <v>0.19461382113821138</v>
      </c>
      <c r="W5" s="88">
        <f t="shared" ref="W5:W38" si="8">ROUND(S5*V5,0)</f>
        <v>0</v>
      </c>
      <c r="X5" s="76">
        <f>分析係数表!E8</f>
        <v>6.0467479674796751E-2</v>
      </c>
      <c r="Y5" s="89">
        <f t="shared" ref="Y5:Y38" si="9">ROUND(S5*X5,0)</f>
        <v>0</v>
      </c>
    </row>
    <row r="6" spans="1:25" x14ac:dyDescent="0.2">
      <c r="A6" s="6" t="s">
        <v>220</v>
      </c>
      <c r="B6" s="5" t="s">
        <v>266</v>
      </c>
      <c r="C6" s="90"/>
      <c r="D6" s="76">
        <f>投入係数表!S6</f>
        <v>0</v>
      </c>
      <c r="E6" s="77">
        <f t="shared" si="0"/>
        <v>0</v>
      </c>
      <c r="F6" s="76">
        <f>分析係数表!C9</f>
        <v>0.9329896907216495</v>
      </c>
      <c r="G6" s="77">
        <f t="shared" si="1"/>
        <v>0</v>
      </c>
      <c r="H6" s="77">
        <v>1.4321949765311341E-3</v>
      </c>
      <c r="I6" s="77">
        <f t="shared" si="2"/>
        <v>1.4321949765311341E-3</v>
      </c>
      <c r="J6" s="76">
        <f>分析係数表!G9</f>
        <v>0.24615384615384617</v>
      </c>
      <c r="K6" s="78">
        <f t="shared" si="3"/>
        <v>3.5254030191535609E-4</v>
      </c>
      <c r="L6" s="79"/>
      <c r="M6" s="80"/>
      <c r="N6" s="81">
        <f>分析係数表!H9</f>
        <v>6.1718004825225836E-4</v>
      </c>
      <c r="O6" s="82">
        <f t="shared" si="4"/>
        <v>9.8872345380204354E-3</v>
      </c>
      <c r="P6" s="76">
        <f>分析係数表!C9</f>
        <v>0.9329896907216495</v>
      </c>
      <c r="Q6" s="82">
        <f t="shared" si="5"/>
        <v>9.2246878937200967E-3</v>
      </c>
      <c r="R6" s="83">
        <v>1.201967900780101E-2</v>
      </c>
      <c r="S6" s="84">
        <f t="shared" si="6"/>
        <v>1.3451873984332143E-2</v>
      </c>
      <c r="T6" s="85">
        <f>分析係数表!F9</f>
        <v>0.67179487179487174</v>
      </c>
      <c r="U6" s="86">
        <f t="shared" si="7"/>
        <v>9.0368999587051822E-3</v>
      </c>
      <c r="V6" s="87">
        <f>分析係数表!D9</f>
        <v>0.1076923076923077</v>
      </c>
      <c r="W6" s="88">
        <f t="shared" si="8"/>
        <v>0</v>
      </c>
      <c r="X6" s="76">
        <f>分析係数表!E9</f>
        <v>3.0769230769230771E-2</v>
      </c>
      <c r="Y6" s="89">
        <f t="shared" si="9"/>
        <v>0</v>
      </c>
    </row>
    <row r="7" spans="1:25" x14ac:dyDescent="0.2">
      <c r="A7" s="6" t="s">
        <v>221</v>
      </c>
      <c r="B7" s="5" t="s">
        <v>267</v>
      </c>
      <c r="C7" s="90"/>
      <c r="D7" s="76">
        <f>投入係数表!S7</f>
        <v>0</v>
      </c>
      <c r="E7" s="77">
        <f t="shared" si="0"/>
        <v>0</v>
      </c>
      <c r="F7" s="76">
        <f>分析係数表!C10</f>
        <v>0</v>
      </c>
      <c r="G7" s="77">
        <f t="shared" si="1"/>
        <v>0</v>
      </c>
      <c r="H7" s="77">
        <v>0</v>
      </c>
      <c r="I7" s="77">
        <f t="shared" si="2"/>
        <v>0</v>
      </c>
      <c r="J7" s="76">
        <f>分析係数表!G10</f>
        <v>0</v>
      </c>
      <c r="K7" s="78">
        <f t="shared" si="3"/>
        <v>0</v>
      </c>
      <c r="L7" s="79"/>
      <c r="M7" s="80"/>
      <c r="N7" s="81">
        <f>分析係数表!H10</f>
        <v>1.2006957302362117E-3</v>
      </c>
      <c r="O7" s="82">
        <f t="shared" si="4"/>
        <v>1.9235165373967029E-2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222</v>
      </c>
      <c r="B8" s="5" t="s">
        <v>27</v>
      </c>
      <c r="C8" s="90"/>
      <c r="D8" s="76">
        <f>投入係数表!S8</f>
        <v>0</v>
      </c>
      <c r="E8" s="77">
        <f t="shared" si="0"/>
        <v>0</v>
      </c>
      <c r="F8" s="76">
        <f>分析係数表!C11</f>
        <v>2.4090210148641766E-2</v>
      </c>
      <c r="G8" s="77">
        <f t="shared" si="1"/>
        <v>0</v>
      </c>
      <c r="H8" s="77">
        <v>6.6529291723575277E-3</v>
      </c>
      <c r="I8" s="77">
        <f t="shared" si="2"/>
        <v>6.6529291723575277E-3</v>
      </c>
      <c r="J8" s="76">
        <f>分析係数表!G11</f>
        <v>0.35</v>
      </c>
      <c r="K8" s="78">
        <f t="shared" si="3"/>
        <v>2.3285252103251346E-3</v>
      </c>
      <c r="L8" s="79"/>
      <c r="M8" s="80"/>
      <c r="N8" s="81">
        <f>分析係数表!H11</f>
        <v>-2.2442910845536666E-5</v>
      </c>
      <c r="O8" s="82">
        <f t="shared" si="4"/>
        <v>-3.595358013825613E-4</v>
      </c>
      <c r="P8" s="76">
        <f>分析係数表!C11</f>
        <v>2.4090210148641766E-2</v>
      </c>
      <c r="Q8" s="82">
        <f t="shared" si="5"/>
        <v>-8.6612930112662281E-6</v>
      </c>
      <c r="R8" s="83">
        <v>1.6307323220748971E-3</v>
      </c>
      <c r="S8" s="84">
        <f t="shared" si="6"/>
        <v>8.283661494432425E-3</v>
      </c>
      <c r="T8" s="85">
        <f>分析係数表!F11</f>
        <v>0.57857142857142863</v>
      </c>
      <c r="U8" s="86">
        <f t="shared" si="7"/>
        <v>4.7926898646359038E-3</v>
      </c>
      <c r="V8" s="87">
        <f>分析係数表!D11</f>
        <v>7.1428571428571426E-3</v>
      </c>
      <c r="W8" s="88">
        <f t="shared" si="8"/>
        <v>0</v>
      </c>
      <c r="X8" s="76">
        <f>分析係数表!E11</f>
        <v>7.1428571428571426E-3</v>
      </c>
      <c r="Y8" s="89">
        <f t="shared" si="9"/>
        <v>0</v>
      </c>
    </row>
    <row r="9" spans="1:25" x14ac:dyDescent="0.2">
      <c r="A9" s="6" t="s">
        <v>223</v>
      </c>
      <c r="B9" s="5" t="s">
        <v>191</v>
      </c>
      <c r="C9" s="90"/>
      <c r="D9" s="76">
        <f>投入係数表!S9</f>
        <v>0</v>
      </c>
      <c r="E9" s="77">
        <f t="shared" si="0"/>
        <v>0</v>
      </c>
      <c r="F9" s="76">
        <f>分析係数表!C12</f>
        <v>6.9119669876203549E-2</v>
      </c>
      <c r="G9" s="77">
        <f t="shared" si="1"/>
        <v>0</v>
      </c>
      <c r="H9" s="77">
        <v>3.0610101715901507E-4</v>
      </c>
      <c r="I9" s="77">
        <f t="shared" si="2"/>
        <v>3.0610101715901507E-4</v>
      </c>
      <c r="J9" s="76">
        <f>分析係数表!G12</f>
        <v>0.14290902487742874</v>
      </c>
      <c r="K9" s="78">
        <f t="shared" si="3"/>
        <v>4.3744597876183925E-5</v>
      </c>
      <c r="L9" s="79"/>
      <c r="M9" s="80"/>
      <c r="N9" s="81">
        <f>分析係数表!H12</f>
        <v>9.3328844751164222E-2</v>
      </c>
      <c r="O9" s="82">
        <f t="shared" si="4"/>
        <v>1.495129630049381</v>
      </c>
      <c r="P9" s="76">
        <f>分析係数表!C12</f>
        <v>6.9119669876203549E-2</v>
      </c>
      <c r="Q9" s="82">
        <f t="shared" si="5"/>
        <v>0.10334286645114356</v>
      </c>
      <c r="R9" s="83">
        <v>0.11454151463442769</v>
      </c>
      <c r="S9" s="84">
        <f t="shared" si="6"/>
        <v>0.1148476156515867</v>
      </c>
      <c r="T9" s="85">
        <f>分析係数表!F12</f>
        <v>0.29616851280188849</v>
      </c>
      <c r="U9" s="86">
        <f t="shared" si="7"/>
        <v>3.4014247526373324E-2</v>
      </c>
      <c r="V9" s="87">
        <f>分析係数表!D12</f>
        <v>3.0506627928091518E-2</v>
      </c>
      <c r="W9" s="88">
        <f t="shared" si="8"/>
        <v>0</v>
      </c>
      <c r="X9" s="76">
        <f>分析係数表!E12</f>
        <v>2.6874886508080623E-2</v>
      </c>
      <c r="Y9" s="89">
        <f t="shared" si="9"/>
        <v>0</v>
      </c>
    </row>
    <row r="10" spans="1:25" x14ac:dyDescent="0.2">
      <c r="A10" s="6" t="s">
        <v>224</v>
      </c>
      <c r="B10" s="5" t="s">
        <v>28</v>
      </c>
      <c r="C10" s="90"/>
      <c r="D10" s="76">
        <f>投入係数表!S10</f>
        <v>9.9601593625498006E-4</v>
      </c>
      <c r="E10" s="77">
        <f t="shared" si="0"/>
        <v>9.9601593625498003E-2</v>
      </c>
      <c r="F10" s="76">
        <f>分析係数表!C13</f>
        <v>0</v>
      </c>
      <c r="G10" s="77">
        <f t="shared" si="1"/>
        <v>0</v>
      </c>
      <c r="H10" s="77">
        <v>0</v>
      </c>
      <c r="I10" s="77">
        <f t="shared" si="2"/>
        <v>0</v>
      </c>
      <c r="J10" s="76">
        <f>分析係数表!G13</f>
        <v>0.24503449717750367</v>
      </c>
      <c r="K10" s="78">
        <f t="shared" si="3"/>
        <v>0</v>
      </c>
      <c r="L10" s="79"/>
      <c r="M10" s="80"/>
      <c r="N10" s="81">
        <f>分析係数表!H13</f>
        <v>1.4329798574875161E-2</v>
      </c>
      <c r="O10" s="82">
        <f t="shared" si="4"/>
        <v>0.22956360918276536</v>
      </c>
      <c r="P10" s="76">
        <f>分析係数表!C13</f>
        <v>0</v>
      </c>
      <c r="Q10" s="82">
        <f t="shared" si="5"/>
        <v>0</v>
      </c>
      <c r="R10" s="83">
        <v>0</v>
      </c>
      <c r="S10" s="84">
        <f t="shared" si="6"/>
        <v>0</v>
      </c>
      <c r="T10" s="85">
        <f>分析係数表!F13</f>
        <v>0.38229144888145516</v>
      </c>
      <c r="U10" s="86">
        <f t="shared" si="7"/>
        <v>0</v>
      </c>
      <c r="V10" s="87">
        <f>分析係数表!D13</f>
        <v>0.18806188584570355</v>
      </c>
      <c r="W10" s="88">
        <f t="shared" si="8"/>
        <v>0</v>
      </c>
      <c r="X10" s="76">
        <f>分析係数表!E13</f>
        <v>0.14384277650010455</v>
      </c>
      <c r="Y10" s="89">
        <f t="shared" si="9"/>
        <v>0</v>
      </c>
    </row>
    <row r="11" spans="1:25" x14ac:dyDescent="0.2">
      <c r="A11" s="6" t="s">
        <v>225</v>
      </c>
      <c r="B11" s="5" t="s">
        <v>268</v>
      </c>
      <c r="C11" s="90"/>
      <c r="D11" s="76">
        <f>投入係数表!S11</f>
        <v>4.9800796812749003E-3</v>
      </c>
      <c r="E11" s="77">
        <f t="shared" si="0"/>
        <v>0.49800796812749004</v>
      </c>
      <c r="F11" s="76">
        <f>分析係数表!C14</f>
        <v>0.13476611883691525</v>
      </c>
      <c r="G11" s="77">
        <f t="shared" si="1"/>
        <v>6.7114601014400019E-2</v>
      </c>
      <c r="H11" s="77">
        <v>0.10799857185605558</v>
      </c>
      <c r="I11" s="77">
        <f t="shared" si="2"/>
        <v>0.10799857185605558</v>
      </c>
      <c r="J11" s="76">
        <f>分析係数表!G14</f>
        <v>0.15992647058823528</v>
      </c>
      <c r="K11" s="78">
        <f t="shared" si="3"/>
        <v>1.7271830425508887E-2</v>
      </c>
      <c r="L11" s="79"/>
      <c r="M11" s="80"/>
      <c r="N11" s="81">
        <f>分析係数表!H14</f>
        <v>1.1894742748134433E-3</v>
      </c>
      <c r="O11" s="82">
        <f t="shared" si="4"/>
        <v>1.9055397473275747E-2</v>
      </c>
      <c r="P11" s="76">
        <f>分析係数表!C14</f>
        <v>0.13476611883691525</v>
      </c>
      <c r="Q11" s="82">
        <f t="shared" si="5"/>
        <v>2.5680219603681337E-3</v>
      </c>
      <c r="R11" s="83">
        <v>2.5691650219468981E-2</v>
      </c>
      <c r="S11" s="84">
        <f t="shared" si="6"/>
        <v>0.13369022207552456</v>
      </c>
      <c r="T11" s="85">
        <f>分析係数表!F14</f>
        <v>0.29852941176470588</v>
      </c>
      <c r="U11" s="86">
        <f t="shared" si="7"/>
        <v>3.9910463354899242E-2</v>
      </c>
      <c r="V11" s="87">
        <f>分析係数表!D14</f>
        <v>5.2205882352941178E-2</v>
      </c>
      <c r="W11" s="88">
        <f t="shared" si="8"/>
        <v>0</v>
      </c>
      <c r="X11" s="76">
        <f>分析係数表!E14</f>
        <v>3.6397058823529414E-2</v>
      </c>
      <c r="Y11" s="89">
        <f t="shared" si="9"/>
        <v>0</v>
      </c>
    </row>
    <row r="12" spans="1:25" x14ac:dyDescent="0.2">
      <c r="A12" s="6" t="s">
        <v>226</v>
      </c>
      <c r="B12" s="5" t="s">
        <v>29</v>
      </c>
      <c r="C12" s="90"/>
      <c r="D12" s="76">
        <f>投入係数表!S12</f>
        <v>1.693227091633466E-2</v>
      </c>
      <c r="E12" s="77">
        <f t="shared" si="0"/>
        <v>1.693227091633466</v>
      </c>
      <c r="F12" s="76">
        <f>分析係数表!C15</f>
        <v>0</v>
      </c>
      <c r="G12" s="77">
        <f t="shared" si="1"/>
        <v>0</v>
      </c>
      <c r="H12" s="77">
        <v>0</v>
      </c>
      <c r="I12" s="77">
        <f t="shared" si="2"/>
        <v>0</v>
      </c>
      <c r="J12" s="76">
        <f>分析係数表!G15</f>
        <v>9.5137420718816063E-2</v>
      </c>
      <c r="K12" s="78">
        <f t="shared" si="3"/>
        <v>0</v>
      </c>
      <c r="L12" s="79"/>
      <c r="M12" s="80"/>
      <c r="N12" s="81">
        <f>分析係数表!H15</f>
        <v>8.595634853840543E-3</v>
      </c>
      <c r="O12" s="82">
        <f t="shared" si="4"/>
        <v>0.13770221192952098</v>
      </c>
      <c r="P12" s="76">
        <f>分析係数表!C15</f>
        <v>0</v>
      </c>
      <c r="Q12" s="82">
        <f t="shared" si="5"/>
        <v>0</v>
      </c>
      <c r="R12" s="83">
        <v>0</v>
      </c>
      <c r="S12" s="84">
        <f t="shared" si="6"/>
        <v>0</v>
      </c>
      <c r="T12" s="85">
        <f>分析係数表!F15</f>
        <v>0.30443974630021142</v>
      </c>
      <c r="U12" s="86">
        <f t="shared" si="7"/>
        <v>0</v>
      </c>
      <c r="V12" s="87">
        <f>分析係数表!D15</f>
        <v>2.5369978858350951E-2</v>
      </c>
      <c r="W12" s="88">
        <f t="shared" si="8"/>
        <v>0</v>
      </c>
      <c r="X12" s="76">
        <f>分析係数表!E15</f>
        <v>2.1141649048625793E-2</v>
      </c>
      <c r="Y12" s="89">
        <f t="shared" si="9"/>
        <v>0</v>
      </c>
    </row>
    <row r="13" spans="1:25" x14ac:dyDescent="0.2">
      <c r="A13" s="6" t="s">
        <v>227</v>
      </c>
      <c r="B13" s="5" t="s">
        <v>30</v>
      </c>
      <c r="C13" s="90"/>
      <c r="D13" s="76">
        <f>投入係数表!S13</f>
        <v>9.9601593625498006E-4</v>
      </c>
      <c r="E13" s="77">
        <f t="shared" si="0"/>
        <v>9.9601593625498003E-2</v>
      </c>
      <c r="F13" s="76">
        <f>分析係数表!C16</f>
        <v>4.9817336433078729E-2</v>
      </c>
      <c r="G13" s="77">
        <f t="shared" si="1"/>
        <v>4.9618860989122235E-3</v>
      </c>
      <c r="H13" s="77">
        <v>1.0812834351389224E-2</v>
      </c>
      <c r="I13" s="77">
        <f t="shared" si="2"/>
        <v>1.0812834351389224E-2</v>
      </c>
      <c r="J13" s="76">
        <f>分析係数表!G16</f>
        <v>3.313253012048193E-2</v>
      </c>
      <c r="K13" s="78">
        <f t="shared" si="3"/>
        <v>3.5825655983518515E-4</v>
      </c>
      <c r="L13" s="79"/>
      <c r="M13" s="80"/>
      <c r="N13" s="81">
        <f>分析係数表!H16</f>
        <v>1.6966840599225718E-2</v>
      </c>
      <c r="O13" s="82">
        <f t="shared" si="4"/>
        <v>0.2718090658452163</v>
      </c>
      <c r="P13" s="76">
        <f>分析係数表!C16</f>
        <v>4.9817336433078729E-2</v>
      </c>
      <c r="Q13" s="82">
        <f t="shared" si="5"/>
        <v>1.3540803678771989E-2</v>
      </c>
      <c r="R13" s="83">
        <v>1.6501900628218553E-2</v>
      </c>
      <c r="S13" s="84">
        <f t="shared" si="6"/>
        <v>2.7314734979607777E-2</v>
      </c>
      <c r="T13" s="85">
        <f>分析係数表!F16</f>
        <v>0.28614457831325302</v>
      </c>
      <c r="U13" s="86">
        <f t="shared" si="7"/>
        <v>7.8159633224781297E-3</v>
      </c>
      <c r="V13" s="87">
        <f>分析係数表!D16</f>
        <v>3.0120481927710843E-2</v>
      </c>
      <c r="W13" s="88">
        <f t="shared" si="8"/>
        <v>0</v>
      </c>
      <c r="X13" s="76">
        <f>分析係数表!E16</f>
        <v>1.8072289156626505E-2</v>
      </c>
      <c r="Y13" s="89">
        <f t="shared" si="9"/>
        <v>0</v>
      </c>
    </row>
    <row r="14" spans="1:25" x14ac:dyDescent="0.2">
      <c r="A14" s="6" t="s">
        <v>2</v>
      </c>
      <c r="B14" s="5" t="s">
        <v>365</v>
      </c>
      <c r="C14" s="90"/>
      <c r="D14" s="76">
        <f>投入係数表!S14</f>
        <v>4.0836653386454182E-2</v>
      </c>
      <c r="E14" s="77">
        <f t="shared" si="0"/>
        <v>4.0836653386454183</v>
      </c>
      <c r="F14" s="76">
        <f>分析係数表!C17</f>
        <v>0.15217391304347827</v>
      </c>
      <c r="G14" s="77">
        <f t="shared" si="1"/>
        <v>0.62142733414169415</v>
      </c>
      <c r="H14" s="77">
        <v>0.7018148734087597</v>
      </c>
      <c r="I14" s="77">
        <f t="shared" si="2"/>
        <v>0.7018148734087597</v>
      </c>
      <c r="J14" s="76">
        <f>分析係数表!G17</f>
        <v>0.21460800902425267</v>
      </c>
      <c r="K14" s="78">
        <f t="shared" si="3"/>
        <v>0.15061509268586185</v>
      </c>
      <c r="L14" s="79"/>
      <c r="M14" s="80"/>
      <c r="N14" s="81">
        <f>分析係数表!H17</f>
        <v>2.9400213207653033E-3</v>
      </c>
      <c r="O14" s="82">
        <f t="shared" si="4"/>
        <v>4.7099189981115529E-2</v>
      </c>
      <c r="P14" s="76">
        <f>分析係数表!C17</f>
        <v>0.15217391304347827</v>
      </c>
      <c r="Q14" s="82">
        <f t="shared" si="5"/>
        <v>7.1672680406045372E-3</v>
      </c>
      <c r="R14" s="83">
        <v>1.8307480757579337E-2</v>
      </c>
      <c r="S14" s="84">
        <f t="shared" si="6"/>
        <v>0.72012235416633907</v>
      </c>
      <c r="T14" s="85">
        <f>分析係数表!F17</f>
        <v>0.3288212069937958</v>
      </c>
      <c r="U14" s="86">
        <f t="shared" si="7"/>
        <v>0.23679150168018931</v>
      </c>
      <c r="V14" s="87">
        <f>分析係数表!D17</f>
        <v>7.4732092498589961E-2</v>
      </c>
      <c r="W14" s="88">
        <f t="shared" si="8"/>
        <v>0</v>
      </c>
      <c r="X14" s="76">
        <f>分析係数表!E17</f>
        <v>6.9655950366610264E-2</v>
      </c>
      <c r="Y14" s="89">
        <f t="shared" si="9"/>
        <v>0</v>
      </c>
    </row>
    <row r="15" spans="1:25" x14ac:dyDescent="0.2">
      <c r="A15" s="6" t="s">
        <v>3</v>
      </c>
      <c r="B15" s="5" t="s">
        <v>31</v>
      </c>
      <c r="C15" s="90"/>
      <c r="D15" s="76">
        <f>投入係数表!S15</f>
        <v>1.8924302788844622E-2</v>
      </c>
      <c r="E15" s="77">
        <f t="shared" si="0"/>
        <v>1.8924302788844622</v>
      </c>
      <c r="F15" s="76">
        <f>分析係数表!C18</f>
        <v>0.51625386996904021</v>
      </c>
      <c r="G15" s="77">
        <f t="shared" si="1"/>
        <v>0.9769744551206937</v>
      </c>
      <c r="H15" s="77">
        <v>1.0973827832267329</v>
      </c>
      <c r="I15" s="77">
        <f t="shared" si="2"/>
        <v>1.0973827832267329</v>
      </c>
      <c r="J15" s="76">
        <f>分析係数表!G18</f>
        <v>0.21552579365079366</v>
      </c>
      <c r="K15" s="78">
        <f t="shared" si="3"/>
        <v>0.23651429529365847</v>
      </c>
      <c r="L15" s="79"/>
      <c r="M15" s="80"/>
      <c r="N15" s="81">
        <f>分析係数表!H18</f>
        <v>4.488582169107333E-4</v>
      </c>
      <c r="O15" s="82">
        <f t="shared" si="4"/>
        <v>7.1907160276512257E-3</v>
      </c>
      <c r="P15" s="76">
        <f>分析係数表!C18</f>
        <v>0.51625386996904021</v>
      </c>
      <c r="Q15" s="82">
        <f t="shared" si="5"/>
        <v>3.7122349771233493E-3</v>
      </c>
      <c r="R15" s="83">
        <v>1.1993315068396161E-2</v>
      </c>
      <c r="S15" s="84">
        <f t="shared" si="6"/>
        <v>1.1093760982951291</v>
      </c>
      <c r="T15" s="85">
        <f>分析係数表!F18</f>
        <v>0.45783730158730157</v>
      </c>
      <c r="U15" s="86">
        <f t="shared" si="7"/>
        <v>0.50791375928889093</v>
      </c>
      <c r="V15" s="87">
        <f>分析係数表!D18</f>
        <v>4.1418650793650792E-2</v>
      </c>
      <c r="W15" s="88">
        <f t="shared" si="8"/>
        <v>0</v>
      </c>
      <c r="X15" s="76">
        <f>分析係数表!E18</f>
        <v>3.8690476190476192E-2</v>
      </c>
      <c r="Y15" s="89">
        <f t="shared" si="9"/>
        <v>0</v>
      </c>
    </row>
    <row r="16" spans="1:25" x14ac:dyDescent="0.2">
      <c r="A16" s="6" t="s">
        <v>4</v>
      </c>
      <c r="B16" s="5" t="s">
        <v>32</v>
      </c>
      <c r="C16" s="90"/>
      <c r="D16" s="76">
        <f>投入係数表!S16</f>
        <v>2.2908366533864542E-2</v>
      </c>
      <c r="E16" s="77">
        <f t="shared" si="0"/>
        <v>2.2908366533864544</v>
      </c>
      <c r="F16" s="76">
        <f>分析係数表!C19</f>
        <v>8.2563671984326903E-2</v>
      </c>
      <c r="G16" s="77">
        <f t="shared" si="1"/>
        <v>0.18913988601987242</v>
      </c>
      <c r="H16" s="77">
        <v>0.23451401487038082</v>
      </c>
      <c r="I16" s="77">
        <f t="shared" si="2"/>
        <v>0.23451401487038082</v>
      </c>
      <c r="J16" s="76">
        <f>分析係数表!G19</f>
        <v>5.7971014492753624E-2</v>
      </c>
      <c r="K16" s="78">
        <f t="shared" si="3"/>
        <v>1.3595015354804686E-2</v>
      </c>
      <c r="L16" s="79"/>
      <c r="M16" s="80"/>
      <c r="N16" s="81">
        <f>分析係数表!H19</f>
        <v>-1.1221455422768333E-4</v>
      </c>
      <c r="O16" s="82">
        <f t="shared" si="4"/>
        <v>-1.7976790069128064E-3</v>
      </c>
      <c r="P16" s="76">
        <f>分析係数表!C19</f>
        <v>8.2563671984326903E-2</v>
      </c>
      <c r="Q16" s="82">
        <f t="shared" si="5"/>
        <v>-1.4842297985985948E-4</v>
      </c>
      <c r="R16" s="83">
        <v>1.1067971318534542E-3</v>
      </c>
      <c r="S16" s="84">
        <f t="shared" si="6"/>
        <v>0.23562081200223428</v>
      </c>
      <c r="T16" s="85">
        <f>分析係数表!F19</f>
        <v>0.2402745995423341</v>
      </c>
      <c r="U16" s="86">
        <f t="shared" si="7"/>
        <v>5.6613696247676433E-2</v>
      </c>
      <c r="V16" s="87">
        <f>分析係数表!D19</f>
        <v>4.6529366895499621E-2</v>
      </c>
      <c r="W16" s="88">
        <f t="shared" si="8"/>
        <v>0</v>
      </c>
      <c r="X16" s="76">
        <f>分析係数表!E19</f>
        <v>5.1106025934401222E-2</v>
      </c>
      <c r="Y16" s="89">
        <f t="shared" si="9"/>
        <v>0</v>
      </c>
    </row>
    <row r="17" spans="1:25" x14ac:dyDescent="0.2">
      <c r="A17" s="6" t="s">
        <v>5</v>
      </c>
      <c r="B17" s="5" t="s">
        <v>33</v>
      </c>
      <c r="C17" s="90"/>
      <c r="D17" s="76">
        <f>投入係数表!S17</f>
        <v>3.7848605577689244E-2</v>
      </c>
      <c r="E17" s="77">
        <f t="shared" si="0"/>
        <v>3.7848605577689245</v>
      </c>
      <c r="F17" s="76">
        <f>分析係数表!C20</f>
        <v>2.7239392352016778E-2</v>
      </c>
      <c r="G17" s="77">
        <f t="shared" si="1"/>
        <v>0.1030973017307408</v>
      </c>
      <c r="H17" s="77">
        <v>0.11419698018305237</v>
      </c>
      <c r="I17" s="77">
        <f t="shared" si="2"/>
        <v>0.11419698018305237</v>
      </c>
      <c r="J17" s="76">
        <f>分析係数表!G20</f>
        <v>0.10507246376811594</v>
      </c>
      <c r="K17" s="78">
        <f t="shared" si="3"/>
        <v>1.1998958062712024E-2</v>
      </c>
      <c r="L17" s="79"/>
      <c r="M17" s="80"/>
      <c r="N17" s="81">
        <f>分析係数表!H20</f>
        <v>5.610727711384166E-4</v>
      </c>
      <c r="O17" s="82">
        <f t="shared" si="4"/>
        <v>8.9883950345640319E-3</v>
      </c>
      <c r="P17" s="76">
        <f>分析係数表!C20</f>
        <v>2.7239392352016778E-2</v>
      </c>
      <c r="Q17" s="82">
        <f t="shared" si="5"/>
        <v>2.4483841896140907E-4</v>
      </c>
      <c r="R17" s="83">
        <v>8.1324881975501574E-4</v>
      </c>
      <c r="S17" s="84">
        <f t="shared" si="6"/>
        <v>0.11501022900280738</v>
      </c>
      <c r="T17" s="85">
        <f>分析係数表!F20</f>
        <v>0.2318840579710145</v>
      </c>
      <c r="U17" s="86">
        <f t="shared" si="7"/>
        <v>2.6669038609346642E-2</v>
      </c>
      <c r="V17" s="87">
        <f>分析係数表!D20</f>
        <v>0</v>
      </c>
      <c r="W17" s="88">
        <f t="shared" si="8"/>
        <v>0</v>
      </c>
      <c r="X17" s="76">
        <f>分析係数表!E20</f>
        <v>0</v>
      </c>
      <c r="Y17" s="89">
        <f t="shared" si="9"/>
        <v>0</v>
      </c>
    </row>
    <row r="18" spans="1:25" x14ac:dyDescent="0.2">
      <c r="A18" s="6" t="s">
        <v>6</v>
      </c>
      <c r="B18" s="5" t="s">
        <v>34</v>
      </c>
      <c r="C18" s="90"/>
      <c r="D18" s="76">
        <f>投入係数表!S18</f>
        <v>3.9840637450199202E-2</v>
      </c>
      <c r="E18" s="77">
        <f t="shared" si="0"/>
        <v>3.9840637450199203</v>
      </c>
      <c r="F18" s="76">
        <f>分析係数表!C21</f>
        <v>0.24117205108940643</v>
      </c>
      <c r="G18" s="77">
        <f t="shared" si="1"/>
        <v>0.9608448250573961</v>
      </c>
      <c r="H18" s="77">
        <v>1.046349990595032</v>
      </c>
      <c r="I18" s="77">
        <f t="shared" si="2"/>
        <v>1.046349990595032</v>
      </c>
      <c r="J18" s="76">
        <f>分析係数表!G21</f>
        <v>0.28520236087689715</v>
      </c>
      <c r="K18" s="78">
        <f t="shared" si="3"/>
        <v>0.29842148762122223</v>
      </c>
      <c r="L18" s="79"/>
      <c r="M18" s="80"/>
      <c r="N18" s="81">
        <f>分析係数表!H21</f>
        <v>9.4260225551254001E-4</v>
      </c>
      <c r="O18" s="82">
        <f t="shared" si="4"/>
        <v>1.5100503658067574E-2</v>
      </c>
      <c r="P18" s="76">
        <f>分析係数表!C21</f>
        <v>0.24117205108940643</v>
      </c>
      <c r="Q18" s="82">
        <f t="shared" si="5"/>
        <v>3.6418194396992416E-3</v>
      </c>
      <c r="R18" s="83">
        <v>1.0723332224195558E-2</v>
      </c>
      <c r="S18" s="84">
        <f t="shared" si="6"/>
        <v>1.0570733228192275</v>
      </c>
      <c r="T18" s="85">
        <f>分析係数表!F21</f>
        <v>0.42559021922428331</v>
      </c>
      <c r="U18" s="86">
        <f t="shared" si="7"/>
        <v>0.44988006719477663</v>
      </c>
      <c r="V18" s="87">
        <f>分析係数表!D21</f>
        <v>8.8743676222596962E-2</v>
      </c>
      <c r="W18" s="88">
        <f t="shared" si="8"/>
        <v>0</v>
      </c>
      <c r="X18" s="76">
        <f>分析係数表!E21</f>
        <v>7.2512647554806076E-2</v>
      </c>
      <c r="Y18" s="89">
        <f t="shared" si="9"/>
        <v>0</v>
      </c>
    </row>
    <row r="19" spans="1:25" x14ac:dyDescent="0.2">
      <c r="A19" s="6" t="s">
        <v>7</v>
      </c>
      <c r="B19" s="5" t="s">
        <v>269</v>
      </c>
      <c r="C19" s="90"/>
      <c r="D19" s="76">
        <f>投入係数表!S19</f>
        <v>1.4940239043824702E-2</v>
      </c>
      <c r="E19" s="77">
        <f t="shared" si="0"/>
        <v>1.4940239043824701</v>
      </c>
      <c r="F19" s="76">
        <f>分析係数表!C22</f>
        <v>3.5323801513877262E-2</v>
      </c>
      <c r="G19" s="77">
        <f t="shared" si="1"/>
        <v>5.2774603855394314E-2</v>
      </c>
      <c r="H19" s="77">
        <v>5.6814327214748259E-2</v>
      </c>
      <c r="I19" s="77">
        <f t="shared" si="2"/>
        <v>5.6814327214748259E-2</v>
      </c>
      <c r="J19" s="76">
        <f>分析係数表!G22</f>
        <v>0.19469026548672566</v>
      </c>
      <c r="K19" s="78">
        <f t="shared" si="3"/>
        <v>1.1061196448889041E-2</v>
      </c>
      <c r="L19" s="79"/>
      <c r="M19" s="80"/>
      <c r="N19" s="81">
        <f>分析係数表!H22</f>
        <v>4.4885821691073332E-5</v>
      </c>
      <c r="O19" s="82">
        <f t="shared" si="4"/>
        <v>7.1907160276512259E-4</v>
      </c>
      <c r="P19" s="76">
        <f>分析係数表!C22</f>
        <v>3.5323801513877262E-2</v>
      </c>
      <c r="Q19" s="82">
        <f t="shared" si="5"/>
        <v>2.5400342570340788E-5</v>
      </c>
      <c r="R19" s="83">
        <v>3.1175463665181099E-4</v>
      </c>
      <c r="S19" s="84">
        <f t="shared" si="6"/>
        <v>5.7126081851400071E-2</v>
      </c>
      <c r="T19" s="85">
        <f>分析係数表!F22</f>
        <v>0.41199606686332352</v>
      </c>
      <c r="U19" s="86">
        <f t="shared" si="7"/>
        <v>2.3535721038089114E-2</v>
      </c>
      <c r="V19" s="87">
        <f>分析係数表!D22</f>
        <v>8.6529006882989187E-2</v>
      </c>
      <c r="W19" s="88">
        <f t="shared" si="8"/>
        <v>0</v>
      </c>
      <c r="X19" s="76">
        <f>分析係数表!E22</f>
        <v>8.9478859390363819E-2</v>
      </c>
      <c r="Y19" s="89">
        <f t="shared" si="9"/>
        <v>0</v>
      </c>
    </row>
    <row r="20" spans="1:25" x14ac:dyDescent="0.2">
      <c r="A20" s="6" t="s">
        <v>8</v>
      </c>
      <c r="B20" s="5" t="s">
        <v>270</v>
      </c>
      <c r="C20" s="90"/>
      <c r="D20" s="76">
        <f>投入係数表!S20</f>
        <v>1.9920318725099601E-3</v>
      </c>
      <c r="E20" s="77">
        <f t="shared" si="0"/>
        <v>0.19920318725099601</v>
      </c>
      <c r="F20" s="76">
        <f>分析係数表!C23</f>
        <v>0</v>
      </c>
      <c r="G20" s="77">
        <f t="shared" si="1"/>
        <v>0</v>
      </c>
      <c r="H20" s="77">
        <v>0</v>
      </c>
      <c r="I20" s="77">
        <f t="shared" si="2"/>
        <v>0</v>
      </c>
      <c r="J20" s="76">
        <f>分析係数表!G23</f>
        <v>0.21571476472560636</v>
      </c>
      <c r="K20" s="78">
        <f t="shared" si="3"/>
        <v>0</v>
      </c>
      <c r="L20" s="79"/>
      <c r="M20" s="80"/>
      <c r="N20" s="81">
        <f>分析係数表!H23</f>
        <v>2.2442910845536666E-5</v>
      </c>
      <c r="O20" s="82">
        <f t="shared" si="4"/>
        <v>3.595358013825613E-4</v>
      </c>
      <c r="P20" s="76">
        <f>分析係数表!C23</f>
        <v>0</v>
      </c>
      <c r="Q20" s="82">
        <f t="shared" si="5"/>
        <v>0</v>
      </c>
      <c r="R20" s="83">
        <v>0</v>
      </c>
      <c r="S20" s="84">
        <f t="shared" si="6"/>
        <v>0</v>
      </c>
      <c r="T20" s="85">
        <f>分析係数表!F23</f>
        <v>0.43970045825416343</v>
      </c>
      <c r="U20" s="86">
        <f t="shared" si="7"/>
        <v>0</v>
      </c>
      <c r="V20" s="87">
        <f>分析係数表!D23</f>
        <v>2.7830557728847658E-2</v>
      </c>
      <c r="W20" s="88">
        <f t="shared" si="8"/>
        <v>0</v>
      </c>
      <c r="X20" s="76">
        <f>分析係数表!E23</f>
        <v>2.7159941879959765E-2</v>
      </c>
      <c r="Y20" s="89">
        <f t="shared" si="9"/>
        <v>0</v>
      </c>
    </row>
    <row r="21" spans="1:25" x14ac:dyDescent="0.2">
      <c r="A21" s="6" t="s">
        <v>9</v>
      </c>
      <c r="B21" s="5" t="s">
        <v>271</v>
      </c>
      <c r="C21" s="75">
        <f>最終需要_まとめ!C22</f>
        <v>100</v>
      </c>
      <c r="D21" s="76">
        <f>投入係数表!S21</f>
        <v>8.8645418326693232E-2</v>
      </c>
      <c r="E21" s="77">
        <f t="shared" si="0"/>
        <v>8.8645418326693228</v>
      </c>
      <c r="F21" s="76">
        <f>分析係数表!C24</f>
        <v>0.4951060358890701</v>
      </c>
      <c r="G21" s="77">
        <f t="shared" si="1"/>
        <v>4.3888881667457413</v>
      </c>
      <c r="H21" s="77">
        <v>4.5991752416769289</v>
      </c>
      <c r="I21" s="77">
        <f t="shared" si="2"/>
        <v>104.59917524167693</v>
      </c>
      <c r="J21" s="76">
        <f>分析係数表!G24</f>
        <v>0.20816733067729085</v>
      </c>
      <c r="K21" s="78">
        <f t="shared" si="3"/>
        <v>21.774131101106054</v>
      </c>
      <c r="L21" s="79"/>
      <c r="M21" s="80"/>
      <c r="N21" s="81">
        <f>分析係数表!H24</f>
        <v>3.5908657352858665E-4</v>
      </c>
      <c r="O21" s="82">
        <f t="shared" si="4"/>
        <v>5.7525728221209807E-3</v>
      </c>
      <c r="P21" s="76">
        <f>分析係数表!C24</f>
        <v>0.4951060358890701</v>
      </c>
      <c r="Q21" s="82">
        <f t="shared" si="5"/>
        <v>2.8481335261235194E-3</v>
      </c>
      <c r="R21" s="83">
        <v>1.3968336800579805E-2</v>
      </c>
      <c r="S21" s="84">
        <f t="shared" si="6"/>
        <v>104.61314357847751</v>
      </c>
      <c r="T21" s="85">
        <f>分析係数表!F24</f>
        <v>0.39043824701195218</v>
      </c>
      <c r="U21" s="86">
        <f t="shared" si="7"/>
        <v>40.844972393190417</v>
      </c>
      <c r="V21" s="87">
        <f>分析係数表!D24</f>
        <v>1.4940239043824702E-2</v>
      </c>
      <c r="W21" s="88">
        <f t="shared" si="8"/>
        <v>2</v>
      </c>
      <c r="X21" s="76">
        <f>分析係数表!E24</f>
        <v>1.0956175298804782E-2</v>
      </c>
      <c r="Y21" s="89">
        <f t="shared" si="9"/>
        <v>1</v>
      </c>
    </row>
    <row r="22" spans="1:25" x14ac:dyDescent="0.2">
      <c r="A22" s="6" t="s">
        <v>10</v>
      </c>
      <c r="B22" s="5" t="s">
        <v>272</v>
      </c>
      <c r="C22" s="90"/>
      <c r="D22" s="76">
        <f>投入係数表!S22</f>
        <v>0.14043824701195218</v>
      </c>
      <c r="E22" s="77">
        <f t="shared" si="0"/>
        <v>14.043824701195218</v>
      </c>
      <c r="F22" s="76">
        <f>分析係数表!C25</f>
        <v>2.1697016660209179E-2</v>
      </c>
      <c r="G22" s="77">
        <f t="shared" si="1"/>
        <v>0.30470909851488986</v>
      </c>
      <c r="H22" s="77">
        <v>0.32459903302040571</v>
      </c>
      <c r="I22" s="77">
        <f t="shared" si="2"/>
        <v>0.32459903302040571</v>
      </c>
      <c r="J22" s="76">
        <f>分析係数表!G25</f>
        <v>0.19533527696793002</v>
      </c>
      <c r="K22" s="78">
        <f t="shared" si="3"/>
        <v>6.3405642018563205E-2</v>
      </c>
      <c r="L22" s="79"/>
      <c r="M22" s="80"/>
      <c r="N22" s="81">
        <f>分析係数表!H25</f>
        <v>5.2740840487011166E-4</v>
      </c>
      <c r="O22" s="82">
        <f t="shared" si="4"/>
        <v>8.4490913324901905E-3</v>
      </c>
      <c r="P22" s="76">
        <f>分析係数表!C25</f>
        <v>2.1697016660209179E-2</v>
      </c>
      <c r="Q22" s="82">
        <f t="shared" si="5"/>
        <v>1.8332007540466862E-4</v>
      </c>
      <c r="R22" s="83">
        <v>1.4737492198766866E-3</v>
      </c>
      <c r="S22" s="84">
        <f t="shared" si="6"/>
        <v>0.32607278224028241</v>
      </c>
      <c r="T22" s="85">
        <f>分析係数表!F25</f>
        <v>0.34839650145772594</v>
      </c>
      <c r="U22" s="86">
        <f t="shared" si="7"/>
        <v>0.1136026165531013</v>
      </c>
      <c r="V22" s="87">
        <f>分析係数表!D25</f>
        <v>0.22157434402332363</v>
      </c>
      <c r="W22" s="88">
        <f t="shared" si="8"/>
        <v>0</v>
      </c>
      <c r="X22" s="76">
        <f>分析係数表!E25</f>
        <v>0.11661807580174927</v>
      </c>
      <c r="Y22" s="89">
        <f t="shared" si="9"/>
        <v>0</v>
      </c>
    </row>
    <row r="23" spans="1:25" x14ac:dyDescent="0.2">
      <c r="A23" s="6" t="s">
        <v>11</v>
      </c>
      <c r="B23" s="5" t="s">
        <v>35</v>
      </c>
      <c r="C23" s="90"/>
      <c r="D23" s="76">
        <f>投入係数表!S23</f>
        <v>1.9920318725099601E-2</v>
      </c>
      <c r="E23" s="77">
        <f t="shared" si="0"/>
        <v>1.9920318725099602</v>
      </c>
      <c r="F23" s="76">
        <f>分析係数表!C26</f>
        <v>0.4020083102493075</v>
      </c>
      <c r="G23" s="77">
        <f t="shared" si="1"/>
        <v>0.800813367030493</v>
      </c>
      <c r="H23" s="77">
        <v>0.89142370397541049</v>
      </c>
      <c r="I23" s="77">
        <f t="shared" si="2"/>
        <v>0.89142370397541049</v>
      </c>
      <c r="J23" s="76">
        <f>分析係数表!G26</f>
        <v>0.19660602354380063</v>
      </c>
      <c r="K23" s="78">
        <f t="shared" si="3"/>
        <v>0.17525926973129152</v>
      </c>
      <c r="L23" s="79"/>
      <c r="M23" s="80"/>
      <c r="N23" s="81">
        <f>分析係数表!H26</f>
        <v>1.0985804858890199E-2</v>
      </c>
      <c r="O23" s="82">
        <f t="shared" si="4"/>
        <v>0.17599277477676376</v>
      </c>
      <c r="P23" s="76">
        <f>分析係数表!C26</f>
        <v>0.4020083102493075</v>
      </c>
      <c r="Q23" s="82">
        <f t="shared" si="5"/>
        <v>7.0750558004093744E-2</v>
      </c>
      <c r="R23" s="83">
        <v>7.8293728005014399E-2</v>
      </c>
      <c r="S23" s="84">
        <f t="shared" si="6"/>
        <v>0.96971743198042493</v>
      </c>
      <c r="T23" s="85">
        <f>分析係数表!F26</f>
        <v>0.33374101819293683</v>
      </c>
      <c r="U23" s="86">
        <f t="shared" si="7"/>
        <v>0.323634483108587</v>
      </c>
      <c r="V23" s="87">
        <f>分析係数表!D26</f>
        <v>1.513530041278092E-2</v>
      </c>
      <c r="W23" s="88">
        <f t="shared" si="8"/>
        <v>0</v>
      </c>
      <c r="X23" s="76">
        <f>分析係数表!E26</f>
        <v>1.5288182235132243E-2</v>
      </c>
      <c r="Y23" s="89">
        <f t="shared" si="9"/>
        <v>0</v>
      </c>
    </row>
    <row r="24" spans="1:25" x14ac:dyDescent="0.2">
      <c r="A24" s="6" t="s">
        <v>12</v>
      </c>
      <c r="B24" s="5" t="s">
        <v>366</v>
      </c>
      <c r="C24" s="90"/>
      <c r="D24" s="76">
        <f>投入係数表!S24</f>
        <v>0</v>
      </c>
      <c r="E24" s="77">
        <f t="shared" si="0"/>
        <v>0</v>
      </c>
      <c r="F24" s="76">
        <f>分析係数表!C27</f>
        <v>0.43829355002539361</v>
      </c>
      <c r="G24" s="77">
        <f t="shared" si="1"/>
        <v>0</v>
      </c>
      <c r="H24" s="77">
        <v>1.6793748100603298E-3</v>
      </c>
      <c r="I24" s="77">
        <f t="shared" si="2"/>
        <v>1.6793748100603298E-3</v>
      </c>
      <c r="J24" s="76">
        <f>分析係数表!G27</f>
        <v>0.17011899515204937</v>
      </c>
      <c r="K24" s="78">
        <f t="shared" si="3"/>
        <v>2.8569355517112706E-4</v>
      </c>
      <c r="L24" s="79"/>
      <c r="M24" s="80"/>
      <c r="N24" s="81">
        <f>分析係数表!H27</f>
        <v>1.1098019413117881E-2</v>
      </c>
      <c r="O24" s="82">
        <f t="shared" si="4"/>
        <v>0.17779045378367656</v>
      </c>
      <c r="P24" s="76">
        <f>分析係数表!C27</f>
        <v>0.43829355002539361</v>
      </c>
      <c r="Q24" s="82">
        <f t="shared" si="5"/>
        <v>7.7924409149473267E-2</v>
      </c>
      <c r="R24" s="83">
        <v>7.9742497657893915E-2</v>
      </c>
      <c r="S24" s="84">
        <f t="shared" si="6"/>
        <v>8.1421872467954251E-2</v>
      </c>
      <c r="T24" s="85">
        <f>分析係数表!F27</f>
        <v>0.31996474217717058</v>
      </c>
      <c r="U24" s="86">
        <f t="shared" si="7"/>
        <v>2.6052128431791447E-2</v>
      </c>
      <c r="V24" s="87">
        <f>分析係数表!D27</f>
        <v>4.2309387395328336E-2</v>
      </c>
      <c r="W24" s="88">
        <f t="shared" si="8"/>
        <v>0</v>
      </c>
      <c r="X24" s="76">
        <f>分析係数表!E27</f>
        <v>4.9360951961216398E-2</v>
      </c>
      <c r="Y24" s="89">
        <f t="shared" si="9"/>
        <v>0</v>
      </c>
    </row>
    <row r="25" spans="1:25" x14ac:dyDescent="0.2">
      <c r="A25" s="6" t="s">
        <v>13</v>
      </c>
      <c r="B25" s="5" t="s">
        <v>192</v>
      </c>
      <c r="C25" s="90"/>
      <c r="D25" s="76">
        <f>投入係数表!S25</f>
        <v>0</v>
      </c>
      <c r="E25" s="77">
        <f t="shared" si="0"/>
        <v>0</v>
      </c>
      <c r="F25" s="76">
        <f>分析係数表!C28</f>
        <v>5.3001622498647927E-2</v>
      </c>
      <c r="G25" s="77">
        <f t="shared" si="1"/>
        <v>0</v>
      </c>
      <c r="H25" s="77">
        <v>3.2600294340636108E-3</v>
      </c>
      <c r="I25" s="77">
        <f t="shared" si="2"/>
        <v>3.2600294340636108E-3</v>
      </c>
      <c r="J25" s="76">
        <f>分析係数表!G28</f>
        <v>0.12481857764876633</v>
      </c>
      <c r="K25" s="78">
        <f t="shared" si="3"/>
        <v>4.0691223705293256E-4</v>
      </c>
      <c r="L25" s="79"/>
      <c r="M25" s="80"/>
      <c r="N25" s="81">
        <f>分析係数表!H28</f>
        <v>2.0793356898389723E-2</v>
      </c>
      <c r="O25" s="82">
        <f t="shared" si="4"/>
        <v>0.33310991998094308</v>
      </c>
      <c r="P25" s="76">
        <f>分析係数表!C28</f>
        <v>5.3001622498647927E-2</v>
      </c>
      <c r="Q25" s="82">
        <f t="shared" si="5"/>
        <v>1.7655366229384763E-2</v>
      </c>
      <c r="R25" s="83">
        <v>1.9117457967999515E-2</v>
      </c>
      <c r="S25" s="84">
        <f t="shared" si="6"/>
        <v>2.2377487402063127E-2</v>
      </c>
      <c r="T25" s="85">
        <f>分析係数表!F28</f>
        <v>0.21335268505079827</v>
      </c>
      <c r="U25" s="86">
        <f t="shared" si="7"/>
        <v>4.7742970219205802E-3</v>
      </c>
      <c r="V25" s="87">
        <f>分析係数表!D28</f>
        <v>0.1204644412191582</v>
      </c>
      <c r="W25" s="88">
        <f t="shared" si="8"/>
        <v>0</v>
      </c>
      <c r="X25" s="76">
        <f>分析係数表!E28</f>
        <v>0.11683599419448476</v>
      </c>
      <c r="Y25" s="89">
        <f t="shared" si="9"/>
        <v>0</v>
      </c>
    </row>
    <row r="26" spans="1:25" x14ac:dyDescent="0.2">
      <c r="A26" s="6" t="s">
        <v>14</v>
      </c>
      <c r="B26" s="5" t="s">
        <v>50</v>
      </c>
      <c r="C26" s="90"/>
      <c r="D26" s="76">
        <f>投入係数表!S26</f>
        <v>7.9681274900398405E-3</v>
      </c>
      <c r="E26" s="77">
        <f t="shared" si="0"/>
        <v>0.79681274900398402</v>
      </c>
      <c r="F26" s="76">
        <f>分析係数表!C29</f>
        <v>0.65190409026798313</v>
      </c>
      <c r="G26" s="77">
        <f t="shared" si="1"/>
        <v>0.51944549025337294</v>
      </c>
      <c r="H26" s="77">
        <v>0.66050540494277787</v>
      </c>
      <c r="I26" s="77">
        <f t="shared" si="2"/>
        <v>0.66050540494277787</v>
      </c>
      <c r="J26" s="76">
        <f>分析係数表!G29</f>
        <v>0.25912644337660473</v>
      </c>
      <c r="K26" s="78">
        <f t="shared" si="3"/>
        <v>0.1711544164138461</v>
      </c>
      <c r="L26" s="79"/>
      <c r="M26" s="80"/>
      <c r="N26" s="81">
        <f>分析係数表!H29</f>
        <v>1.0054424058800426E-2</v>
      </c>
      <c r="O26" s="82">
        <f t="shared" si="4"/>
        <v>0.16107203901938744</v>
      </c>
      <c r="P26" s="76">
        <f>分析係数表!C29</f>
        <v>0.65190409026798313</v>
      </c>
      <c r="Q26" s="82">
        <f t="shared" si="5"/>
        <v>0.10500352106454285</v>
      </c>
      <c r="R26" s="83">
        <v>0.17903201832726312</v>
      </c>
      <c r="S26" s="84">
        <f t="shared" si="6"/>
        <v>0.83953742327004099</v>
      </c>
      <c r="T26" s="85">
        <f>分析係数表!F29</f>
        <v>0.37595926271247221</v>
      </c>
      <c r="U26" s="86">
        <f t="shared" si="7"/>
        <v>0.31563187067213333</v>
      </c>
      <c r="V26" s="87">
        <f>分析係数表!D29</f>
        <v>5.8165387649716703E-2</v>
      </c>
      <c r="W26" s="88">
        <f t="shared" si="8"/>
        <v>0</v>
      </c>
      <c r="X26" s="76">
        <f>分析係数表!E29</f>
        <v>4.2817184250161372E-2</v>
      </c>
      <c r="Y26" s="89">
        <f t="shared" si="9"/>
        <v>0</v>
      </c>
    </row>
    <row r="27" spans="1:25" x14ac:dyDescent="0.2">
      <c r="A27" s="6" t="s">
        <v>15</v>
      </c>
      <c r="B27" s="5" t="s">
        <v>36</v>
      </c>
      <c r="C27" s="90"/>
      <c r="D27" s="76">
        <f>投入係数表!S27</f>
        <v>9.9601593625498006E-4</v>
      </c>
      <c r="E27" s="77">
        <f t="shared" si="0"/>
        <v>9.9601593625498003E-2</v>
      </c>
      <c r="F27" s="76">
        <f>分析係数表!C30</f>
        <v>1</v>
      </c>
      <c r="G27" s="77">
        <f t="shared" si="1"/>
        <v>9.9601593625498003E-2</v>
      </c>
      <c r="H27" s="77">
        <v>0.15208507054660658</v>
      </c>
      <c r="I27" s="77">
        <f t="shared" si="2"/>
        <v>0.15208507054660658</v>
      </c>
      <c r="J27" s="76">
        <f>分析係数表!G30</f>
        <v>0.34475873544093177</v>
      </c>
      <c r="K27" s="78">
        <f t="shared" si="3"/>
        <v>5.2432656601092982E-2</v>
      </c>
      <c r="L27" s="79"/>
      <c r="M27" s="80"/>
      <c r="N27" s="81">
        <f>分析係数表!H30</f>
        <v>0</v>
      </c>
      <c r="O27" s="82">
        <f t="shared" si="4"/>
        <v>0</v>
      </c>
      <c r="P27" s="76">
        <f>分析係数表!C30</f>
        <v>1</v>
      </c>
      <c r="Q27" s="82">
        <f t="shared" si="5"/>
        <v>0</v>
      </c>
      <c r="R27" s="83">
        <v>3.946182839947223E-2</v>
      </c>
      <c r="S27" s="84">
        <f t="shared" si="6"/>
        <v>0.19154689894607882</v>
      </c>
      <c r="T27" s="85">
        <f>分析係数表!F30</f>
        <v>0.43948973932334995</v>
      </c>
      <c r="U27" s="86">
        <f t="shared" si="7"/>
        <v>8.418289668600823E-2</v>
      </c>
      <c r="V27" s="87">
        <f>分析係数表!D30</f>
        <v>0.13666112035496394</v>
      </c>
      <c r="W27" s="88">
        <f t="shared" si="8"/>
        <v>0</v>
      </c>
      <c r="X27" s="76">
        <f>分析係数表!E30</f>
        <v>8.1752634498058793E-2</v>
      </c>
      <c r="Y27" s="89">
        <f t="shared" si="9"/>
        <v>0</v>
      </c>
    </row>
    <row r="28" spans="1:25" x14ac:dyDescent="0.2">
      <c r="A28" s="6" t="s">
        <v>16</v>
      </c>
      <c r="B28" s="5" t="s">
        <v>193</v>
      </c>
      <c r="C28" s="90"/>
      <c r="D28" s="76">
        <f>投入係数表!S28</f>
        <v>1.0956175298804782E-2</v>
      </c>
      <c r="E28" s="77">
        <f t="shared" si="0"/>
        <v>1.0956175298804782</v>
      </c>
      <c r="F28" s="76">
        <f>分析係数表!C31</f>
        <v>0.24163027656477443</v>
      </c>
      <c r="G28" s="77">
        <f t="shared" si="1"/>
        <v>0.26473436675423495</v>
      </c>
      <c r="H28" s="77">
        <v>0.34082262379453843</v>
      </c>
      <c r="I28" s="77">
        <f t="shared" si="2"/>
        <v>0.34082262379453843</v>
      </c>
      <c r="J28" s="76">
        <f>分析係数表!G31</f>
        <v>7.02247191011236E-2</v>
      </c>
      <c r="K28" s="78">
        <f t="shared" si="3"/>
        <v>2.3934173019279387E-2</v>
      </c>
      <c r="L28" s="79"/>
      <c r="M28" s="80"/>
      <c r="N28" s="81">
        <f>分析係数表!H31</f>
        <v>2.3138641081748304E-2</v>
      </c>
      <c r="O28" s="82">
        <f t="shared" si="4"/>
        <v>0.3706814112254207</v>
      </c>
      <c r="P28" s="76">
        <f>分析係数表!C31</f>
        <v>0.24163027656477443</v>
      </c>
      <c r="Q28" s="82">
        <f t="shared" si="5"/>
        <v>8.9567851911819277E-2</v>
      </c>
      <c r="R28" s="83">
        <v>0.11844979052576911</v>
      </c>
      <c r="S28" s="84">
        <f t="shared" si="6"/>
        <v>0.45927241432030752</v>
      </c>
      <c r="T28" s="85">
        <f>分析係数表!F31</f>
        <v>0.24349497338852749</v>
      </c>
      <c r="U28" s="86">
        <f t="shared" si="7"/>
        <v>0.11183052430300805</v>
      </c>
      <c r="V28" s="87">
        <f>分析係数表!D31</f>
        <v>2.9568302779420464E-4</v>
      </c>
      <c r="W28" s="88">
        <f t="shared" si="8"/>
        <v>0</v>
      </c>
      <c r="X28" s="76">
        <f>分析係数表!E31</f>
        <v>2.9568302779420464E-4</v>
      </c>
      <c r="Y28" s="89">
        <f t="shared" si="9"/>
        <v>0</v>
      </c>
    </row>
    <row r="29" spans="1:25" x14ac:dyDescent="0.2">
      <c r="A29" s="6" t="s">
        <v>17</v>
      </c>
      <c r="B29" s="5" t="s">
        <v>273</v>
      </c>
      <c r="C29" s="90"/>
      <c r="D29" s="76">
        <f>投入係数表!S29</f>
        <v>9.9601593625498006E-4</v>
      </c>
      <c r="E29" s="77">
        <f t="shared" si="0"/>
        <v>9.9601593625498003E-2</v>
      </c>
      <c r="F29" s="76">
        <f>分析係数表!C32</f>
        <v>0.66123499142367059</v>
      </c>
      <c r="G29" s="77">
        <f t="shared" si="1"/>
        <v>6.5860058906740099E-2</v>
      </c>
      <c r="H29" s="77">
        <v>8.545085514816525E-2</v>
      </c>
      <c r="I29" s="77">
        <f t="shared" si="2"/>
        <v>8.545085514816525E-2</v>
      </c>
      <c r="J29" s="76">
        <f>分析係数表!G32</f>
        <v>0.1404639175257732</v>
      </c>
      <c r="K29" s="78">
        <f t="shared" si="3"/>
        <v>1.2002761870038675E-2</v>
      </c>
      <c r="L29" s="79"/>
      <c r="M29" s="80"/>
      <c r="N29" s="81">
        <f>分析係数表!H32</f>
        <v>6.5982157885877794E-3</v>
      </c>
      <c r="O29" s="82">
        <f t="shared" si="4"/>
        <v>0.10570352560647302</v>
      </c>
      <c r="P29" s="76">
        <f>分析係数表!C32</f>
        <v>0.66123499142367059</v>
      </c>
      <c r="Q29" s="82">
        <f t="shared" si="5"/>
        <v>6.9894869847847929E-2</v>
      </c>
      <c r="R29" s="83">
        <v>9.1953675598222623E-2</v>
      </c>
      <c r="S29" s="84">
        <f t="shared" si="6"/>
        <v>0.17740453074638787</v>
      </c>
      <c r="T29" s="85">
        <f>分析係数表!F32</f>
        <v>0.47938144329896909</v>
      </c>
      <c r="U29" s="86">
        <f t="shared" si="7"/>
        <v>8.5044439996979762E-2</v>
      </c>
      <c r="V29" s="87">
        <f>分析係数表!D32</f>
        <v>7.7319587628865982E-3</v>
      </c>
      <c r="W29" s="88">
        <f t="shared" si="8"/>
        <v>0</v>
      </c>
      <c r="X29" s="76">
        <f>分析係数表!E32</f>
        <v>1.1597938144329897E-2</v>
      </c>
      <c r="Y29" s="89">
        <f t="shared" si="9"/>
        <v>0</v>
      </c>
    </row>
    <row r="30" spans="1:25" x14ac:dyDescent="0.2">
      <c r="A30" s="6" t="s">
        <v>18</v>
      </c>
      <c r="B30" s="5" t="s">
        <v>274</v>
      </c>
      <c r="C30" s="90"/>
      <c r="D30" s="76">
        <f>投入係数表!S30</f>
        <v>9.9601593625498006E-4</v>
      </c>
      <c r="E30" s="77">
        <f t="shared" si="0"/>
        <v>9.9601593625498003E-2</v>
      </c>
      <c r="F30" s="76">
        <f>分析係数表!C33</f>
        <v>1</v>
      </c>
      <c r="G30" s="77">
        <f t="shared" si="1"/>
        <v>9.9601593625498003E-2</v>
      </c>
      <c r="H30" s="77">
        <v>0.12460532911348403</v>
      </c>
      <c r="I30" s="77">
        <f t="shared" si="2"/>
        <v>0.12460532911348403</v>
      </c>
      <c r="J30" s="76">
        <f>分析係数表!G33</f>
        <v>0.50865580448065173</v>
      </c>
      <c r="K30" s="78">
        <f t="shared" si="3"/>
        <v>6.338122392279559E-2</v>
      </c>
      <c r="L30" s="79"/>
      <c r="M30" s="80"/>
      <c r="N30" s="81">
        <f>分析係数表!H33</f>
        <v>9.7626662178084496E-4</v>
      </c>
      <c r="O30" s="82">
        <f t="shared" si="4"/>
        <v>1.5639807360141415E-2</v>
      </c>
      <c r="P30" s="76">
        <f>分析係数表!C33</f>
        <v>1</v>
      </c>
      <c r="Q30" s="82">
        <f t="shared" si="5"/>
        <v>1.5639807360141415E-2</v>
      </c>
      <c r="R30" s="83">
        <v>5.9256638244928835E-2</v>
      </c>
      <c r="S30" s="84">
        <f t="shared" si="6"/>
        <v>0.18386196735841287</v>
      </c>
      <c r="T30" s="85">
        <f>分析係数表!F33</f>
        <v>0.64307535641547864</v>
      </c>
      <c r="U30" s="86">
        <f t="shared" si="7"/>
        <v>0.11823710019026246</v>
      </c>
      <c r="V30" s="87">
        <f>分析係数表!D33</f>
        <v>3.4623217922606926E-2</v>
      </c>
      <c r="W30" s="88">
        <f t="shared" si="8"/>
        <v>0</v>
      </c>
      <c r="X30" s="76">
        <f>分析係数表!E33</f>
        <v>3.0549898167006109E-2</v>
      </c>
      <c r="Y30" s="89">
        <f t="shared" si="9"/>
        <v>0</v>
      </c>
    </row>
    <row r="31" spans="1:25" x14ac:dyDescent="0.2">
      <c r="A31" s="6" t="s">
        <v>19</v>
      </c>
      <c r="B31" s="5" t="s">
        <v>275</v>
      </c>
      <c r="C31" s="90"/>
      <c r="D31" s="76">
        <f>投入係数表!S31</f>
        <v>4.9800796812749001E-2</v>
      </c>
      <c r="E31" s="77">
        <f t="shared" si="0"/>
        <v>4.9800796812749004</v>
      </c>
      <c r="F31" s="76">
        <f>分析係数表!C34</f>
        <v>0.39190090916673614</v>
      </c>
      <c r="G31" s="77">
        <f t="shared" si="1"/>
        <v>1.951697754814423</v>
      </c>
      <c r="H31" s="77">
        <v>2.2058436740657643</v>
      </c>
      <c r="I31" s="77">
        <f t="shared" si="2"/>
        <v>2.2058436740657643</v>
      </c>
      <c r="J31" s="76">
        <f>分析係数表!G34</f>
        <v>0.42497247587591475</v>
      </c>
      <c r="K31" s="78">
        <f t="shared" si="3"/>
        <v>0.93742284756295213</v>
      </c>
      <c r="L31" s="79"/>
      <c r="M31" s="80"/>
      <c r="N31" s="81">
        <f>分析係数表!H34</f>
        <v>0.16350782696515739</v>
      </c>
      <c r="O31" s="82">
        <f t="shared" si="4"/>
        <v>2.6193980809726503</v>
      </c>
      <c r="P31" s="76">
        <f>分析係数表!C34</f>
        <v>0.39190090916673614</v>
      </c>
      <c r="Q31" s="82">
        <f t="shared" si="5"/>
        <v>1.0265444894027855</v>
      </c>
      <c r="R31" s="83">
        <v>1.1374692013078165</v>
      </c>
      <c r="S31" s="84">
        <f t="shared" si="6"/>
        <v>3.3433128753735808</v>
      </c>
      <c r="T31" s="85">
        <f>分析係数表!F34</f>
        <v>0.69697558448287023</v>
      </c>
      <c r="U31" s="86">
        <f t="shared" si="7"/>
        <v>2.3302074454226069</v>
      </c>
      <c r="V31" s="87">
        <f>分析係数表!D34</f>
        <v>0.24415517129719577</v>
      </c>
      <c r="W31" s="88">
        <f t="shared" si="8"/>
        <v>1</v>
      </c>
      <c r="X31" s="76">
        <f>分析係数表!E34</f>
        <v>0.16831811411178033</v>
      </c>
      <c r="Y31" s="89">
        <f t="shared" si="9"/>
        <v>1</v>
      </c>
    </row>
    <row r="32" spans="1:25" x14ac:dyDescent="0.2">
      <c r="A32" s="6" t="s">
        <v>20</v>
      </c>
      <c r="B32" s="5" t="s">
        <v>37</v>
      </c>
      <c r="C32" s="90"/>
      <c r="D32" s="76">
        <f>投入係数表!S32</f>
        <v>1.0956175298804782E-2</v>
      </c>
      <c r="E32" s="77">
        <f t="shared" si="0"/>
        <v>1.0956175298804782</v>
      </c>
      <c r="F32" s="76">
        <f>分析係数表!C35</f>
        <v>0.83185840707964598</v>
      </c>
      <c r="G32" s="77">
        <f t="shared" si="1"/>
        <v>0.91139865317491109</v>
      </c>
      <c r="H32" s="77">
        <v>1.1135285186121735</v>
      </c>
      <c r="I32" s="77">
        <f t="shared" si="2"/>
        <v>1.1135285186121735</v>
      </c>
      <c r="J32" s="76">
        <f>分析係数表!G35</f>
        <v>0.3136968085106383</v>
      </c>
      <c r="K32" s="78">
        <f t="shared" si="3"/>
        <v>0.34931034247421772</v>
      </c>
      <c r="L32" s="79"/>
      <c r="M32" s="80"/>
      <c r="N32" s="81">
        <f>分析係数表!H35</f>
        <v>6.1560904449307077E-2</v>
      </c>
      <c r="O32" s="82">
        <f t="shared" si="4"/>
        <v>0.98620670319236559</v>
      </c>
      <c r="P32" s="76">
        <f>分析係数表!C35</f>
        <v>0.83185840707964598</v>
      </c>
      <c r="Q32" s="82">
        <f t="shared" si="5"/>
        <v>0.82038433716887049</v>
      </c>
      <c r="R32" s="83">
        <v>1.0158259182680864</v>
      </c>
      <c r="S32" s="84">
        <f t="shared" si="6"/>
        <v>2.1293544368802602</v>
      </c>
      <c r="T32" s="85">
        <f>分析係数表!F35</f>
        <v>0.6388297872340426</v>
      </c>
      <c r="U32" s="86">
        <f t="shared" si="7"/>
        <v>1.3602950418580813</v>
      </c>
      <c r="V32" s="87">
        <f>分析係数表!D35</f>
        <v>5.8377659574468083E-2</v>
      </c>
      <c r="W32" s="88">
        <f t="shared" si="8"/>
        <v>0</v>
      </c>
      <c r="X32" s="76">
        <f>分析係数表!E35</f>
        <v>5.1994680851063832E-2</v>
      </c>
      <c r="Y32" s="89">
        <f t="shared" si="9"/>
        <v>0</v>
      </c>
    </row>
    <row r="33" spans="1:25" x14ac:dyDescent="0.2">
      <c r="A33" s="6" t="s">
        <v>21</v>
      </c>
      <c r="B33" s="5" t="s">
        <v>38</v>
      </c>
      <c r="C33" s="90"/>
      <c r="D33" s="76">
        <f>投入係数表!S33</f>
        <v>1.9920318725099601E-3</v>
      </c>
      <c r="E33" s="77">
        <f t="shared" si="0"/>
        <v>0.19920318725099601</v>
      </c>
      <c r="F33" s="76">
        <f>分析係数表!C36</f>
        <v>0.68845717526942707</v>
      </c>
      <c r="G33" s="77">
        <f t="shared" si="1"/>
        <v>0.13714286359948746</v>
      </c>
      <c r="H33" s="77">
        <v>0.2327500214134946</v>
      </c>
      <c r="I33" s="77">
        <f t="shared" si="2"/>
        <v>0.2327500214134946</v>
      </c>
      <c r="J33" s="76">
        <f>分析係数表!G36</f>
        <v>1.8590797041906328E-2</v>
      </c>
      <c r="K33" s="78">
        <f t="shared" si="3"/>
        <v>4.3270084095976304E-3</v>
      </c>
      <c r="L33" s="79"/>
      <c r="M33" s="80"/>
      <c r="N33" s="81">
        <f>分析係数表!H36</f>
        <v>0.13660999831678169</v>
      </c>
      <c r="O33" s="82">
        <f t="shared" si="4"/>
        <v>2.1884944230156504</v>
      </c>
      <c r="P33" s="76">
        <f>分析係数表!C36</f>
        <v>0.68845717526942707</v>
      </c>
      <c r="Q33" s="82">
        <f t="shared" si="5"/>
        <v>1.5066846885622494</v>
      </c>
      <c r="R33" s="83">
        <v>1.5998710354151626</v>
      </c>
      <c r="S33" s="84">
        <f t="shared" si="6"/>
        <v>1.8326210568286572</v>
      </c>
      <c r="T33" s="85">
        <f>分析係数表!F36</f>
        <v>0.88331963845521777</v>
      </c>
      <c r="U33" s="86">
        <f t="shared" si="7"/>
        <v>1.6187901693433087</v>
      </c>
      <c r="V33" s="87">
        <f>分析係数表!D36</f>
        <v>1.4071487263763352E-2</v>
      </c>
      <c r="W33" s="88">
        <f t="shared" si="8"/>
        <v>0</v>
      </c>
      <c r="X33" s="76">
        <f>分析係数表!E36</f>
        <v>2.8759244042728021E-3</v>
      </c>
      <c r="Y33" s="89">
        <f t="shared" si="9"/>
        <v>0</v>
      </c>
    </row>
    <row r="34" spans="1:25" x14ac:dyDescent="0.2">
      <c r="A34" s="6" t="s">
        <v>22</v>
      </c>
      <c r="B34" s="5" t="s">
        <v>378</v>
      </c>
      <c r="C34" s="90"/>
      <c r="D34" s="76">
        <f>投入係数表!S34</f>
        <v>1.693227091633466E-2</v>
      </c>
      <c r="E34" s="77">
        <f t="shared" si="0"/>
        <v>1.693227091633466</v>
      </c>
      <c r="F34" s="76">
        <f>分析係数表!C37</f>
        <v>0.39828932688731866</v>
      </c>
      <c r="G34" s="77">
        <f t="shared" si="1"/>
        <v>0.67439427859406542</v>
      </c>
      <c r="H34" s="77">
        <v>0.87349488424149546</v>
      </c>
      <c r="I34" s="77">
        <f t="shared" si="2"/>
        <v>0.87349488424149546</v>
      </c>
      <c r="J34" s="76">
        <f>分析係数表!G37</f>
        <v>0.48125081095108341</v>
      </c>
      <c r="K34" s="78">
        <f t="shared" si="3"/>
        <v>0.42037012140284241</v>
      </c>
      <c r="L34" s="79"/>
      <c r="M34" s="80"/>
      <c r="N34" s="81">
        <f>分析係数表!H37</f>
        <v>4.901531728665208E-2</v>
      </c>
      <c r="O34" s="82">
        <f t="shared" si="4"/>
        <v>0.7852261902195139</v>
      </c>
      <c r="P34" s="76">
        <f>分析係数表!C37</f>
        <v>0.39828932688731866</v>
      </c>
      <c r="Q34" s="82">
        <f t="shared" si="5"/>
        <v>0.31274721075682382</v>
      </c>
      <c r="R34" s="83">
        <v>0.41184138535226966</v>
      </c>
      <c r="S34" s="84">
        <f t="shared" si="6"/>
        <v>1.2853362695937651</v>
      </c>
      <c r="T34" s="85">
        <f>分析係数表!F37</f>
        <v>0.71272868820552748</v>
      </c>
      <c r="U34" s="86">
        <f t="shared" si="7"/>
        <v>0.91609603333055045</v>
      </c>
      <c r="V34" s="87">
        <f>分析係数表!D37</f>
        <v>0.1296224211755547</v>
      </c>
      <c r="W34" s="88">
        <f t="shared" si="8"/>
        <v>0</v>
      </c>
      <c r="X34" s="76">
        <f>分析係数表!E37</f>
        <v>0.11794472557415336</v>
      </c>
      <c r="Y34" s="89">
        <f t="shared" si="9"/>
        <v>0</v>
      </c>
    </row>
    <row r="35" spans="1:25" x14ac:dyDescent="0.2">
      <c r="A35" s="6" t="s">
        <v>23</v>
      </c>
      <c r="B35" s="5" t="s">
        <v>194</v>
      </c>
      <c r="C35" s="90"/>
      <c r="D35" s="76">
        <f>投入係数表!S35</f>
        <v>6.9721115537848604E-3</v>
      </c>
      <c r="E35" s="77">
        <f t="shared" si="0"/>
        <v>0.69721115537848599</v>
      </c>
      <c r="F35" s="76">
        <f>分析係数表!C38</f>
        <v>3.6824877250409171E-2</v>
      </c>
      <c r="G35" s="77">
        <f t="shared" si="1"/>
        <v>2.5674715214428701E-2</v>
      </c>
      <c r="H35" s="77">
        <v>3.7618612263846177E-2</v>
      </c>
      <c r="I35" s="77">
        <f t="shared" si="2"/>
        <v>3.7618612263846177E-2</v>
      </c>
      <c r="J35" s="76">
        <f>分析係数表!G38</f>
        <v>0.29439252336448596</v>
      </c>
      <c r="K35" s="78">
        <f t="shared" si="3"/>
        <v>1.1074638189823873E-2</v>
      </c>
      <c r="L35" s="79"/>
      <c r="M35" s="80"/>
      <c r="N35" s="81">
        <f>分析係数表!H38</f>
        <v>4.3572911406609439E-2</v>
      </c>
      <c r="O35" s="82">
        <f t="shared" si="4"/>
        <v>0.69803875838424279</v>
      </c>
      <c r="P35" s="76">
        <f>分析係数表!C38</f>
        <v>3.6824877250409171E-2</v>
      </c>
      <c r="Q35" s="82">
        <f t="shared" si="5"/>
        <v>2.5705191593527767E-2</v>
      </c>
      <c r="R35" s="83">
        <v>3.5209405250591325E-2</v>
      </c>
      <c r="S35" s="84">
        <f t="shared" si="6"/>
        <v>7.2828017514437501E-2</v>
      </c>
      <c r="T35" s="85">
        <f>分析係数表!F38</f>
        <v>0.48598130841121495</v>
      </c>
      <c r="U35" s="86">
        <f t="shared" si="7"/>
        <v>3.5393055240661213E-2</v>
      </c>
      <c r="V35" s="87">
        <f>分析係数表!D38</f>
        <v>0.13551401869158877</v>
      </c>
      <c r="W35" s="88">
        <f t="shared" si="8"/>
        <v>0</v>
      </c>
      <c r="X35" s="76">
        <f>分析係数表!E38</f>
        <v>0.13317757009345793</v>
      </c>
      <c r="Y35" s="89">
        <f t="shared" si="9"/>
        <v>0</v>
      </c>
    </row>
    <row r="36" spans="1:25" x14ac:dyDescent="0.2">
      <c r="A36" s="6" t="s">
        <v>24</v>
      </c>
      <c r="B36" s="5" t="s">
        <v>39</v>
      </c>
      <c r="C36" s="90"/>
      <c r="D36" s="76">
        <f>投入係数表!S36</f>
        <v>0</v>
      </c>
      <c r="E36" s="77">
        <f t="shared" si="0"/>
        <v>0</v>
      </c>
      <c r="F36" s="76">
        <f>分析係数表!C39</f>
        <v>1</v>
      </c>
      <c r="G36" s="77">
        <f t="shared" si="1"/>
        <v>0</v>
      </c>
      <c r="H36" s="77">
        <v>7.4778757735680476E-2</v>
      </c>
      <c r="I36" s="77">
        <f t="shared" si="2"/>
        <v>7.4778757735680476E-2</v>
      </c>
      <c r="J36" s="76">
        <f>分析係数表!G39</f>
        <v>0.34897511924713165</v>
      </c>
      <c r="K36" s="78">
        <f t="shared" si="3"/>
        <v>2.6095925897961461E-2</v>
      </c>
      <c r="L36" s="79"/>
      <c r="M36" s="80"/>
      <c r="N36" s="81">
        <f>分析係数表!H39</f>
        <v>3.8938450317006117E-3</v>
      </c>
      <c r="O36" s="82">
        <f t="shared" si="4"/>
        <v>6.2379461539874385E-2</v>
      </c>
      <c r="P36" s="76">
        <f>分析係数表!C39</f>
        <v>1</v>
      </c>
      <c r="Q36" s="82">
        <f t="shared" si="5"/>
        <v>6.2379461539874385E-2</v>
      </c>
      <c r="R36" s="83">
        <v>0.24506151792699285</v>
      </c>
      <c r="S36" s="84">
        <f t="shared" si="6"/>
        <v>0.31984027566267331</v>
      </c>
      <c r="T36" s="85">
        <f>分析係数表!F39</f>
        <v>0.69949722830991368</v>
      </c>
      <c r="U36" s="86">
        <f t="shared" si="7"/>
        <v>0.22372738632791872</v>
      </c>
      <c r="V36" s="87">
        <f>分析係数表!D39</f>
        <v>6.7165141162820671E-2</v>
      </c>
      <c r="W36" s="88">
        <f t="shared" si="8"/>
        <v>0</v>
      </c>
      <c r="X36" s="76">
        <f>分析係数表!E39</f>
        <v>8.4826608224829181E-2</v>
      </c>
      <c r="Y36" s="89">
        <f t="shared" si="9"/>
        <v>0</v>
      </c>
    </row>
    <row r="37" spans="1:25" x14ac:dyDescent="0.2">
      <c r="A37" s="6" t="s">
        <v>25</v>
      </c>
      <c r="B37" s="5" t="s">
        <v>40</v>
      </c>
      <c r="C37" s="90"/>
      <c r="D37" s="76">
        <f>投入係数表!S37</f>
        <v>0</v>
      </c>
      <c r="E37" s="77">
        <f t="shared" si="0"/>
        <v>0</v>
      </c>
      <c r="F37" s="76">
        <f>分析係数表!C40</f>
        <v>1</v>
      </c>
      <c r="G37" s="77">
        <f t="shared" si="1"/>
        <v>0</v>
      </c>
      <c r="H37" s="77">
        <v>2.5809069262273873E-3</v>
      </c>
      <c r="I37" s="77">
        <f t="shared" si="2"/>
        <v>2.5809069262273873E-3</v>
      </c>
      <c r="J37" s="76">
        <f>分析係数表!G40</f>
        <v>0.51987110633727174</v>
      </c>
      <c r="K37" s="78">
        <f t="shared" si="3"/>
        <v>1.3417389390913592E-3</v>
      </c>
      <c r="L37" s="79"/>
      <c r="M37" s="80"/>
      <c r="N37" s="81">
        <f>分析係数表!H40</f>
        <v>3.0814116590921842E-2</v>
      </c>
      <c r="O37" s="82">
        <f t="shared" si="4"/>
        <v>0.49364265529825663</v>
      </c>
      <c r="P37" s="76">
        <f>分析係数表!C40</f>
        <v>1</v>
      </c>
      <c r="Q37" s="82">
        <f t="shared" si="5"/>
        <v>0.49364265529825663</v>
      </c>
      <c r="R37" s="83">
        <v>0.49464144096128948</v>
      </c>
      <c r="S37" s="84">
        <f t="shared" si="6"/>
        <v>0.49722234788751685</v>
      </c>
      <c r="T37" s="85">
        <f>分析係数表!F40</f>
        <v>0.71122862100305706</v>
      </c>
      <c r="U37" s="86">
        <f t="shared" si="7"/>
        <v>0.35363876481994089</v>
      </c>
      <c r="V37" s="87">
        <f>分析係数表!D40</f>
        <v>7.8492935635792779E-2</v>
      </c>
      <c r="W37" s="88">
        <f t="shared" si="8"/>
        <v>0</v>
      </c>
      <c r="X37" s="76">
        <f>分析係数表!E40</f>
        <v>4.9739733950260268E-2</v>
      </c>
      <c r="Y37" s="89">
        <f t="shared" si="9"/>
        <v>0</v>
      </c>
    </row>
    <row r="38" spans="1:25" x14ac:dyDescent="0.2">
      <c r="A38" s="6" t="s">
        <v>26</v>
      </c>
      <c r="B38" s="5" t="s">
        <v>277</v>
      </c>
      <c r="C38" s="90"/>
      <c r="D38" s="76">
        <f>投入係数表!S38</f>
        <v>0</v>
      </c>
      <c r="E38" s="77">
        <f t="shared" si="0"/>
        <v>0</v>
      </c>
      <c r="F38" s="76">
        <f>分析係数表!C41</f>
        <v>0.804825195030338</v>
      </c>
      <c r="G38" s="77">
        <f t="shared" si="1"/>
        <v>0</v>
      </c>
      <c r="H38" s="77">
        <v>2.2207891705091909E-3</v>
      </c>
      <c r="I38" s="77">
        <f t="shared" si="2"/>
        <v>2.2207891705091909E-3</v>
      </c>
      <c r="J38" s="76">
        <f>分析係数表!G41</f>
        <v>0.44365116827944301</v>
      </c>
      <c r="K38" s="78">
        <f t="shared" si="3"/>
        <v>9.8525570999873774E-4</v>
      </c>
      <c r="L38" s="79"/>
      <c r="M38" s="80"/>
      <c r="N38" s="81">
        <f>分析係数表!H41</f>
        <v>5.27632833978567E-2</v>
      </c>
      <c r="O38" s="82">
        <f t="shared" si="4"/>
        <v>0.84526866905040154</v>
      </c>
      <c r="P38" s="76">
        <f>分析係数表!C41</f>
        <v>0.804825195030338</v>
      </c>
      <c r="Q38" s="82">
        <f t="shared" si="5"/>
        <v>0.68029352142152366</v>
      </c>
      <c r="R38" s="83">
        <v>0.69417009731380086</v>
      </c>
      <c r="S38" s="84">
        <f t="shared" si="6"/>
        <v>0.69639088648431002</v>
      </c>
      <c r="T38" s="85">
        <f>分析係数表!F41</f>
        <v>0.54625914562190225</v>
      </c>
      <c r="U38" s="86">
        <f t="shared" si="7"/>
        <v>0.3804098906697983</v>
      </c>
      <c r="V38" s="87">
        <f>分析係数表!D41</f>
        <v>0.14125560538116591</v>
      </c>
      <c r="W38" s="88">
        <f t="shared" si="8"/>
        <v>0</v>
      </c>
      <c r="X38" s="76">
        <f>分析係数表!E41</f>
        <v>0.13688930847297617</v>
      </c>
      <c r="Y38" s="89">
        <f t="shared" si="9"/>
        <v>0</v>
      </c>
    </row>
    <row r="39" spans="1:25" x14ac:dyDescent="0.2">
      <c r="A39" s="6" t="s">
        <v>51</v>
      </c>
      <c r="B39" s="5" t="s">
        <v>368</v>
      </c>
      <c r="C39" s="90"/>
      <c r="D39" s="76">
        <f>投入係数表!S39</f>
        <v>9.9601593625498006E-4</v>
      </c>
      <c r="E39" s="77">
        <f>$C$21*D39</f>
        <v>9.9601593625498003E-2</v>
      </c>
      <c r="F39" s="76">
        <f>分析係数表!C42</f>
        <v>0.80822873082287305</v>
      </c>
      <c r="G39" s="77">
        <f>E39*F39</f>
        <v>8.0500869603871816E-2</v>
      </c>
      <c r="H39" s="77">
        <v>9.5948250805639956E-2</v>
      </c>
      <c r="I39" s="77">
        <f>C39+H39</f>
        <v>9.5948250805639956E-2</v>
      </c>
      <c r="J39" s="76">
        <f>分析係数表!G42</f>
        <v>0.48544520547945208</v>
      </c>
      <c r="K39" s="78">
        <f>I39*J39</f>
        <v>4.6577618327737894E-2</v>
      </c>
      <c r="L39" s="79"/>
      <c r="M39" s="80"/>
      <c r="N39" s="81">
        <f>分析係数表!H42</f>
        <v>1.3409639230208157E-2</v>
      </c>
      <c r="O39" s="82">
        <f t="shared" si="4"/>
        <v>0.21482264132608037</v>
      </c>
      <c r="P39" s="76">
        <f>分析係数表!C42</f>
        <v>0.80822873082287305</v>
      </c>
      <c r="Q39" s="82">
        <f>O39*P39</f>
        <v>0.17362583075099522</v>
      </c>
      <c r="R39" s="83">
        <v>0.18514040114940672</v>
      </c>
      <c r="S39" s="84">
        <f>I39+R39</f>
        <v>0.28108865195504668</v>
      </c>
      <c r="T39" s="85">
        <f>分析係数表!F42</f>
        <v>0.55222602739726023</v>
      </c>
      <c r="U39" s="86">
        <f>S39*T39</f>
        <v>0.15522446961558656</v>
      </c>
      <c r="V39" s="87">
        <f>分析係数表!D42</f>
        <v>0.29537671232876711</v>
      </c>
      <c r="W39" s="88">
        <f>ROUND(S39*V39,0)</f>
        <v>0</v>
      </c>
      <c r="X39" s="76">
        <f>分析係数表!E42</f>
        <v>0.2654109589041096</v>
      </c>
      <c r="Y39" s="89">
        <f>ROUND(S39*X39,0)</f>
        <v>0</v>
      </c>
    </row>
    <row r="40" spans="1:25" x14ac:dyDescent="0.2">
      <c r="A40" s="6" t="s">
        <v>195</v>
      </c>
      <c r="B40" s="5" t="s">
        <v>41</v>
      </c>
      <c r="C40" s="90"/>
      <c r="D40" s="76">
        <f>投入係数表!S40</f>
        <v>2.8884462151394421E-2</v>
      </c>
      <c r="E40" s="77">
        <f>$C$21*D40</f>
        <v>2.8884462151394419</v>
      </c>
      <c r="F40" s="76">
        <f>分析係数表!C43</f>
        <v>0.42667048218629278</v>
      </c>
      <c r="G40" s="77">
        <f>E40*F40</f>
        <v>1.2324147393827181</v>
      </c>
      <c r="H40" s="77">
        <v>1.6653053845281978</v>
      </c>
      <c r="I40" s="77">
        <f>C40+H40</f>
        <v>1.6653053845281978</v>
      </c>
      <c r="J40" s="76">
        <f>分析係数表!G43</f>
        <v>0.3937480751462889</v>
      </c>
      <c r="K40" s="78">
        <f>I40*J40</f>
        <v>0.65571078968872831</v>
      </c>
      <c r="L40" s="79"/>
      <c r="M40" s="80"/>
      <c r="N40" s="81">
        <f>分析係数表!H43</f>
        <v>3.6537058856533695E-2</v>
      </c>
      <c r="O40" s="82">
        <f t="shared" si="4"/>
        <v>0.58532428465080977</v>
      </c>
      <c r="P40" s="76">
        <f>分析係数表!C43</f>
        <v>0.42667048218629278</v>
      </c>
      <c r="Q40" s="82">
        <f>O40*P40</f>
        <v>0.24974059476730789</v>
      </c>
      <c r="R40" s="83">
        <v>0.48098982721018724</v>
      </c>
      <c r="S40" s="84">
        <f>I40+R40</f>
        <v>2.1462952117383849</v>
      </c>
      <c r="T40" s="85">
        <f>分析係数表!F43</f>
        <v>0.62688635663689563</v>
      </c>
      <c r="U40" s="86">
        <f>S40*T40</f>
        <v>1.3454831855538905</v>
      </c>
      <c r="V40" s="87">
        <f>分析係数表!D43</f>
        <v>0.23175238681860177</v>
      </c>
      <c r="W40" s="88">
        <f>ROUND(S40*V40,0)</f>
        <v>0</v>
      </c>
      <c r="X40" s="76">
        <f>分析係数表!E43</f>
        <v>0.18678780412688636</v>
      </c>
      <c r="Y40" s="89">
        <f>ROUND(S40*X40,0)</f>
        <v>0</v>
      </c>
    </row>
    <row r="41" spans="1:25" x14ac:dyDescent="0.2">
      <c r="A41" s="6" t="s">
        <v>341</v>
      </c>
      <c r="B41" s="5" t="s">
        <v>42</v>
      </c>
      <c r="C41" s="90"/>
      <c r="D41" s="76">
        <f>投入係数表!S41</f>
        <v>0</v>
      </c>
      <c r="E41" s="77">
        <f>$C$21*D41</f>
        <v>0</v>
      </c>
      <c r="F41" s="76">
        <f>分析係数表!C44</f>
        <v>0.46624741283235149</v>
      </c>
      <c r="G41" s="77">
        <f>E41*F41</f>
        <v>0</v>
      </c>
      <c r="H41" s="77">
        <v>2.4900715621480967E-3</v>
      </c>
      <c r="I41" s="77">
        <f>C41+H41</f>
        <v>2.4900715621480967E-3</v>
      </c>
      <c r="J41" s="76">
        <f>分析係数表!G44</f>
        <v>0.26671004927024261</v>
      </c>
      <c r="K41" s="78">
        <f>I41*J41</f>
        <v>6.6412710902694885E-4</v>
      </c>
      <c r="L41" s="79"/>
      <c r="M41" s="80"/>
      <c r="N41" s="81">
        <f>分析係数表!H44</f>
        <v>0.11393143690736689</v>
      </c>
      <c r="O41" s="82">
        <f t="shared" si="4"/>
        <v>1.8251834957185724</v>
      </c>
      <c r="P41" s="76">
        <f>分析係数表!C44</f>
        <v>0.46624741283235149</v>
      </c>
      <c r="Q41" s="82">
        <f>O41*P41</f>
        <v>0.85098708282309166</v>
      </c>
      <c r="R41" s="83">
        <v>0.86465296419972149</v>
      </c>
      <c r="S41" s="84">
        <f>I41+R41</f>
        <v>0.86714303576186957</v>
      </c>
      <c r="T41" s="85">
        <f>分析係数表!F44</f>
        <v>0.51538533048247648</v>
      </c>
      <c r="U41" s="86">
        <f>S41*T41</f>
        <v>0.44691280006170908</v>
      </c>
      <c r="V41" s="87">
        <f>分析係数表!D44</f>
        <v>0.23854234451984754</v>
      </c>
      <c r="W41" s="88">
        <f>ROUND(S41*V41,0)</f>
        <v>0</v>
      </c>
      <c r="X41" s="76">
        <f>分析係数表!E44</f>
        <v>0.16891326578042204</v>
      </c>
      <c r="Y41" s="89">
        <f>ROUND(S41*X41,0)</f>
        <v>0</v>
      </c>
    </row>
    <row r="42" spans="1:25" x14ac:dyDescent="0.2">
      <c r="A42" s="6" t="s">
        <v>342</v>
      </c>
      <c r="B42" s="5" t="s">
        <v>279</v>
      </c>
      <c r="C42" s="90"/>
      <c r="D42" s="76">
        <f>投入係数表!S42</f>
        <v>1.9920318725099601E-3</v>
      </c>
      <c r="E42" s="77">
        <f>$C$21*D42</f>
        <v>0.19920318725099601</v>
      </c>
      <c r="F42" s="76">
        <f>分析係数表!C45</f>
        <v>1</v>
      </c>
      <c r="G42" s="77">
        <f>E42*F42</f>
        <v>0.19920318725099601</v>
      </c>
      <c r="H42" s="77">
        <v>0.25275070429010882</v>
      </c>
      <c r="I42" s="77">
        <f>C42+H42</f>
        <v>0.25275070429010882</v>
      </c>
      <c r="J42" s="76">
        <f>分析係数表!G45</f>
        <v>0</v>
      </c>
      <c r="K42" s="78">
        <f>I42*J42</f>
        <v>0</v>
      </c>
      <c r="L42" s="79"/>
      <c r="M42" s="80"/>
      <c r="N42" s="81">
        <f>分析係数表!H45</f>
        <v>0</v>
      </c>
      <c r="O42" s="82">
        <f t="shared" si="4"/>
        <v>0</v>
      </c>
      <c r="P42" s="76">
        <f>分析係数表!C45</f>
        <v>1</v>
      </c>
      <c r="Q42" s="82">
        <f>O42*P42</f>
        <v>0</v>
      </c>
      <c r="R42" s="83">
        <v>3.622744577071374E-2</v>
      </c>
      <c r="S42" s="84">
        <f>I42+R42</f>
        <v>0.28897815006082256</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投入係数表!S43</f>
        <v>2.9880478087649402E-3</v>
      </c>
      <c r="E43" s="77">
        <f>$C$21*D43</f>
        <v>0.29880478087649404</v>
      </c>
      <c r="F43" s="76">
        <f>分析係数表!C46</f>
        <v>1</v>
      </c>
      <c r="G43" s="77">
        <f>E43*F43</f>
        <v>0.29880478087649404</v>
      </c>
      <c r="H43" s="77">
        <v>0.39448141319307928</v>
      </c>
      <c r="I43" s="77">
        <f>C43+H43</f>
        <v>0.39448141319307928</v>
      </c>
      <c r="J43" s="76">
        <f>分析係数表!G46</f>
        <v>9.2005076142131978E-3</v>
      </c>
      <c r="K43" s="78">
        <f>I43*J43</f>
        <v>3.6294292457485083E-3</v>
      </c>
      <c r="L43" s="79"/>
      <c r="M43" s="80"/>
      <c r="N43" s="81">
        <f>分析係数表!H46</f>
        <v>5.6971329181394824E-2</v>
      </c>
      <c r="O43" s="82">
        <f t="shared" si="4"/>
        <v>0.9126816318096318</v>
      </c>
      <c r="P43" s="76">
        <f>分析係数表!C46</f>
        <v>1</v>
      </c>
      <c r="Q43" s="82">
        <f>O43*P43</f>
        <v>0.9126816318096318</v>
      </c>
      <c r="R43" s="83">
        <v>0.96370517444719228</v>
      </c>
      <c r="S43" s="84">
        <f>I43+R43</f>
        <v>1.3581865876402714</v>
      </c>
      <c r="T43" s="85">
        <f>分析係数表!F46</f>
        <v>0.31329314720812185</v>
      </c>
      <c r="U43" s="86">
        <f>S43*T43</f>
        <v>0.42551055053768022</v>
      </c>
      <c r="V43" s="87">
        <f>分析係数表!D46</f>
        <v>4.7588832487309646E-4</v>
      </c>
      <c r="W43" s="88">
        <f>ROUND(S43*V43,0)</f>
        <v>0</v>
      </c>
      <c r="X43" s="76">
        <f>分析係数表!E46</f>
        <v>1.4276649746192893E-3</v>
      </c>
      <c r="Y43" s="89">
        <f>ROUND(S43*X43,0)</f>
        <v>0</v>
      </c>
    </row>
    <row r="44" spans="1:25" x14ac:dyDescent="0.2">
      <c r="A44" s="192">
        <v>40</v>
      </c>
      <c r="B44" s="14" t="s">
        <v>151</v>
      </c>
      <c r="C44" s="197">
        <f>SUM(C5:C43)</f>
        <v>100</v>
      </c>
      <c r="D44" s="92">
        <f>投入係数表!S44</f>
        <v>0.59362549800796816</v>
      </c>
      <c r="E44" s="91">
        <f>SUM(E5:E43)</f>
        <v>59.36254980079682</v>
      </c>
      <c r="F44" s="92">
        <f>分析係数表!C47</f>
        <v>0.45905743405002397</v>
      </c>
      <c r="G44" s="91">
        <f>SUM(G5:G43)</f>
        <v>15.03122047100697</v>
      </c>
      <c r="H44" s="91">
        <f>SUM(H5:H43)</f>
        <v>17.517548379960854</v>
      </c>
      <c r="I44" s="91">
        <f>SUM(I5:I43)</f>
        <v>117.51754837996083</v>
      </c>
      <c r="J44" s="92">
        <f>分析係数表!G47</f>
        <v>0.28709558230423765</v>
      </c>
      <c r="K44" s="93">
        <f>SUM(K5:K43)</f>
        <v>25.536689378485878</v>
      </c>
      <c r="L44" s="94">
        <f>最終需要_まとめ!$L$33</f>
        <v>0.62733333333333341</v>
      </c>
      <c r="M44" s="91">
        <f>K44*L44</f>
        <v>16.020016470103474</v>
      </c>
      <c r="N44" s="95">
        <f>分析係数表!H47</f>
        <v>1</v>
      </c>
      <c r="O44" s="96">
        <f>SUM(O5:O43)</f>
        <v>16.020016470103474</v>
      </c>
      <c r="P44" s="92">
        <f>分析係数表!C47</f>
        <v>0.45905743405002397</v>
      </c>
      <c r="Q44" s="96">
        <f>SUM(Q5:Q43)</f>
        <v>7.7705627168876905</v>
      </c>
      <c r="R44" s="91">
        <f>SUM(R5:R43)</f>
        <v>9.139168417758885</v>
      </c>
      <c r="S44" s="97">
        <f>SUM(S5:S43)</f>
        <v>126.65671679771977</v>
      </c>
      <c r="T44" s="98">
        <f>分析係数表!F47</f>
        <v>0.51476641739392903</v>
      </c>
      <c r="U44" s="99">
        <f>SUM(U5:U43)</f>
        <v>53.053597511304815</v>
      </c>
      <c r="V44" s="100">
        <f>分析係数表!D47</f>
        <v>0.1047101618971789</v>
      </c>
      <c r="W44" s="101">
        <f>SUM(W5:W43)</f>
        <v>3</v>
      </c>
      <c r="X44" s="92">
        <f>分析係数表!E47</f>
        <v>8.1677152774525266E-2</v>
      </c>
      <c r="Y44" s="102">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25" sqref="K25"/>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281</v>
      </c>
      <c r="S2" s="3" t="s">
        <v>153</v>
      </c>
      <c r="U2" s="64" t="s">
        <v>210</v>
      </c>
      <c r="W2" s="3" t="s">
        <v>130</v>
      </c>
      <c r="Y2" s="3" t="s">
        <v>154</v>
      </c>
    </row>
    <row r="3" spans="1:25" ht="44" x14ac:dyDescent="0.2">
      <c r="B3" s="65"/>
      <c r="C3" s="66" t="s">
        <v>228</v>
      </c>
      <c r="D3" s="66" t="s">
        <v>238</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投入係数表!T5</f>
        <v>0</v>
      </c>
      <c r="E5" s="77">
        <f t="shared" ref="E5:E38" si="0">$C$22*D5</f>
        <v>0</v>
      </c>
      <c r="F5" s="76">
        <f>分析係数表!C8</f>
        <v>0.32915796798886565</v>
      </c>
      <c r="G5" s="77">
        <f t="shared" ref="G5:G38" si="1">E5*F5</f>
        <v>0</v>
      </c>
      <c r="H5" s="77">
        <f t="array" ref="H5:H43">MMULT(逆行列係数!C5:AO43,'18'!G5:G43)</f>
        <v>1.4741537971955188E-3</v>
      </c>
      <c r="I5" s="77">
        <f t="shared" ref="I5:I38" si="2">C5+H5</f>
        <v>1.4741537971955188E-3</v>
      </c>
      <c r="J5" s="76">
        <f>分析係数表!G8</f>
        <v>0.11991869918699187</v>
      </c>
      <c r="K5" s="78">
        <f t="shared" ref="K5:K38" si="3">I5*J5</f>
        <v>1.7677860576125124E-4</v>
      </c>
      <c r="L5" s="79" t="s">
        <v>184</v>
      </c>
      <c r="M5" s="80" t="s">
        <v>184</v>
      </c>
      <c r="N5" s="81">
        <f>分析係数表!H8</f>
        <v>1.1827414015597823E-2</v>
      </c>
      <c r="O5" s="82">
        <f t="shared" ref="O5:O43" si="4">$M$44*N5</f>
        <v>0.17298676357759143</v>
      </c>
      <c r="P5" s="76">
        <f>分析係数表!C8</f>
        <v>0.32915796798886565</v>
      </c>
      <c r="Q5" s="82">
        <f t="shared" ref="Q5:Q38" si="5">O5*P5</f>
        <v>5.693997158817031E-2</v>
      </c>
      <c r="R5" s="83">
        <f t="array" ref="R5:R43">MMULT(逆行列係数!C5:AO43,'18'!Q5:Q43)</f>
        <v>7.3012166054904168E-2</v>
      </c>
      <c r="S5" s="84">
        <f t="shared" ref="S5:S38" si="6">I5+R5</f>
        <v>7.4486319852099692E-2</v>
      </c>
      <c r="T5" s="85">
        <f>分析係数表!F8</f>
        <v>0.45172764227642276</v>
      </c>
      <c r="U5" s="86">
        <f t="shared" ref="U5:U38" si="7">S5*T5</f>
        <v>3.3647529648636494E-2</v>
      </c>
      <c r="V5" s="87">
        <f>分析係数表!D8</f>
        <v>0.19461382113821138</v>
      </c>
      <c r="W5" s="167">
        <f t="shared" ref="W5:W38" si="8">ROUND(S5*V5,0)</f>
        <v>0</v>
      </c>
      <c r="X5" s="76">
        <f>分析係数表!E8</f>
        <v>6.0467479674796751E-2</v>
      </c>
      <c r="Y5" s="166">
        <f t="shared" ref="Y5:Y38" si="9">ROUND(S5*X5,0)</f>
        <v>0</v>
      </c>
    </row>
    <row r="6" spans="1:25" x14ac:dyDescent="0.2">
      <c r="A6" s="6" t="s">
        <v>220</v>
      </c>
      <c r="B6" s="5" t="s">
        <v>266</v>
      </c>
      <c r="C6" s="90"/>
      <c r="D6" s="76">
        <f>投入係数表!T6</f>
        <v>0</v>
      </c>
      <c r="E6" s="77">
        <f t="shared" si="0"/>
        <v>0</v>
      </c>
      <c r="F6" s="76">
        <f>分析係数表!C9</f>
        <v>0.9329896907216495</v>
      </c>
      <c r="G6" s="77">
        <f t="shared" si="1"/>
        <v>0</v>
      </c>
      <c r="H6" s="77">
        <v>1.7749408677729056E-3</v>
      </c>
      <c r="I6" s="77">
        <f t="shared" si="2"/>
        <v>1.7749408677729056E-3</v>
      </c>
      <c r="J6" s="76">
        <f>分析係数表!G9</f>
        <v>0.24615384615384617</v>
      </c>
      <c r="K6" s="78">
        <f t="shared" si="3"/>
        <v>4.3690852129794601E-4</v>
      </c>
      <c r="L6" s="79"/>
      <c r="M6" s="80"/>
      <c r="N6" s="81">
        <f>分析係数表!H9</f>
        <v>6.1718004825225836E-4</v>
      </c>
      <c r="O6" s="82">
        <f t="shared" si="4"/>
        <v>9.026823526344905E-3</v>
      </c>
      <c r="P6" s="76">
        <f>分析係数表!C9</f>
        <v>0.9329896907216495</v>
      </c>
      <c r="Q6" s="82">
        <f t="shared" si="5"/>
        <v>8.4219332900434419E-3</v>
      </c>
      <c r="R6" s="83">
        <v>1.0973697531853566E-2</v>
      </c>
      <c r="S6" s="84">
        <f t="shared" si="6"/>
        <v>1.274863839962647E-2</v>
      </c>
      <c r="T6" s="85">
        <f>分析係数表!F9</f>
        <v>0.67179487179487174</v>
      </c>
      <c r="U6" s="86">
        <f t="shared" si="7"/>
        <v>8.5644698992362444E-3</v>
      </c>
      <c r="V6" s="87">
        <f>分析係数表!D9</f>
        <v>0.1076923076923077</v>
      </c>
      <c r="W6" s="167">
        <f t="shared" si="8"/>
        <v>0</v>
      </c>
      <c r="X6" s="76">
        <f>分析係数表!E9</f>
        <v>3.0769230769230771E-2</v>
      </c>
      <c r="Y6" s="166">
        <f t="shared" si="9"/>
        <v>0</v>
      </c>
    </row>
    <row r="7" spans="1:25" x14ac:dyDescent="0.2">
      <c r="A7" s="6" t="s">
        <v>221</v>
      </c>
      <c r="B7" s="5" t="s">
        <v>267</v>
      </c>
      <c r="C7" s="90"/>
      <c r="D7" s="76">
        <f>投入係数表!T7</f>
        <v>0</v>
      </c>
      <c r="E7" s="77">
        <f t="shared" si="0"/>
        <v>0</v>
      </c>
      <c r="F7" s="76">
        <f>分析係数表!C10</f>
        <v>0</v>
      </c>
      <c r="G7" s="77">
        <f t="shared" si="1"/>
        <v>0</v>
      </c>
      <c r="H7" s="77">
        <v>0</v>
      </c>
      <c r="I7" s="77">
        <f t="shared" si="2"/>
        <v>0</v>
      </c>
      <c r="J7" s="76">
        <f>分析係数表!G10</f>
        <v>0</v>
      </c>
      <c r="K7" s="78">
        <f t="shared" si="3"/>
        <v>0</v>
      </c>
      <c r="L7" s="79"/>
      <c r="M7" s="80"/>
      <c r="N7" s="81">
        <f>分析係数表!H10</f>
        <v>1.2006957302362117E-3</v>
      </c>
      <c r="O7" s="82">
        <f t="shared" si="4"/>
        <v>1.7561274860343725E-2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222</v>
      </c>
      <c r="B8" s="5" t="s">
        <v>27</v>
      </c>
      <c r="C8" s="90"/>
      <c r="D8" s="76">
        <f>投入係数表!T8</f>
        <v>0</v>
      </c>
      <c r="E8" s="77">
        <f t="shared" si="0"/>
        <v>0</v>
      </c>
      <c r="F8" s="76">
        <f>分析係数表!C11</f>
        <v>2.4090210148641766E-2</v>
      </c>
      <c r="G8" s="77">
        <f t="shared" si="1"/>
        <v>0</v>
      </c>
      <c r="H8" s="77">
        <v>1.3143238695073684E-2</v>
      </c>
      <c r="I8" s="77">
        <f t="shared" si="2"/>
        <v>1.3143238695073684E-2</v>
      </c>
      <c r="J8" s="76">
        <f>分析係数表!G11</f>
        <v>0.35</v>
      </c>
      <c r="K8" s="78">
        <f t="shared" si="3"/>
        <v>4.6001335432757891E-3</v>
      </c>
      <c r="L8" s="79"/>
      <c r="M8" s="80"/>
      <c r="N8" s="81">
        <f>分析係数表!H11</f>
        <v>-2.2442910845536666E-5</v>
      </c>
      <c r="O8" s="82">
        <f t="shared" si="4"/>
        <v>-3.2824812823072379E-4</v>
      </c>
      <c r="P8" s="76">
        <f>分析係数表!C11</f>
        <v>2.4090210148641766E-2</v>
      </c>
      <c r="Q8" s="82">
        <f t="shared" si="5"/>
        <v>-7.9075663899764463E-6</v>
      </c>
      <c r="R8" s="83">
        <v>1.4888220597449242E-3</v>
      </c>
      <c r="S8" s="84">
        <f t="shared" si="6"/>
        <v>1.4632060754818609E-2</v>
      </c>
      <c r="T8" s="85">
        <f>分析係数表!F11</f>
        <v>0.57857142857142863</v>
      </c>
      <c r="U8" s="86">
        <f t="shared" si="7"/>
        <v>8.4656922938593383E-3</v>
      </c>
      <c r="V8" s="87">
        <f>分析係数表!D11</f>
        <v>7.1428571428571426E-3</v>
      </c>
      <c r="W8" s="167">
        <f t="shared" si="8"/>
        <v>0</v>
      </c>
      <c r="X8" s="76">
        <f>分析係数表!E11</f>
        <v>7.1428571428571426E-3</v>
      </c>
      <c r="Y8" s="166">
        <f t="shared" si="9"/>
        <v>0</v>
      </c>
    </row>
    <row r="9" spans="1:25" x14ac:dyDescent="0.2">
      <c r="A9" s="6" t="s">
        <v>223</v>
      </c>
      <c r="B9" s="5" t="s">
        <v>191</v>
      </c>
      <c r="C9" s="90"/>
      <c r="D9" s="76">
        <f>投入係数表!T9</f>
        <v>0</v>
      </c>
      <c r="E9" s="77">
        <f t="shared" si="0"/>
        <v>0</v>
      </c>
      <c r="F9" s="76">
        <f>分析係数表!C12</f>
        <v>6.9119669876203549E-2</v>
      </c>
      <c r="G9" s="77">
        <f t="shared" si="1"/>
        <v>0</v>
      </c>
      <c r="H9" s="77">
        <v>3.347442558575232E-4</v>
      </c>
      <c r="I9" s="77">
        <f t="shared" si="2"/>
        <v>3.347442558575232E-4</v>
      </c>
      <c r="J9" s="76">
        <f>分析係数表!G12</f>
        <v>0.14290902487742874</v>
      </c>
      <c r="K9" s="78">
        <f t="shared" si="3"/>
        <v>4.7837975187919155E-5</v>
      </c>
      <c r="L9" s="79"/>
      <c r="M9" s="80"/>
      <c r="N9" s="81">
        <f>分析係数表!H12</f>
        <v>9.3328844751164222E-2</v>
      </c>
      <c r="O9" s="82">
        <f t="shared" si="4"/>
        <v>1.3650198412474648</v>
      </c>
      <c r="P9" s="76">
        <f>分析係数表!C12</f>
        <v>6.9119669876203549E-2</v>
      </c>
      <c r="Q9" s="82">
        <f t="shared" si="5"/>
        <v>9.4349720801492537E-2</v>
      </c>
      <c r="R9" s="83">
        <v>0.10457383559268146</v>
      </c>
      <c r="S9" s="84">
        <f t="shared" si="6"/>
        <v>0.10490857984853899</v>
      </c>
      <c r="T9" s="85">
        <f>分析係数表!F12</f>
        <v>0.29616851280188849</v>
      </c>
      <c r="U9" s="86">
        <f t="shared" si="7"/>
        <v>3.107061807389996E-2</v>
      </c>
      <c r="V9" s="87">
        <f>分析係数表!D12</f>
        <v>3.0506627928091518E-2</v>
      </c>
      <c r="W9" s="167">
        <f t="shared" si="8"/>
        <v>0</v>
      </c>
      <c r="X9" s="76">
        <f>分析係数表!E12</f>
        <v>2.6874886508080623E-2</v>
      </c>
      <c r="Y9" s="166">
        <f t="shared" si="9"/>
        <v>0</v>
      </c>
    </row>
    <row r="10" spans="1:25" x14ac:dyDescent="0.2">
      <c r="A10" s="6" t="s">
        <v>224</v>
      </c>
      <c r="B10" s="5" t="s">
        <v>28</v>
      </c>
      <c r="C10" s="90"/>
      <c r="D10" s="76">
        <f>投入係数表!T10</f>
        <v>4.3731778425655978E-3</v>
      </c>
      <c r="E10" s="77">
        <f t="shared" si="0"/>
        <v>0.43731778425655976</v>
      </c>
      <c r="F10" s="76">
        <f>分析係数表!C13</f>
        <v>0</v>
      </c>
      <c r="G10" s="77">
        <f t="shared" si="1"/>
        <v>0</v>
      </c>
      <c r="H10" s="77">
        <v>0</v>
      </c>
      <c r="I10" s="77">
        <f t="shared" si="2"/>
        <v>0</v>
      </c>
      <c r="J10" s="76">
        <f>分析係数表!G13</f>
        <v>0.24503449717750367</v>
      </c>
      <c r="K10" s="78">
        <f t="shared" si="3"/>
        <v>0</v>
      </c>
      <c r="L10" s="79"/>
      <c r="M10" s="80"/>
      <c r="N10" s="81">
        <f>分析係数表!H13</f>
        <v>1.4329798574875161E-2</v>
      </c>
      <c r="O10" s="82">
        <f t="shared" si="4"/>
        <v>0.20958642987531714</v>
      </c>
      <c r="P10" s="76">
        <f>分析係数表!C13</f>
        <v>0</v>
      </c>
      <c r="Q10" s="82">
        <f t="shared" si="5"/>
        <v>0</v>
      </c>
      <c r="R10" s="83">
        <v>0</v>
      </c>
      <c r="S10" s="84">
        <f t="shared" si="6"/>
        <v>0</v>
      </c>
      <c r="T10" s="85">
        <f>分析係数表!F13</f>
        <v>0.38229144888145516</v>
      </c>
      <c r="U10" s="86">
        <f t="shared" si="7"/>
        <v>0</v>
      </c>
      <c r="V10" s="87">
        <f>分析係数表!D13</f>
        <v>0.18806188584570355</v>
      </c>
      <c r="W10" s="167">
        <f t="shared" si="8"/>
        <v>0</v>
      </c>
      <c r="X10" s="76">
        <f>分析係数表!E13</f>
        <v>0.14384277650010455</v>
      </c>
      <c r="Y10" s="166">
        <f t="shared" si="9"/>
        <v>0</v>
      </c>
    </row>
    <row r="11" spans="1:25" x14ac:dyDescent="0.2">
      <c r="A11" s="6" t="s">
        <v>225</v>
      </c>
      <c r="B11" s="5" t="s">
        <v>268</v>
      </c>
      <c r="C11" s="90"/>
      <c r="D11" s="76">
        <f>投入係数表!T11</f>
        <v>7.2886297376093291E-3</v>
      </c>
      <c r="E11" s="77">
        <f t="shared" si="0"/>
        <v>0.7288629737609329</v>
      </c>
      <c r="F11" s="76">
        <f>分析係数表!C14</f>
        <v>0.13476611883691525</v>
      </c>
      <c r="G11" s="77">
        <f t="shared" si="1"/>
        <v>9.8226034137693319E-2</v>
      </c>
      <c r="H11" s="77">
        <v>0.14127110403351242</v>
      </c>
      <c r="I11" s="77">
        <f t="shared" si="2"/>
        <v>0.14127110403351242</v>
      </c>
      <c r="J11" s="76">
        <f>分析係数表!G14</f>
        <v>0.15992647058823528</v>
      </c>
      <c r="K11" s="78">
        <f t="shared" si="3"/>
        <v>2.2592989064183052E-2</v>
      </c>
      <c r="L11" s="79"/>
      <c r="M11" s="80"/>
      <c r="N11" s="81">
        <f>分析係数表!H14</f>
        <v>1.1894742748134433E-3</v>
      </c>
      <c r="O11" s="82">
        <f t="shared" si="4"/>
        <v>1.7397150796228361E-2</v>
      </c>
      <c r="P11" s="76">
        <f>分析係数表!C14</f>
        <v>0.13476611883691525</v>
      </c>
      <c r="Q11" s="82">
        <f t="shared" si="5"/>
        <v>2.3445464916282462E-3</v>
      </c>
      <c r="R11" s="83">
        <v>2.3455900812297238E-2</v>
      </c>
      <c r="S11" s="84">
        <f t="shared" si="6"/>
        <v>0.16472700484580965</v>
      </c>
      <c r="T11" s="85">
        <f>分析係数表!F14</f>
        <v>0.29852941176470588</v>
      </c>
      <c r="U11" s="86">
        <f t="shared" si="7"/>
        <v>4.9175855858381412E-2</v>
      </c>
      <c r="V11" s="87">
        <f>分析係数表!D14</f>
        <v>5.2205882352941178E-2</v>
      </c>
      <c r="W11" s="167">
        <f t="shared" si="8"/>
        <v>0</v>
      </c>
      <c r="X11" s="76">
        <f>分析係数表!E14</f>
        <v>3.6397058823529414E-2</v>
      </c>
      <c r="Y11" s="166">
        <f t="shared" si="9"/>
        <v>0</v>
      </c>
    </row>
    <row r="12" spans="1:25" x14ac:dyDescent="0.2">
      <c r="A12" s="6" t="s">
        <v>226</v>
      </c>
      <c r="B12" s="5" t="s">
        <v>29</v>
      </c>
      <c r="C12" s="90"/>
      <c r="D12" s="76">
        <f>投入係数表!T12</f>
        <v>1.7492711370262391E-2</v>
      </c>
      <c r="E12" s="77">
        <f t="shared" si="0"/>
        <v>1.749271137026239</v>
      </c>
      <c r="F12" s="76">
        <f>分析係数表!C15</f>
        <v>0</v>
      </c>
      <c r="G12" s="77">
        <f t="shared" si="1"/>
        <v>0</v>
      </c>
      <c r="H12" s="77">
        <v>0</v>
      </c>
      <c r="I12" s="77">
        <f t="shared" si="2"/>
        <v>0</v>
      </c>
      <c r="J12" s="76">
        <f>分析係数表!G15</f>
        <v>9.5137420718816063E-2</v>
      </c>
      <c r="K12" s="78">
        <f t="shared" si="3"/>
        <v>0</v>
      </c>
      <c r="L12" s="79"/>
      <c r="M12" s="80"/>
      <c r="N12" s="81">
        <f>分析係数表!H15</f>
        <v>8.595634853840543E-3</v>
      </c>
      <c r="O12" s="82">
        <f t="shared" si="4"/>
        <v>0.12571903311236721</v>
      </c>
      <c r="P12" s="76">
        <f>分析係数表!C15</f>
        <v>0</v>
      </c>
      <c r="Q12" s="82">
        <f t="shared" si="5"/>
        <v>0</v>
      </c>
      <c r="R12" s="83">
        <v>0</v>
      </c>
      <c r="S12" s="84">
        <f t="shared" si="6"/>
        <v>0</v>
      </c>
      <c r="T12" s="85">
        <f>分析係数表!F15</f>
        <v>0.30443974630021142</v>
      </c>
      <c r="U12" s="86">
        <f t="shared" si="7"/>
        <v>0</v>
      </c>
      <c r="V12" s="87">
        <f>分析係数表!D15</f>
        <v>2.5369978858350951E-2</v>
      </c>
      <c r="W12" s="167">
        <f t="shared" si="8"/>
        <v>0</v>
      </c>
      <c r="X12" s="76">
        <f>分析係数表!E15</f>
        <v>2.1141649048625793E-2</v>
      </c>
      <c r="Y12" s="166">
        <f t="shared" si="9"/>
        <v>0</v>
      </c>
    </row>
    <row r="13" spans="1:25" x14ac:dyDescent="0.2">
      <c r="A13" s="6" t="s">
        <v>227</v>
      </c>
      <c r="B13" s="5" t="s">
        <v>30</v>
      </c>
      <c r="C13" s="90"/>
      <c r="D13" s="76">
        <f>投入係数表!T13</f>
        <v>1.4577259475218659E-3</v>
      </c>
      <c r="E13" s="77">
        <f t="shared" si="0"/>
        <v>0.1457725947521866</v>
      </c>
      <c r="F13" s="76">
        <f>分析係数表!C16</f>
        <v>4.9817336433078729E-2</v>
      </c>
      <c r="G13" s="77">
        <f t="shared" si="1"/>
        <v>7.2620023954925268E-3</v>
      </c>
      <c r="H13" s="77">
        <v>1.4321853198676949E-2</v>
      </c>
      <c r="I13" s="77">
        <f t="shared" si="2"/>
        <v>1.4321853198676949E-2</v>
      </c>
      <c r="J13" s="76">
        <f>分析係数表!G16</f>
        <v>3.313253012048193E-2</v>
      </c>
      <c r="K13" s="78">
        <f t="shared" si="3"/>
        <v>4.7451923248628447E-4</v>
      </c>
      <c r="L13" s="79"/>
      <c r="M13" s="80"/>
      <c r="N13" s="81">
        <f>分析係数表!H16</f>
        <v>1.6966840599225718E-2</v>
      </c>
      <c r="O13" s="82">
        <f t="shared" si="4"/>
        <v>0.24815558494242718</v>
      </c>
      <c r="P13" s="76">
        <f>分析係数表!C16</f>
        <v>4.9817336433078729E-2</v>
      </c>
      <c r="Q13" s="82">
        <f t="shared" si="5"/>
        <v>1.2362450262824341E-2</v>
      </c>
      <c r="R13" s="83">
        <v>1.5065865409321309E-2</v>
      </c>
      <c r="S13" s="84">
        <f t="shared" si="6"/>
        <v>2.9387718607998256E-2</v>
      </c>
      <c r="T13" s="85">
        <f>分析係数表!F16</f>
        <v>0.28614457831325302</v>
      </c>
      <c r="U13" s="86">
        <f t="shared" si="7"/>
        <v>8.4091363486742E-3</v>
      </c>
      <c r="V13" s="87">
        <f>分析係数表!D16</f>
        <v>3.0120481927710843E-2</v>
      </c>
      <c r="W13" s="167">
        <f t="shared" si="8"/>
        <v>0</v>
      </c>
      <c r="X13" s="76">
        <f>分析係数表!E16</f>
        <v>1.8072289156626505E-2</v>
      </c>
      <c r="Y13" s="166">
        <f t="shared" si="9"/>
        <v>0</v>
      </c>
    </row>
    <row r="14" spans="1:25" x14ac:dyDescent="0.2">
      <c r="A14" s="6" t="s">
        <v>2</v>
      </c>
      <c r="B14" s="5" t="s">
        <v>365</v>
      </c>
      <c r="C14" s="90"/>
      <c r="D14" s="76">
        <f>投入係数表!T14</f>
        <v>2.0408163265306121E-2</v>
      </c>
      <c r="E14" s="77">
        <f t="shared" si="0"/>
        <v>2.0408163265306123</v>
      </c>
      <c r="F14" s="76">
        <f>分析係数表!C17</f>
        <v>0.15217391304347827</v>
      </c>
      <c r="G14" s="77">
        <f t="shared" si="1"/>
        <v>0.31055900621118016</v>
      </c>
      <c r="H14" s="77">
        <v>0.35050909587528023</v>
      </c>
      <c r="I14" s="77">
        <f t="shared" si="2"/>
        <v>0.35050909587528023</v>
      </c>
      <c r="J14" s="76">
        <f>分析係数表!G17</f>
        <v>0.21460800902425267</v>
      </c>
      <c r="K14" s="78">
        <f t="shared" si="3"/>
        <v>7.5222059210684783E-2</v>
      </c>
      <c r="L14" s="79"/>
      <c r="M14" s="80"/>
      <c r="N14" s="81">
        <f>分析係数表!H17</f>
        <v>2.9400213207653033E-3</v>
      </c>
      <c r="O14" s="82">
        <f t="shared" si="4"/>
        <v>4.3000504798224821E-2</v>
      </c>
      <c r="P14" s="76">
        <f>分析係数表!C17</f>
        <v>0.15217391304347827</v>
      </c>
      <c r="Q14" s="82">
        <f t="shared" si="5"/>
        <v>6.543555077990734E-3</v>
      </c>
      <c r="R14" s="83">
        <v>1.6714319598178651E-2</v>
      </c>
      <c r="S14" s="84">
        <f t="shared" si="6"/>
        <v>0.36722341547345888</v>
      </c>
      <c r="T14" s="85">
        <f>分析係数表!F17</f>
        <v>0.3288212069937958</v>
      </c>
      <c r="U14" s="86">
        <f t="shared" si="7"/>
        <v>0.1207508467123669</v>
      </c>
      <c r="V14" s="87">
        <f>分析係数表!D17</f>
        <v>7.4732092498589961E-2</v>
      </c>
      <c r="W14" s="167">
        <f t="shared" si="8"/>
        <v>0</v>
      </c>
      <c r="X14" s="76">
        <f>分析係数表!E17</f>
        <v>6.9655950366610264E-2</v>
      </c>
      <c r="Y14" s="166">
        <f t="shared" si="9"/>
        <v>0</v>
      </c>
    </row>
    <row r="15" spans="1:25" x14ac:dyDescent="0.2">
      <c r="A15" s="6" t="s">
        <v>3</v>
      </c>
      <c r="B15" s="5" t="s">
        <v>31</v>
      </c>
      <c r="C15" s="90"/>
      <c r="D15" s="76">
        <f>投入係数表!T15</f>
        <v>3.6443148688046649E-2</v>
      </c>
      <c r="E15" s="77">
        <f t="shared" si="0"/>
        <v>3.6443148688046647</v>
      </c>
      <c r="F15" s="76">
        <f>分析係数表!C18</f>
        <v>0.51625386996904021</v>
      </c>
      <c r="G15" s="77">
        <f t="shared" si="1"/>
        <v>1.8813916544061233</v>
      </c>
      <c r="H15" s="77">
        <v>2.0072230760699292</v>
      </c>
      <c r="I15" s="77">
        <f t="shared" si="2"/>
        <v>2.0072230760699292</v>
      </c>
      <c r="J15" s="76">
        <f>分析係数表!G18</f>
        <v>0.21552579365079366</v>
      </c>
      <c r="K15" s="78">
        <f t="shared" si="3"/>
        <v>0.43260834650415886</v>
      </c>
      <c r="L15" s="79"/>
      <c r="M15" s="80"/>
      <c r="N15" s="81">
        <f>分析係数表!H18</f>
        <v>4.488582169107333E-4</v>
      </c>
      <c r="O15" s="82">
        <f t="shared" si="4"/>
        <v>6.5649625646144755E-3</v>
      </c>
      <c r="P15" s="76">
        <f>分析係数表!C18</f>
        <v>0.51625386996904021</v>
      </c>
      <c r="Q15" s="82">
        <f t="shared" si="5"/>
        <v>3.389187330184098E-3</v>
      </c>
      <c r="R15" s="83">
        <v>1.094962784608332E-2</v>
      </c>
      <c r="S15" s="84">
        <f t="shared" si="6"/>
        <v>2.0181727039160124</v>
      </c>
      <c r="T15" s="85">
        <f>分析係数表!F18</f>
        <v>0.45783730158730157</v>
      </c>
      <c r="U15" s="86">
        <f t="shared" si="7"/>
        <v>0.92399474489805522</v>
      </c>
      <c r="V15" s="87">
        <f>分析係数表!D18</f>
        <v>4.1418650793650792E-2</v>
      </c>
      <c r="W15" s="167">
        <f t="shared" si="8"/>
        <v>0</v>
      </c>
      <c r="X15" s="76">
        <f>分析係数表!E18</f>
        <v>3.8690476190476192E-2</v>
      </c>
      <c r="Y15" s="166">
        <f t="shared" si="9"/>
        <v>0</v>
      </c>
    </row>
    <row r="16" spans="1:25" x14ac:dyDescent="0.2">
      <c r="A16" s="6" t="s">
        <v>4</v>
      </c>
      <c r="B16" s="5" t="s">
        <v>32</v>
      </c>
      <c r="C16" s="90"/>
      <c r="D16" s="76">
        <f>投入係数表!T16</f>
        <v>5.8309037900874635E-3</v>
      </c>
      <c r="E16" s="77">
        <f t="shared" si="0"/>
        <v>0.58309037900874638</v>
      </c>
      <c r="F16" s="76">
        <f>分析係数表!C19</f>
        <v>8.2563671984326903E-2</v>
      </c>
      <c r="G16" s="77">
        <f t="shared" si="1"/>
        <v>4.8142082789694993E-2</v>
      </c>
      <c r="H16" s="77">
        <v>6.891892806777089E-2</v>
      </c>
      <c r="I16" s="77">
        <f t="shared" si="2"/>
        <v>6.891892806777089E-2</v>
      </c>
      <c r="J16" s="76">
        <f>分析係数表!G19</f>
        <v>5.7971014492753624E-2</v>
      </c>
      <c r="K16" s="78">
        <f t="shared" si="3"/>
        <v>3.995300177841791E-3</v>
      </c>
      <c r="L16" s="79"/>
      <c r="M16" s="80"/>
      <c r="N16" s="81">
        <f>分析係数表!H19</f>
        <v>-1.1221455422768333E-4</v>
      </c>
      <c r="O16" s="82">
        <f t="shared" si="4"/>
        <v>-1.6412406411536189E-3</v>
      </c>
      <c r="P16" s="76">
        <f>分析係数表!C19</f>
        <v>8.2563671984326903E-2</v>
      </c>
      <c r="Q16" s="82">
        <f t="shared" si="5"/>
        <v>-1.3550685394355375E-4</v>
      </c>
      <c r="R16" s="83">
        <v>1.0104809742589697E-3</v>
      </c>
      <c r="S16" s="84">
        <f t="shared" si="6"/>
        <v>6.9929409042029864E-2</v>
      </c>
      <c r="T16" s="85">
        <f>分析係数表!F19</f>
        <v>0.2402745995423341</v>
      </c>
      <c r="U16" s="86">
        <f t="shared" si="7"/>
        <v>1.6802260753805802E-2</v>
      </c>
      <c r="V16" s="87">
        <f>分析係数表!D19</f>
        <v>4.6529366895499621E-2</v>
      </c>
      <c r="W16" s="167">
        <f t="shared" si="8"/>
        <v>0</v>
      </c>
      <c r="X16" s="76">
        <f>分析係数表!E19</f>
        <v>5.1106025934401222E-2</v>
      </c>
      <c r="Y16" s="166">
        <f t="shared" si="9"/>
        <v>0</v>
      </c>
    </row>
    <row r="17" spans="1:25" x14ac:dyDescent="0.2">
      <c r="A17" s="6" t="s">
        <v>5</v>
      </c>
      <c r="B17" s="5" t="s">
        <v>33</v>
      </c>
      <c r="C17" s="90"/>
      <c r="D17" s="76">
        <f>投入係数表!T17</f>
        <v>4.8104956268221574E-2</v>
      </c>
      <c r="E17" s="77">
        <f t="shared" si="0"/>
        <v>4.8104956268221573</v>
      </c>
      <c r="F17" s="76">
        <f>分析係数表!C20</f>
        <v>2.7239392352016778E-2</v>
      </c>
      <c r="G17" s="77">
        <f t="shared" si="1"/>
        <v>0.13103497778666962</v>
      </c>
      <c r="H17" s="77">
        <v>0.13736142533826046</v>
      </c>
      <c r="I17" s="77">
        <f t="shared" si="2"/>
        <v>0.13736142533826046</v>
      </c>
      <c r="J17" s="76">
        <f>分析係数表!G20</f>
        <v>0.10507246376811594</v>
      </c>
      <c r="K17" s="78">
        <f t="shared" si="3"/>
        <v>1.4432903386991134E-2</v>
      </c>
      <c r="L17" s="79"/>
      <c r="M17" s="80"/>
      <c r="N17" s="81">
        <f>分析係数表!H20</f>
        <v>5.610727711384166E-4</v>
      </c>
      <c r="O17" s="82">
        <f t="shared" si="4"/>
        <v>8.206203205768094E-3</v>
      </c>
      <c r="P17" s="76">
        <f>分析係数表!C20</f>
        <v>2.7239392352016778E-2</v>
      </c>
      <c r="Q17" s="82">
        <f t="shared" si="5"/>
        <v>2.2353198884229498E-4</v>
      </c>
      <c r="R17" s="83">
        <v>7.4247794473848759E-4</v>
      </c>
      <c r="S17" s="84">
        <f t="shared" si="6"/>
        <v>0.13810390328299896</v>
      </c>
      <c r="T17" s="85">
        <f>分析係数表!F20</f>
        <v>0.2318840579710145</v>
      </c>
      <c r="U17" s="86">
        <f t="shared" si="7"/>
        <v>3.2024093514898308E-2</v>
      </c>
      <c r="V17" s="87">
        <f>分析係数表!D20</f>
        <v>0</v>
      </c>
      <c r="W17" s="167">
        <f t="shared" si="8"/>
        <v>0</v>
      </c>
      <c r="X17" s="76">
        <f>分析係数表!E20</f>
        <v>0</v>
      </c>
      <c r="Y17" s="166">
        <f t="shared" si="9"/>
        <v>0</v>
      </c>
    </row>
    <row r="18" spans="1:25" x14ac:dyDescent="0.2">
      <c r="A18" s="6" t="s">
        <v>6</v>
      </c>
      <c r="B18" s="5" t="s">
        <v>34</v>
      </c>
      <c r="C18" s="90"/>
      <c r="D18" s="76">
        <f>投入係数表!T18</f>
        <v>2.1865889212827987E-2</v>
      </c>
      <c r="E18" s="77">
        <f t="shared" si="0"/>
        <v>2.1865889212827989</v>
      </c>
      <c r="F18" s="76">
        <f>分析係数表!C21</f>
        <v>0.24117205108940643</v>
      </c>
      <c r="G18" s="77">
        <f t="shared" si="1"/>
        <v>0.52734413503514521</v>
      </c>
      <c r="H18" s="77">
        <v>0.56779898867269663</v>
      </c>
      <c r="I18" s="77">
        <f t="shared" si="2"/>
        <v>0.56779898867269663</v>
      </c>
      <c r="J18" s="76">
        <f>分析係数表!G21</f>
        <v>0.28520236087689715</v>
      </c>
      <c r="K18" s="78">
        <f t="shared" si="3"/>
        <v>0.16193761207296767</v>
      </c>
      <c r="L18" s="79"/>
      <c r="M18" s="80"/>
      <c r="N18" s="81">
        <f>分析係数表!H21</f>
        <v>9.4260225551254001E-4</v>
      </c>
      <c r="O18" s="82">
        <f t="shared" si="4"/>
        <v>1.37864213856904E-2</v>
      </c>
      <c r="P18" s="76">
        <f>分析係数表!C21</f>
        <v>0.24117205108940643</v>
      </c>
      <c r="Q18" s="82">
        <f t="shared" si="5"/>
        <v>3.3248995227698106E-3</v>
      </c>
      <c r="R18" s="83">
        <v>9.7901619740034199E-3</v>
      </c>
      <c r="S18" s="84">
        <f t="shared" si="6"/>
        <v>0.57758915064670002</v>
      </c>
      <c r="T18" s="85">
        <f>分析係数表!F21</f>
        <v>0.42559021922428331</v>
      </c>
      <c r="U18" s="86">
        <f t="shared" si="7"/>
        <v>0.24581629324529666</v>
      </c>
      <c r="V18" s="87">
        <f>分析係数表!D21</f>
        <v>8.8743676222596962E-2</v>
      </c>
      <c r="W18" s="167">
        <f t="shared" si="8"/>
        <v>0</v>
      </c>
      <c r="X18" s="76">
        <f>分析係数表!E21</f>
        <v>7.2512647554806076E-2</v>
      </c>
      <c r="Y18" s="166">
        <f t="shared" si="9"/>
        <v>0</v>
      </c>
    </row>
    <row r="19" spans="1:25" x14ac:dyDescent="0.2">
      <c r="A19" s="6" t="s">
        <v>7</v>
      </c>
      <c r="B19" s="5" t="s">
        <v>269</v>
      </c>
      <c r="C19" s="90"/>
      <c r="D19" s="76">
        <f>投入係数表!T19</f>
        <v>2.9154518950437317E-3</v>
      </c>
      <c r="E19" s="77">
        <f t="shared" si="0"/>
        <v>0.29154518950437319</v>
      </c>
      <c r="F19" s="76">
        <f>分析係数表!C22</f>
        <v>3.5323801513877262E-2</v>
      </c>
      <c r="G19" s="77">
        <f t="shared" si="1"/>
        <v>1.0298484406378211E-2</v>
      </c>
      <c r="H19" s="77">
        <v>1.2001036723795501E-2</v>
      </c>
      <c r="I19" s="77">
        <f t="shared" si="2"/>
        <v>1.2001036723795501E-2</v>
      </c>
      <c r="J19" s="76">
        <f>分析係数表!G22</f>
        <v>0.19469026548672566</v>
      </c>
      <c r="K19" s="78">
        <f t="shared" si="3"/>
        <v>2.3364850258716903E-3</v>
      </c>
      <c r="L19" s="79"/>
      <c r="M19" s="80"/>
      <c r="N19" s="81">
        <f>分析係数表!H22</f>
        <v>4.4885821691073332E-5</v>
      </c>
      <c r="O19" s="82">
        <f t="shared" si="4"/>
        <v>6.5649625646144758E-4</v>
      </c>
      <c r="P19" s="76">
        <f>分析係数表!C22</f>
        <v>3.5323801513877262E-2</v>
      </c>
      <c r="Q19" s="82">
        <f t="shared" si="5"/>
        <v>2.3189943457847638E-5</v>
      </c>
      <c r="R19" s="83">
        <v>2.8462499577147762E-4</v>
      </c>
      <c r="S19" s="84">
        <f t="shared" si="6"/>
        <v>1.2285661719566979E-2</v>
      </c>
      <c r="T19" s="85">
        <f>分析係数表!F22</f>
        <v>0.41199606686332352</v>
      </c>
      <c r="U19" s="86">
        <f t="shared" si="7"/>
        <v>5.061644307274891E-3</v>
      </c>
      <c r="V19" s="87">
        <f>分析係数表!D22</f>
        <v>8.6529006882989187E-2</v>
      </c>
      <c r="W19" s="167">
        <f t="shared" si="8"/>
        <v>0</v>
      </c>
      <c r="X19" s="76">
        <f>分析係数表!E22</f>
        <v>8.9478859390363819E-2</v>
      </c>
      <c r="Y19" s="166">
        <f t="shared" si="9"/>
        <v>0</v>
      </c>
    </row>
    <row r="20" spans="1:25" x14ac:dyDescent="0.2">
      <c r="A20" s="6" t="s">
        <v>8</v>
      </c>
      <c r="B20" s="5" t="s">
        <v>270</v>
      </c>
      <c r="C20" s="90"/>
      <c r="D20" s="76">
        <f>投入係数表!T20</f>
        <v>2.9154518950437317E-3</v>
      </c>
      <c r="E20" s="77">
        <f t="shared" si="0"/>
        <v>0.29154518950437319</v>
      </c>
      <c r="F20" s="76">
        <f>分析係数表!C23</f>
        <v>0</v>
      </c>
      <c r="G20" s="77">
        <f t="shared" si="1"/>
        <v>0</v>
      </c>
      <c r="H20" s="77">
        <v>0</v>
      </c>
      <c r="I20" s="77">
        <f t="shared" si="2"/>
        <v>0</v>
      </c>
      <c r="J20" s="76">
        <f>分析係数表!G23</f>
        <v>0.21571476472560636</v>
      </c>
      <c r="K20" s="78">
        <f t="shared" si="3"/>
        <v>0</v>
      </c>
      <c r="L20" s="79"/>
      <c r="M20" s="80"/>
      <c r="N20" s="81">
        <f>分析係数表!H23</f>
        <v>2.2442910845536666E-5</v>
      </c>
      <c r="O20" s="82">
        <f t="shared" si="4"/>
        <v>3.2824812823072379E-4</v>
      </c>
      <c r="P20" s="76">
        <f>分析係数表!C23</f>
        <v>0</v>
      </c>
      <c r="Q20" s="82">
        <f t="shared" si="5"/>
        <v>0</v>
      </c>
      <c r="R20" s="83">
        <v>0</v>
      </c>
      <c r="S20" s="84">
        <f t="shared" si="6"/>
        <v>0</v>
      </c>
      <c r="T20" s="85">
        <f>分析係数表!F23</f>
        <v>0.43970045825416343</v>
      </c>
      <c r="U20" s="86">
        <f t="shared" si="7"/>
        <v>0</v>
      </c>
      <c r="V20" s="87">
        <f>分析係数表!D23</f>
        <v>2.7830557728847658E-2</v>
      </c>
      <c r="W20" s="167">
        <f t="shared" si="8"/>
        <v>0</v>
      </c>
      <c r="X20" s="76">
        <f>分析係数表!E23</f>
        <v>2.7159941879959765E-2</v>
      </c>
      <c r="Y20" s="166">
        <f t="shared" si="9"/>
        <v>0</v>
      </c>
    </row>
    <row r="21" spans="1:25" x14ac:dyDescent="0.2">
      <c r="A21" s="6" t="s">
        <v>9</v>
      </c>
      <c r="B21" s="5" t="s">
        <v>271</v>
      </c>
      <c r="C21" s="90"/>
      <c r="D21" s="76">
        <f>投入係数表!T21</f>
        <v>0</v>
      </c>
      <c r="E21" s="77">
        <f t="shared" si="0"/>
        <v>0</v>
      </c>
      <c r="F21" s="76">
        <f>分析係数表!C24</f>
        <v>0.4951060358890701</v>
      </c>
      <c r="G21" s="77">
        <f t="shared" si="1"/>
        <v>0</v>
      </c>
      <c r="H21" s="77">
        <v>9.7407905977332648E-3</v>
      </c>
      <c r="I21" s="77">
        <f t="shared" si="2"/>
        <v>9.7407905977332648E-3</v>
      </c>
      <c r="J21" s="76">
        <f>分析係数表!G24</f>
        <v>0.20816733067729085</v>
      </c>
      <c r="K21" s="78">
        <f t="shared" si="3"/>
        <v>2.0277143774165862E-3</v>
      </c>
      <c r="L21" s="79"/>
      <c r="M21" s="80"/>
      <c r="N21" s="81">
        <f>分析係数表!H24</f>
        <v>3.5908657352858665E-4</v>
      </c>
      <c r="O21" s="82">
        <f t="shared" si="4"/>
        <v>5.2519700516915806E-3</v>
      </c>
      <c r="P21" s="76">
        <f>分析係数表!C24</f>
        <v>0.4951060358890701</v>
      </c>
      <c r="Q21" s="82">
        <f t="shared" si="5"/>
        <v>2.6002820729011328E-3</v>
      </c>
      <c r="R21" s="83">
        <v>1.2752778420549943E-2</v>
      </c>
      <c r="S21" s="84">
        <f t="shared" si="6"/>
        <v>2.2493569018283206E-2</v>
      </c>
      <c r="T21" s="85">
        <f>分析係数表!F24</f>
        <v>0.39043824701195218</v>
      </c>
      <c r="U21" s="86">
        <f t="shared" si="7"/>
        <v>8.782349656540853E-3</v>
      </c>
      <c r="V21" s="87">
        <f>分析係数表!D24</f>
        <v>1.4940239043824702E-2</v>
      </c>
      <c r="W21" s="167">
        <f t="shared" si="8"/>
        <v>0</v>
      </c>
      <c r="X21" s="76">
        <f>分析係数表!E24</f>
        <v>1.0956175298804782E-2</v>
      </c>
      <c r="Y21" s="166">
        <f t="shared" si="9"/>
        <v>0</v>
      </c>
    </row>
    <row r="22" spans="1:25" x14ac:dyDescent="0.2">
      <c r="A22" s="6" t="s">
        <v>10</v>
      </c>
      <c r="B22" s="5" t="s">
        <v>272</v>
      </c>
      <c r="C22" s="75">
        <f>最終需要_まとめ!C23</f>
        <v>100</v>
      </c>
      <c r="D22" s="76">
        <f>投入係数表!T22</f>
        <v>0.28862973760932947</v>
      </c>
      <c r="E22" s="77">
        <f t="shared" si="0"/>
        <v>28.862973760932949</v>
      </c>
      <c r="F22" s="76">
        <f>分析係数表!C25</f>
        <v>2.1697016660209179E-2</v>
      </c>
      <c r="G22" s="77">
        <f t="shared" si="1"/>
        <v>0.62624042255414258</v>
      </c>
      <c r="H22" s="77">
        <v>0.63431560035107615</v>
      </c>
      <c r="I22" s="77">
        <f t="shared" si="2"/>
        <v>100.63431560035107</v>
      </c>
      <c r="J22" s="76">
        <f>分析係数表!G25</f>
        <v>0.19533527696793002</v>
      </c>
      <c r="K22" s="78">
        <f t="shared" si="3"/>
        <v>19.657431910272656</v>
      </c>
      <c r="L22" s="79"/>
      <c r="M22" s="80"/>
      <c r="N22" s="81">
        <f>分析係数表!H25</f>
        <v>5.2740840487011166E-4</v>
      </c>
      <c r="O22" s="82">
        <f t="shared" si="4"/>
        <v>7.7138310134220092E-3</v>
      </c>
      <c r="P22" s="76">
        <f>分析係数表!C25</f>
        <v>2.1697016660209179E-2</v>
      </c>
      <c r="Q22" s="82">
        <f t="shared" si="5"/>
        <v>1.6736712001225558E-4</v>
      </c>
      <c r="R22" s="83">
        <v>1.3455000059681833E-3</v>
      </c>
      <c r="S22" s="84">
        <f t="shared" si="6"/>
        <v>100.63566110035704</v>
      </c>
      <c r="T22" s="85">
        <f>分析係数表!F25</f>
        <v>0.34839650145772594</v>
      </c>
      <c r="U22" s="86">
        <f t="shared" si="7"/>
        <v>35.061112249249753</v>
      </c>
      <c r="V22" s="87">
        <f>分析係数表!D25</f>
        <v>0.22157434402332363</v>
      </c>
      <c r="W22" s="167">
        <f t="shared" si="8"/>
        <v>22</v>
      </c>
      <c r="X22" s="76">
        <f>分析係数表!E25</f>
        <v>0.11661807580174927</v>
      </c>
      <c r="Y22" s="166">
        <f t="shared" si="9"/>
        <v>12</v>
      </c>
    </row>
    <row r="23" spans="1:25" x14ac:dyDescent="0.2">
      <c r="A23" s="6" t="s">
        <v>11</v>
      </c>
      <c r="B23" s="5" t="s">
        <v>35</v>
      </c>
      <c r="C23" s="90"/>
      <c r="D23" s="76">
        <f>投入係数表!T23</f>
        <v>2.1865889212827987E-2</v>
      </c>
      <c r="E23" s="77">
        <f t="shared" si="0"/>
        <v>2.1865889212827989</v>
      </c>
      <c r="F23" s="76">
        <f>分析係数表!C26</f>
        <v>0.4020083102493075</v>
      </c>
      <c r="G23" s="77">
        <f t="shared" si="1"/>
        <v>0.87902691745475403</v>
      </c>
      <c r="H23" s="77">
        <v>0.93955465206703415</v>
      </c>
      <c r="I23" s="77">
        <f t="shared" si="2"/>
        <v>0.93955465206703415</v>
      </c>
      <c r="J23" s="76">
        <f>分析係数表!G26</f>
        <v>0.19660602354380063</v>
      </c>
      <c r="K23" s="78">
        <f t="shared" si="3"/>
        <v>0.18472210404497874</v>
      </c>
      <c r="L23" s="79"/>
      <c r="M23" s="80"/>
      <c r="N23" s="81">
        <f>分析係数表!H26</f>
        <v>1.0985804858890199E-2</v>
      </c>
      <c r="O23" s="82">
        <f t="shared" si="4"/>
        <v>0.1606774587689393</v>
      </c>
      <c r="P23" s="76">
        <f>分析係数表!C26</f>
        <v>0.4020083102493075</v>
      </c>
      <c r="Q23" s="82">
        <f t="shared" si="5"/>
        <v>6.4593673694854067E-2</v>
      </c>
      <c r="R23" s="83">
        <v>7.1480418837360074E-2</v>
      </c>
      <c r="S23" s="84">
        <f t="shared" si="6"/>
        <v>1.0110350709043943</v>
      </c>
      <c r="T23" s="85">
        <f>分析係数表!F26</f>
        <v>0.33374101819293683</v>
      </c>
      <c r="U23" s="86">
        <f t="shared" si="7"/>
        <v>0.33742387399240065</v>
      </c>
      <c r="V23" s="87">
        <f>分析係数表!D26</f>
        <v>1.513530041278092E-2</v>
      </c>
      <c r="W23" s="167">
        <f t="shared" si="8"/>
        <v>0</v>
      </c>
      <c r="X23" s="76">
        <f>分析係数表!E26</f>
        <v>1.5288182235132243E-2</v>
      </c>
      <c r="Y23" s="166">
        <f t="shared" si="9"/>
        <v>0</v>
      </c>
    </row>
    <row r="24" spans="1:25" x14ac:dyDescent="0.2">
      <c r="A24" s="6" t="s">
        <v>12</v>
      </c>
      <c r="B24" s="5" t="s">
        <v>366</v>
      </c>
      <c r="C24" s="90"/>
      <c r="D24" s="76">
        <f>投入係数表!T24</f>
        <v>0</v>
      </c>
      <c r="E24" s="77">
        <f t="shared" si="0"/>
        <v>0</v>
      </c>
      <c r="F24" s="76">
        <f>分析係数表!C27</f>
        <v>0.43829355002539361</v>
      </c>
      <c r="G24" s="77">
        <f t="shared" si="1"/>
        <v>0</v>
      </c>
      <c r="H24" s="77">
        <v>2.0303934802285806E-3</v>
      </c>
      <c r="I24" s="77">
        <f t="shared" si="2"/>
        <v>2.0303934802285806E-3</v>
      </c>
      <c r="J24" s="76">
        <f>分析係数表!G27</f>
        <v>0.17011899515204937</v>
      </c>
      <c r="K24" s="78">
        <f t="shared" si="3"/>
        <v>3.4540849861975856E-4</v>
      </c>
      <c r="L24" s="79"/>
      <c r="M24" s="80"/>
      <c r="N24" s="81">
        <f>分析係数表!H27</f>
        <v>1.1098019413117881E-2</v>
      </c>
      <c r="O24" s="82">
        <f t="shared" si="4"/>
        <v>0.16231869941009291</v>
      </c>
      <c r="P24" s="76">
        <f>分析係数表!C27</f>
        <v>0.43829355002539361</v>
      </c>
      <c r="Q24" s="82">
        <f t="shared" si="5"/>
        <v>7.1143238999954381E-2</v>
      </c>
      <c r="R24" s="83">
        <v>7.2803113058537622E-2</v>
      </c>
      <c r="S24" s="84">
        <f t="shared" si="6"/>
        <v>7.4833506538766206E-2</v>
      </c>
      <c r="T24" s="85">
        <f>分析係数表!F27</f>
        <v>0.31996474217717058</v>
      </c>
      <c r="U24" s="86">
        <f t="shared" si="7"/>
        <v>2.3944083625889939E-2</v>
      </c>
      <c r="V24" s="87">
        <f>分析係数表!D27</f>
        <v>4.2309387395328336E-2</v>
      </c>
      <c r="W24" s="167">
        <f t="shared" si="8"/>
        <v>0</v>
      </c>
      <c r="X24" s="76">
        <f>分析係数表!E27</f>
        <v>4.9360951961216398E-2</v>
      </c>
      <c r="Y24" s="166">
        <f t="shared" si="9"/>
        <v>0</v>
      </c>
    </row>
    <row r="25" spans="1:25" x14ac:dyDescent="0.2">
      <c r="A25" s="6" t="s">
        <v>13</v>
      </c>
      <c r="B25" s="5" t="s">
        <v>192</v>
      </c>
      <c r="C25" s="90"/>
      <c r="D25" s="76">
        <f>投入係数表!T25</f>
        <v>0</v>
      </c>
      <c r="E25" s="77">
        <f t="shared" si="0"/>
        <v>0</v>
      </c>
      <c r="F25" s="76">
        <f>分析係数表!C28</f>
        <v>5.3001622498647927E-2</v>
      </c>
      <c r="G25" s="77">
        <f t="shared" si="1"/>
        <v>0</v>
      </c>
      <c r="H25" s="77">
        <v>4.286697653948862E-3</v>
      </c>
      <c r="I25" s="77">
        <f t="shared" si="2"/>
        <v>4.286697653948862E-3</v>
      </c>
      <c r="J25" s="76">
        <f>分析係数表!G28</f>
        <v>0.12481857764876633</v>
      </c>
      <c r="K25" s="78">
        <f t="shared" si="3"/>
        <v>5.3505950397620045E-4</v>
      </c>
      <c r="L25" s="79"/>
      <c r="M25" s="80"/>
      <c r="N25" s="81">
        <f>分析係数表!H28</f>
        <v>2.0793356898389723E-2</v>
      </c>
      <c r="O25" s="82">
        <f t="shared" si="4"/>
        <v>0.30412189080576563</v>
      </c>
      <c r="P25" s="76">
        <f>分析係数表!C28</f>
        <v>5.3001622498647927E-2</v>
      </c>
      <c r="Q25" s="82">
        <f t="shared" si="5"/>
        <v>1.6118953650062214E-2</v>
      </c>
      <c r="R25" s="83">
        <v>1.7453810636922421E-2</v>
      </c>
      <c r="S25" s="84">
        <f t="shared" si="6"/>
        <v>2.1740508290871284E-2</v>
      </c>
      <c r="T25" s="85">
        <f>分析係数表!F28</f>
        <v>0.21335268505079827</v>
      </c>
      <c r="U25" s="86">
        <f t="shared" si="7"/>
        <v>4.63839581822653E-3</v>
      </c>
      <c r="V25" s="87">
        <f>分析係数表!D28</f>
        <v>0.1204644412191582</v>
      </c>
      <c r="W25" s="167">
        <f t="shared" si="8"/>
        <v>0</v>
      </c>
      <c r="X25" s="76">
        <f>分析係数表!E28</f>
        <v>0.11683599419448476</v>
      </c>
      <c r="Y25" s="166">
        <f t="shared" si="9"/>
        <v>0</v>
      </c>
    </row>
    <row r="26" spans="1:25" x14ac:dyDescent="0.2">
      <c r="A26" s="6" t="s">
        <v>14</v>
      </c>
      <c r="B26" s="5" t="s">
        <v>50</v>
      </c>
      <c r="C26" s="90"/>
      <c r="D26" s="76">
        <f>投入係数表!T26</f>
        <v>5.8309037900874635E-3</v>
      </c>
      <c r="E26" s="77">
        <f t="shared" si="0"/>
        <v>0.58309037900874638</v>
      </c>
      <c r="F26" s="76">
        <f>分析係数表!C29</f>
        <v>0.65190409026798313</v>
      </c>
      <c r="G26" s="77">
        <f t="shared" si="1"/>
        <v>0.38011900307171032</v>
      </c>
      <c r="H26" s="77">
        <v>0.50310183883924831</v>
      </c>
      <c r="I26" s="77">
        <f t="shared" si="2"/>
        <v>0.50310183883924831</v>
      </c>
      <c r="J26" s="76">
        <f>分析係数表!G29</f>
        <v>0.25912644337660473</v>
      </c>
      <c r="K26" s="78">
        <f t="shared" si="3"/>
        <v>0.1303669901546442</v>
      </c>
      <c r="L26" s="79"/>
      <c r="M26" s="80"/>
      <c r="N26" s="81">
        <f>分析係数表!H29</f>
        <v>1.0054424058800426E-2</v>
      </c>
      <c r="O26" s="82">
        <f t="shared" si="4"/>
        <v>0.14705516144736425</v>
      </c>
      <c r="P26" s="76">
        <f>分析係数表!C29</f>
        <v>0.65190409026798313</v>
      </c>
      <c r="Q26" s="82">
        <f t="shared" si="5"/>
        <v>9.5865861242555375E-2</v>
      </c>
      <c r="R26" s="83">
        <v>0.16345222001066387</v>
      </c>
      <c r="S26" s="84">
        <f t="shared" si="6"/>
        <v>0.66655405884991215</v>
      </c>
      <c r="T26" s="85">
        <f>分析係数表!F29</f>
        <v>0.37595926271247221</v>
      </c>
      <c r="U26" s="86">
        <f t="shared" si="7"/>
        <v>0.25059717252321878</v>
      </c>
      <c r="V26" s="87">
        <f>分析係数表!D29</f>
        <v>5.8165387649716703E-2</v>
      </c>
      <c r="W26" s="167">
        <f t="shared" si="8"/>
        <v>0</v>
      </c>
      <c r="X26" s="76">
        <f>分析係数表!E29</f>
        <v>4.2817184250161372E-2</v>
      </c>
      <c r="Y26" s="166">
        <f t="shared" si="9"/>
        <v>0</v>
      </c>
    </row>
    <row r="27" spans="1:25" x14ac:dyDescent="0.2">
      <c r="A27" s="6" t="s">
        <v>15</v>
      </c>
      <c r="B27" s="5" t="s">
        <v>36</v>
      </c>
      <c r="C27" s="90"/>
      <c r="D27" s="76">
        <f>投入係数表!T27</f>
        <v>2.9154518950437317E-3</v>
      </c>
      <c r="E27" s="77">
        <f t="shared" si="0"/>
        <v>0.29154518950437319</v>
      </c>
      <c r="F27" s="76">
        <f>分析係数表!C30</f>
        <v>1</v>
      </c>
      <c r="G27" s="77">
        <f t="shared" si="1"/>
        <v>0.29154518950437319</v>
      </c>
      <c r="H27" s="77">
        <v>0.35183570108283008</v>
      </c>
      <c r="I27" s="77">
        <f t="shared" si="2"/>
        <v>0.35183570108283008</v>
      </c>
      <c r="J27" s="76">
        <f>分析係数表!G30</f>
        <v>0.34475873544093177</v>
      </c>
      <c r="K27" s="78">
        <f t="shared" si="3"/>
        <v>0.12129843138829016</v>
      </c>
      <c r="L27" s="79"/>
      <c r="M27" s="80"/>
      <c r="N27" s="81">
        <f>分析係数表!H30</f>
        <v>0</v>
      </c>
      <c r="O27" s="82">
        <f t="shared" si="4"/>
        <v>0</v>
      </c>
      <c r="P27" s="76">
        <f>分析係数表!C30</f>
        <v>1</v>
      </c>
      <c r="Q27" s="82">
        <f t="shared" si="5"/>
        <v>0</v>
      </c>
      <c r="R27" s="83">
        <v>3.6027764853675724E-2</v>
      </c>
      <c r="S27" s="84">
        <f t="shared" si="6"/>
        <v>0.38786346593650578</v>
      </c>
      <c r="T27" s="85">
        <f>分析係数表!F30</f>
        <v>0.43948973932334995</v>
      </c>
      <c r="U27" s="86">
        <f t="shared" si="7"/>
        <v>0.17046201353748594</v>
      </c>
      <c r="V27" s="87">
        <f>分析係数表!D30</f>
        <v>0.13666112035496394</v>
      </c>
      <c r="W27" s="167">
        <f t="shared" si="8"/>
        <v>0</v>
      </c>
      <c r="X27" s="76">
        <f>分析係数表!E30</f>
        <v>8.1752634498058793E-2</v>
      </c>
      <c r="Y27" s="166">
        <f t="shared" si="9"/>
        <v>0</v>
      </c>
    </row>
    <row r="28" spans="1:25" x14ac:dyDescent="0.2">
      <c r="A28" s="6" t="s">
        <v>16</v>
      </c>
      <c r="B28" s="5" t="s">
        <v>193</v>
      </c>
      <c r="C28" s="90"/>
      <c r="D28" s="76">
        <f>投入係数表!T28</f>
        <v>2.9154518950437316E-2</v>
      </c>
      <c r="E28" s="77">
        <f t="shared" si="0"/>
        <v>2.9154518950437316</v>
      </c>
      <c r="F28" s="76">
        <f>分析係数表!C31</f>
        <v>0.24163027656477443</v>
      </c>
      <c r="G28" s="77">
        <f t="shared" si="1"/>
        <v>0.70446144771071262</v>
      </c>
      <c r="H28" s="77">
        <v>0.77899614182656218</v>
      </c>
      <c r="I28" s="77">
        <f t="shared" si="2"/>
        <v>0.77899614182656218</v>
      </c>
      <c r="J28" s="76">
        <f>分析係数表!G31</f>
        <v>7.02247191011236E-2</v>
      </c>
      <c r="K28" s="78">
        <f t="shared" si="3"/>
        <v>5.4704785240629369E-2</v>
      </c>
      <c r="L28" s="79"/>
      <c r="M28" s="80"/>
      <c r="N28" s="81">
        <f>分析係数表!H31</f>
        <v>2.3138641081748304E-2</v>
      </c>
      <c r="O28" s="82">
        <f t="shared" si="4"/>
        <v>0.33842382020587625</v>
      </c>
      <c r="P28" s="76">
        <f>分析係数表!C31</f>
        <v>0.24163027656477443</v>
      </c>
      <c r="Q28" s="82">
        <f t="shared" si="5"/>
        <v>8.1773441272453368E-2</v>
      </c>
      <c r="R28" s="83">
        <v>0.10814200388359681</v>
      </c>
      <c r="S28" s="84">
        <f t="shared" si="6"/>
        <v>0.88713814571015903</v>
      </c>
      <c r="T28" s="85">
        <f>分析係数表!F31</f>
        <v>0.24349497338852749</v>
      </c>
      <c r="U28" s="86">
        <f t="shared" si="7"/>
        <v>0.2160136791816428</v>
      </c>
      <c r="V28" s="87">
        <f>分析係数表!D31</f>
        <v>2.9568302779420464E-4</v>
      </c>
      <c r="W28" s="167">
        <f t="shared" si="8"/>
        <v>0</v>
      </c>
      <c r="X28" s="76">
        <f>分析係数表!E31</f>
        <v>2.9568302779420464E-4</v>
      </c>
      <c r="Y28" s="166">
        <f t="shared" si="9"/>
        <v>0</v>
      </c>
    </row>
    <row r="29" spans="1:25" x14ac:dyDescent="0.2">
      <c r="A29" s="6" t="s">
        <v>17</v>
      </c>
      <c r="B29" s="5" t="s">
        <v>273</v>
      </c>
      <c r="C29" s="90"/>
      <c r="D29" s="76">
        <f>投入係数表!T29</f>
        <v>1.4577259475218659E-3</v>
      </c>
      <c r="E29" s="77">
        <f t="shared" si="0"/>
        <v>0.1457725947521866</v>
      </c>
      <c r="F29" s="76">
        <f>分析係数表!C32</f>
        <v>0.66123499142367059</v>
      </c>
      <c r="G29" s="77">
        <f t="shared" si="1"/>
        <v>9.6389940440768318E-2</v>
      </c>
      <c r="H29" s="77">
        <v>0.11628157152260518</v>
      </c>
      <c r="I29" s="77">
        <f t="shared" si="2"/>
        <v>0.11628157152260518</v>
      </c>
      <c r="J29" s="76">
        <f>分析係数表!G32</f>
        <v>0.1404639175257732</v>
      </c>
      <c r="K29" s="78">
        <f t="shared" si="3"/>
        <v>1.6333365072118512E-2</v>
      </c>
      <c r="L29" s="79"/>
      <c r="M29" s="80"/>
      <c r="N29" s="81">
        <f>分析係数表!H32</f>
        <v>6.5982157885877794E-3</v>
      </c>
      <c r="O29" s="82">
        <f t="shared" si="4"/>
        <v>9.6504949699832795E-2</v>
      </c>
      <c r="P29" s="76">
        <f>分析係数表!C32</f>
        <v>0.66123499142367059</v>
      </c>
      <c r="Q29" s="82">
        <f t="shared" si="5"/>
        <v>6.3812449587110701E-2</v>
      </c>
      <c r="R29" s="83">
        <v>8.3951644823640578E-2</v>
      </c>
      <c r="S29" s="84">
        <f t="shared" si="6"/>
        <v>0.20023321634624575</v>
      </c>
      <c r="T29" s="85">
        <f>分析係数表!F32</f>
        <v>0.47938144329896909</v>
      </c>
      <c r="U29" s="86">
        <f t="shared" si="7"/>
        <v>9.5988088248458017E-2</v>
      </c>
      <c r="V29" s="87">
        <f>分析係数表!D32</f>
        <v>7.7319587628865982E-3</v>
      </c>
      <c r="W29" s="167">
        <f t="shared" si="8"/>
        <v>0</v>
      </c>
      <c r="X29" s="76">
        <f>分析係数表!E32</f>
        <v>1.1597938144329897E-2</v>
      </c>
      <c r="Y29" s="166">
        <f t="shared" si="9"/>
        <v>0</v>
      </c>
    </row>
    <row r="30" spans="1:25" x14ac:dyDescent="0.2">
      <c r="A30" s="6" t="s">
        <v>18</v>
      </c>
      <c r="B30" s="5" t="s">
        <v>274</v>
      </c>
      <c r="C30" s="90"/>
      <c r="D30" s="76">
        <f>投入係数表!T30</f>
        <v>1.4577259475218659E-3</v>
      </c>
      <c r="E30" s="77">
        <f t="shared" si="0"/>
        <v>0.1457725947521866</v>
      </c>
      <c r="F30" s="76">
        <f>分析係数表!C33</f>
        <v>1</v>
      </c>
      <c r="G30" s="77">
        <f t="shared" si="1"/>
        <v>0.1457725947521866</v>
      </c>
      <c r="H30" s="77">
        <v>0.16601696035166907</v>
      </c>
      <c r="I30" s="77">
        <f t="shared" si="2"/>
        <v>0.16601696035166907</v>
      </c>
      <c r="J30" s="76">
        <f>分析係数表!G33</f>
        <v>0.50865580448065173</v>
      </c>
      <c r="K30" s="78">
        <f t="shared" si="3"/>
        <v>8.4445490525110689E-2</v>
      </c>
      <c r="L30" s="79"/>
      <c r="M30" s="80"/>
      <c r="N30" s="81">
        <f>分析係数表!H33</f>
        <v>9.7626662178084496E-4</v>
      </c>
      <c r="O30" s="82">
        <f t="shared" si="4"/>
        <v>1.4278793578036485E-2</v>
      </c>
      <c r="P30" s="76">
        <f>分析係数表!C33</f>
        <v>1</v>
      </c>
      <c r="Q30" s="82">
        <f t="shared" si="5"/>
        <v>1.4278793578036485E-2</v>
      </c>
      <c r="R30" s="83">
        <v>5.4099982572935634E-2</v>
      </c>
      <c r="S30" s="84">
        <f t="shared" si="6"/>
        <v>0.22011694292460471</v>
      </c>
      <c r="T30" s="85">
        <f>分析係数表!F33</f>
        <v>0.64307535641547864</v>
      </c>
      <c r="U30" s="86">
        <f t="shared" si="7"/>
        <v>0.14155178152432574</v>
      </c>
      <c r="V30" s="87">
        <f>分析係数表!D33</f>
        <v>3.4623217922606926E-2</v>
      </c>
      <c r="W30" s="167">
        <f t="shared" si="8"/>
        <v>0</v>
      </c>
      <c r="X30" s="76">
        <f>分析係数表!E33</f>
        <v>3.0549898167006109E-2</v>
      </c>
      <c r="Y30" s="166">
        <f t="shared" si="9"/>
        <v>0</v>
      </c>
    </row>
    <row r="31" spans="1:25" x14ac:dyDescent="0.2">
      <c r="A31" s="6" t="s">
        <v>19</v>
      </c>
      <c r="B31" s="5" t="s">
        <v>275</v>
      </c>
      <c r="C31" s="90"/>
      <c r="D31" s="76">
        <f>投入係数表!T31</f>
        <v>4.2274052478134108E-2</v>
      </c>
      <c r="E31" s="77">
        <f t="shared" si="0"/>
        <v>4.2274052478134108</v>
      </c>
      <c r="F31" s="76">
        <f>分析係数表!C34</f>
        <v>0.39190090916673614</v>
      </c>
      <c r="G31" s="77">
        <f t="shared" si="1"/>
        <v>1.6567239600343071</v>
      </c>
      <c r="H31" s="77">
        <v>1.8291248215454132</v>
      </c>
      <c r="I31" s="77">
        <f t="shared" si="2"/>
        <v>1.8291248215454132</v>
      </c>
      <c r="J31" s="76">
        <f>分析係数表!G34</f>
        <v>0.42497247587591475</v>
      </c>
      <c r="K31" s="78">
        <f t="shared" si="3"/>
        <v>0.77732770409824503</v>
      </c>
      <c r="L31" s="79"/>
      <c r="M31" s="80"/>
      <c r="N31" s="81">
        <f>分析係数表!H34</f>
        <v>0.16350782696515739</v>
      </c>
      <c r="O31" s="82">
        <f t="shared" si="4"/>
        <v>2.3914517382249385</v>
      </c>
      <c r="P31" s="76">
        <f>分析係数表!C34</f>
        <v>0.39190090916673614</v>
      </c>
      <c r="Q31" s="82">
        <f t="shared" si="5"/>
        <v>0.93721211043872488</v>
      </c>
      <c r="R31" s="83">
        <v>1.0384838862044325</v>
      </c>
      <c r="S31" s="84">
        <f t="shared" si="6"/>
        <v>2.867608707749846</v>
      </c>
      <c r="T31" s="85">
        <f>分析係数表!F34</f>
        <v>0.69697558448287023</v>
      </c>
      <c r="U31" s="86">
        <f t="shared" si="7"/>
        <v>1.998653255152117</v>
      </c>
      <c r="V31" s="87">
        <f>分析係数表!D34</f>
        <v>0.24415517129719577</v>
      </c>
      <c r="W31" s="167">
        <f t="shared" si="8"/>
        <v>1</v>
      </c>
      <c r="X31" s="76">
        <f>分析係数表!E34</f>
        <v>0.16831811411178033</v>
      </c>
      <c r="Y31" s="166">
        <f t="shared" si="9"/>
        <v>0</v>
      </c>
    </row>
    <row r="32" spans="1:25" x14ac:dyDescent="0.2">
      <c r="A32" s="6" t="s">
        <v>20</v>
      </c>
      <c r="B32" s="5" t="s">
        <v>37</v>
      </c>
      <c r="C32" s="90"/>
      <c r="D32" s="76">
        <f>投入係数表!T32</f>
        <v>5.8309037900874635E-3</v>
      </c>
      <c r="E32" s="77">
        <f t="shared" si="0"/>
        <v>0.58309037900874638</v>
      </c>
      <c r="F32" s="76">
        <f>分析係数表!C35</f>
        <v>0.83185840707964598</v>
      </c>
      <c r="G32" s="77">
        <f t="shared" si="1"/>
        <v>0.48504863386568281</v>
      </c>
      <c r="H32" s="77">
        <v>0.61745007331483748</v>
      </c>
      <c r="I32" s="77">
        <f t="shared" si="2"/>
        <v>0.61745007331483748</v>
      </c>
      <c r="J32" s="76">
        <f>分析係数表!G35</f>
        <v>0.3136968085106383</v>
      </c>
      <c r="K32" s="78">
        <f t="shared" si="3"/>
        <v>0.19369211741352416</v>
      </c>
      <c r="L32" s="79"/>
      <c r="M32" s="80"/>
      <c r="N32" s="81">
        <f>分析係数表!H35</f>
        <v>6.1560904449307077E-2</v>
      </c>
      <c r="O32" s="82">
        <f t="shared" si="4"/>
        <v>0.90038461573687545</v>
      </c>
      <c r="P32" s="76">
        <f>分析係数表!C35</f>
        <v>0.83185840707964598</v>
      </c>
      <c r="Q32" s="82">
        <f t="shared" si="5"/>
        <v>0.74899251220589635</v>
      </c>
      <c r="R32" s="83">
        <v>0.92742629523271936</v>
      </c>
      <c r="S32" s="84">
        <f t="shared" si="6"/>
        <v>1.5448763685475568</v>
      </c>
      <c r="T32" s="85">
        <f>分析係数表!F35</f>
        <v>0.6388297872340426</v>
      </c>
      <c r="U32" s="86">
        <f t="shared" si="7"/>
        <v>0.98691304182213613</v>
      </c>
      <c r="V32" s="87">
        <f>分析係数表!D35</f>
        <v>5.8377659574468083E-2</v>
      </c>
      <c r="W32" s="167">
        <f t="shared" si="8"/>
        <v>0</v>
      </c>
      <c r="X32" s="76">
        <f>分析係数表!E35</f>
        <v>5.1994680851063832E-2</v>
      </c>
      <c r="Y32" s="166">
        <f t="shared" si="9"/>
        <v>0</v>
      </c>
    </row>
    <row r="33" spans="1:25" x14ac:dyDescent="0.2">
      <c r="A33" s="6" t="s">
        <v>21</v>
      </c>
      <c r="B33" s="5" t="s">
        <v>38</v>
      </c>
      <c r="C33" s="90"/>
      <c r="D33" s="76">
        <f>投入係数表!T33</f>
        <v>0</v>
      </c>
      <c r="E33" s="77">
        <f t="shared" si="0"/>
        <v>0</v>
      </c>
      <c r="F33" s="76">
        <f>分析係数表!C36</f>
        <v>0.68845717526942707</v>
      </c>
      <c r="G33" s="77">
        <f t="shared" si="1"/>
        <v>0</v>
      </c>
      <c r="H33" s="77">
        <v>7.6703076939433179E-2</v>
      </c>
      <c r="I33" s="77">
        <f t="shared" si="2"/>
        <v>7.6703076939433179E-2</v>
      </c>
      <c r="J33" s="76">
        <f>分析係数表!G36</f>
        <v>1.8590797041906328E-2</v>
      </c>
      <c r="K33" s="78">
        <f t="shared" si="3"/>
        <v>1.4259713358707278E-3</v>
      </c>
      <c r="L33" s="79"/>
      <c r="M33" s="80"/>
      <c r="N33" s="81">
        <f>分析係数表!H36</f>
        <v>0.13660999831678169</v>
      </c>
      <c r="O33" s="82">
        <f t="shared" si="4"/>
        <v>1.9980463565404158</v>
      </c>
      <c r="P33" s="76">
        <f>分析係数表!C36</f>
        <v>0.68845717526942707</v>
      </c>
      <c r="Q33" s="82">
        <f t="shared" si="5"/>
        <v>1.3755693506811852</v>
      </c>
      <c r="R33" s="83">
        <v>1.4606463967319636</v>
      </c>
      <c r="S33" s="84">
        <f t="shared" si="6"/>
        <v>1.5373494736713968</v>
      </c>
      <c r="T33" s="85">
        <f>分析係数表!F36</f>
        <v>0.88331963845521777</v>
      </c>
      <c r="U33" s="86">
        <f t="shared" si="7"/>
        <v>1.3579709812627376</v>
      </c>
      <c r="V33" s="87">
        <f>分析係数表!D36</f>
        <v>1.4071487263763352E-2</v>
      </c>
      <c r="W33" s="167">
        <f t="shared" si="8"/>
        <v>0</v>
      </c>
      <c r="X33" s="76">
        <f>分析係数表!E36</f>
        <v>2.8759244042728021E-3</v>
      </c>
      <c r="Y33" s="166">
        <f t="shared" si="9"/>
        <v>0</v>
      </c>
    </row>
    <row r="34" spans="1:25" x14ac:dyDescent="0.2">
      <c r="A34" s="6" t="s">
        <v>22</v>
      </c>
      <c r="B34" s="5" t="s">
        <v>378</v>
      </c>
      <c r="C34" s="90"/>
      <c r="D34" s="76">
        <f>投入係数表!T34</f>
        <v>1.6034985422740525E-2</v>
      </c>
      <c r="E34" s="77">
        <f t="shared" si="0"/>
        <v>1.6034985422740524</v>
      </c>
      <c r="F34" s="76">
        <f>分析係数表!C37</f>
        <v>0.39828932688731866</v>
      </c>
      <c r="G34" s="77">
        <f t="shared" si="1"/>
        <v>0.63865635506712903</v>
      </c>
      <c r="H34" s="77">
        <v>0.81213618760671569</v>
      </c>
      <c r="I34" s="77">
        <f t="shared" si="2"/>
        <v>0.81213618760671569</v>
      </c>
      <c r="J34" s="76">
        <f>分析係数表!G37</f>
        <v>0.48125081095108341</v>
      </c>
      <c r="K34" s="78">
        <f t="shared" si="3"/>
        <v>0.39084119888845315</v>
      </c>
      <c r="L34" s="79"/>
      <c r="M34" s="80"/>
      <c r="N34" s="81">
        <f>分析係数表!H37</f>
        <v>4.901531728665208E-2</v>
      </c>
      <c r="O34" s="82">
        <f t="shared" si="4"/>
        <v>0.71689391205590081</v>
      </c>
      <c r="P34" s="76">
        <f>分析係数表!C37</f>
        <v>0.39828932688731866</v>
      </c>
      <c r="Q34" s="82">
        <f t="shared" si="5"/>
        <v>0.28553119368236135</v>
      </c>
      <c r="R34" s="83">
        <v>0.37600195404737169</v>
      </c>
      <c r="S34" s="84">
        <f t="shared" si="6"/>
        <v>1.1881381416540875</v>
      </c>
      <c r="T34" s="85">
        <f>分析係数表!F37</f>
        <v>0.71272868820552748</v>
      </c>
      <c r="U34" s="86">
        <f t="shared" si="7"/>
        <v>0.84682013910807097</v>
      </c>
      <c r="V34" s="87">
        <f>分析係数表!D37</f>
        <v>0.1296224211755547</v>
      </c>
      <c r="W34" s="167">
        <f t="shared" si="8"/>
        <v>0</v>
      </c>
      <c r="X34" s="76">
        <f>分析係数表!E37</f>
        <v>0.11794472557415336</v>
      </c>
      <c r="Y34" s="166">
        <f t="shared" si="9"/>
        <v>0</v>
      </c>
    </row>
    <row r="35" spans="1:25" x14ac:dyDescent="0.2">
      <c r="A35" s="6" t="s">
        <v>23</v>
      </c>
      <c r="B35" s="5" t="s">
        <v>194</v>
      </c>
      <c r="C35" s="90"/>
      <c r="D35" s="76">
        <f>投入係数表!T35</f>
        <v>7.2886297376093291E-3</v>
      </c>
      <c r="E35" s="77">
        <f t="shared" si="0"/>
        <v>0.7288629737609329</v>
      </c>
      <c r="F35" s="76">
        <f>分析係数表!C38</f>
        <v>3.6824877250409171E-2</v>
      </c>
      <c r="G35" s="77">
        <f t="shared" si="1"/>
        <v>2.6840289541114556E-2</v>
      </c>
      <c r="H35" s="77">
        <v>3.647583031868868E-2</v>
      </c>
      <c r="I35" s="77">
        <f t="shared" si="2"/>
        <v>3.647583031868868E-2</v>
      </c>
      <c r="J35" s="76">
        <f>分析係数表!G38</f>
        <v>0.29439252336448596</v>
      </c>
      <c r="K35" s="78">
        <f t="shared" si="3"/>
        <v>1.0738211729333582E-2</v>
      </c>
      <c r="L35" s="79"/>
      <c r="M35" s="80"/>
      <c r="N35" s="81">
        <f>分析係数表!H38</f>
        <v>4.3572911406609439E-2</v>
      </c>
      <c r="O35" s="82">
        <f t="shared" si="4"/>
        <v>0.63729374095995028</v>
      </c>
      <c r="P35" s="76">
        <f>分析係数表!C38</f>
        <v>3.6824877250409171E-2</v>
      </c>
      <c r="Q35" s="82">
        <f t="shared" si="5"/>
        <v>2.346826378330423E-2</v>
      </c>
      <c r="R35" s="83">
        <v>3.2145397830148324E-2</v>
      </c>
      <c r="S35" s="84">
        <f t="shared" si="6"/>
        <v>6.8621228148837005E-2</v>
      </c>
      <c r="T35" s="85">
        <f>分析係数表!F38</f>
        <v>0.48598130841121495</v>
      </c>
      <c r="U35" s="86">
        <f t="shared" si="7"/>
        <v>3.3348634240556299E-2</v>
      </c>
      <c r="V35" s="87">
        <f>分析係数表!D38</f>
        <v>0.13551401869158877</v>
      </c>
      <c r="W35" s="167">
        <f t="shared" si="8"/>
        <v>0</v>
      </c>
      <c r="X35" s="76">
        <f>分析係数表!E38</f>
        <v>0.13317757009345793</v>
      </c>
      <c r="Y35" s="166">
        <f t="shared" si="9"/>
        <v>0</v>
      </c>
    </row>
    <row r="36" spans="1:25" x14ac:dyDescent="0.2">
      <c r="A36" s="6" t="s">
        <v>24</v>
      </c>
      <c r="B36" s="5" t="s">
        <v>39</v>
      </c>
      <c r="C36" s="90"/>
      <c r="D36" s="76">
        <f>投入係数表!T36</f>
        <v>0</v>
      </c>
      <c r="E36" s="77">
        <f t="shared" si="0"/>
        <v>0</v>
      </c>
      <c r="F36" s="76">
        <f>分析係数表!C39</f>
        <v>1</v>
      </c>
      <c r="G36" s="77">
        <f t="shared" si="1"/>
        <v>0</v>
      </c>
      <c r="H36" s="77">
        <v>4.42421518403779E-2</v>
      </c>
      <c r="I36" s="77">
        <f t="shared" si="2"/>
        <v>4.42421518403779E-2</v>
      </c>
      <c r="J36" s="76">
        <f>分析係数表!G39</f>
        <v>0.34897511924713165</v>
      </c>
      <c r="K36" s="78">
        <f t="shared" si="3"/>
        <v>1.5439410214245582E-2</v>
      </c>
      <c r="L36" s="79"/>
      <c r="M36" s="80"/>
      <c r="N36" s="81">
        <f>分析係数表!H39</f>
        <v>3.8938450317006117E-3</v>
      </c>
      <c r="O36" s="82">
        <f t="shared" si="4"/>
        <v>5.6951050248030578E-2</v>
      </c>
      <c r="P36" s="76">
        <f>分析係数表!C39</f>
        <v>1</v>
      </c>
      <c r="Q36" s="82">
        <f t="shared" si="5"/>
        <v>5.6951050248030578E-2</v>
      </c>
      <c r="R36" s="83">
        <v>0.22373567319745927</v>
      </c>
      <c r="S36" s="84">
        <f t="shared" si="6"/>
        <v>0.26797782503783718</v>
      </c>
      <c r="T36" s="85">
        <f>分析係数表!F39</f>
        <v>0.69949722830991368</v>
      </c>
      <c r="U36" s="86">
        <f t="shared" si="7"/>
        <v>0.18744974586248608</v>
      </c>
      <c r="V36" s="87">
        <f>分析係数表!D39</f>
        <v>6.7165141162820671E-2</v>
      </c>
      <c r="W36" s="167">
        <f t="shared" si="8"/>
        <v>0</v>
      </c>
      <c r="X36" s="76">
        <f>分析係数表!E39</f>
        <v>8.4826608224829181E-2</v>
      </c>
      <c r="Y36" s="166">
        <f t="shared" si="9"/>
        <v>0</v>
      </c>
    </row>
    <row r="37" spans="1:25" x14ac:dyDescent="0.2">
      <c r="A37" s="6" t="s">
        <v>25</v>
      </c>
      <c r="B37" s="5" t="s">
        <v>40</v>
      </c>
      <c r="C37" s="90"/>
      <c r="D37" s="76">
        <f>投入係数表!T37</f>
        <v>1.4577259475218659E-3</v>
      </c>
      <c r="E37" s="77">
        <f t="shared" si="0"/>
        <v>0.1457725947521866</v>
      </c>
      <c r="F37" s="76">
        <f>分析係数表!C40</f>
        <v>1</v>
      </c>
      <c r="G37" s="77">
        <f t="shared" si="1"/>
        <v>0.1457725947521866</v>
      </c>
      <c r="H37" s="77">
        <v>0.14908117796142772</v>
      </c>
      <c r="I37" s="77">
        <f t="shared" si="2"/>
        <v>0.14908117796142772</v>
      </c>
      <c r="J37" s="76">
        <f>分析係数表!G40</f>
        <v>0.51987110633727174</v>
      </c>
      <c r="K37" s="78">
        <f t="shared" si="3"/>
        <v>7.750299692087112E-2</v>
      </c>
      <c r="L37" s="79"/>
      <c r="M37" s="80"/>
      <c r="N37" s="81">
        <f>分析係数表!H40</f>
        <v>3.0814116590921842E-2</v>
      </c>
      <c r="O37" s="82">
        <f t="shared" si="4"/>
        <v>0.45068468006078377</v>
      </c>
      <c r="P37" s="76">
        <f>分析係数表!C40</f>
        <v>1</v>
      </c>
      <c r="Q37" s="82">
        <f t="shared" si="5"/>
        <v>0.45068468006078377</v>
      </c>
      <c r="R37" s="83">
        <v>0.45159654898491725</v>
      </c>
      <c r="S37" s="84">
        <f t="shared" si="6"/>
        <v>0.60067772694634503</v>
      </c>
      <c r="T37" s="85">
        <f>分析係数表!F40</f>
        <v>0.71122862100305706</v>
      </c>
      <c r="U37" s="86">
        <f t="shared" si="7"/>
        <v>0.42721919140329984</v>
      </c>
      <c r="V37" s="87">
        <f>分析係数表!D40</f>
        <v>7.8492935635792779E-2</v>
      </c>
      <c r="W37" s="167">
        <f t="shared" si="8"/>
        <v>0</v>
      </c>
      <c r="X37" s="76">
        <f>分析係数表!E40</f>
        <v>4.9739733950260268E-2</v>
      </c>
      <c r="Y37" s="166">
        <f t="shared" si="9"/>
        <v>0</v>
      </c>
    </row>
    <row r="38" spans="1:25" x14ac:dyDescent="0.2">
      <c r="A38" s="6" t="s">
        <v>26</v>
      </c>
      <c r="B38" s="5" t="s">
        <v>277</v>
      </c>
      <c r="C38" s="90"/>
      <c r="D38" s="76">
        <f>投入係数表!T38</f>
        <v>0</v>
      </c>
      <c r="E38" s="77">
        <f t="shared" si="0"/>
        <v>0</v>
      </c>
      <c r="F38" s="76">
        <f>分析係数表!C41</f>
        <v>0.804825195030338</v>
      </c>
      <c r="G38" s="77">
        <f t="shared" si="1"/>
        <v>0</v>
      </c>
      <c r="H38" s="77">
        <v>1.8113935926427143E-3</v>
      </c>
      <c r="I38" s="77">
        <f t="shared" si="2"/>
        <v>1.8113935926427143E-3</v>
      </c>
      <c r="J38" s="76">
        <f>分析係数表!G41</f>
        <v>0.44365116827944301</v>
      </c>
      <c r="K38" s="78">
        <f t="shared" si="3"/>
        <v>8.0362688358983768E-4</v>
      </c>
      <c r="L38" s="79"/>
      <c r="M38" s="80"/>
      <c r="N38" s="81">
        <f>分析係数表!H41</f>
        <v>5.27632833978567E-2</v>
      </c>
      <c r="O38" s="82">
        <f t="shared" si="4"/>
        <v>0.77171134947043163</v>
      </c>
      <c r="P38" s="76">
        <f>分析係数表!C41</f>
        <v>0.804825195030338</v>
      </c>
      <c r="Q38" s="82">
        <f t="shared" si="5"/>
        <v>0.62109273734466541</v>
      </c>
      <c r="R38" s="83">
        <v>0.6337617401126121</v>
      </c>
      <c r="S38" s="84">
        <f t="shared" si="6"/>
        <v>0.63557313370525481</v>
      </c>
      <c r="T38" s="85">
        <f>分析係数表!F41</f>
        <v>0.54625914562190225</v>
      </c>
      <c r="U38" s="86">
        <f t="shared" si="7"/>
        <v>0.34718763699806754</v>
      </c>
      <c r="V38" s="87">
        <f>分析係数表!D41</f>
        <v>0.14125560538116591</v>
      </c>
      <c r="W38" s="167">
        <f t="shared" si="8"/>
        <v>0</v>
      </c>
      <c r="X38" s="76">
        <f>分析係数表!E41</f>
        <v>0.13688930847297617</v>
      </c>
      <c r="Y38" s="166">
        <f t="shared" si="9"/>
        <v>0</v>
      </c>
    </row>
    <row r="39" spans="1:25" x14ac:dyDescent="0.2">
      <c r="A39" s="6" t="s">
        <v>51</v>
      </c>
      <c r="B39" s="5" t="s">
        <v>368</v>
      </c>
      <c r="C39" s="90"/>
      <c r="D39" s="76">
        <f>投入係数表!T39</f>
        <v>0</v>
      </c>
      <c r="E39" s="77">
        <f>$C$22*D39</f>
        <v>0</v>
      </c>
      <c r="F39" s="76">
        <f>分析係数表!C42</f>
        <v>0.80822873082287305</v>
      </c>
      <c r="G39" s="77">
        <f>E39*F39</f>
        <v>0</v>
      </c>
      <c r="H39" s="77">
        <v>1.2381466417201972E-2</v>
      </c>
      <c r="I39" s="77">
        <f>C39+H39</f>
        <v>1.2381466417201972E-2</v>
      </c>
      <c r="J39" s="76">
        <f>分析係数表!G42</f>
        <v>0.48544520547945208</v>
      </c>
      <c r="K39" s="78">
        <f>I39*J39</f>
        <v>6.0105235090355466E-3</v>
      </c>
      <c r="L39" s="79"/>
      <c r="M39" s="80"/>
      <c r="N39" s="81">
        <f>分析係数表!H42</f>
        <v>1.3409639230208157E-2</v>
      </c>
      <c r="O39" s="82">
        <f t="shared" si="4"/>
        <v>0.19612825661785746</v>
      </c>
      <c r="P39" s="76">
        <f>分析係数表!C42</f>
        <v>0.80822873082287305</v>
      </c>
      <c r="Q39" s="82">
        <f>O39*P39</f>
        <v>0.1585164919247537</v>
      </c>
      <c r="R39" s="83">
        <v>0.16902903661745253</v>
      </c>
      <c r="S39" s="84">
        <f>I39+R39</f>
        <v>0.1814105030346545</v>
      </c>
      <c r="T39" s="85">
        <f>分析係数表!F42</f>
        <v>0.55222602739726023</v>
      </c>
      <c r="U39" s="86">
        <f>S39*T39</f>
        <v>0.10017960141896588</v>
      </c>
      <c r="V39" s="87">
        <f>分析係数表!D42</f>
        <v>0.29537671232876711</v>
      </c>
      <c r="W39" s="167">
        <f>ROUND(S39*V39,0)</f>
        <v>0</v>
      </c>
      <c r="X39" s="76">
        <f>分析係数表!E42</f>
        <v>0.2654109589041096</v>
      </c>
      <c r="Y39" s="166">
        <f>ROUND(S39*X39,0)</f>
        <v>0</v>
      </c>
    </row>
    <row r="40" spans="1:25" x14ac:dyDescent="0.2">
      <c r="A40" s="6" t="s">
        <v>195</v>
      </c>
      <c r="B40" s="5" t="s">
        <v>41</v>
      </c>
      <c r="C40" s="90"/>
      <c r="D40" s="76">
        <f>投入係数表!T40</f>
        <v>4.2274052478134108E-2</v>
      </c>
      <c r="E40" s="77">
        <f>$C$22*D40</f>
        <v>4.2274052478134108</v>
      </c>
      <c r="F40" s="76">
        <f>分析係数表!C43</f>
        <v>0.42667048218629278</v>
      </c>
      <c r="G40" s="77">
        <f>E40*F40</f>
        <v>1.8037090354814125</v>
      </c>
      <c r="H40" s="77">
        <v>2.2013294897647198</v>
      </c>
      <c r="I40" s="77">
        <f>C40+H40</f>
        <v>2.2013294897647198</v>
      </c>
      <c r="J40" s="76">
        <f>分析係数表!G43</f>
        <v>0.3937480751462889</v>
      </c>
      <c r="K40" s="78">
        <f>I40*J40</f>
        <v>0.86676924935762067</v>
      </c>
      <c r="L40" s="79"/>
      <c r="M40" s="80"/>
      <c r="N40" s="81">
        <f>分析係数表!H43</f>
        <v>3.6537058856533695E-2</v>
      </c>
      <c r="O40" s="82">
        <f t="shared" si="4"/>
        <v>0.53438795275961837</v>
      </c>
      <c r="P40" s="76">
        <f>分析係数表!C43</f>
        <v>0.42667048218629278</v>
      </c>
      <c r="Q40" s="82">
        <f>O40*P40</f>
        <v>0.22800756547849221</v>
      </c>
      <c r="R40" s="83">
        <v>0.43913293160968958</v>
      </c>
      <c r="S40" s="84">
        <f>I40+R40</f>
        <v>2.6404624213744095</v>
      </c>
      <c r="T40" s="85">
        <f>分析係数表!F43</f>
        <v>0.62688635663689563</v>
      </c>
      <c r="U40" s="86">
        <f>S40*T40</f>
        <v>1.6552698671720389</v>
      </c>
      <c r="V40" s="87">
        <f>分析係数表!D43</f>
        <v>0.23175238681860177</v>
      </c>
      <c r="W40" s="167">
        <f>ROUND(S40*V40,0)</f>
        <v>1</v>
      </c>
      <c r="X40" s="76">
        <f>分析係数表!E43</f>
        <v>0.18678780412688636</v>
      </c>
      <c r="Y40" s="166">
        <f>ROUND(S40*X40,0)</f>
        <v>0</v>
      </c>
    </row>
    <row r="41" spans="1:25" x14ac:dyDescent="0.2">
      <c r="A41" s="6" t="s">
        <v>341</v>
      </c>
      <c r="B41" s="5" t="s">
        <v>42</v>
      </c>
      <c r="C41" s="90"/>
      <c r="D41" s="76">
        <f>投入係数表!T41</f>
        <v>0</v>
      </c>
      <c r="E41" s="77">
        <f>$C$22*D41</f>
        <v>0</v>
      </c>
      <c r="F41" s="76">
        <f>分析係数表!C44</f>
        <v>0.46624741283235149</v>
      </c>
      <c r="G41" s="77">
        <f>E41*F41</f>
        <v>0</v>
      </c>
      <c r="H41" s="77">
        <v>2.4505154793077991E-3</v>
      </c>
      <c r="I41" s="77">
        <f>C41+H41</f>
        <v>2.4505154793077991E-3</v>
      </c>
      <c r="J41" s="76">
        <f>分析係数表!G44</f>
        <v>0.26671004927024261</v>
      </c>
      <c r="K41" s="78">
        <f>I41*J41</f>
        <v>6.5357710422367528E-4</v>
      </c>
      <c r="L41" s="79"/>
      <c r="M41" s="80"/>
      <c r="N41" s="81">
        <f>分析係数表!H44</f>
        <v>0.11393143690736689</v>
      </c>
      <c r="O41" s="82">
        <f t="shared" si="4"/>
        <v>1.6663516229632693</v>
      </c>
      <c r="P41" s="76">
        <f>分析係数表!C44</f>
        <v>0.46624741283235149</v>
      </c>
      <c r="Q41" s="82">
        <f>O41*P41</f>
        <v>0.77693213307561437</v>
      </c>
      <c r="R41" s="83">
        <v>0.78940877647316232</v>
      </c>
      <c r="S41" s="84">
        <f>I41+R41</f>
        <v>0.79185929195247007</v>
      </c>
      <c r="T41" s="85">
        <f>分析係数表!F44</f>
        <v>0.51538533048247648</v>
      </c>
      <c r="U41" s="86">
        <f>S41*T41</f>
        <v>0.40811266287854359</v>
      </c>
      <c r="V41" s="87">
        <f>分析係数表!D44</f>
        <v>0.23854234451984754</v>
      </c>
      <c r="W41" s="167">
        <f>ROUND(S41*V41,0)</f>
        <v>0</v>
      </c>
      <c r="X41" s="76">
        <f>分析係数表!E44</f>
        <v>0.16891326578042204</v>
      </c>
      <c r="Y41" s="166">
        <f>ROUND(S41*X41,0)</f>
        <v>0</v>
      </c>
    </row>
    <row r="42" spans="1:25" x14ac:dyDescent="0.2">
      <c r="A42" s="6" t="s">
        <v>342</v>
      </c>
      <c r="B42" s="5" t="s">
        <v>279</v>
      </c>
      <c r="C42" s="90"/>
      <c r="D42" s="76">
        <f>投入係数表!T42</f>
        <v>2.9154518950437317E-3</v>
      </c>
      <c r="E42" s="77">
        <f>$C$22*D42</f>
        <v>0.29154518950437319</v>
      </c>
      <c r="F42" s="76">
        <f>分析係数表!C45</f>
        <v>1</v>
      </c>
      <c r="G42" s="77">
        <f>E42*F42</f>
        <v>0.29154518950437319</v>
      </c>
      <c r="H42" s="77">
        <v>0.33523624147948078</v>
      </c>
      <c r="I42" s="77">
        <f>C42+H42</f>
        <v>0.33523624147948078</v>
      </c>
      <c r="J42" s="76">
        <f>分析係数表!G45</f>
        <v>0</v>
      </c>
      <c r="K42" s="78">
        <f>I42*J42</f>
        <v>0</v>
      </c>
      <c r="L42" s="79"/>
      <c r="M42" s="80"/>
      <c r="N42" s="81">
        <f>分析係数表!H45</f>
        <v>0</v>
      </c>
      <c r="O42" s="82">
        <f t="shared" si="4"/>
        <v>0</v>
      </c>
      <c r="P42" s="76">
        <f>分析係数表!C45</f>
        <v>1</v>
      </c>
      <c r="Q42" s="82">
        <f>O42*P42</f>
        <v>0</v>
      </c>
      <c r="R42" s="83">
        <v>3.3074846007237209E-2</v>
      </c>
      <c r="S42" s="84">
        <f>I42+R42</f>
        <v>0.36831108748671798</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投入係数表!T43</f>
        <v>1.4577259475218659E-3</v>
      </c>
      <c r="E43" s="77">
        <f>$C$22*D43</f>
        <v>0.1457725947521866</v>
      </c>
      <c r="F43" s="76">
        <f>分析係数表!C46</f>
        <v>1</v>
      </c>
      <c r="G43" s="77">
        <f>E43*F43</f>
        <v>0.1457725947521866</v>
      </c>
      <c r="H43" s="77">
        <v>0.23339123447844545</v>
      </c>
      <c r="I43" s="77">
        <f>C43+H43</f>
        <v>0.23339123447844545</v>
      </c>
      <c r="J43" s="76">
        <f>分析係数表!G46</f>
        <v>9.2005076142131978E-3</v>
      </c>
      <c r="K43" s="78">
        <f>I43*J43</f>
        <v>2.1473178299095553E-3</v>
      </c>
      <c r="L43" s="79"/>
      <c r="M43" s="80"/>
      <c r="N43" s="81">
        <f>分析係数表!H46</f>
        <v>5.6971329181394824E-2</v>
      </c>
      <c r="O43" s="82">
        <f t="shared" si="4"/>
        <v>0.83325787351369229</v>
      </c>
      <c r="P43" s="76">
        <f>分析係数表!C46</f>
        <v>1</v>
      </c>
      <c r="Q43" s="82">
        <f>O43*P43</f>
        <v>0.83325787351369229</v>
      </c>
      <c r="R43" s="83">
        <v>0.87984122432903644</v>
      </c>
      <c r="S43" s="84">
        <f>I43+R43</f>
        <v>1.1132324588074818</v>
      </c>
      <c r="T43" s="85">
        <f>分析係数表!F46</f>
        <v>0.31329314720812185</v>
      </c>
      <c r="U43" s="86">
        <f>S43*T43</f>
        <v>0.34876810059403185</v>
      </c>
      <c r="V43" s="87">
        <f>分析係数表!D46</f>
        <v>4.7588832487309646E-4</v>
      </c>
      <c r="W43" s="167">
        <f>ROUND(S43*V43,0)</f>
        <v>0</v>
      </c>
      <c r="X43" s="76">
        <f>分析係数表!E46</f>
        <v>1.4276649746192893E-3</v>
      </c>
      <c r="Y43" s="166">
        <f>ROUND(S43*X43,0)</f>
        <v>0</v>
      </c>
    </row>
    <row r="44" spans="1:25" x14ac:dyDescent="0.2">
      <c r="A44" s="192">
        <v>40</v>
      </c>
      <c r="B44" s="14" t="s">
        <v>151</v>
      </c>
      <c r="C44" s="197">
        <f>SUM(C5:C43)</f>
        <v>100</v>
      </c>
      <c r="D44" s="92">
        <f>投入係数表!T44</f>
        <v>0.63994169096209907</v>
      </c>
      <c r="E44" s="91">
        <f>SUM(E5:E43)</f>
        <v>63.994169096209916</v>
      </c>
      <c r="F44" s="92">
        <f>分析係数表!C47</f>
        <v>0.45905743405002397</v>
      </c>
      <c r="G44" s="91">
        <f>SUM(G5:G43)</f>
        <v>11.331882545655414</v>
      </c>
      <c r="H44" s="91">
        <f>SUM(H5:H43)</f>
        <v>13.174106594107448</v>
      </c>
      <c r="I44" s="91">
        <f>SUM(I5:I43)</f>
        <v>113.17410659410747</v>
      </c>
      <c r="J44" s="92">
        <f>分析係数表!G47</f>
        <v>0.28709558230423765</v>
      </c>
      <c r="K44" s="93">
        <f>SUM(K5:K43)</f>
        <v>23.314425037684071</v>
      </c>
      <c r="L44" s="94">
        <f>最終需要_まとめ!$L$33</f>
        <v>0.62733333333333341</v>
      </c>
      <c r="M44" s="91">
        <f>K44*L44</f>
        <v>14.625915973640476</v>
      </c>
      <c r="N44" s="95">
        <f>分析係数表!H47</f>
        <v>1</v>
      </c>
      <c r="O44" s="96">
        <f>SUM(O5:O43)</f>
        <v>14.625915973640478</v>
      </c>
      <c r="P44" s="92">
        <f>分析係数表!C47</f>
        <v>0.45905743405002397</v>
      </c>
      <c r="Q44" s="96">
        <f>SUM(Q5:Q43)</f>
        <v>7.0943495955325142</v>
      </c>
      <c r="R44" s="91">
        <f>SUM(R5:R43)</f>
        <v>8.3438559252758893</v>
      </c>
      <c r="S44" s="97">
        <f>SUM(S5:S43)</f>
        <v>121.51796251938336</v>
      </c>
      <c r="T44" s="98">
        <f>分析係数表!F47</f>
        <v>0.51476641739392903</v>
      </c>
      <c r="U44" s="99">
        <f>SUM(U5:U43)</f>
        <v>46.49218973082538</v>
      </c>
      <c r="V44" s="100">
        <f>分析係数表!D47</f>
        <v>0.1047101618971789</v>
      </c>
      <c r="W44" s="164">
        <f>SUM(W5:W43)</f>
        <v>24</v>
      </c>
      <c r="X44" s="92">
        <f>分析係数表!E47</f>
        <v>8.1677152774525266E-2</v>
      </c>
      <c r="Y44" s="165">
        <f>SUM(Y5:Y43)</f>
        <v>12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M31" sqref="M3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296</v>
      </c>
      <c r="S2" s="3" t="s">
        <v>153</v>
      </c>
      <c r="U2" s="64" t="s">
        <v>210</v>
      </c>
      <c r="W2" s="3" t="s">
        <v>130</v>
      </c>
      <c r="Y2" s="3" t="s">
        <v>154</v>
      </c>
    </row>
    <row r="3" spans="1:25" ht="44" x14ac:dyDescent="0.2">
      <c r="B3" s="65"/>
      <c r="C3" s="66" t="s">
        <v>228</v>
      </c>
      <c r="D3" s="66" t="s">
        <v>314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投入係数表!U5</f>
        <v>0</v>
      </c>
      <c r="E5" s="77">
        <f t="shared" ref="E5:E38" si="0">$C$23*D5</f>
        <v>0</v>
      </c>
      <c r="F5" s="76">
        <f>分析係数表!C8</f>
        <v>0.32915796798886565</v>
      </c>
      <c r="G5" s="77">
        <f t="shared" ref="G5:G38" si="1">E5*F5</f>
        <v>0</v>
      </c>
      <c r="H5" s="77">
        <f t="array" ref="H5:H43">MMULT(逆行列係数!C5:AO43,'19'!G5:G43)</f>
        <v>1.6397632263239303E-3</v>
      </c>
      <c r="I5" s="77">
        <f t="shared" ref="I5:I38" si="2">C5+H5</f>
        <v>1.6397632263239303E-3</v>
      </c>
      <c r="J5" s="76">
        <f>分析係数表!G8</f>
        <v>0.11991869918699187</v>
      </c>
      <c r="K5" s="78">
        <f t="shared" ref="K5:K38" si="3">I5*J5</f>
        <v>1.9663827307543066E-4</v>
      </c>
      <c r="L5" s="79" t="s">
        <v>184</v>
      </c>
      <c r="M5" s="80" t="s">
        <v>184</v>
      </c>
      <c r="N5" s="81">
        <f>分析係数表!H8</f>
        <v>1.1827414015597823E-2</v>
      </c>
      <c r="O5" s="82">
        <f t="shared" ref="O5:O43" si="4">$M$44*N5</f>
        <v>0.17826300033244333</v>
      </c>
      <c r="P5" s="76">
        <f>分析係数表!C8</f>
        <v>0.32915796798886565</v>
      </c>
      <c r="Q5" s="82">
        <f t="shared" ref="Q5:Q38" si="5">O5*P5</f>
        <v>5.8676686957025527E-2</v>
      </c>
      <c r="R5" s="83">
        <f t="array" ref="R5:R43">MMULT(逆行列係数!C5:AO43,'19'!Q5:Q43)</f>
        <v>7.5239096405661565E-2</v>
      </c>
      <c r="S5" s="84">
        <f t="shared" ref="S5:S38" si="6">I5+R5</f>
        <v>7.6878859631985499E-2</v>
      </c>
      <c r="T5" s="85">
        <f>分析係数表!F8</f>
        <v>0.45172764227642276</v>
      </c>
      <c r="U5" s="86">
        <f t="shared" ref="U5:U38" si="7">S5*T5</f>
        <v>3.4728306002456862E-2</v>
      </c>
      <c r="V5" s="87">
        <f>分析係数表!D8</f>
        <v>0.19461382113821138</v>
      </c>
      <c r="W5" s="167">
        <f t="shared" ref="W5:W38" si="8">ROUND(S5*V5,0)</f>
        <v>0</v>
      </c>
      <c r="X5" s="76">
        <f>分析係数表!E8</f>
        <v>6.0467479674796751E-2</v>
      </c>
      <c r="Y5" s="166">
        <f t="shared" ref="Y5:Y38" si="9">ROUND(S5*X5,0)</f>
        <v>0</v>
      </c>
    </row>
    <row r="6" spans="1:25" x14ac:dyDescent="0.2">
      <c r="A6" s="6" t="s">
        <v>220</v>
      </c>
      <c r="B6" s="5" t="s">
        <v>266</v>
      </c>
      <c r="C6" s="90"/>
      <c r="D6" s="76">
        <f>投入係数表!U6</f>
        <v>0</v>
      </c>
      <c r="E6" s="77">
        <f t="shared" si="0"/>
        <v>0</v>
      </c>
      <c r="F6" s="76">
        <f>分析係数表!C9</f>
        <v>0.9329896907216495</v>
      </c>
      <c r="G6" s="77">
        <f t="shared" si="1"/>
        <v>0</v>
      </c>
      <c r="H6" s="77">
        <v>1.7493947396883614E-3</v>
      </c>
      <c r="I6" s="77">
        <f t="shared" si="2"/>
        <v>1.7493947396883614E-3</v>
      </c>
      <c r="J6" s="76">
        <f>分析係数表!G9</f>
        <v>0.24615384615384617</v>
      </c>
      <c r="K6" s="78">
        <f t="shared" si="3"/>
        <v>4.3062024361559666E-4</v>
      </c>
      <c r="L6" s="79"/>
      <c r="M6" s="80"/>
      <c r="N6" s="81">
        <f>分析係数表!H9</f>
        <v>6.1718004825225836E-4</v>
      </c>
      <c r="O6" s="82">
        <f t="shared" si="4"/>
        <v>9.3021489737043495E-3</v>
      </c>
      <c r="P6" s="76">
        <f>分析係数表!C9</f>
        <v>0.9329896907216495</v>
      </c>
      <c r="Q6" s="82">
        <f t="shared" si="5"/>
        <v>8.6788090940231304E-3</v>
      </c>
      <c r="R6" s="83">
        <v>1.1308404217248153E-2</v>
      </c>
      <c r="S6" s="84">
        <f t="shared" si="6"/>
        <v>1.3057798956936515E-2</v>
      </c>
      <c r="T6" s="85">
        <f>分析係数表!F9</f>
        <v>0.67179487179487174</v>
      </c>
      <c r="U6" s="86">
        <f t="shared" si="7"/>
        <v>8.7721623761983763E-3</v>
      </c>
      <c r="V6" s="87">
        <f>分析係数表!D9</f>
        <v>0.1076923076923077</v>
      </c>
      <c r="W6" s="167">
        <f t="shared" si="8"/>
        <v>0</v>
      </c>
      <c r="X6" s="76">
        <f>分析係数表!E9</f>
        <v>3.0769230769230771E-2</v>
      </c>
      <c r="Y6" s="166">
        <f t="shared" si="9"/>
        <v>0</v>
      </c>
    </row>
    <row r="7" spans="1:25" x14ac:dyDescent="0.2">
      <c r="A7" s="6" t="s">
        <v>221</v>
      </c>
      <c r="B7" s="5" t="s">
        <v>267</v>
      </c>
      <c r="C7" s="90"/>
      <c r="D7" s="76">
        <f>投入係数表!U7</f>
        <v>0</v>
      </c>
      <c r="E7" s="77">
        <f t="shared" si="0"/>
        <v>0</v>
      </c>
      <c r="F7" s="76">
        <f>分析係数表!C10</f>
        <v>0</v>
      </c>
      <c r="G7" s="77">
        <f t="shared" si="1"/>
        <v>0</v>
      </c>
      <c r="H7" s="77">
        <v>0</v>
      </c>
      <c r="I7" s="77">
        <f t="shared" si="2"/>
        <v>0</v>
      </c>
      <c r="J7" s="76">
        <f>分析係数表!G10</f>
        <v>0</v>
      </c>
      <c r="K7" s="78">
        <f t="shared" si="3"/>
        <v>0</v>
      </c>
      <c r="L7" s="79"/>
      <c r="M7" s="80"/>
      <c r="N7" s="81">
        <f>分析係数表!H10</f>
        <v>1.2006957302362117E-3</v>
      </c>
      <c r="O7" s="82">
        <f t="shared" si="4"/>
        <v>1.8096908003388461E-2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222</v>
      </c>
      <c r="B8" s="5" t="s">
        <v>27</v>
      </c>
      <c r="C8" s="90"/>
      <c r="D8" s="76">
        <f>投入係数表!U8</f>
        <v>0</v>
      </c>
      <c r="E8" s="77">
        <f t="shared" si="0"/>
        <v>0</v>
      </c>
      <c r="F8" s="76">
        <f>分析係数表!C11</f>
        <v>2.4090210148641766E-2</v>
      </c>
      <c r="G8" s="77">
        <f t="shared" si="1"/>
        <v>0</v>
      </c>
      <c r="H8" s="77">
        <v>5.7367185044193197E-3</v>
      </c>
      <c r="I8" s="77">
        <f t="shared" si="2"/>
        <v>5.7367185044193197E-3</v>
      </c>
      <c r="J8" s="76">
        <f>分析係数表!G11</f>
        <v>0.35</v>
      </c>
      <c r="K8" s="78">
        <f t="shared" si="3"/>
        <v>2.0078514765467619E-3</v>
      </c>
      <c r="L8" s="79"/>
      <c r="M8" s="80"/>
      <c r="N8" s="81">
        <f>分析係数表!H11</f>
        <v>-2.2442910845536666E-5</v>
      </c>
      <c r="O8" s="82">
        <f t="shared" si="4"/>
        <v>-3.3825996268015813E-4</v>
      </c>
      <c r="P8" s="76">
        <f>分析係数表!C11</f>
        <v>2.4090210148641766E-2</v>
      </c>
      <c r="Q8" s="82">
        <f t="shared" si="5"/>
        <v>-8.14875358583673E-6</v>
      </c>
      <c r="R8" s="83">
        <v>1.5342323414948168E-3</v>
      </c>
      <c r="S8" s="84">
        <f t="shared" si="6"/>
        <v>7.2709508459141365E-3</v>
      </c>
      <c r="T8" s="85">
        <f>分析係数表!F11</f>
        <v>0.57857142857142863</v>
      </c>
      <c r="U8" s="86">
        <f t="shared" si="7"/>
        <v>4.2067644179931791E-3</v>
      </c>
      <c r="V8" s="87">
        <f>分析係数表!D11</f>
        <v>7.1428571428571426E-3</v>
      </c>
      <c r="W8" s="167">
        <f t="shared" si="8"/>
        <v>0</v>
      </c>
      <c r="X8" s="76">
        <f>分析係数表!E11</f>
        <v>7.1428571428571426E-3</v>
      </c>
      <c r="Y8" s="166">
        <f t="shared" si="9"/>
        <v>0</v>
      </c>
    </row>
    <row r="9" spans="1:25" x14ac:dyDescent="0.2">
      <c r="A9" s="6" t="s">
        <v>223</v>
      </c>
      <c r="B9" s="5" t="s">
        <v>191</v>
      </c>
      <c r="C9" s="90"/>
      <c r="D9" s="76">
        <f>投入係数表!U9</f>
        <v>0</v>
      </c>
      <c r="E9" s="77">
        <f t="shared" si="0"/>
        <v>0</v>
      </c>
      <c r="F9" s="76">
        <f>分析係数表!C12</f>
        <v>6.9119669876203549E-2</v>
      </c>
      <c r="G9" s="77">
        <f t="shared" si="1"/>
        <v>0</v>
      </c>
      <c r="H9" s="77">
        <v>3.5318528048620707E-4</v>
      </c>
      <c r="I9" s="77">
        <f t="shared" si="2"/>
        <v>3.5318528048620707E-4</v>
      </c>
      <c r="J9" s="76">
        <f>分析係数表!G12</f>
        <v>0.14290902487742874</v>
      </c>
      <c r="K9" s="78">
        <f t="shared" si="3"/>
        <v>5.047336403534501E-5</v>
      </c>
      <c r="L9" s="79"/>
      <c r="M9" s="80"/>
      <c r="N9" s="81">
        <f>分析係数表!H12</f>
        <v>9.3328844751164222E-2</v>
      </c>
      <c r="O9" s="82">
        <f t="shared" si="4"/>
        <v>1.4066540548054376</v>
      </c>
      <c r="P9" s="76">
        <f>分析係数表!C12</f>
        <v>6.9119669876203549E-2</v>
      </c>
      <c r="Q9" s="82">
        <f t="shared" si="5"/>
        <v>9.7227463898174979E-2</v>
      </c>
      <c r="R9" s="83">
        <v>0.10776342249250495</v>
      </c>
      <c r="S9" s="84">
        <f t="shared" si="6"/>
        <v>0.10811660777299116</v>
      </c>
      <c r="T9" s="85">
        <f>分析係数表!F12</f>
        <v>0.29616851280188849</v>
      </c>
      <c r="U9" s="86">
        <f t="shared" si="7"/>
        <v>3.2020734933311888E-2</v>
      </c>
      <c r="V9" s="87">
        <f>分析係数表!D12</f>
        <v>3.0506627928091518E-2</v>
      </c>
      <c r="W9" s="167">
        <f t="shared" si="8"/>
        <v>0</v>
      </c>
      <c r="X9" s="76">
        <f>分析係数表!E12</f>
        <v>2.6874886508080623E-2</v>
      </c>
      <c r="Y9" s="166">
        <f t="shared" si="9"/>
        <v>0</v>
      </c>
    </row>
    <row r="10" spans="1:25" x14ac:dyDescent="0.2">
      <c r="A10" s="6" t="s">
        <v>224</v>
      </c>
      <c r="B10" s="5" t="s">
        <v>28</v>
      </c>
      <c r="C10" s="90"/>
      <c r="D10" s="76">
        <f>投入係数表!U10</f>
        <v>2.4461091576211589E-3</v>
      </c>
      <c r="E10" s="77">
        <f t="shared" si="0"/>
        <v>0.24461091576211588</v>
      </c>
      <c r="F10" s="76">
        <f>分析係数表!C13</f>
        <v>0</v>
      </c>
      <c r="G10" s="77">
        <f t="shared" si="1"/>
        <v>0</v>
      </c>
      <c r="H10" s="77">
        <v>0</v>
      </c>
      <c r="I10" s="77">
        <f t="shared" si="2"/>
        <v>0</v>
      </c>
      <c r="J10" s="76">
        <f>分析係数表!G13</f>
        <v>0.24503449717750367</v>
      </c>
      <c r="K10" s="78">
        <f t="shared" si="3"/>
        <v>0</v>
      </c>
      <c r="L10" s="79"/>
      <c r="M10" s="80"/>
      <c r="N10" s="81">
        <f>分析係数表!H13</f>
        <v>1.4329798574875161E-2</v>
      </c>
      <c r="O10" s="82">
        <f t="shared" si="4"/>
        <v>0.21597898617128097</v>
      </c>
      <c r="P10" s="76">
        <f>分析係数表!C13</f>
        <v>0</v>
      </c>
      <c r="Q10" s="82">
        <f t="shared" si="5"/>
        <v>0</v>
      </c>
      <c r="R10" s="83">
        <v>0</v>
      </c>
      <c r="S10" s="84">
        <f t="shared" si="6"/>
        <v>0</v>
      </c>
      <c r="T10" s="85">
        <f>分析係数表!F13</f>
        <v>0.38229144888145516</v>
      </c>
      <c r="U10" s="86">
        <f t="shared" si="7"/>
        <v>0</v>
      </c>
      <c r="V10" s="87">
        <f>分析係数表!D13</f>
        <v>0.18806188584570355</v>
      </c>
      <c r="W10" s="167">
        <f t="shared" si="8"/>
        <v>0</v>
      </c>
      <c r="X10" s="76">
        <f>分析係数表!E13</f>
        <v>0.14384277650010455</v>
      </c>
      <c r="Y10" s="166">
        <f t="shared" si="9"/>
        <v>0</v>
      </c>
    </row>
    <row r="11" spans="1:25" x14ac:dyDescent="0.2">
      <c r="A11" s="6" t="s">
        <v>225</v>
      </c>
      <c r="B11" s="5" t="s">
        <v>268</v>
      </c>
      <c r="C11" s="90"/>
      <c r="D11" s="76">
        <f>投入係数表!U11</f>
        <v>7.3383274728634762E-3</v>
      </c>
      <c r="E11" s="77">
        <f t="shared" si="0"/>
        <v>0.73383274728634762</v>
      </c>
      <c r="F11" s="76">
        <f>分析係数表!C14</f>
        <v>0.13476611883691525</v>
      </c>
      <c r="G11" s="77">
        <f t="shared" si="1"/>
        <v>9.8895791227211927E-2</v>
      </c>
      <c r="H11" s="77">
        <v>0.14179192316191569</v>
      </c>
      <c r="I11" s="77">
        <f t="shared" si="2"/>
        <v>0.14179192316191569</v>
      </c>
      <c r="J11" s="76">
        <f>分析係数表!G14</f>
        <v>0.15992647058823528</v>
      </c>
      <c r="K11" s="78">
        <f t="shared" si="3"/>
        <v>2.2676281829203428E-2</v>
      </c>
      <c r="L11" s="79"/>
      <c r="M11" s="80"/>
      <c r="N11" s="81">
        <f>分析係数表!H14</f>
        <v>1.1894742748134433E-3</v>
      </c>
      <c r="O11" s="82">
        <f t="shared" si="4"/>
        <v>1.7927778022048382E-2</v>
      </c>
      <c r="P11" s="76">
        <f>分析係数表!C14</f>
        <v>0.13476611883691525</v>
      </c>
      <c r="Q11" s="82">
        <f t="shared" si="5"/>
        <v>2.4160570634012097E-3</v>
      </c>
      <c r="R11" s="83">
        <v>2.4171324833329299E-2</v>
      </c>
      <c r="S11" s="84">
        <f t="shared" si="6"/>
        <v>0.16596324799524498</v>
      </c>
      <c r="T11" s="85">
        <f>分析係数表!F14</f>
        <v>0.29852941176470588</v>
      </c>
      <c r="U11" s="86">
        <f t="shared" si="7"/>
        <v>4.9544910798580484E-2</v>
      </c>
      <c r="V11" s="87">
        <f>分析係数表!D14</f>
        <v>5.2205882352941178E-2</v>
      </c>
      <c r="W11" s="167">
        <f t="shared" si="8"/>
        <v>0</v>
      </c>
      <c r="X11" s="76">
        <f>分析係数表!E14</f>
        <v>3.6397058823529414E-2</v>
      </c>
      <c r="Y11" s="166">
        <f t="shared" si="9"/>
        <v>0</v>
      </c>
    </row>
    <row r="12" spans="1:25" x14ac:dyDescent="0.2">
      <c r="A12" s="6" t="s">
        <v>226</v>
      </c>
      <c r="B12" s="5" t="s">
        <v>29</v>
      </c>
      <c r="C12" s="90"/>
      <c r="D12" s="76">
        <f>投入係数表!U12</f>
        <v>1.3759364011619018E-2</v>
      </c>
      <c r="E12" s="77">
        <f t="shared" si="0"/>
        <v>1.3759364011619017</v>
      </c>
      <c r="F12" s="76">
        <f>分析係数表!C15</f>
        <v>0</v>
      </c>
      <c r="G12" s="77">
        <f t="shared" si="1"/>
        <v>0</v>
      </c>
      <c r="H12" s="77">
        <v>0</v>
      </c>
      <c r="I12" s="77">
        <f t="shared" si="2"/>
        <v>0</v>
      </c>
      <c r="J12" s="76">
        <f>分析係数表!G15</f>
        <v>9.5137420718816063E-2</v>
      </c>
      <c r="K12" s="78">
        <f t="shared" si="3"/>
        <v>0</v>
      </c>
      <c r="L12" s="79"/>
      <c r="M12" s="80"/>
      <c r="N12" s="81">
        <f>分析係数表!H15</f>
        <v>8.595634853840543E-3</v>
      </c>
      <c r="O12" s="82">
        <f t="shared" si="4"/>
        <v>0.12955356570650056</v>
      </c>
      <c r="P12" s="76">
        <f>分析係数表!C15</f>
        <v>0</v>
      </c>
      <c r="Q12" s="82">
        <f t="shared" si="5"/>
        <v>0</v>
      </c>
      <c r="R12" s="83">
        <v>0</v>
      </c>
      <c r="S12" s="84">
        <f t="shared" si="6"/>
        <v>0</v>
      </c>
      <c r="T12" s="85">
        <f>分析係数表!F15</f>
        <v>0.30443974630021142</v>
      </c>
      <c r="U12" s="86">
        <f t="shared" si="7"/>
        <v>0</v>
      </c>
      <c r="V12" s="87">
        <f>分析係数表!D15</f>
        <v>2.5369978858350951E-2</v>
      </c>
      <c r="W12" s="167">
        <f t="shared" si="8"/>
        <v>0</v>
      </c>
      <c r="X12" s="76">
        <f>分析係数表!E15</f>
        <v>2.1141649048625793E-2</v>
      </c>
      <c r="Y12" s="166">
        <f t="shared" si="9"/>
        <v>0</v>
      </c>
    </row>
    <row r="13" spans="1:25" x14ac:dyDescent="0.2">
      <c r="A13" s="6" t="s">
        <v>227</v>
      </c>
      <c r="B13" s="5" t="s">
        <v>30</v>
      </c>
      <c r="C13" s="90"/>
      <c r="D13" s="76">
        <f>投入係数表!U13</f>
        <v>1.0701727564592571E-3</v>
      </c>
      <c r="E13" s="77">
        <f t="shared" si="0"/>
        <v>0.10701727564592571</v>
      </c>
      <c r="F13" s="76">
        <f>分析係数表!C16</f>
        <v>4.9817336433078729E-2</v>
      </c>
      <c r="G13" s="77">
        <f t="shared" si="1"/>
        <v>5.3313156250046042E-3</v>
      </c>
      <c r="H13" s="77">
        <v>1.0772960940303033E-2</v>
      </c>
      <c r="I13" s="77">
        <f t="shared" si="2"/>
        <v>1.0772960940303033E-2</v>
      </c>
      <c r="J13" s="76">
        <f>分析係数表!G16</f>
        <v>3.313253012048193E-2</v>
      </c>
      <c r="K13" s="78">
        <f t="shared" si="3"/>
        <v>3.569354528413656E-4</v>
      </c>
      <c r="L13" s="79"/>
      <c r="M13" s="80"/>
      <c r="N13" s="81">
        <f>分析係数表!H16</f>
        <v>1.6966840599225718E-2</v>
      </c>
      <c r="O13" s="82">
        <f t="shared" si="4"/>
        <v>0.25572453178619953</v>
      </c>
      <c r="P13" s="76">
        <f>分析係数表!C16</f>
        <v>4.9817336433078729E-2</v>
      </c>
      <c r="Q13" s="82">
        <f t="shared" si="5"/>
        <v>1.2739515034184638E-2</v>
      </c>
      <c r="R13" s="83">
        <v>1.5525386537830411E-2</v>
      </c>
      <c r="S13" s="84">
        <f t="shared" si="6"/>
        <v>2.6298347478133442E-2</v>
      </c>
      <c r="T13" s="85">
        <f>分析係数表!F16</f>
        <v>0.28614457831325302</v>
      </c>
      <c r="U13" s="86">
        <f t="shared" si="7"/>
        <v>7.5251295494658949E-3</v>
      </c>
      <c r="V13" s="87">
        <f>分析係数表!D16</f>
        <v>3.0120481927710843E-2</v>
      </c>
      <c r="W13" s="167">
        <f t="shared" si="8"/>
        <v>0</v>
      </c>
      <c r="X13" s="76">
        <f>分析係数表!E16</f>
        <v>1.8072289156626505E-2</v>
      </c>
      <c r="Y13" s="166">
        <f t="shared" si="9"/>
        <v>0</v>
      </c>
    </row>
    <row r="14" spans="1:25" x14ac:dyDescent="0.2">
      <c r="A14" s="6" t="s">
        <v>2</v>
      </c>
      <c r="B14" s="5" t="s">
        <v>365</v>
      </c>
      <c r="C14" s="90"/>
      <c r="D14" s="76">
        <f>投入係数表!U14</f>
        <v>4.0360801100749119E-2</v>
      </c>
      <c r="E14" s="77">
        <f t="shared" si="0"/>
        <v>4.036080110074912</v>
      </c>
      <c r="F14" s="76">
        <f>分析係数表!C17</f>
        <v>0.15217391304347827</v>
      </c>
      <c r="G14" s="77">
        <f t="shared" si="1"/>
        <v>0.61418610370705184</v>
      </c>
      <c r="H14" s="77">
        <v>0.68838318722866132</v>
      </c>
      <c r="I14" s="77">
        <f t="shared" si="2"/>
        <v>0.68838318722866132</v>
      </c>
      <c r="J14" s="76">
        <f>分析係数表!G17</f>
        <v>0.21460800902425267</v>
      </c>
      <c r="K14" s="78">
        <f t="shared" si="3"/>
        <v>0.14773254525691237</v>
      </c>
      <c r="L14" s="79"/>
      <c r="M14" s="80"/>
      <c r="N14" s="81">
        <f>分析係数表!H17</f>
        <v>2.9400213207653033E-3</v>
      </c>
      <c r="O14" s="82">
        <f t="shared" si="4"/>
        <v>4.4312055111100715E-2</v>
      </c>
      <c r="P14" s="76">
        <f>分析係数表!C17</f>
        <v>0.15217391304347827</v>
      </c>
      <c r="Q14" s="82">
        <f t="shared" si="5"/>
        <v>6.7431388212544569E-3</v>
      </c>
      <c r="R14" s="83">
        <v>1.7224119917997313E-2</v>
      </c>
      <c r="S14" s="84">
        <f t="shared" si="6"/>
        <v>0.70560730714665865</v>
      </c>
      <c r="T14" s="85">
        <f>分析係数表!F17</f>
        <v>0.3288212069937958</v>
      </c>
      <c r="U14" s="86">
        <f t="shared" si="7"/>
        <v>0.23201864639960629</v>
      </c>
      <c r="V14" s="87">
        <f>分析係数表!D17</f>
        <v>7.4732092498589961E-2</v>
      </c>
      <c r="W14" s="167">
        <f t="shared" si="8"/>
        <v>0</v>
      </c>
      <c r="X14" s="76">
        <f>分析係数表!E17</f>
        <v>6.9655950366610264E-2</v>
      </c>
      <c r="Y14" s="166">
        <f t="shared" si="9"/>
        <v>0</v>
      </c>
    </row>
    <row r="15" spans="1:25" x14ac:dyDescent="0.2">
      <c r="A15" s="6" t="s">
        <v>3</v>
      </c>
      <c r="B15" s="5" t="s">
        <v>31</v>
      </c>
      <c r="C15" s="90"/>
      <c r="D15" s="76">
        <f>投入係数表!U15</f>
        <v>9.3257911634306682E-3</v>
      </c>
      <c r="E15" s="77">
        <f t="shared" si="0"/>
        <v>0.93257911634306678</v>
      </c>
      <c r="F15" s="76">
        <f>分析係数表!C18</f>
        <v>0.51625386996904021</v>
      </c>
      <c r="G15" s="77">
        <f t="shared" si="1"/>
        <v>0.481447577864416</v>
      </c>
      <c r="H15" s="77">
        <v>0.55536676304382238</v>
      </c>
      <c r="I15" s="77">
        <f t="shared" si="2"/>
        <v>0.55536676304382238</v>
      </c>
      <c r="J15" s="76">
        <f>分析係数表!G18</f>
        <v>0.21552579365079366</v>
      </c>
      <c r="K15" s="78">
        <f t="shared" si="3"/>
        <v>0.11969586237229209</v>
      </c>
      <c r="L15" s="79"/>
      <c r="M15" s="80"/>
      <c r="N15" s="81">
        <f>分析係数表!H18</f>
        <v>4.488582169107333E-4</v>
      </c>
      <c r="O15" s="82">
        <f t="shared" si="4"/>
        <v>6.7651992536031623E-3</v>
      </c>
      <c r="P15" s="76">
        <f>分析係数表!C18</f>
        <v>0.51625386996904021</v>
      </c>
      <c r="Q15" s="82">
        <f t="shared" si="5"/>
        <v>3.4925602957842946E-3</v>
      </c>
      <c r="R15" s="83">
        <v>1.1283600386517267E-2</v>
      </c>
      <c r="S15" s="84">
        <f t="shared" si="6"/>
        <v>0.5666503634303397</v>
      </c>
      <c r="T15" s="85">
        <f>分析係数表!F18</f>
        <v>0.45783730158730157</v>
      </c>
      <c r="U15" s="86">
        <f t="shared" si="7"/>
        <v>0.25943367333641049</v>
      </c>
      <c r="V15" s="87">
        <f>分析係数表!D18</f>
        <v>4.1418650793650792E-2</v>
      </c>
      <c r="W15" s="167">
        <f t="shared" si="8"/>
        <v>0</v>
      </c>
      <c r="X15" s="76">
        <f>分析係数表!E18</f>
        <v>3.8690476190476192E-2</v>
      </c>
      <c r="Y15" s="166">
        <f t="shared" si="9"/>
        <v>0</v>
      </c>
    </row>
    <row r="16" spans="1:25" x14ac:dyDescent="0.2">
      <c r="A16" s="6" t="s">
        <v>4</v>
      </c>
      <c r="B16" s="5" t="s">
        <v>32</v>
      </c>
      <c r="C16" s="90"/>
      <c r="D16" s="76">
        <f>投入係数表!U16</f>
        <v>4.5864546705396726E-2</v>
      </c>
      <c r="E16" s="77">
        <f t="shared" si="0"/>
        <v>4.5864546705396725</v>
      </c>
      <c r="F16" s="76">
        <f>分析係数表!C19</f>
        <v>8.2563671984326903E-2</v>
      </c>
      <c r="G16" s="77">
        <f t="shared" si="1"/>
        <v>0.37867453898942161</v>
      </c>
      <c r="H16" s="77">
        <v>0.43369798576878577</v>
      </c>
      <c r="I16" s="77">
        <f t="shared" si="2"/>
        <v>0.43369798576878577</v>
      </c>
      <c r="J16" s="76">
        <f>分析係数表!G19</f>
        <v>5.7971014492753624E-2</v>
      </c>
      <c r="K16" s="78">
        <f t="shared" si="3"/>
        <v>2.5141912218480333E-2</v>
      </c>
      <c r="L16" s="79"/>
      <c r="M16" s="80"/>
      <c r="N16" s="81">
        <f>分析係数表!H19</f>
        <v>-1.1221455422768333E-4</v>
      </c>
      <c r="O16" s="82">
        <f t="shared" si="4"/>
        <v>-1.6912998134007906E-3</v>
      </c>
      <c r="P16" s="76">
        <f>分析係数表!C19</f>
        <v>8.2563671984326903E-2</v>
      </c>
      <c r="Q16" s="82">
        <f t="shared" si="5"/>
        <v>-1.3963992302077618E-4</v>
      </c>
      <c r="R16" s="83">
        <v>1.0413014644872428E-3</v>
      </c>
      <c r="S16" s="84">
        <f t="shared" si="6"/>
        <v>0.43473928723327299</v>
      </c>
      <c r="T16" s="85">
        <f>分析係数表!F19</f>
        <v>0.2402745995423341</v>
      </c>
      <c r="U16" s="86">
        <f t="shared" si="7"/>
        <v>0.10445680814529443</v>
      </c>
      <c r="V16" s="87">
        <f>分析係数表!D19</f>
        <v>4.6529366895499621E-2</v>
      </c>
      <c r="W16" s="167">
        <f t="shared" si="8"/>
        <v>0</v>
      </c>
      <c r="X16" s="76">
        <f>分析係数表!E19</f>
        <v>5.1106025934401222E-2</v>
      </c>
      <c r="Y16" s="166">
        <f t="shared" si="9"/>
        <v>0</v>
      </c>
    </row>
    <row r="17" spans="1:25" x14ac:dyDescent="0.2">
      <c r="A17" s="6" t="s">
        <v>5</v>
      </c>
      <c r="B17" s="5" t="s">
        <v>33</v>
      </c>
      <c r="C17" s="90"/>
      <c r="D17" s="76">
        <f>投入係数表!U17</f>
        <v>6.6809356367527897E-2</v>
      </c>
      <c r="E17" s="77">
        <f t="shared" si="0"/>
        <v>6.6809356367527899</v>
      </c>
      <c r="F17" s="76">
        <f>分析係数表!C20</f>
        <v>2.7239392352016778E-2</v>
      </c>
      <c r="G17" s="77">
        <f t="shared" si="1"/>
        <v>0.18198462708808028</v>
      </c>
      <c r="H17" s="77">
        <v>0.19609607072243376</v>
      </c>
      <c r="I17" s="77">
        <f t="shared" si="2"/>
        <v>0.19609607072243376</v>
      </c>
      <c r="J17" s="76">
        <f>分析係数表!G20</f>
        <v>0.10507246376811594</v>
      </c>
      <c r="K17" s="78">
        <f t="shared" si="3"/>
        <v>2.0604297286052821E-2</v>
      </c>
      <c r="L17" s="79"/>
      <c r="M17" s="80"/>
      <c r="N17" s="81">
        <f>分析係数表!H20</f>
        <v>5.610727711384166E-4</v>
      </c>
      <c r="O17" s="82">
        <f t="shared" si="4"/>
        <v>8.456499067003952E-3</v>
      </c>
      <c r="P17" s="76">
        <f>分析係数表!C20</f>
        <v>2.7239392352016778E-2</v>
      </c>
      <c r="Q17" s="82">
        <f t="shared" si="5"/>
        <v>2.3034989601058447E-4</v>
      </c>
      <c r="R17" s="83">
        <v>7.6512412494717712E-4</v>
      </c>
      <c r="S17" s="84">
        <f t="shared" si="6"/>
        <v>0.19686119484738093</v>
      </c>
      <c r="T17" s="85">
        <f>分析係数表!F20</f>
        <v>0.2318840579710145</v>
      </c>
      <c r="U17" s="86">
        <f t="shared" si="7"/>
        <v>4.5648972718233261E-2</v>
      </c>
      <c r="V17" s="87">
        <f>分析係数表!D20</f>
        <v>0</v>
      </c>
      <c r="W17" s="167">
        <f t="shared" si="8"/>
        <v>0</v>
      </c>
      <c r="X17" s="76">
        <f>分析係数表!E20</f>
        <v>0</v>
      </c>
      <c r="Y17" s="166">
        <f t="shared" si="9"/>
        <v>0</v>
      </c>
    </row>
    <row r="18" spans="1:25" x14ac:dyDescent="0.2">
      <c r="A18" s="6" t="s">
        <v>6</v>
      </c>
      <c r="B18" s="5" t="s">
        <v>34</v>
      </c>
      <c r="C18" s="90"/>
      <c r="D18" s="76">
        <f>投入係数表!U18</f>
        <v>2.8130255312643328E-2</v>
      </c>
      <c r="E18" s="77">
        <f t="shared" si="0"/>
        <v>2.8130255312643326</v>
      </c>
      <c r="F18" s="76">
        <f>分析係数表!C21</f>
        <v>0.24117205108940643</v>
      </c>
      <c r="G18" s="77">
        <f t="shared" si="1"/>
        <v>0.67842313714188629</v>
      </c>
      <c r="H18" s="77">
        <v>0.74237098740015761</v>
      </c>
      <c r="I18" s="77">
        <f t="shared" si="2"/>
        <v>0.74237098740015761</v>
      </c>
      <c r="J18" s="76">
        <f>分析係数表!G21</f>
        <v>0.28520236087689715</v>
      </c>
      <c r="K18" s="78">
        <f t="shared" si="3"/>
        <v>0.21172595825303822</v>
      </c>
      <c r="L18" s="79"/>
      <c r="M18" s="80"/>
      <c r="N18" s="81">
        <f>分析係数表!H21</f>
        <v>9.4260225551254001E-4</v>
      </c>
      <c r="O18" s="82">
        <f t="shared" si="4"/>
        <v>1.4206918432566643E-2</v>
      </c>
      <c r="P18" s="76">
        <f>分析係数表!C21</f>
        <v>0.24117205108940643</v>
      </c>
      <c r="Q18" s="82">
        <f t="shared" si="5"/>
        <v>3.4263116580419925E-3</v>
      </c>
      <c r="R18" s="83">
        <v>1.0088769863849401E-2</v>
      </c>
      <c r="S18" s="84">
        <f t="shared" si="6"/>
        <v>0.75245975726400705</v>
      </c>
      <c r="T18" s="85">
        <f>分析係数表!F21</f>
        <v>0.42559021922428331</v>
      </c>
      <c r="U18" s="86">
        <f t="shared" si="7"/>
        <v>0.32023951305143977</v>
      </c>
      <c r="V18" s="87">
        <f>分析係数表!D21</f>
        <v>8.8743676222596962E-2</v>
      </c>
      <c r="W18" s="167">
        <f t="shared" si="8"/>
        <v>0</v>
      </c>
      <c r="X18" s="76">
        <f>分析係数表!E21</f>
        <v>7.2512647554806076E-2</v>
      </c>
      <c r="Y18" s="166">
        <f t="shared" si="9"/>
        <v>0</v>
      </c>
    </row>
    <row r="19" spans="1:25" x14ac:dyDescent="0.2">
      <c r="A19" s="6" t="s">
        <v>7</v>
      </c>
      <c r="B19" s="5" t="s">
        <v>269</v>
      </c>
      <c r="C19" s="90"/>
      <c r="D19" s="76">
        <f>投入係数表!U19</f>
        <v>1.3606482189267697E-2</v>
      </c>
      <c r="E19" s="77">
        <f t="shared" si="0"/>
        <v>1.3606482189267697</v>
      </c>
      <c r="F19" s="76">
        <f>分析係数表!C22</f>
        <v>3.5323801513877262E-2</v>
      </c>
      <c r="G19" s="77">
        <f t="shared" si="1"/>
        <v>4.806326761557983E-2</v>
      </c>
      <c r="H19" s="77">
        <v>5.1724101875789678E-2</v>
      </c>
      <c r="I19" s="77">
        <f t="shared" si="2"/>
        <v>5.1724101875789678E-2</v>
      </c>
      <c r="J19" s="76">
        <f>分析係数表!G22</f>
        <v>0.19469026548672566</v>
      </c>
      <c r="K19" s="78">
        <f t="shared" si="3"/>
        <v>1.0070179126259937E-2</v>
      </c>
      <c r="L19" s="79"/>
      <c r="M19" s="80"/>
      <c r="N19" s="81">
        <f>分析係数表!H22</f>
        <v>4.4885821691073332E-5</v>
      </c>
      <c r="O19" s="82">
        <f t="shared" si="4"/>
        <v>6.7651992536031625E-4</v>
      </c>
      <c r="P19" s="76">
        <f>分析係数表!C22</f>
        <v>3.5323801513877262E-2</v>
      </c>
      <c r="Q19" s="82">
        <f t="shared" si="5"/>
        <v>2.3897255563610871E-5</v>
      </c>
      <c r="R19" s="83">
        <v>2.933062892587996E-4</v>
      </c>
      <c r="S19" s="84">
        <f t="shared" si="6"/>
        <v>5.2017408165048476E-2</v>
      </c>
      <c r="T19" s="85">
        <f>分析係数表!F22</f>
        <v>0.41199606686332352</v>
      </c>
      <c r="U19" s="86">
        <f t="shared" si="7"/>
        <v>2.1430967572424103E-2</v>
      </c>
      <c r="V19" s="87">
        <f>分析係数表!D22</f>
        <v>8.6529006882989187E-2</v>
      </c>
      <c r="W19" s="167">
        <f t="shared" si="8"/>
        <v>0</v>
      </c>
      <c r="X19" s="76">
        <f>分析係数表!E22</f>
        <v>8.9478859390363819E-2</v>
      </c>
      <c r="Y19" s="166">
        <f t="shared" si="9"/>
        <v>0</v>
      </c>
    </row>
    <row r="20" spans="1:25" x14ac:dyDescent="0.2">
      <c r="A20" s="6" t="s">
        <v>8</v>
      </c>
      <c r="B20" s="5" t="s">
        <v>270</v>
      </c>
      <c r="C20" s="90"/>
      <c r="D20" s="76">
        <f>投入係数表!U20</f>
        <v>2.4461091576211589E-3</v>
      </c>
      <c r="E20" s="77">
        <f t="shared" si="0"/>
        <v>0.24461091576211588</v>
      </c>
      <c r="F20" s="76">
        <f>分析係数表!C23</f>
        <v>0</v>
      </c>
      <c r="G20" s="77">
        <f t="shared" si="1"/>
        <v>0</v>
      </c>
      <c r="H20" s="77">
        <v>0</v>
      </c>
      <c r="I20" s="77">
        <f t="shared" si="2"/>
        <v>0</v>
      </c>
      <c r="J20" s="76">
        <f>分析係数表!G23</f>
        <v>0.21571476472560636</v>
      </c>
      <c r="K20" s="78">
        <f t="shared" si="3"/>
        <v>0</v>
      </c>
      <c r="L20" s="79"/>
      <c r="M20" s="80"/>
      <c r="N20" s="81">
        <f>分析係数表!H23</f>
        <v>2.2442910845536666E-5</v>
      </c>
      <c r="O20" s="82">
        <f t="shared" si="4"/>
        <v>3.3825996268015813E-4</v>
      </c>
      <c r="P20" s="76">
        <f>分析係数表!C23</f>
        <v>0</v>
      </c>
      <c r="Q20" s="82">
        <f t="shared" si="5"/>
        <v>0</v>
      </c>
      <c r="R20" s="83">
        <v>0</v>
      </c>
      <c r="S20" s="84">
        <f t="shared" si="6"/>
        <v>0</v>
      </c>
      <c r="T20" s="85">
        <f>分析係数表!F23</f>
        <v>0.43970045825416343</v>
      </c>
      <c r="U20" s="86">
        <f t="shared" si="7"/>
        <v>0</v>
      </c>
      <c r="V20" s="87">
        <f>分析係数表!D23</f>
        <v>2.7830557728847658E-2</v>
      </c>
      <c r="W20" s="167">
        <f t="shared" si="8"/>
        <v>0</v>
      </c>
      <c r="X20" s="76">
        <f>分析係数表!E23</f>
        <v>2.7159941879959765E-2</v>
      </c>
      <c r="Y20" s="166">
        <f t="shared" si="9"/>
        <v>0</v>
      </c>
    </row>
    <row r="21" spans="1:25" x14ac:dyDescent="0.2">
      <c r="A21" s="6" t="s">
        <v>9</v>
      </c>
      <c r="B21" s="5" t="s">
        <v>271</v>
      </c>
      <c r="C21" s="90"/>
      <c r="D21" s="76">
        <f>投入係数表!U21</f>
        <v>1.0701727564592571E-3</v>
      </c>
      <c r="E21" s="77">
        <f t="shared" si="0"/>
        <v>0.10701727564592571</v>
      </c>
      <c r="F21" s="76">
        <f>分析係数表!C24</f>
        <v>0.4951060358890701</v>
      </c>
      <c r="G21" s="77">
        <f t="shared" si="1"/>
        <v>5.2984899116702205E-2</v>
      </c>
      <c r="H21" s="77">
        <v>6.7619438856109867E-2</v>
      </c>
      <c r="I21" s="77">
        <f t="shared" si="2"/>
        <v>6.7619438856109867E-2</v>
      </c>
      <c r="J21" s="76">
        <f>分析係数表!G24</f>
        <v>0.20816733067729085</v>
      </c>
      <c r="K21" s="78">
        <f t="shared" si="3"/>
        <v>1.4076158088572672E-2</v>
      </c>
      <c r="L21" s="79"/>
      <c r="M21" s="80"/>
      <c r="N21" s="81">
        <f>分析係数表!H24</f>
        <v>3.5908657352858665E-4</v>
      </c>
      <c r="O21" s="82">
        <f t="shared" si="4"/>
        <v>5.41215940288253E-3</v>
      </c>
      <c r="P21" s="76">
        <f>分析係数表!C24</f>
        <v>0.4951060358890701</v>
      </c>
      <c r="Q21" s="82">
        <f t="shared" si="5"/>
        <v>2.6795927875609259E-3</v>
      </c>
      <c r="R21" s="83">
        <v>1.3141748517668424E-2</v>
      </c>
      <c r="S21" s="84">
        <f t="shared" si="6"/>
        <v>8.0761187373778298E-2</v>
      </c>
      <c r="T21" s="85">
        <f>分析係数表!F24</f>
        <v>0.39043824701195218</v>
      </c>
      <c r="U21" s="86">
        <f t="shared" si="7"/>
        <v>3.1532256424821804E-2</v>
      </c>
      <c r="V21" s="87">
        <f>分析係数表!D24</f>
        <v>1.4940239043824702E-2</v>
      </c>
      <c r="W21" s="167">
        <f t="shared" si="8"/>
        <v>0</v>
      </c>
      <c r="X21" s="76">
        <f>分析係数表!E24</f>
        <v>1.0956175298804782E-2</v>
      </c>
      <c r="Y21" s="166">
        <f t="shared" si="9"/>
        <v>0</v>
      </c>
    </row>
    <row r="22" spans="1:25" x14ac:dyDescent="0.2">
      <c r="A22" s="6" t="s">
        <v>10</v>
      </c>
      <c r="B22" s="5" t="s">
        <v>272</v>
      </c>
      <c r="C22" s="90"/>
      <c r="D22" s="76">
        <f>投入係数表!U22</f>
        <v>0.15028283137134996</v>
      </c>
      <c r="E22" s="77">
        <f t="shared" si="0"/>
        <v>15.028283137134995</v>
      </c>
      <c r="F22" s="76">
        <f>分析係数表!C25</f>
        <v>2.1697016660209179E-2</v>
      </c>
      <c r="G22" s="77">
        <f t="shared" si="1"/>
        <v>0.32606890960075863</v>
      </c>
      <c r="H22" s="77">
        <v>0.34580684925432259</v>
      </c>
      <c r="I22" s="77">
        <f t="shared" si="2"/>
        <v>0.34580684925432259</v>
      </c>
      <c r="J22" s="76">
        <f>分析係数表!G25</f>
        <v>0.19533527696793002</v>
      </c>
      <c r="K22" s="78">
        <f t="shared" si="3"/>
        <v>6.7548276676500332E-2</v>
      </c>
      <c r="L22" s="79"/>
      <c r="M22" s="80"/>
      <c r="N22" s="81">
        <f>分析係数表!H25</f>
        <v>5.2740840487011166E-4</v>
      </c>
      <c r="O22" s="82">
        <f t="shared" si="4"/>
        <v>7.9491091229837163E-3</v>
      </c>
      <c r="P22" s="76">
        <f>分析係数表!C25</f>
        <v>2.1697016660209179E-2</v>
      </c>
      <c r="Q22" s="82">
        <f t="shared" si="5"/>
        <v>1.7247195307519846E-4</v>
      </c>
      <c r="R22" s="83">
        <v>1.3865388486999769E-3</v>
      </c>
      <c r="S22" s="84">
        <f t="shared" si="6"/>
        <v>0.34719338810302258</v>
      </c>
      <c r="T22" s="85">
        <f>分析係数表!F25</f>
        <v>0.34839650145772594</v>
      </c>
      <c r="U22" s="86">
        <f t="shared" si="7"/>
        <v>0.12096096174434752</v>
      </c>
      <c r="V22" s="87">
        <f>分析係数表!D25</f>
        <v>0.22157434402332363</v>
      </c>
      <c r="W22" s="167">
        <f t="shared" si="8"/>
        <v>0</v>
      </c>
      <c r="X22" s="76">
        <f>分析係数表!E25</f>
        <v>0.11661807580174927</v>
      </c>
      <c r="Y22" s="166">
        <f t="shared" si="9"/>
        <v>0</v>
      </c>
    </row>
    <row r="23" spans="1:25" x14ac:dyDescent="0.2">
      <c r="A23" s="6" t="s">
        <v>11</v>
      </c>
      <c r="B23" s="5" t="s">
        <v>35</v>
      </c>
      <c r="C23" s="75">
        <f>最終需要_まとめ!C24</f>
        <v>100</v>
      </c>
      <c r="D23" s="76">
        <f>投入係数表!U23</f>
        <v>0.11894205778932884</v>
      </c>
      <c r="E23" s="77">
        <f t="shared" si="0"/>
        <v>11.894205778932884</v>
      </c>
      <c r="F23" s="76">
        <f>分析係数表!C26</f>
        <v>0.4020083102493075</v>
      </c>
      <c r="G23" s="77">
        <f t="shared" si="1"/>
        <v>4.7815695669463567</v>
      </c>
      <c r="H23" s="77">
        <v>5.035147737357855</v>
      </c>
      <c r="I23" s="77">
        <f t="shared" si="2"/>
        <v>105.03514773735786</v>
      </c>
      <c r="J23" s="76">
        <f>分析係数表!G26</f>
        <v>0.19660602354380063</v>
      </c>
      <c r="K23" s="78">
        <f t="shared" si="3"/>
        <v>20.650542728977559</v>
      </c>
      <c r="L23" s="79"/>
      <c r="M23" s="80"/>
      <c r="N23" s="81">
        <f>分析係数表!H26</f>
        <v>1.0985804858890199E-2</v>
      </c>
      <c r="O23" s="82">
        <f t="shared" si="4"/>
        <v>0.16557825173193741</v>
      </c>
      <c r="P23" s="76">
        <f>分析係数表!C26</f>
        <v>0.4020083102493075</v>
      </c>
      <c r="Q23" s="82">
        <f t="shared" si="5"/>
        <v>6.6563833192790633E-2</v>
      </c>
      <c r="R23" s="83">
        <v>7.3660629654199353E-2</v>
      </c>
      <c r="S23" s="84">
        <f t="shared" si="6"/>
        <v>105.10880836701206</v>
      </c>
      <c r="T23" s="85">
        <f>分析係数表!F26</f>
        <v>0.33374101819293683</v>
      </c>
      <c r="U23" s="86">
        <f t="shared" si="7"/>
        <v>35.079120725452881</v>
      </c>
      <c r="V23" s="87">
        <f>分析係数表!D26</f>
        <v>1.513530041278092E-2</v>
      </c>
      <c r="W23" s="167">
        <f t="shared" si="8"/>
        <v>2</v>
      </c>
      <c r="X23" s="76">
        <f>分析係数表!E26</f>
        <v>1.5288182235132243E-2</v>
      </c>
      <c r="Y23" s="166">
        <f t="shared" si="9"/>
        <v>2</v>
      </c>
    </row>
    <row r="24" spans="1:25" x14ac:dyDescent="0.2">
      <c r="A24" s="6" t="s">
        <v>12</v>
      </c>
      <c r="B24" s="5" t="s">
        <v>366</v>
      </c>
      <c r="C24" s="90"/>
      <c r="D24" s="76">
        <f>投入係数表!U24</f>
        <v>0</v>
      </c>
      <c r="E24" s="77">
        <f t="shared" si="0"/>
        <v>0</v>
      </c>
      <c r="F24" s="76">
        <f>分析係数表!C27</f>
        <v>0.43829355002539361</v>
      </c>
      <c r="G24" s="77">
        <f t="shared" si="1"/>
        <v>0</v>
      </c>
      <c r="H24" s="77">
        <v>1.9162557408067403E-3</v>
      </c>
      <c r="I24" s="77">
        <f t="shared" si="2"/>
        <v>1.9162557408067403E-3</v>
      </c>
      <c r="J24" s="76">
        <f>分析係数表!G27</f>
        <v>0.17011899515204937</v>
      </c>
      <c r="K24" s="78">
        <f t="shared" si="3"/>
        <v>3.2599150108038864E-4</v>
      </c>
      <c r="L24" s="79"/>
      <c r="M24" s="80"/>
      <c r="N24" s="81">
        <f>分析係数表!H27</f>
        <v>1.1098019413117881E-2</v>
      </c>
      <c r="O24" s="82">
        <f t="shared" si="4"/>
        <v>0.16726955154533818</v>
      </c>
      <c r="P24" s="76">
        <f>分析係数表!C27</f>
        <v>0.43829355002539361</v>
      </c>
      <c r="Q24" s="82">
        <f t="shared" si="5"/>
        <v>7.3313165557961829E-2</v>
      </c>
      <c r="R24" s="83">
        <v>7.5023667123154239E-2</v>
      </c>
      <c r="S24" s="84">
        <f t="shared" si="6"/>
        <v>7.693992286396098E-2</v>
      </c>
      <c r="T24" s="85">
        <f>分析係数表!F27</f>
        <v>0.31996474217717058</v>
      </c>
      <c r="U24" s="86">
        <f t="shared" si="7"/>
        <v>2.4618062582298667E-2</v>
      </c>
      <c r="V24" s="87">
        <f>分析係数表!D27</f>
        <v>4.2309387395328336E-2</v>
      </c>
      <c r="W24" s="167">
        <f t="shared" si="8"/>
        <v>0</v>
      </c>
      <c r="X24" s="76">
        <f>分析係数表!E27</f>
        <v>4.9360951961216398E-2</v>
      </c>
      <c r="Y24" s="166">
        <f t="shared" si="9"/>
        <v>0</v>
      </c>
    </row>
    <row r="25" spans="1:25" x14ac:dyDescent="0.2">
      <c r="A25" s="6" t="s">
        <v>13</v>
      </c>
      <c r="B25" s="5" t="s">
        <v>192</v>
      </c>
      <c r="C25" s="90"/>
      <c r="D25" s="76">
        <f>投入係数表!U25</f>
        <v>0</v>
      </c>
      <c r="E25" s="77">
        <f t="shared" si="0"/>
        <v>0</v>
      </c>
      <c r="F25" s="76">
        <f>分析係数表!C28</f>
        <v>5.3001622498647927E-2</v>
      </c>
      <c r="G25" s="77">
        <f t="shared" si="1"/>
        <v>0</v>
      </c>
      <c r="H25" s="77">
        <v>3.8760573738854209E-3</v>
      </c>
      <c r="I25" s="77">
        <f t="shared" si="2"/>
        <v>3.8760573738854209E-3</v>
      </c>
      <c r="J25" s="76">
        <f>分析係数表!G28</f>
        <v>0.12481857764876633</v>
      </c>
      <c r="K25" s="78">
        <f t="shared" si="3"/>
        <v>4.8380396829339072E-4</v>
      </c>
      <c r="L25" s="79"/>
      <c r="M25" s="80"/>
      <c r="N25" s="81">
        <f>分析係数表!H28</f>
        <v>2.0793356898389723E-2</v>
      </c>
      <c r="O25" s="82">
        <f t="shared" si="4"/>
        <v>0.31339785542316656</v>
      </c>
      <c r="P25" s="76">
        <f>分析係数表!C28</f>
        <v>5.3001622498647927E-2</v>
      </c>
      <c r="Q25" s="82">
        <f t="shared" si="5"/>
        <v>1.6610594825024513E-2</v>
      </c>
      <c r="R25" s="83">
        <v>1.7986166033891561E-2</v>
      </c>
      <c r="S25" s="84">
        <f t="shared" si="6"/>
        <v>2.1862223407776982E-2</v>
      </c>
      <c r="T25" s="85">
        <f>分析係数表!F28</f>
        <v>0.21335268505079827</v>
      </c>
      <c r="U25" s="86">
        <f t="shared" si="7"/>
        <v>4.6643640652296323E-3</v>
      </c>
      <c r="V25" s="87">
        <f>分析係数表!D28</f>
        <v>0.1204644412191582</v>
      </c>
      <c r="W25" s="167">
        <f t="shared" si="8"/>
        <v>0</v>
      </c>
      <c r="X25" s="76">
        <f>分析係数表!E28</f>
        <v>0.11683599419448476</v>
      </c>
      <c r="Y25" s="166">
        <f t="shared" si="9"/>
        <v>0</v>
      </c>
    </row>
    <row r="26" spans="1:25" x14ac:dyDescent="0.2">
      <c r="A26" s="6" t="s">
        <v>14</v>
      </c>
      <c r="B26" s="5" t="s">
        <v>50</v>
      </c>
      <c r="C26" s="90"/>
      <c r="D26" s="76">
        <f>投入係数表!U26</f>
        <v>4.1278092034857054E-3</v>
      </c>
      <c r="E26" s="77">
        <f t="shared" si="0"/>
        <v>0.41278092034857056</v>
      </c>
      <c r="F26" s="76">
        <f>分析係数表!C29</f>
        <v>0.65190409026798313</v>
      </c>
      <c r="G26" s="77">
        <f t="shared" si="1"/>
        <v>0.26909357035981568</v>
      </c>
      <c r="H26" s="77">
        <v>0.3896112617813155</v>
      </c>
      <c r="I26" s="77">
        <f t="shared" si="2"/>
        <v>0.3896112617813155</v>
      </c>
      <c r="J26" s="76">
        <f>分析係数表!G29</f>
        <v>0.25912644337660473</v>
      </c>
      <c r="K26" s="78">
        <f t="shared" si="3"/>
        <v>0.10095858056486358</v>
      </c>
      <c r="L26" s="79"/>
      <c r="M26" s="80"/>
      <c r="N26" s="81">
        <f>分析係数表!H29</f>
        <v>1.0054424058800426E-2</v>
      </c>
      <c r="O26" s="82">
        <f t="shared" si="4"/>
        <v>0.15154046328071083</v>
      </c>
      <c r="P26" s="76">
        <f>分析係数表!C29</f>
        <v>0.65190409026798313</v>
      </c>
      <c r="Q26" s="82">
        <f t="shared" si="5"/>
        <v>9.8789847853800489E-2</v>
      </c>
      <c r="R26" s="83">
        <v>0.16843764544464845</v>
      </c>
      <c r="S26" s="84">
        <f t="shared" si="6"/>
        <v>0.55804890722596401</v>
      </c>
      <c r="T26" s="85">
        <f>分析係数表!F29</f>
        <v>0.37595926271247221</v>
      </c>
      <c r="U26" s="86">
        <f t="shared" si="7"/>
        <v>0.20980365571817422</v>
      </c>
      <c r="V26" s="87">
        <f>分析係数表!D29</f>
        <v>5.8165387649716703E-2</v>
      </c>
      <c r="W26" s="167">
        <f t="shared" si="8"/>
        <v>0</v>
      </c>
      <c r="X26" s="76">
        <f>分析係数表!E29</f>
        <v>4.2817184250161372E-2</v>
      </c>
      <c r="Y26" s="166">
        <f t="shared" si="9"/>
        <v>0</v>
      </c>
    </row>
    <row r="27" spans="1:25" x14ac:dyDescent="0.2">
      <c r="A27" s="6" t="s">
        <v>15</v>
      </c>
      <c r="B27" s="5" t="s">
        <v>36</v>
      </c>
      <c r="C27" s="90"/>
      <c r="D27" s="76">
        <f>投入係数表!U27</f>
        <v>1.834581868215869E-3</v>
      </c>
      <c r="E27" s="77">
        <f t="shared" si="0"/>
        <v>0.1834581868215869</v>
      </c>
      <c r="F27" s="76">
        <f>分析係数表!C30</f>
        <v>1</v>
      </c>
      <c r="G27" s="77">
        <f t="shared" si="1"/>
        <v>0.1834581868215869</v>
      </c>
      <c r="H27" s="77">
        <v>0.23294664759279798</v>
      </c>
      <c r="I27" s="77">
        <f t="shared" si="2"/>
        <v>0.23294664759279798</v>
      </c>
      <c r="J27" s="76">
        <f>分析係数表!G30</f>
        <v>0.34475873544093177</v>
      </c>
      <c r="K27" s="78">
        <f t="shared" si="3"/>
        <v>8.0310391649297402E-2</v>
      </c>
      <c r="L27" s="79"/>
      <c r="M27" s="80"/>
      <c r="N27" s="81">
        <f>分析係数表!H30</f>
        <v>0</v>
      </c>
      <c r="O27" s="82">
        <f t="shared" si="4"/>
        <v>0</v>
      </c>
      <c r="P27" s="76">
        <f>分析係数表!C30</f>
        <v>1</v>
      </c>
      <c r="Q27" s="82">
        <f t="shared" si="5"/>
        <v>0</v>
      </c>
      <c r="R27" s="83">
        <v>3.7126640936358583E-2</v>
      </c>
      <c r="S27" s="84">
        <f t="shared" si="6"/>
        <v>0.27007328852915657</v>
      </c>
      <c r="T27" s="85">
        <f>分析係数表!F30</f>
        <v>0.43948973932334995</v>
      </c>
      <c r="U27" s="86">
        <f t="shared" si="7"/>
        <v>0.1186944391738789</v>
      </c>
      <c r="V27" s="87">
        <f>分析係数表!D30</f>
        <v>0.13666112035496394</v>
      </c>
      <c r="W27" s="167">
        <f t="shared" si="8"/>
        <v>0</v>
      </c>
      <c r="X27" s="76">
        <f>分析係数表!E30</f>
        <v>8.1752634498058793E-2</v>
      </c>
      <c r="Y27" s="166">
        <f t="shared" si="9"/>
        <v>0</v>
      </c>
    </row>
    <row r="28" spans="1:25" x14ac:dyDescent="0.2">
      <c r="A28" s="6" t="s">
        <v>16</v>
      </c>
      <c r="B28" s="5" t="s">
        <v>193</v>
      </c>
      <c r="C28" s="90"/>
      <c r="D28" s="76">
        <f>投入係数表!U28</f>
        <v>9.3257911634306682E-3</v>
      </c>
      <c r="E28" s="77">
        <f t="shared" si="0"/>
        <v>0.93257911634306678</v>
      </c>
      <c r="F28" s="76">
        <f>分析係数表!C31</f>
        <v>0.24163027656477443</v>
      </c>
      <c r="G28" s="77">
        <f t="shared" si="1"/>
        <v>0.22533934980050818</v>
      </c>
      <c r="H28" s="77">
        <v>0.29018071125485118</v>
      </c>
      <c r="I28" s="77">
        <f t="shared" si="2"/>
        <v>0.29018071125485118</v>
      </c>
      <c r="J28" s="76">
        <f>分析係数表!G31</f>
        <v>7.02247191011236E-2</v>
      </c>
      <c r="K28" s="78">
        <f t="shared" si="3"/>
        <v>2.0377858936436181E-2</v>
      </c>
      <c r="L28" s="79"/>
      <c r="M28" s="80"/>
      <c r="N28" s="81">
        <f>分析係数表!H31</f>
        <v>2.3138641081748304E-2</v>
      </c>
      <c r="O28" s="82">
        <f t="shared" si="4"/>
        <v>0.34874602152324308</v>
      </c>
      <c r="P28" s="76">
        <f>分析係数表!C31</f>
        <v>0.24163027656477443</v>
      </c>
      <c r="Q28" s="82">
        <f t="shared" si="5"/>
        <v>8.4267597631525998E-2</v>
      </c>
      <c r="R28" s="83">
        <v>0.11144042281365582</v>
      </c>
      <c r="S28" s="84">
        <f t="shared" si="6"/>
        <v>0.40162113406850697</v>
      </c>
      <c r="T28" s="85">
        <f>分析係数表!F31</f>
        <v>0.24349497338852749</v>
      </c>
      <c r="U28" s="86">
        <f t="shared" si="7"/>
        <v>9.7792727352281339E-2</v>
      </c>
      <c r="V28" s="87">
        <f>分析係数表!D31</f>
        <v>2.9568302779420464E-4</v>
      </c>
      <c r="W28" s="167">
        <f t="shared" si="8"/>
        <v>0</v>
      </c>
      <c r="X28" s="76">
        <f>分析係数表!E31</f>
        <v>2.9568302779420464E-4</v>
      </c>
      <c r="Y28" s="166">
        <f t="shared" si="9"/>
        <v>0</v>
      </c>
    </row>
    <row r="29" spans="1:25" x14ac:dyDescent="0.2">
      <c r="A29" s="6" t="s">
        <v>17</v>
      </c>
      <c r="B29" s="5" t="s">
        <v>273</v>
      </c>
      <c r="C29" s="90"/>
      <c r="D29" s="76">
        <f>投入係数表!U29</f>
        <v>4.5864546705396726E-4</v>
      </c>
      <c r="E29" s="77">
        <f t="shared" si="0"/>
        <v>4.5864546705396726E-2</v>
      </c>
      <c r="F29" s="76">
        <f>分析係数表!C32</f>
        <v>0.66123499142367059</v>
      </c>
      <c r="G29" s="77">
        <f t="shared" si="1"/>
        <v>3.0327243147393542E-2</v>
      </c>
      <c r="H29" s="77">
        <v>4.4887735221202277E-2</v>
      </c>
      <c r="I29" s="77">
        <f t="shared" si="2"/>
        <v>4.4887735221202277E-2</v>
      </c>
      <c r="J29" s="76">
        <f>分析係数表!G32</f>
        <v>0.1404639175257732</v>
      </c>
      <c r="K29" s="78">
        <f t="shared" si="3"/>
        <v>6.3051071380297013E-3</v>
      </c>
      <c r="L29" s="79"/>
      <c r="M29" s="80"/>
      <c r="N29" s="81">
        <f>分析係数表!H32</f>
        <v>6.5982157885877794E-3</v>
      </c>
      <c r="O29" s="82">
        <f t="shared" si="4"/>
        <v>9.9448429027966481E-2</v>
      </c>
      <c r="P29" s="76">
        <f>分析係数表!C32</f>
        <v>0.66123499142367059</v>
      </c>
      <c r="Q29" s="82">
        <f t="shared" si="5"/>
        <v>6.5758781115404924E-2</v>
      </c>
      <c r="R29" s="83">
        <v>8.6512238159731719E-2</v>
      </c>
      <c r="S29" s="84">
        <f t="shared" si="6"/>
        <v>0.13139997338093401</v>
      </c>
      <c r="T29" s="85">
        <f>分析係数表!F32</f>
        <v>0.47938144329896909</v>
      </c>
      <c r="U29" s="86">
        <f t="shared" si="7"/>
        <v>6.2990708888798264E-2</v>
      </c>
      <c r="V29" s="87">
        <f>分析係数表!D32</f>
        <v>7.7319587628865982E-3</v>
      </c>
      <c r="W29" s="167">
        <f t="shared" si="8"/>
        <v>0</v>
      </c>
      <c r="X29" s="76">
        <f>分析係数表!E32</f>
        <v>1.1597938144329897E-2</v>
      </c>
      <c r="Y29" s="166">
        <f t="shared" si="9"/>
        <v>0</v>
      </c>
    </row>
    <row r="30" spans="1:25" x14ac:dyDescent="0.2">
      <c r="A30" s="6" t="s">
        <v>18</v>
      </c>
      <c r="B30" s="5" t="s">
        <v>274</v>
      </c>
      <c r="C30" s="90"/>
      <c r="D30" s="76">
        <f>投入係数表!U30</f>
        <v>1.5288182235132243E-4</v>
      </c>
      <c r="E30" s="77">
        <f t="shared" si="0"/>
        <v>1.5288182235132243E-2</v>
      </c>
      <c r="F30" s="76">
        <f>分析係数表!C33</f>
        <v>1</v>
      </c>
      <c r="G30" s="77">
        <f t="shared" si="1"/>
        <v>1.5288182235132243E-2</v>
      </c>
      <c r="H30" s="77">
        <v>3.493992372617933E-2</v>
      </c>
      <c r="I30" s="77">
        <f t="shared" si="2"/>
        <v>3.493992372617933E-2</v>
      </c>
      <c r="J30" s="76">
        <f>分析係数表!G33</f>
        <v>0.50865580448065173</v>
      </c>
      <c r="K30" s="78">
        <f t="shared" si="3"/>
        <v>1.7772395011432358E-2</v>
      </c>
      <c r="L30" s="79"/>
      <c r="M30" s="80"/>
      <c r="N30" s="81">
        <f>分析係数表!H33</f>
        <v>9.7626662178084496E-4</v>
      </c>
      <c r="O30" s="82">
        <f t="shared" si="4"/>
        <v>1.4714308376586879E-2</v>
      </c>
      <c r="P30" s="76">
        <f>分析係数表!C33</f>
        <v>1</v>
      </c>
      <c r="Q30" s="82">
        <f t="shared" si="5"/>
        <v>1.4714308376586879E-2</v>
      </c>
      <c r="R30" s="83">
        <v>5.5750075970747173E-2</v>
      </c>
      <c r="S30" s="84">
        <f t="shared" si="6"/>
        <v>9.068999969692651E-2</v>
      </c>
      <c r="T30" s="85">
        <f>分析係数表!F33</f>
        <v>0.64307535641547864</v>
      </c>
      <c r="U30" s="86">
        <f t="shared" si="7"/>
        <v>5.8320503878420665E-2</v>
      </c>
      <c r="V30" s="87">
        <f>分析係数表!D33</f>
        <v>3.4623217922606926E-2</v>
      </c>
      <c r="W30" s="167">
        <f t="shared" si="8"/>
        <v>0</v>
      </c>
      <c r="X30" s="76">
        <f>分析係数表!E33</f>
        <v>3.0549898167006109E-2</v>
      </c>
      <c r="Y30" s="166">
        <f t="shared" si="9"/>
        <v>0</v>
      </c>
    </row>
    <row r="31" spans="1:25" x14ac:dyDescent="0.2">
      <c r="A31" s="6" t="s">
        <v>19</v>
      </c>
      <c r="B31" s="5" t="s">
        <v>275</v>
      </c>
      <c r="C31" s="90"/>
      <c r="D31" s="76">
        <f>投入係数表!U31</f>
        <v>5.1979819599449625E-2</v>
      </c>
      <c r="E31" s="77">
        <f t="shared" si="0"/>
        <v>5.1979819599449621</v>
      </c>
      <c r="F31" s="76">
        <f>分析係数表!C34</f>
        <v>0.39190090916673614</v>
      </c>
      <c r="G31" s="77">
        <f t="shared" si="1"/>
        <v>2.0370938559347236</v>
      </c>
      <c r="H31" s="77">
        <v>2.2750963636377648</v>
      </c>
      <c r="I31" s="77">
        <f t="shared" si="2"/>
        <v>2.2750963636377648</v>
      </c>
      <c r="J31" s="76">
        <f>分析係数表!G34</f>
        <v>0.42497247587591475</v>
      </c>
      <c r="K31" s="78">
        <f t="shared" si="3"/>
        <v>0.96685333451143141</v>
      </c>
      <c r="L31" s="79"/>
      <c r="M31" s="80"/>
      <c r="N31" s="81">
        <f>分析係数表!H34</f>
        <v>0.16350782696515739</v>
      </c>
      <c r="O31" s="82">
        <f t="shared" si="4"/>
        <v>2.4643929581062922</v>
      </c>
      <c r="P31" s="76">
        <f>分析係数表!C34</f>
        <v>0.39190090916673614</v>
      </c>
      <c r="Q31" s="82">
        <f t="shared" si="5"/>
        <v>0.96579784082595821</v>
      </c>
      <c r="R31" s="83">
        <v>1.0701584879854849</v>
      </c>
      <c r="S31" s="84">
        <f t="shared" si="6"/>
        <v>3.3452548516232499</v>
      </c>
      <c r="T31" s="85">
        <f>分析係数表!F34</f>
        <v>0.69697558448287023</v>
      </c>
      <c r="U31" s="86">
        <f t="shared" si="7"/>
        <v>2.3315609554542718</v>
      </c>
      <c r="V31" s="87">
        <f>分析係数表!D34</f>
        <v>0.24415517129719577</v>
      </c>
      <c r="W31" s="167">
        <f t="shared" si="8"/>
        <v>1</v>
      </c>
      <c r="X31" s="76">
        <f>分析係数表!E34</f>
        <v>0.16831811411178033</v>
      </c>
      <c r="Y31" s="166">
        <f t="shared" si="9"/>
        <v>1</v>
      </c>
    </row>
    <row r="32" spans="1:25" x14ac:dyDescent="0.2">
      <c r="A32" s="6" t="s">
        <v>20</v>
      </c>
      <c r="B32" s="5" t="s">
        <v>37</v>
      </c>
      <c r="C32" s="90"/>
      <c r="D32" s="76">
        <f>投入係数表!U32</f>
        <v>5.8095092493502523E-3</v>
      </c>
      <c r="E32" s="77">
        <f t="shared" si="0"/>
        <v>0.5809509249350252</v>
      </c>
      <c r="F32" s="76">
        <f>分析係数表!C35</f>
        <v>0.83185840707964598</v>
      </c>
      <c r="G32" s="77">
        <f t="shared" si="1"/>
        <v>0.48326891100789704</v>
      </c>
      <c r="H32" s="77">
        <v>0.63278644086206548</v>
      </c>
      <c r="I32" s="77">
        <f t="shared" si="2"/>
        <v>0.63278644086206548</v>
      </c>
      <c r="J32" s="76">
        <f>分析係数表!G35</f>
        <v>0.3136968085106383</v>
      </c>
      <c r="K32" s="78">
        <f t="shared" si="3"/>
        <v>0.1985030869672357</v>
      </c>
      <c r="L32" s="79"/>
      <c r="M32" s="80"/>
      <c r="N32" s="81">
        <f>分析係数表!H35</f>
        <v>6.1560904449307077E-2</v>
      </c>
      <c r="O32" s="82">
        <f t="shared" si="4"/>
        <v>0.92784707763167384</v>
      </c>
      <c r="P32" s="76">
        <f>分析係数表!C35</f>
        <v>0.83185840707964598</v>
      </c>
      <c r="Q32" s="82">
        <f t="shared" si="5"/>
        <v>0.77183739201218882</v>
      </c>
      <c r="R32" s="83">
        <v>0.95571355031006033</v>
      </c>
      <c r="S32" s="84">
        <f t="shared" si="6"/>
        <v>1.5884999911721258</v>
      </c>
      <c r="T32" s="85">
        <f>分析係数表!F35</f>
        <v>0.6388297872340426</v>
      </c>
      <c r="U32" s="86">
        <f t="shared" si="7"/>
        <v>1.0147811113817677</v>
      </c>
      <c r="V32" s="87">
        <f>分析係数表!D35</f>
        <v>5.8377659574468083E-2</v>
      </c>
      <c r="W32" s="167">
        <f t="shared" si="8"/>
        <v>0</v>
      </c>
      <c r="X32" s="76">
        <f>分析係数表!E35</f>
        <v>5.1994680851063832E-2</v>
      </c>
      <c r="Y32" s="166">
        <f t="shared" si="9"/>
        <v>0</v>
      </c>
    </row>
    <row r="33" spans="1:25" x14ac:dyDescent="0.2">
      <c r="A33" s="6" t="s">
        <v>21</v>
      </c>
      <c r="B33" s="5" t="s">
        <v>38</v>
      </c>
      <c r="C33" s="90"/>
      <c r="D33" s="76">
        <f>投入係数表!U33</f>
        <v>1.834581868215869E-3</v>
      </c>
      <c r="E33" s="77">
        <f t="shared" si="0"/>
        <v>0.1834581868215869</v>
      </c>
      <c r="F33" s="76">
        <f>分析係数表!C36</f>
        <v>0.68845717526942707</v>
      </c>
      <c r="G33" s="77">
        <f t="shared" si="1"/>
        <v>0.12630310507924056</v>
      </c>
      <c r="H33" s="77">
        <v>0.21807965262789539</v>
      </c>
      <c r="I33" s="77">
        <f t="shared" si="2"/>
        <v>0.21807965262789539</v>
      </c>
      <c r="J33" s="76">
        <f>分析係数表!G36</f>
        <v>1.8590797041906328E-2</v>
      </c>
      <c r="K33" s="78">
        <f t="shared" si="3"/>
        <v>4.0542745609746375E-3</v>
      </c>
      <c r="L33" s="79"/>
      <c r="M33" s="80"/>
      <c r="N33" s="81">
        <f>分析係数表!H36</f>
        <v>0.13660999831678169</v>
      </c>
      <c r="O33" s="82">
        <f t="shared" si="4"/>
        <v>2.0589883928341228</v>
      </c>
      <c r="P33" s="76">
        <f>分析係数表!C36</f>
        <v>0.68845717526942707</v>
      </c>
      <c r="Q33" s="82">
        <f t="shared" si="5"/>
        <v>1.4175253328431177</v>
      </c>
      <c r="R33" s="83">
        <v>1.5051972978812438</v>
      </c>
      <c r="S33" s="84">
        <f t="shared" si="6"/>
        <v>1.7232769505091392</v>
      </c>
      <c r="T33" s="85">
        <f>分析係数表!F36</f>
        <v>0.88331963845521777</v>
      </c>
      <c r="U33" s="86">
        <f t="shared" si="7"/>
        <v>1.522204372881943</v>
      </c>
      <c r="V33" s="87">
        <f>分析係数表!D36</f>
        <v>1.4071487263763352E-2</v>
      </c>
      <c r="W33" s="167">
        <f t="shared" si="8"/>
        <v>0</v>
      </c>
      <c r="X33" s="76">
        <f>分析係数表!E36</f>
        <v>2.8759244042728021E-3</v>
      </c>
      <c r="Y33" s="166">
        <f t="shared" si="9"/>
        <v>0</v>
      </c>
    </row>
    <row r="34" spans="1:25" x14ac:dyDescent="0.2">
      <c r="A34" s="6" t="s">
        <v>22</v>
      </c>
      <c r="B34" s="5" t="s">
        <v>378</v>
      </c>
      <c r="C34" s="90"/>
      <c r="D34" s="76">
        <f>投入係数表!U34</f>
        <v>1.8498700504510013E-2</v>
      </c>
      <c r="E34" s="77">
        <f t="shared" si="0"/>
        <v>1.8498700504510013</v>
      </c>
      <c r="F34" s="76">
        <f>分析係数表!C37</f>
        <v>0.39828932688731866</v>
      </c>
      <c r="G34" s="77">
        <f t="shared" si="1"/>
        <v>0.73678349722313952</v>
      </c>
      <c r="H34" s="77">
        <v>0.90857144006240464</v>
      </c>
      <c r="I34" s="77">
        <f t="shared" si="2"/>
        <v>0.90857144006240464</v>
      </c>
      <c r="J34" s="76">
        <f>分析係数表!G37</f>
        <v>0.48125081095108341</v>
      </c>
      <c r="K34" s="78">
        <f t="shared" si="3"/>
        <v>0.43725074233702593</v>
      </c>
      <c r="L34" s="79"/>
      <c r="M34" s="80"/>
      <c r="N34" s="81">
        <f>分析係数表!H37</f>
        <v>4.901531728665208E-2</v>
      </c>
      <c r="O34" s="82">
        <f t="shared" si="4"/>
        <v>0.73875975849346542</v>
      </c>
      <c r="P34" s="76">
        <f>分析係数表!C37</f>
        <v>0.39828932688731866</v>
      </c>
      <c r="Q34" s="82">
        <f t="shared" si="5"/>
        <v>0.29424012694180046</v>
      </c>
      <c r="R34" s="83">
        <v>0.38747031896045386</v>
      </c>
      <c r="S34" s="84">
        <f t="shared" si="6"/>
        <v>1.2960417590228586</v>
      </c>
      <c r="T34" s="85">
        <f>分析係数表!F37</f>
        <v>0.71272868820552748</v>
      </c>
      <c r="U34" s="86">
        <f t="shared" si="7"/>
        <v>0.9237261427679464</v>
      </c>
      <c r="V34" s="87">
        <f>分析係数表!D37</f>
        <v>0.1296224211755547</v>
      </c>
      <c r="W34" s="167">
        <f t="shared" si="8"/>
        <v>0</v>
      </c>
      <c r="X34" s="76">
        <f>分析係数表!E37</f>
        <v>0.11794472557415336</v>
      </c>
      <c r="Y34" s="166">
        <f t="shared" si="9"/>
        <v>0</v>
      </c>
    </row>
    <row r="35" spans="1:25" x14ac:dyDescent="0.2">
      <c r="A35" s="6" t="s">
        <v>23</v>
      </c>
      <c r="B35" s="5" t="s">
        <v>194</v>
      </c>
      <c r="C35" s="90"/>
      <c r="D35" s="76">
        <f>投入係数表!U35</f>
        <v>1.2077663965754472E-2</v>
      </c>
      <c r="E35" s="77">
        <f t="shared" si="0"/>
        <v>1.2077663965754473</v>
      </c>
      <c r="F35" s="76">
        <f>分析係数表!C38</f>
        <v>3.6824877250409171E-2</v>
      </c>
      <c r="G35" s="77">
        <f t="shared" si="1"/>
        <v>4.4475849301059849E-2</v>
      </c>
      <c r="H35" s="77">
        <v>5.6408521109883904E-2</v>
      </c>
      <c r="I35" s="77">
        <f t="shared" si="2"/>
        <v>5.6408521109883904E-2</v>
      </c>
      <c r="J35" s="76">
        <f>分析係数表!G38</f>
        <v>0.29439252336448596</v>
      </c>
      <c r="K35" s="78">
        <f t="shared" si="3"/>
        <v>1.6606246868797598E-2</v>
      </c>
      <c r="L35" s="79"/>
      <c r="M35" s="80"/>
      <c r="N35" s="81">
        <f>分析係数表!H38</f>
        <v>4.3572911406609439E-2</v>
      </c>
      <c r="O35" s="82">
        <f t="shared" si="4"/>
        <v>0.6567317175435271</v>
      </c>
      <c r="P35" s="76">
        <f>分析係数表!C38</f>
        <v>3.6824877250409171E-2</v>
      </c>
      <c r="Q35" s="82">
        <f t="shared" si="5"/>
        <v>2.4184064884990773E-2</v>
      </c>
      <c r="R35" s="83">
        <v>3.3125858566120693E-2</v>
      </c>
      <c r="S35" s="84">
        <f t="shared" si="6"/>
        <v>8.9534379676004597E-2</v>
      </c>
      <c r="T35" s="85">
        <f>分析係数表!F38</f>
        <v>0.48598130841121495</v>
      </c>
      <c r="U35" s="86">
        <f t="shared" si="7"/>
        <v>4.3512034982731207E-2</v>
      </c>
      <c r="V35" s="87">
        <f>分析係数表!D38</f>
        <v>0.13551401869158877</v>
      </c>
      <c r="W35" s="167">
        <f t="shared" si="8"/>
        <v>0</v>
      </c>
      <c r="X35" s="76">
        <f>分析係数表!E38</f>
        <v>0.13317757009345793</v>
      </c>
      <c r="Y35" s="166">
        <f t="shared" si="9"/>
        <v>0</v>
      </c>
    </row>
    <row r="36" spans="1:25" x14ac:dyDescent="0.2">
      <c r="A36" s="6" t="s">
        <v>24</v>
      </c>
      <c r="B36" s="5" t="s">
        <v>39</v>
      </c>
      <c r="C36" s="90"/>
      <c r="D36" s="76">
        <f>投入係数表!U36</f>
        <v>0</v>
      </c>
      <c r="E36" s="77">
        <f t="shared" si="0"/>
        <v>0</v>
      </c>
      <c r="F36" s="76">
        <f>分析係数表!C39</f>
        <v>1</v>
      </c>
      <c r="G36" s="77">
        <f t="shared" si="1"/>
        <v>0</v>
      </c>
      <c r="H36" s="77">
        <v>8.0385373125144446E-2</v>
      </c>
      <c r="I36" s="77">
        <f t="shared" si="2"/>
        <v>8.0385373125144446E-2</v>
      </c>
      <c r="J36" s="76">
        <f>分析係数表!G39</f>
        <v>0.34897511924713165</v>
      </c>
      <c r="K36" s="78">
        <f t="shared" si="3"/>
        <v>2.8052495172072454E-2</v>
      </c>
      <c r="L36" s="79"/>
      <c r="M36" s="80"/>
      <c r="N36" s="81">
        <f>分析係数表!H39</f>
        <v>3.8938450317006117E-3</v>
      </c>
      <c r="O36" s="82">
        <f t="shared" si="4"/>
        <v>5.8688103525007439E-2</v>
      </c>
      <c r="P36" s="76">
        <f>分析係数表!C39</f>
        <v>1</v>
      </c>
      <c r="Q36" s="82">
        <f t="shared" si="5"/>
        <v>5.8688103525007439E-2</v>
      </c>
      <c r="R36" s="83">
        <v>0.23055979290397355</v>
      </c>
      <c r="S36" s="84">
        <f t="shared" si="6"/>
        <v>0.31094516602911798</v>
      </c>
      <c r="T36" s="85">
        <f>分析係数表!F39</f>
        <v>0.69949722830991368</v>
      </c>
      <c r="U36" s="86">
        <f t="shared" si="7"/>
        <v>0.21750528179373396</v>
      </c>
      <c r="V36" s="87">
        <f>分析係数表!D39</f>
        <v>6.7165141162820671E-2</v>
      </c>
      <c r="W36" s="167">
        <f t="shared" si="8"/>
        <v>0</v>
      </c>
      <c r="X36" s="76">
        <f>分析係数表!E39</f>
        <v>8.4826608224829181E-2</v>
      </c>
      <c r="Y36" s="166">
        <f t="shared" si="9"/>
        <v>0</v>
      </c>
    </row>
    <row r="37" spans="1:25" x14ac:dyDescent="0.2">
      <c r="A37" s="6" t="s">
        <v>25</v>
      </c>
      <c r="B37" s="5" t="s">
        <v>40</v>
      </c>
      <c r="C37" s="90"/>
      <c r="D37" s="76">
        <f>投入係数表!U37</f>
        <v>7.6440911175661218E-4</v>
      </c>
      <c r="E37" s="77">
        <f t="shared" si="0"/>
        <v>7.6440911175661222E-2</v>
      </c>
      <c r="F37" s="76">
        <f>分析係数表!C40</f>
        <v>1</v>
      </c>
      <c r="G37" s="77">
        <f t="shared" si="1"/>
        <v>7.6440911175661222E-2</v>
      </c>
      <c r="H37" s="77">
        <v>8.2080013112494798E-2</v>
      </c>
      <c r="I37" s="77">
        <f t="shared" si="2"/>
        <v>8.2080013112494798E-2</v>
      </c>
      <c r="J37" s="76">
        <f>分析係数表!G40</f>
        <v>0.51987110633727174</v>
      </c>
      <c r="K37" s="78">
        <f t="shared" si="3"/>
        <v>4.2671027224970445E-2</v>
      </c>
      <c r="L37" s="79"/>
      <c r="M37" s="80"/>
      <c r="N37" s="81">
        <f>分析係数表!H40</f>
        <v>3.0814116590921842E-2</v>
      </c>
      <c r="O37" s="82">
        <f t="shared" si="4"/>
        <v>0.46443092875985709</v>
      </c>
      <c r="P37" s="76">
        <f>分析係数表!C40</f>
        <v>1</v>
      </c>
      <c r="Q37" s="82">
        <f t="shared" si="5"/>
        <v>0.46443092875985709</v>
      </c>
      <c r="R37" s="83">
        <v>0.46537061042661676</v>
      </c>
      <c r="S37" s="84">
        <f t="shared" si="6"/>
        <v>0.54745062353911156</v>
      </c>
      <c r="T37" s="85">
        <f>分析係数表!F40</f>
        <v>0.71122862100305706</v>
      </c>
      <c r="U37" s="86">
        <f t="shared" si="7"/>
        <v>0.38936255204698605</v>
      </c>
      <c r="V37" s="87">
        <f>分析係数表!D40</f>
        <v>7.8492935635792779E-2</v>
      </c>
      <c r="W37" s="167">
        <f t="shared" si="8"/>
        <v>0</v>
      </c>
      <c r="X37" s="76">
        <f>分析係数表!E40</f>
        <v>4.9739733950260268E-2</v>
      </c>
      <c r="Y37" s="166">
        <f t="shared" si="9"/>
        <v>0</v>
      </c>
    </row>
    <row r="38" spans="1:25" x14ac:dyDescent="0.2">
      <c r="A38" s="6" t="s">
        <v>26</v>
      </c>
      <c r="B38" s="5" t="s">
        <v>277</v>
      </c>
      <c r="C38" s="90"/>
      <c r="D38" s="76">
        <f>投入係数表!U38</f>
        <v>0</v>
      </c>
      <c r="E38" s="77">
        <f t="shared" si="0"/>
        <v>0</v>
      </c>
      <c r="F38" s="76">
        <f>分析係数表!C41</f>
        <v>0.804825195030338</v>
      </c>
      <c r="G38" s="77">
        <f t="shared" si="1"/>
        <v>0</v>
      </c>
      <c r="H38" s="77">
        <v>2.2740495896638284E-3</v>
      </c>
      <c r="I38" s="77">
        <f t="shared" si="2"/>
        <v>2.2740495896638284E-3</v>
      </c>
      <c r="J38" s="76">
        <f>分析係数表!G41</f>
        <v>0.44365116827944301</v>
      </c>
      <c r="K38" s="78">
        <f t="shared" si="3"/>
        <v>1.0088847571797454E-3</v>
      </c>
      <c r="L38" s="79"/>
      <c r="M38" s="80"/>
      <c r="N38" s="81">
        <f>分析係数表!H41</f>
        <v>5.27632833978567E-2</v>
      </c>
      <c r="O38" s="82">
        <f t="shared" si="4"/>
        <v>0.79524917226105174</v>
      </c>
      <c r="P38" s="76">
        <f>分析係数表!C41</f>
        <v>0.804825195030338</v>
      </c>
      <c r="Q38" s="82">
        <f t="shared" si="5"/>
        <v>0.64003657016271587</v>
      </c>
      <c r="R38" s="83">
        <v>0.65309198780235056</v>
      </c>
      <c r="S38" s="84">
        <f t="shared" si="6"/>
        <v>0.65536603739201438</v>
      </c>
      <c r="T38" s="85">
        <f>分析係数表!F41</f>
        <v>0.54625914562190225</v>
      </c>
      <c r="U38" s="86">
        <f t="shared" si="7"/>
        <v>0.35799969165537343</v>
      </c>
      <c r="V38" s="87">
        <f>分析係数表!D41</f>
        <v>0.14125560538116591</v>
      </c>
      <c r="W38" s="167">
        <f t="shared" si="8"/>
        <v>0</v>
      </c>
      <c r="X38" s="76">
        <f>分析係数表!E41</f>
        <v>0.13688930847297617</v>
      </c>
      <c r="Y38" s="166">
        <f t="shared" si="9"/>
        <v>0</v>
      </c>
    </row>
    <row r="39" spans="1:25" x14ac:dyDescent="0.2">
      <c r="A39" s="6" t="s">
        <v>51</v>
      </c>
      <c r="B39" s="5" t="s">
        <v>368</v>
      </c>
      <c r="C39" s="90"/>
      <c r="D39" s="76">
        <f>投入係数表!U39</f>
        <v>4.5864546705396726E-4</v>
      </c>
      <c r="E39" s="77">
        <f>$C$23*D39</f>
        <v>4.5864546705396726E-2</v>
      </c>
      <c r="F39" s="76">
        <f>分析係数表!C42</f>
        <v>0.80822873082287305</v>
      </c>
      <c r="G39" s="77">
        <f>E39*F39</f>
        <v>3.7069044373469182E-2</v>
      </c>
      <c r="H39" s="77">
        <v>4.9288700483452977E-2</v>
      </c>
      <c r="I39" s="77">
        <f>C39+H39</f>
        <v>4.9288700483452977E-2</v>
      </c>
      <c r="J39" s="76">
        <f>分析係数表!G42</f>
        <v>0.48544520547945208</v>
      </c>
      <c r="K39" s="78">
        <f>I39*J39</f>
        <v>2.3926963334005E-2</v>
      </c>
      <c r="L39" s="79"/>
      <c r="M39" s="80"/>
      <c r="N39" s="81">
        <f>分析係数表!H42</f>
        <v>1.3409639230208157E-2</v>
      </c>
      <c r="O39" s="82">
        <f t="shared" si="4"/>
        <v>0.20211032770139448</v>
      </c>
      <c r="P39" s="76">
        <f>分析係数表!C42</f>
        <v>0.80822873082287305</v>
      </c>
      <c r="Q39" s="82">
        <f>O39*P39</f>
        <v>0.16335137364429303</v>
      </c>
      <c r="R39" s="83">
        <v>0.17418455948633482</v>
      </c>
      <c r="S39" s="84">
        <f>I39+R39</f>
        <v>0.22347325996978779</v>
      </c>
      <c r="T39" s="85">
        <f>分析係数表!F42</f>
        <v>0.55222602739726023</v>
      </c>
      <c r="U39" s="86">
        <f>S39*T39</f>
        <v>0.12340775058263109</v>
      </c>
      <c r="V39" s="87">
        <f>分析係数表!D42</f>
        <v>0.29537671232876711</v>
      </c>
      <c r="W39" s="167">
        <f>ROUND(S39*V39,0)</f>
        <v>0</v>
      </c>
      <c r="X39" s="76">
        <f>分析係数表!E42</f>
        <v>0.2654109589041096</v>
      </c>
      <c r="Y39" s="166">
        <f>ROUND(S39*X39,0)</f>
        <v>0</v>
      </c>
    </row>
    <row r="40" spans="1:25" x14ac:dyDescent="0.2">
      <c r="A40" s="6" t="s">
        <v>195</v>
      </c>
      <c r="B40" s="5" t="s">
        <v>41</v>
      </c>
      <c r="C40" s="90"/>
      <c r="D40" s="76">
        <f>投入係数表!U40</f>
        <v>3.6538755541966061E-2</v>
      </c>
      <c r="E40" s="77">
        <f>$C$23*D40</f>
        <v>3.6538755541966061</v>
      </c>
      <c r="F40" s="76">
        <f>分析係数表!C43</f>
        <v>0.42667048218629278</v>
      </c>
      <c r="G40" s="77">
        <f>E40*F40</f>
        <v>1.5590008445577737</v>
      </c>
      <c r="H40" s="77">
        <v>1.9825243451548828</v>
      </c>
      <c r="I40" s="77">
        <f>C40+H40</f>
        <v>1.9825243451548828</v>
      </c>
      <c r="J40" s="76">
        <f>分析係数表!G43</f>
        <v>0.3937480751462889</v>
      </c>
      <c r="K40" s="78">
        <f>I40*J40</f>
        <v>0.78061514483539196</v>
      </c>
      <c r="L40" s="79"/>
      <c r="M40" s="80"/>
      <c r="N40" s="81">
        <f>分析係数表!H43</f>
        <v>3.6537058856533695E-2</v>
      </c>
      <c r="O40" s="82">
        <f t="shared" si="4"/>
        <v>0.55068721924329744</v>
      </c>
      <c r="P40" s="76">
        <f>分析係数表!C43</f>
        <v>0.42667048218629278</v>
      </c>
      <c r="Q40" s="82">
        <f>O40*P40</f>
        <v>0.23496198136836643</v>
      </c>
      <c r="R40" s="83">
        <v>0.45252684260095249</v>
      </c>
      <c r="S40" s="84">
        <f>I40+R40</f>
        <v>2.4350511877558354</v>
      </c>
      <c r="T40" s="85">
        <f>分析係数表!F43</f>
        <v>0.62688635663689563</v>
      </c>
      <c r="U40" s="86">
        <f>S40*T40</f>
        <v>1.5265003673166009</v>
      </c>
      <c r="V40" s="87">
        <f>分析係数表!D43</f>
        <v>0.23175238681860177</v>
      </c>
      <c r="W40" s="167">
        <f>ROUND(S40*V40,0)</f>
        <v>1</v>
      </c>
      <c r="X40" s="76">
        <f>分析係数表!E43</f>
        <v>0.18678780412688636</v>
      </c>
      <c r="Y40" s="166">
        <f>ROUND(S40*X40,0)</f>
        <v>0</v>
      </c>
    </row>
    <row r="41" spans="1:25" x14ac:dyDescent="0.2">
      <c r="A41" s="6" t="s">
        <v>341</v>
      </c>
      <c r="B41" s="5" t="s">
        <v>42</v>
      </c>
      <c r="C41" s="90"/>
      <c r="D41" s="76">
        <f>投入係数表!U41</f>
        <v>1.5288182235132243E-4</v>
      </c>
      <c r="E41" s="77">
        <f>$C$23*D41</f>
        <v>1.5288182235132243E-2</v>
      </c>
      <c r="F41" s="76">
        <f>分析係数表!C44</f>
        <v>0.46624741283235149</v>
      </c>
      <c r="G41" s="77">
        <f>E41*F41</f>
        <v>7.128075414039925E-3</v>
      </c>
      <c r="H41" s="77">
        <v>1.0120859693890252E-2</v>
      </c>
      <c r="I41" s="77">
        <f>C41+H41</f>
        <v>1.0120859693890252E-2</v>
      </c>
      <c r="J41" s="76">
        <f>分析係数表!G44</f>
        <v>0.26671004927024261</v>
      </c>
      <c r="K41" s="78">
        <f>I41*J41</f>
        <v>2.6993349876146817E-3</v>
      </c>
      <c r="L41" s="79"/>
      <c r="M41" s="80"/>
      <c r="N41" s="81">
        <f>分析係数表!H44</f>
        <v>0.11393143690736689</v>
      </c>
      <c r="O41" s="82">
        <f t="shared" si="4"/>
        <v>1.7171767005458227</v>
      </c>
      <c r="P41" s="76">
        <f>分析係数表!C44</f>
        <v>0.46624741283235149</v>
      </c>
      <c r="Q41" s="82">
        <f>O41*P41</f>
        <v>0.80062919400548338</v>
      </c>
      <c r="R41" s="83">
        <v>0.81348638515772598</v>
      </c>
      <c r="S41" s="84">
        <f>I41+R41</f>
        <v>0.82360724485161618</v>
      </c>
      <c r="T41" s="85">
        <f>分析係数表!F44</f>
        <v>0.51538533048247648</v>
      </c>
      <c r="U41" s="86">
        <f>S41*T41</f>
        <v>0.42447509207561213</v>
      </c>
      <c r="V41" s="87">
        <f>分析係数表!D44</f>
        <v>0.23854234451984754</v>
      </c>
      <c r="W41" s="167">
        <f>ROUND(S41*V41,0)</f>
        <v>0</v>
      </c>
      <c r="X41" s="76">
        <f>分析係数表!E44</f>
        <v>0.16891326578042204</v>
      </c>
      <c r="Y41" s="166">
        <f>ROUND(S41*X41,0)</f>
        <v>0</v>
      </c>
    </row>
    <row r="42" spans="1:25" x14ac:dyDescent="0.2">
      <c r="A42" s="6" t="s">
        <v>342</v>
      </c>
      <c r="B42" s="5" t="s">
        <v>279</v>
      </c>
      <c r="C42" s="90"/>
      <c r="D42" s="76">
        <f>投入係数表!U42</f>
        <v>2.4461091576211589E-3</v>
      </c>
      <c r="E42" s="77">
        <f>$C$23*D42</f>
        <v>0.24461091576211588</v>
      </c>
      <c r="F42" s="76">
        <f>分析係数表!C45</f>
        <v>1</v>
      </c>
      <c r="G42" s="77">
        <f>E42*F42</f>
        <v>0.24461091576211588</v>
      </c>
      <c r="H42" s="77">
        <v>0.29418359898417101</v>
      </c>
      <c r="I42" s="77">
        <f>C42+H42</f>
        <v>0.29418359898417101</v>
      </c>
      <c r="J42" s="76">
        <f>分析係数表!G45</f>
        <v>0</v>
      </c>
      <c r="K42" s="78">
        <f>I42*J42</f>
        <v>0</v>
      </c>
      <c r="L42" s="79"/>
      <c r="M42" s="80"/>
      <c r="N42" s="81">
        <f>分析係数表!H45</f>
        <v>0</v>
      </c>
      <c r="O42" s="82">
        <f t="shared" si="4"/>
        <v>0</v>
      </c>
      <c r="P42" s="76">
        <f>分析係数表!C45</f>
        <v>1</v>
      </c>
      <c r="Q42" s="82">
        <f>O42*P42</f>
        <v>0</v>
      </c>
      <c r="R42" s="83">
        <v>3.4083655667325317E-2</v>
      </c>
      <c r="S42" s="84">
        <f>I42+R42</f>
        <v>0.32826725465149631</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投入係数表!U43</f>
        <v>3.3634000917290934E-3</v>
      </c>
      <c r="E43" s="77">
        <f>$C$23*D43</f>
        <v>0.33634000917290935</v>
      </c>
      <c r="F43" s="76">
        <f>分析係数表!C46</f>
        <v>1</v>
      </c>
      <c r="G43" s="77">
        <f>E43*F43</f>
        <v>0.33634000917290935</v>
      </c>
      <c r="H43" s="77">
        <v>0.42405806877063656</v>
      </c>
      <c r="I43" s="77">
        <f>C43+H43</f>
        <v>0.42405806877063656</v>
      </c>
      <c r="J43" s="76">
        <f>分析係数表!G46</f>
        <v>9.2005076142131978E-3</v>
      </c>
      <c r="K43" s="78">
        <f>I43*J43</f>
        <v>3.9015494905927854E-3</v>
      </c>
      <c r="L43" s="79"/>
      <c r="M43" s="80"/>
      <c r="N43" s="81">
        <f>分析係数表!H46</f>
        <v>5.6971329181394824E-2</v>
      </c>
      <c r="O43" s="82">
        <f t="shared" si="4"/>
        <v>0.85867291526358136</v>
      </c>
      <c r="P43" s="76">
        <f>分析係数表!C46</f>
        <v>1</v>
      </c>
      <c r="Q43" s="82">
        <f>O43*P43</f>
        <v>0.85867291526358136</v>
      </c>
      <c r="R43" s="83">
        <v>0.90667709610460456</v>
      </c>
      <c r="S43" s="84">
        <f>I43+R43</f>
        <v>1.3307351648752412</v>
      </c>
      <c r="T43" s="85">
        <f>分析係数表!F46</f>
        <v>0.31329314720812185</v>
      </c>
      <c r="U43" s="86">
        <f>S43*T43</f>
        <v>0.41691020790428324</v>
      </c>
      <c r="V43" s="87">
        <f>分析係数表!D46</f>
        <v>4.7588832487309646E-4</v>
      </c>
      <c r="W43" s="167">
        <f>ROUND(S43*V43,0)</f>
        <v>0</v>
      </c>
      <c r="X43" s="76">
        <f>分析係数表!E46</f>
        <v>1.4276649746192893E-3</v>
      </c>
      <c r="Y43" s="166">
        <f>ROUND(S43*X43,0)</f>
        <v>0</v>
      </c>
    </row>
    <row r="44" spans="1:25" x14ac:dyDescent="0.2">
      <c r="A44" s="192">
        <v>40</v>
      </c>
      <c r="B44" s="14" t="s">
        <v>151</v>
      </c>
      <c r="C44" s="197">
        <f>SUM(C5:C43)</f>
        <v>100</v>
      </c>
      <c r="D44" s="92">
        <f>投入係数表!U44</f>
        <v>0.65127656321663352</v>
      </c>
      <c r="E44" s="91">
        <f>SUM(E5:E43)</f>
        <v>65.127656321663366</v>
      </c>
      <c r="F44" s="92">
        <f>分析係数表!C47</f>
        <v>0.45905743405002397</v>
      </c>
      <c r="G44" s="91">
        <f>SUM(G5:G43)</f>
        <v>14.05965128628894</v>
      </c>
      <c r="H44" s="91">
        <f>SUM(H5:H43)</f>
        <v>16.292473087266465</v>
      </c>
      <c r="I44" s="91">
        <f>SUM(I5:I43)</f>
        <v>116.29247308726647</v>
      </c>
      <c r="J44" s="92">
        <f>分析係数表!G47</f>
        <v>0.28709558230423765</v>
      </c>
      <c r="K44" s="93">
        <f>SUM(K5:K43)</f>
        <v>24.025533932711706</v>
      </c>
      <c r="L44" s="94">
        <f>最終需要_まとめ!$L$33</f>
        <v>0.62733333333333341</v>
      </c>
      <c r="M44" s="91">
        <f>K44*L44</f>
        <v>15.072018287121146</v>
      </c>
      <c r="N44" s="95">
        <f>分析係数表!H47</f>
        <v>1</v>
      </c>
      <c r="O44" s="96">
        <f>SUM(O5:O43)</f>
        <v>15.072018287121145</v>
      </c>
      <c r="P44" s="92">
        <f>分析係数表!C47</f>
        <v>0.45905743405002397</v>
      </c>
      <c r="Q44" s="96">
        <f>SUM(Q5:Q43)</f>
        <v>7.3107330188279489</v>
      </c>
      <c r="R44" s="91">
        <f>SUM(R5:R43)</f>
        <v>8.5983503062311311</v>
      </c>
      <c r="S44" s="97">
        <f>SUM(S5:S43)</f>
        <v>124.8908233934976</v>
      </c>
      <c r="T44" s="98">
        <f>分析係数表!F47</f>
        <v>0.51476641739392903</v>
      </c>
      <c r="U44" s="99">
        <f>SUM(U5:U43)</f>
        <v>46.220470555426417</v>
      </c>
      <c r="V44" s="100">
        <f>分析係数表!D47</f>
        <v>0.1047101618971789</v>
      </c>
      <c r="W44" s="164">
        <f>SUM(W5:W43)</f>
        <v>4</v>
      </c>
      <c r="X44" s="92">
        <f>分析係数表!E47</f>
        <v>8.1677152774525266E-2</v>
      </c>
      <c r="Y44" s="165">
        <f>SUM(Y5:Y43)</f>
        <v>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384</v>
      </c>
      <c r="S2" s="3" t="s">
        <v>153</v>
      </c>
      <c r="U2" s="64" t="s">
        <v>210</v>
      </c>
      <c r="W2" s="3" t="s">
        <v>130</v>
      </c>
      <c r="Y2" s="3" t="s">
        <v>154</v>
      </c>
    </row>
    <row r="3" spans="1:25" ht="44" x14ac:dyDescent="0.2">
      <c r="B3" s="65"/>
      <c r="C3" s="66" t="s">
        <v>228</v>
      </c>
      <c r="D3" s="66" t="s">
        <v>380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投入係数表!V5</f>
        <v>0</v>
      </c>
      <c r="E5" s="77">
        <f t="shared" ref="E5:E38" si="0">$C$24*D5</f>
        <v>0</v>
      </c>
      <c r="F5" s="76">
        <f>分析係数表!C8</f>
        <v>0.32915796798886565</v>
      </c>
      <c r="G5" s="77">
        <f t="shared" ref="G5:G38" si="1">E5*F5</f>
        <v>0</v>
      </c>
      <c r="H5" s="77">
        <f t="array" ref="H5:H43">MMULT(逆行列係数!C5:AO43,'20'!G5:G43)</f>
        <v>1.7936904449475941E-3</v>
      </c>
      <c r="I5" s="77">
        <f t="shared" ref="I5:I38" si="2">C5+H5</f>
        <v>1.7936904449475941E-3</v>
      </c>
      <c r="J5" s="76">
        <f>分析係数表!G8</f>
        <v>0.11991869918699187</v>
      </c>
      <c r="K5" s="78">
        <f t="shared" ref="K5:K43" si="3">I5*J5</f>
        <v>2.1509702490225214E-4</v>
      </c>
      <c r="L5" s="79" t="s">
        <v>184</v>
      </c>
      <c r="M5" s="80" t="s">
        <v>184</v>
      </c>
      <c r="N5" s="81">
        <f>分析係数表!H8</f>
        <v>1.1827414015597823E-2</v>
      </c>
      <c r="O5" s="82">
        <f t="shared" ref="O5:O43" si="4">$M$44*N5</f>
        <v>0.15237218852518439</v>
      </c>
      <c r="P5" s="76">
        <f>分析係数表!C8</f>
        <v>0.32915796798886565</v>
      </c>
      <c r="Q5" s="82">
        <f t="shared" ref="Q5:Q38" si="5">O5*P5</f>
        <v>5.0154519952966048E-2</v>
      </c>
      <c r="R5" s="83">
        <f t="array" ref="R5:R43">MMULT(逆行列係数!C5:AO43,'20'!Q5:Q43)</f>
        <v>6.4311414935281488E-2</v>
      </c>
      <c r="S5" s="84">
        <f t="shared" ref="S5:S38" si="6">I5+R5</f>
        <v>6.6105105380229082E-2</v>
      </c>
      <c r="T5" s="85">
        <f>分析係数表!F8</f>
        <v>0.45172764227642276</v>
      </c>
      <c r="U5" s="86">
        <f t="shared" ref="U5:U38" si="7">S5*T5</f>
        <v>2.9861503395845351E-2</v>
      </c>
      <c r="V5" s="87">
        <f>分析係数表!D8</f>
        <v>0.19461382113821138</v>
      </c>
      <c r="W5" s="88">
        <f t="shared" ref="W5:W38" si="8">ROUND(S5*V5,0)</f>
        <v>0</v>
      </c>
      <c r="X5" s="76">
        <f>分析係数表!E8</f>
        <v>6.0467479674796751E-2</v>
      </c>
      <c r="Y5" s="89">
        <f t="shared" ref="Y5:Y38" si="9">ROUND(S5*X5,0)</f>
        <v>0</v>
      </c>
    </row>
    <row r="6" spans="1:25" x14ac:dyDescent="0.2">
      <c r="A6" s="6" t="s">
        <v>220</v>
      </c>
      <c r="B6" s="5" t="s">
        <v>266</v>
      </c>
      <c r="C6" s="90"/>
      <c r="D6" s="76">
        <f>投入係数表!V6</f>
        <v>0</v>
      </c>
      <c r="E6" s="77">
        <f t="shared" si="0"/>
        <v>0</v>
      </c>
      <c r="F6" s="76">
        <f>分析係数表!C9</f>
        <v>0.9329896907216495</v>
      </c>
      <c r="G6" s="77">
        <f t="shared" si="1"/>
        <v>0</v>
      </c>
      <c r="H6" s="77">
        <v>1.5127494832053742E-3</v>
      </c>
      <c r="I6" s="77">
        <f t="shared" si="2"/>
        <v>1.5127494832053742E-3</v>
      </c>
      <c r="J6" s="76">
        <f>分析係数表!G9</f>
        <v>0.24615384615384617</v>
      </c>
      <c r="K6" s="78">
        <f t="shared" si="3"/>
        <v>3.7236910355824596E-4</v>
      </c>
      <c r="L6" s="79"/>
      <c r="M6" s="80"/>
      <c r="N6" s="81">
        <f>分析係数表!H9</f>
        <v>6.1718004825225836E-4</v>
      </c>
      <c r="O6" s="82">
        <f t="shared" si="4"/>
        <v>7.9511104069118991E-3</v>
      </c>
      <c r="P6" s="76">
        <f>分析係数表!C9</f>
        <v>0.9329896907216495</v>
      </c>
      <c r="Q6" s="82">
        <f t="shared" si="5"/>
        <v>7.4183040394384218E-3</v>
      </c>
      <c r="R6" s="83">
        <v>9.6659783359201636E-3</v>
      </c>
      <c r="S6" s="84">
        <f t="shared" si="6"/>
        <v>1.1178727819125538E-2</v>
      </c>
      <c r="T6" s="85">
        <f>分析係数表!F9</f>
        <v>0.67179487179487174</v>
      </c>
      <c r="U6" s="86">
        <f t="shared" si="7"/>
        <v>7.5098120220792068E-3</v>
      </c>
      <c r="V6" s="87">
        <f>分析係数表!D9</f>
        <v>0.1076923076923077</v>
      </c>
      <c r="W6" s="88">
        <f t="shared" si="8"/>
        <v>0</v>
      </c>
      <c r="X6" s="76">
        <f>分析係数表!E9</f>
        <v>3.0769230769230771E-2</v>
      </c>
      <c r="Y6" s="89">
        <f t="shared" si="9"/>
        <v>0</v>
      </c>
    </row>
    <row r="7" spans="1:25" x14ac:dyDescent="0.2">
      <c r="A7" s="6" t="s">
        <v>221</v>
      </c>
      <c r="B7" s="5" t="s">
        <v>267</v>
      </c>
      <c r="C7" s="90"/>
      <c r="D7" s="76">
        <f>投入係数表!V7</f>
        <v>0</v>
      </c>
      <c r="E7" s="77">
        <f t="shared" si="0"/>
        <v>0</v>
      </c>
      <c r="F7" s="76">
        <f>分析係数表!C10</f>
        <v>0</v>
      </c>
      <c r="G7" s="77">
        <f t="shared" si="1"/>
        <v>0</v>
      </c>
      <c r="H7" s="77">
        <v>0</v>
      </c>
      <c r="I7" s="77">
        <f t="shared" si="2"/>
        <v>0</v>
      </c>
      <c r="J7" s="76">
        <f>分析係数表!G10</f>
        <v>0</v>
      </c>
      <c r="K7" s="78">
        <f t="shared" si="3"/>
        <v>0</v>
      </c>
      <c r="L7" s="79"/>
      <c r="M7" s="80"/>
      <c r="N7" s="81">
        <f>分析係数表!H10</f>
        <v>1.2006957302362117E-3</v>
      </c>
      <c r="O7" s="82">
        <f t="shared" si="4"/>
        <v>1.5468523882537695E-2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222</v>
      </c>
      <c r="B8" s="5" t="s">
        <v>27</v>
      </c>
      <c r="C8" s="90"/>
      <c r="D8" s="76">
        <f>投入係数表!V8</f>
        <v>0</v>
      </c>
      <c r="E8" s="77">
        <f t="shared" si="0"/>
        <v>0</v>
      </c>
      <c r="F8" s="76">
        <f>分析係数表!C11</f>
        <v>2.4090210148641766E-2</v>
      </c>
      <c r="G8" s="77">
        <f t="shared" si="1"/>
        <v>0</v>
      </c>
      <c r="H8" s="77">
        <v>3.1710369027429185E-3</v>
      </c>
      <c r="I8" s="77">
        <f t="shared" si="2"/>
        <v>3.1710369027429185E-3</v>
      </c>
      <c r="J8" s="76">
        <f>分析係数表!G11</f>
        <v>0.35</v>
      </c>
      <c r="K8" s="78">
        <f t="shared" si="3"/>
        <v>1.1098629159600215E-3</v>
      </c>
      <c r="L8" s="79"/>
      <c r="M8" s="80"/>
      <c r="N8" s="81">
        <f>分析係数表!H11</f>
        <v>-2.2442910845536666E-5</v>
      </c>
      <c r="O8" s="82">
        <f t="shared" si="4"/>
        <v>-2.8913128752406904E-4</v>
      </c>
      <c r="P8" s="76">
        <f>分析係数表!C11</f>
        <v>2.4090210148641766E-2</v>
      </c>
      <c r="Q8" s="82">
        <f t="shared" si="5"/>
        <v>-6.9652334770021888E-6</v>
      </c>
      <c r="R8" s="83">
        <v>1.31140135161933E-3</v>
      </c>
      <c r="S8" s="84">
        <f t="shared" si="6"/>
        <v>4.4824382543622483E-3</v>
      </c>
      <c r="T8" s="85">
        <f>分析係数表!F11</f>
        <v>0.57857142857142863</v>
      </c>
      <c r="U8" s="86">
        <f t="shared" si="7"/>
        <v>2.5934107043095868E-3</v>
      </c>
      <c r="V8" s="87">
        <f>分析係数表!D11</f>
        <v>7.1428571428571426E-3</v>
      </c>
      <c r="W8" s="88">
        <f t="shared" si="8"/>
        <v>0</v>
      </c>
      <c r="X8" s="76">
        <f>分析係数表!E11</f>
        <v>7.1428571428571426E-3</v>
      </c>
      <c r="Y8" s="89">
        <f t="shared" si="9"/>
        <v>0</v>
      </c>
    </row>
    <row r="9" spans="1:25" x14ac:dyDescent="0.2">
      <c r="A9" s="6" t="s">
        <v>223</v>
      </c>
      <c r="B9" s="5" t="s">
        <v>191</v>
      </c>
      <c r="C9" s="90"/>
      <c r="D9" s="76">
        <f>投入係数表!V9</f>
        <v>0</v>
      </c>
      <c r="E9" s="77">
        <f t="shared" si="0"/>
        <v>0</v>
      </c>
      <c r="F9" s="76">
        <f>分析係数表!C12</f>
        <v>6.9119669876203549E-2</v>
      </c>
      <c r="G9" s="77">
        <f t="shared" si="1"/>
        <v>0</v>
      </c>
      <c r="H9" s="77">
        <v>2.9790523888279804E-4</v>
      </c>
      <c r="I9" s="77">
        <f t="shared" si="2"/>
        <v>2.9790523888279804E-4</v>
      </c>
      <c r="J9" s="76">
        <f>分析係数表!G12</f>
        <v>0.14290902487742874</v>
      </c>
      <c r="K9" s="78">
        <f t="shared" si="3"/>
        <v>4.2573347194618135E-5</v>
      </c>
      <c r="L9" s="79"/>
      <c r="M9" s="80"/>
      <c r="N9" s="81">
        <f>分析係数表!H12</f>
        <v>9.3328844751164222E-2</v>
      </c>
      <c r="O9" s="82">
        <f t="shared" si="4"/>
        <v>1.202352459168841</v>
      </c>
      <c r="P9" s="76">
        <f>分析係数表!C12</f>
        <v>6.9119669876203549E-2</v>
      </c>
      <c r="Q9" s="82">
        <f t="shared" si="5"/>
        <v>8.3106205052591794E-2</v>
      </c>
      <c r="R9" s="83">
        <v>9.2111927306985003E-2</v>
      </c>
      <c r="S9" s="84">
        <f t="shared" si="6"/>
        <v>9.2409832545867807E-2</v>
      </c>
      <c r="T9" s="85">
        <f>分析係数表!F12</f>
        <v>0.29616851280188849</v>
      </c>
      <c r="U9" s="86">
        <f t="shared" si="7"/>
        <v>2.7368882673381223E-2</v>
      </c>
      <c r="V9" s="87">
        <f>分析係数表!D12</f>
        <v>3.0506627928091518E-2</v>
      </c>
      <c r="W9" s="88">
        <f t="shared" si="8"/>
        <v>0</v>
      </c>
      <c r="X9" s="76">
        <f>分析係数表!E12</f>
        <v>2.6874886508080623E-2</v>
      </c>
      <c r="Y9" s="89">
        <f t="shared" si="9"/>
        <v>0</v>
      </c>
    </row>
    <row r="10" spans="1:25" x14ac:dyDescent="0.2">
      <c r="A10" s="6" t="s">
        <v>224</v>
      </c>
      <c r="B10" s="5" t="s">
        <v>28</v>
      </c>
      <c r="C10" s="90"/>
      <c r="D10" s="76">
        <f>投入係数表!V10</f>
        <v>2.2036139268400176E-3</v>
      </c>
      <c r="E10" s="77">
        <f t="shared" si="0"/>
        <v>0.22036139268400176</v>
      </c>
      <c r="F10" s="76">
        <f>分析係数表!C13</f>
        <v>0</v>
      </c>
      <c r="G10" s="77">
        <f t="shared" si="1"/>
        <v>0</v>
      </c>
      <c r="H10" s="77">
        <v>0</v>
      </c>
      <c r="I10" s="77">
        <f t="shared" si="2"/>
        <v>0</v>
      </c>
      <c r="J10" s="76">
        <f>分析係数表!G13</f>
        <v>0.24503449717750367</v>
      </c>
      <c r="K10" s="78">
        <f t="shared" si="3"/>
        <v>0</v>
      </c>
      <c r="L10" s="79"/>
      <c r="M10" s="80"/>
      <c r="N10" s="81">
        <f>分析係数表!H13</f>
        <v>1.4329798574875161E-2</v>
      </c>
      <c r="O10" s="82">
        <f t="shared" si="4"/>
        <v>0.18461032708411809</v>
      </c>
      <c r="P10" s="76">
        <f>分析係数表!C13</f>
        <v>0</v>
      </c>
      <c r="Q10" s="82">
        <f t="shared" si="5"/>
        <v>0</v>
      </c>
      <c r="R10" s="83">
        <v>0</v>
      </c>
      <c r="S10" s="84">
        <f t="shared" si="6"/>
        <v>0</v>
      </c>
      <c r="T10" s="85">
        <f>分析係数表!F13</f>
        <v>0.38229144888145516</v>
      </c>
      <c r="U10" s="86">
        <f t="shared" si="7"/>
        <v>0</v>
      </c>
      <c r="V10" s="87">
        <f>分析係数表!D13</f>
        <v>0.18806188584570355</v>
      </c>
      <c r="W10" s="88">
        <f t="shared" si="8"/>
        <v>0</v>
      </c>
      <c r="X10" s="76">
        <f>分析係数表!E13</f>
        <v>0.14384277650010455</v>
      </c>
      <c r="Y10" s="89">
        <f t="shared" si="9"/>
        <v>0</v>
      </c>
    </row>
    <row r="11" spans="1:25" x14ac:dyDescent="0.2">
      <c r="A11" s="6" t="s">
        <v>225</v>
      </c>
      <c r="B11" s="5" t="s">
        <v>268</v>
      </c>
      <c r="C11" s="90"/>
      <c r="D11" s="76">
        <f>投入係数表!V11</f>
        <v>6.1701189951520498E-3</v>
      </c>
      <c r="E11" s="77">
        <f t="shared" si="0"/>
        <v>0.61701189951520496</v>
      </c>
      <c r="F11" s="76">
        <f>分析係数表!C14</f>
        <v>0.13476611883691525</v>
      </c>
      <c r="G11" s="77">
        <f t="shared" si="1"/>
        <v>8.3152298973856925E-2</v>
      </c>
      <c r="H11" s="77">
        <v>0.11591509771713358</v>
      </c>
      <c r="I11" s="77">
        <f t="shared" si="2"/>
        <v>0.11591509771713358</v>
      </c>
      <c r="J11" s="76">
        <f>分析係数表!G14</f>
        <v>0.15992647058823528</v>
      </c>
      <c r="K11" s="78">
        <f t="shared" si="3"/>
        <v>1.8537892465791583E-2</v>
      </c>
      <c r="L11" s="79"/>
      <c r="M11" s="80"/>
      <c r="N11" s="81">
        <f>分析係数表!H14</f>
        <v>1.1894742748134433E-3</v>
      </c>
      <c r="O11" s="82">
        <f t="shared" si="4"/>
        <v>1.5323958238775661E-2</v>
      </c>
      <c r="P11" s="76">
        <f>分析係数表!C14</f>
        <v>0.13476611883691525</v>
      </c>
      <c r="Q11" s="82">
        <f t="shared" si="5"/>
        <v>2.0651503770587674E-3</v>
      </c>
      <c r="R11" s="83">
        <v>2.0660696036412563E-2</v>
      </c>
      <c r="S11" s="84">
        <f t="shared" si="6"/>
        <v>0.13657579375354614</v>
      </c>
      <c r="T11" s="85">
        <f>分析係数表!F14</f>
        <v>0.29852941176470588</v>
      </c>
      <c r="U11" s="86">
        <f t="shared" si="7"/>
        <v>4.077189137054392E-2</v>
      </c>
      <c r="V11" s="87">
        <f>分析係数表!D14</f>
        <v>5.2205882352941178E-2</v>
      </c>
      <c r="W11" s="88">
        <f t="shared" si="8"/>
        <v>0</v>
      </c>
      <c r="X11" s="76">
        <f>分析係数表!E14</f>
        <v>3.6397058823529414E-2</v>
      </c>
      <c r="Y11" s="89">
        <f t="shared" si="9"/>
        <v>0</v>
      </c>
    </row>
    <row r="12" spans="1:25" x14ac:dyDescent="0.2">
      <c r="A12" s="6" t="s">
        <v>226</v>
      </c>
      <c r="B12" s="5" t="s">
        <v>29</v>
      </c>
      <c r="C12" s="90"/>
      <c r="D12" s="76">
        <f>投入係数表!V12</f>
        <v>1.0577346848832084E-2</v>
      </c>
      <c r="E12" s="77">
        <f t="shared" si="0"/>
        <v>1.0577346848832083</v>
      </c>
      <c r="F12" s="76">
        <f>分析係数表!C15</f>
        <v>0</v>
      </c>
      <c r="G12" s="77">
        <f t="shared" si="1"/>
        <v>0</v>
      </c>
      <c r="H12" s="77">
        <v>0</v>
      </c>
      <c r="I12" s="77">
        <f t="shared" si="2"/>
        <v>0</v>
      </c>
      <c r="J12" s="76">
        <f>分析係数表!G15</f>
        <v>9.5137420718816063E-2</v>
      </c>
      <c r="K12" s="78">
        <f t="shared" si="3"/>
        <v>0</v>
      </c>
      <c r="L12" s="79"/>
      <c r="M12" s="80"/>
      <c r="N12" s="81">
        <f>分析係数表!H15</f>
        <v>8.595634853840543E-3</v>
      </c>
      <c r="O12" s="82">
        <f t="shared" si="4"/>
        <v>0.11073728312171845</v>
      </c>
      <c r="P12" s="76">
        <f>分析係数表!C15</f>
        <v>0</v>
      </c>
      <c r="Q12" s="82">
        <f t="shared" si="5"/>
        <v>0</v>
      </c>
      <c r="R12" s="83">
        <v>0</v>
      </c>
      <c r="S12" s="84">
        <f t="shared" si="6"/>
        <v>0</v>
      </c>
      <c r="T12" s="85">
        <f>分析係数表!F15</f>
        <v>0.30443974630021142</v>
      </c>
      <c r="U12" s="86">
        <f t="shared" si="7"/>
        <v>0</v>
      </c>
      <c r="V12" s="87">
        <f>分析係数表!D15</f>
        <v>2.5369978858350951E-2</v>
      </c>
      <c r="W12" s="88">
        <f t="shared" si="8"/>
        <v>0</v>
      </c>
      <c r="X12" s="76">
        <f>分析係数表!E15</f>
        <v>2.1141649048625793E-2</v>
      </c>
      <c r="Y12" s="89">
        <f t="shared" si="9"/>
        <v>0</v>
      </c>
    </row>
    <row r="13" spans="1:25" x14ac:dyDescent="0.2">
      <c r="A13" s="6" t="s">
        <v>227</v>
      </c>
      <c r="B13" s="5" t="s">
        <v>30</v>
      </c>
      <c r="C13" s="90"/>
      <c r="D13" s="76">
        <f>投入係数表!V13</f>
        <v>8.8144557073600708E-4</v>
      </c>
      <c r="E13" s="77">
        <f t="shared" si="0"/>
        <v>8.8144557073600707E-2</v>
      </c>
      <c r="F13" s="76">
        <f>分析係数表!C16</f>
        <v>4.9817336433078729E-2</v>
      </c>
      <c r="G13" s="77">
        <f t="shared" si="1"/>
        <v>4.3911270544802761E-3</v>
      </c>
      <c r="H13" s="77">
        <v>8.6043746287429793E-3</v>
      </c>
      <c r="I13" s="77">
        <f t="shared" si="2"/>
        <v>8.6043746287429793E-3</v>
      </c>
      <c r="J13" s="76">
        <f>分析係数表!G16</f>
        <v>3.313253012048193E-2</v>
      </c>
      <c r="K13" s="78">
        <f t="shared" si="3"/>
        <v>2.8508470155473727E-4</v>
      </c>
      <c r="L13" s="79"/>
      <c r="M13" s="80"/>
      <c r="N13" s="81">
        <f>分析係数表!H16</f>
        <v>1.6966840599225718E-2</v>
      </c>
      <c r="O13" s="82">
        <f t="shared" si="4"/>
        <v>0.2185832533681962</v>
      </c>
      <c r="P13" s="76">
        <f>分析係数表!C16</f>
        <v>4.9817336433078729E-2</v>
      </c>
      <c r="Q13" s="82">
        <f t="shared" si="5"/>
        <v>1.0889235471680319E-2</v>
      </c>
      <c r="R13" s="83">
        <v>1.3270488660333153E-2</v>
      </c>
      <c r="S13" s="84">
        <f t="shared" si="6"/>
        <v>2.1874863289076132E-2</v>
      </c>
      <c r="T13" s="85">
        <f>分析係数表!F16</f>
        <v>0.28614457831325302</v>
      </c>
      <c r="U13" s="86">
        <f t="shared" si="7"/>
        <v>6.2593735315127491E-3</v>
      </c>
      <c r="V13" s="87">
        <f>分析係数表!D16</f>
        <v>3.0120481927710843E-2</v>
      </c>
      <c r="W13" s="88">
        <f t="shared" si="8"/>
        <v>0</v>
      </c>
      <c r="X13" s="76">
        <f>分析係数表!E16</f>
        <v>1.8072289156626505E-2</v>
      </c>
      <c r="Y13" s="89">
        <f t="shared" si="9"/>
        <v>0</v>
      </c>
    </row>
    <row r="14" spans="1:25" x14ac:dyDescent="0.2">
      <c r="A14" s="6" t="s">
        <v>2</v>
      </c>
      <c r="B14" s="5" t="s">
        <v>365</v>
      </c>
      <c r="C14" s="90"/>
      <c r="D14" s="76">
        <f>投入係数表!V14</f>
        <v>4.1868664609960332E-2</v>
      </c>
      <c r="E14" s="77">
        <f t="shared" si="0"/>
        <v>4.1868664609960335</v>
      </c>
      <c r="F14" s="76">
        <f>分析係数表!C17</f>
        <v>0.15217391304347827</v>
      </c>
      <c r="G14" s="77">
        <f t="shared" si="1"/>
        <v>0.63713185276026596</v>
      </c>
      <c r="H14" s="77">
        <v>0.69422031100393944</v>
      </c>
      <c r="I14" s="77">
        <f t="shared" si="2"/>
        <v>0.69422031100393944</v>
      </c>
      <c r="J14" s="76">
        <f>分析係数表!G17</f>
        <v>0.21460800902425267</v>
      </c>
      <c r="K14" s="78">
        <f t="shared" si="3"/>
        <v>0.14898523876875294</v>
      </c>
      <c r="L14" s="79"/>
      <c r="M14" s="80"/>
      <c r="N14" s="81">
        <f>分析係数表!H17</f>
        <v>2.9400213207653033E-3</v>
      </c>
      <c r="O14" s="82">
        <f t="shared" si="4"/>
        <v>3.7876198665653046E-2</v>
      </c>
      <c r="P14" s="76">
        <f>分析係数表!C17</f>
        <v>0.15217391304347827</v>
      </c>
      <c r="Q14" s="82">
        <f t="shared" si="5"/>
        <v>5.7637693621645945E-3</v>
      </c>
      <c r="R14" s="83">
        <v>1.4722499017917761E-2</v>
      </c>
      <c r="S14" s="84">
        <f t="shared" si="6"/>
        <v>0.70894281002185722</v>
      </c>
      <c r="T14" s="85">
        <f>分析係数表!F17</f>
        <v>0.3288212069937958</v>
      </c>
      <c r="U14" s="86">
        <f t="shared" si="7"/>
        <v>0.23311543048096037</v>
      </c>
      <c r="V14" s="87">
        <f>分析係数表!D17</f>
        <v>7.4732092498589961E-2</v>
      </c>
      <c r="W14" s="88">
        <f t="shared" si="8"/>
        <v>0</v>
      </c>
      <c r="X14" s="76">
        <f>分析係数表!E17</f>
        <v>6.9655950366610264E-2</v>
      </c>
      <c r="Y14" s="89">
        <f t="shared" si="9"/>
        <v>0</v>
      </c>
    </row>
    <row r="15" spans="1:25" x14ac:dyDescent="0.2">
      <c r="A15" s="6" t="s">
        <v>3</v>
      </c>
      <c r="B15" s="5" t="s">
        <v>31</v>
      </c>
      <c r="C15" s="90"/>
      <c r="D15" s="76">
        <f>投入係数表!V15</f>
        <v>2.644336712208021E-3</v>
      </c>
      <c r="E15" s="77">
        <f t="shared" si="0"/>
        <v>0.26443367122080208</v>
      </c>
      <c r="F15" s="76">
        <f>分析係数表!C18</f>
        <v>0.51625386996904021</v>
      </c>
      <c r="G15" s="77">
        <f t="shared" si="1"/>
        <v>0.13651490611785988</v>
      </c>
      <c r="H15" s="77">
        <v>0.17876286000951846</v>
      </c>
      <c r="I15" s="77">
        <f t="shared" si="2"/>
        <v>0.17876286000951846</v>
      </c>
      <c r="J15" s="76">
        <f>分析係数表!G18</f>
        <v>0.21552579365079366</v>
      </c>
      <c r="K15" s="78">
        <f t="shared" si="3"/>
        <v>3.8528007278837192E-2</v>
      </c>
      <c r="L15" s="79"/>
      <c r="M15" s="80"/>
      <c r="N15" s="81">
        <f>分析係数表!H18</f>
        <v>4.488582169107333E-4</v>
      </c>
      <c r="O15" s="82">
        <f t="shared" si="4"/>
        <v>5.7826257504813806E-3</v>
      </c>
      <c r="P15" s="76">
        <f>分析係数表!C18</f>
        <v>0.51625386996904021</v>
      </c>
      <c r="Q15" s="82">
        <f t="shared" si="5"/>
        <v>2.9853029222686382E-3</v>
      </c>
      <c r="R15" s="83">
        <v>9.6447769987653646E-3</v>
      </c>
      <c r="S15" s="84">
        <f t="shared" si="6"/>
        <v>0.18840763700828383</v>
      </c>
      <c r="T15" s="85">
        <f>分析係数表!F18</f>
        <v>0.45783730158730157</v>
      </c>
      <c r="U15" s="86">
        <f t="shared" si="7"/>
        <v>8.6260044126312482E-2</v>
      </c>
      <c r="V15" s="87">
        <f>分析係数表!D18</f>
        <v>4.1418650793650792E-2</v>
      </c>
      <c r="W15" s="88">
        <f t="shared" si="8"/>
        <v>0</v>
      </c>
      <c r="X15" s="76">
        <f>分析係数表!E18</f>
        <v>3.8690476190476192E-2</v>
      </c>
      <c r="Y15" s="89">
        <f t="shared" si="9"/>
        <v>0</v>
      </c>
    </row>
    <row r="16" spans="1:25" x14ac:dyDescent="0.2">
      <c r="A16" s="6" t="s">
        <v>4</v>
      </c>
      <c r="B16" s="5" t="s">
        <v>32</v>
      </c>
      <c r="C16" s="90"/>
      <c r="D16" s="76">
        <f>投入係数表!V16</f>
        <v>9.2551784927280747E-3</v>
      </c>
      <c r="E16" s="77">
        <f t="shared" si="0"/>
        <v>0.92551784927280745</v>
      </c>
      <c r="F16" s="76">
        <f>分析係数表!C19</f>
        <v>8.2563671984326903E-2</v>
      </c>
      <c r="G16" s="77">
        <f t="shared" si="1"/>
        <v>7.6414152122999776E-2</v>
      </c>
      <c r="H16" s="77">
        <v>0.10052899676281334</v>
      </c>
      <c r="I16" s="77">
        <f t="shared" si="2"/>
        <v>0.10052899676281334</v>
      </c>
      <c r="J16" s="76">
        <f>分析係数表!G19</f>
        <v>5.7971014492753624E-2</v>
      </c>
      <c r="K16" s="78">
        <f t="shared" si="3"/>
        <v>5.8277679282790337E-3</v>
      </c>
      <c r="L16" s="79"/>
      <c r="M16" s="80"/>
      <c r="N16" s="81">
        <f>分析係数表!H19</f>
        <v>-1.1221455422768333E-4</v>
      </c>
      <c r="O16" s="82">
        <f t="shared" si="4"/>
        <v>-1.4456564376203452E-3</v>
      </c>
      <c r="P16" s="76">
        <f>分析係数表!C19</f>
        <v>8.2563671984326903E-2</v>
      </c>
      <c r="Q16" s="82">
        <f t="shared" si="5"/>
        <v>-1.1935870391771672E-4</v>
      </c>
      <c r="R16" s="83">
        <v>8.9006346108000606E-4</v>
      </c>
      <c r="S16" s="84">
        <f t="shared" si="6"/>
        <v>0.10141906022389334</v>
      </c>
      <c r="T16" s="85">
        <f>分析係数表!F19</f>
        <v>0.2402745995423341</v>
      </c>
      <c r="U16" s="86">
        <f t="shared" si="7"/>
        <v>2.4368424081255839E-2</v>
      </c>
      <c r="V16" s="87">
        <f>分析係数表!D19</f>
        <v>4.6529366895499621E-2</v>
      </c>
      <c r="W16" s="88">
        <f t="shared" si="8"/>
        <v>0</v>
      </c>
      <c r="X16" s="76">
        <f>分析係数表!E19</f>
        <v>5.1106025934401222E-2</v>
      </c>
      <c r="Y16" s="89">
        <f t="shared" si="9"/>
        <v>0</v>
      </c>
    </row>
    <row r="17" spans="1:25" x14ac:dyDescent="0.2">
      <c r="A17" s="6" t="s">
        <v>5</v>
      </c>
      <c r="B17" s="5" t="s">
        <v>33</v>
      </c>
      <c r="C17" s="90"/>
      <c r="D17" s="76">
        <f>投入係数表!V17</f>
        <v>4.1868664609960332E-2</v>
      </c>
      <c r="E17" s="77">
        <f t="shared" si="0"/>
        <v>4.1868664609960335</v>
      </c>
      <c r="F17" s="76">
        <f>分析係数表!C20</f>
        <v>2.7239392352016778E-2</v>
      </c>
      <c r="G17" s="77">
        <f t="shared" si="1"/>
        <v>0.11404769825657091</v>
      </c>
      <c r="H17" s="77">
        <v>0.12131229074685121</v>
      </c>
      <c r="I17" s="77">
        <f t="shared" si="2"/>
        <v>0.12131229074685121</v>
      </c>
      <c r="J17" s="76">
        <f>分析係数表!G20</f>
        <v>0.10507246376811594</v>
      </c>
      <c r="K17" s="78">
        <f t="shared" si="3"/>
        <v>1.274658127412567E-2</v>
      </c>
      <c r="L17" s="79"/>
      <c r="M17" s="80"/>
      <c r="N17" s="81">
        <f>分析係数表!H20</f>
        <v>5.610727711384166E-4</v>
      </c>
      <c r="O17" s="82">
        <f t="shared" si="4"/>
        <v>7.228282188101726E-3</v>
      </c>
      <c r="P17" s="76">
        <f>分析係数表!C20</f>
        <v>2.7239392352016778E-2</v>
      </c>
      <c r="Q17" s="82">
        <f t="shared" si="5"/>
        <v>1.9689401455279726E-4</v>
      </c>
      <c r="R17" s="83">
        <v>6.5399795355290061E-4</v>
      </c>
      <c r="S17" s="84">
        <f t="shared" si="6"/>
        <v>0.12196628870040412</v>
      </c>
      <c r="T17" s="85">
        <f>分析係数表!F20</f>
        <v>0.2318840579710145</v>
      </c>
      <c r="U17" s="86">
        <f t="shared" si="7"/>
        <v>2.8282037959513999E-2</v>
      </c>
      <c r="V17" s="87">
        <f>分析係数表!D20</f>
        <v>0</v>
      </c>
      <c r="W17" s="88">
        <f t="shared" si="8"/>
        <v>0</v>
      </c>
      <c r="X17" s="76">
        <f>分析係数表!E20</f>
        <v>0</v>
      </c>
      <c r="Y17" s="89">
        <f t="shared" si="9"/>
        <v>0</v>
      </c>
    </row>
    <row r="18" spans="1:25" x14ac:dyDescent="0.2">
      <c r="A18" s="6" t="s">
        <v>6</v>
      </c>
      <c r="B18" s="5" t="s">
        <v>34</v>
      </c>
      <c r="C18" s="90"/>
      <c r="D18" s="76">
        <f>投入係数表!V18</f>
        <v>2.7765535478184222E-2</v>
      </c>
      <c r="E18" s="77">
        <f t="shared" si="0"/>
        <v>2.7765535478184225</v>
      </c>
      <c r="F18" s="76">
        <f>分析係数表!C21</f>
        <v>0.24117205108940643</v>
      </c>
      <c r="G18" s="77">
        <f t="shared" si="1"/>
        <v>0.6696271140869372</v>
      </c>
      <c r="H18" s="77">
        <v>0.71198017179564232</v>
      </c>
      <c r="I18" s="77">
        <f t="shared" si="2"/>
        <v>0.71198017179564232</v>
      </c>
      <c r="J18" s="76">
        <f>分析係数表!G21</f>
        <v>0.28520236087689715</v>
      </c>
      <c r="K18" s="78">
        <f t="shared" si="3"/>
        <v>0.20305842589365602</v>
      </c>
      <c r="L18" s="79"/>
      <c r="M18" s="80"/>
      <c r="N18" s="81">
        <f>分析係数表!H21</f>
        <v>9.4260225551254001E-4</v>
      </c>
      <c r="O18" s="82">
        <f t="shared" si="4"/>
        <v>1.2143514076010902E-2</v>
      </c>
      <c r="P18" s="76">
        <f>分析係数表!C21</f>
        <v>0.24117205108940643</v>
      </c>
      <c r="Q18" s="82">
        <f t="shared" si="5"/>
        <v>2.9286761971446273E-3</v>
      </c>
      <c r="R18" s="83">
        <v>8.6234829483114294E-3</v>
      </c>
      <c r="S18" s="84">
        <f t="shared" si="6"/>
        <v>0.72060365474395371</v>
      </c>
      <c r="T18" s="85">
        <f>分析係数表!F21</f>
        <v>0.42559021922428331</v>
      </c>
      <c r="U18" s="86">
        <f t="shared" si="7"/>
        <v>0.30668186739629905</v>
      </c>
      <c r="V18" s="87">
        <f>分析係数表!D21</f>
        <v>8.8743676222596962E-2</v>
      </c>
      <c r="W18" s="88">
        <f t="shared" si="8"/>
        <v>0</v>
      </c>
      <c r="X18" s="76">
        <f>分析係数表!E21</f>
        <v>7.2512647554806076E-2</v>
      </c>
      <c r="Y18" s="89">
        <f t="shared" si="9"/>
        <v>0</v>
      </c>
    </row>
    <row r="19" spans="1:25" x14ac:dyDescent="0.2">
      <c r="A19" s="6" t="s">
        <v>7</v>
      </c>
      <c r="B19" s="5" t="s">
        <v>269</v>
      </c>
      <c r="C19" s="90"/>
      <c r="D19" s="76">
        <f>投入係数表!V19</f>
        <v>2.2036139268400176E-3</v>
      </c>
      <c r="E19" s="77">
        <f t="shared" si="0"/>
        <v>0.22036139268400176</v>
      </c>
      <c r="F19" s="76">
        <f>分析係数表!C22</f>
        <v>3.5323801513877262E-2</v>
      </c>
      <c r="G19" s="77">
        <f t="shared" si="1"/>
        <v>7.7840020964912429E-3</v>
      </c>
      <c r="H19" s="77">
        <v>9.2076281612525762E-3</v>
      </c>
      <c r="I19" s="77">
        <f t="shared" si="2"/>
        <v>9.2076281612525762E-3</v>
      </c>
      <c r="J19" s="76">
        <f>分析係数表!G22</f>
        <v>0.19469026548672566</v>
      </c>
      <c r="K19" s="78">
        <f t="shared" si="3"/>
        <v>1.7926355712173157E-3</v>
      </c>
      <c r="L19" s="79"/>
      <c r="M19" s="80"/>
      <c r="N19" s="81">
        <f>分析係数表!H22</f>
        <v>4.4885821691073332E-5</v>
      </c>
      <c r="O19" s="82">
        <f t="shared" si="4"/>
        <v>5.7826257504813808E-4</v>
      </c>
      <c r="P19" s="76">
        <f>分析係数表!C22</f>
        <v>3.5323801513877262E-2</v>
      </c>
      <c r="Q19" s="82">
        <f t="shared" si="5"/>
        <v>2.0426432423903983E-5</v>
      </c>
      <c r="R19" s="83">
        <v>2.5070665880871701E-4</v>
      </c>
      <c r="S19" s="84">
        <f t="shared" si="6"/>
        <v>9.4583348200612937E-3</v>
      </c>
      <c r="T19" s="85">
        <f>分析係数表!F22</f>
        <v>0.41199606686332352</v>
      </c>
      <c r="U19" s="86">
        <f t="shared" si="7"/>
        <v>3.8967967449416736E-3</v>
      </c>
      <c r="V19" s="87">
        <f>分析係数表!D22</f>
        <v>8.6529006882989187E-2</v>
      </c>
      <c r="W19" s="88">
        <f t="shared" si="8"/>
        <v>0</v>
      </c>
      <c r="X19" s="76">
        <f>分析係数表!E22</f>
        <v>8.9478859390363819E-2</v>
      </c>
      <c r="Y19" s="89">
        <f t="shared" si="9"/>
        <v>0</v>
      </c>
    </row>
    <row r="20" spans="1:25" x14ac:dyDescent="0.2">
      <c r="A20" s="6" t="s">
        <v>8</v>
      </c>
      <c r="B20" s="5" t="s">
        <v>270</v>
      </c>
      <c r="C20" s="90"/>
      <c r="D20" s="76">
        <f>投入係数表!V20</f>
        <v>8.8144557073600708E-4</v>
      </c>
      <c r="E20" s="77">
        <f t="shared" si="0"/>
        <v>8.8144557073600707E-2</v>
      </c>
      <c r="F20" s="76">
        <f>分析係数表!C23</f>
        <v>0</v>
      </c>
      <c r="G20" s="77">
        <f t="shared" si="1"/>
        <v>0</v>
      </c>
      <c r="H20" s="77">
        <v>0</v>
      </c>
      <c r="I20" s="77">
        <f t="shared" si="2"/>
        <v>0</v>
      </c>
      <c r="J20" s="76">
        <f>分析係数表!G23</f>
        <v>0.21571476472560636</v>
      </c>
      <c r="K20" s="78">
        <f t="shared" si="3"/>
        <v>0</v>
      </c>
      <c r="L20" s="79"/>
      <c r="M20" s="80"/>
      <c r="N20" s="81">
        <f>分析係数表!H23</f>
        <v>2.2442910845536666E-5</v>
      </c>
      <c r="O20" s="82">
        <f t="shared" si="4"/>
        <v>2.8913128752406904E-4</v>
      </c>
      <c r="P20" s="76">
        <f>分析係数表!C23</f>
        <v>0</v>
      </c>
      <c r="Q20" s="82">
        <f t="shared" si="5"/>
        <v>0</v>
      </c>
      <c r="R20" s="83">
        <v>0</v>
      </c>
      <c r="S20" s="84">
        <f t="shared" si="6"/>
        <v>0</v>
      </c>
      <c r="T20" s="85">
        <f>分析係数表!F23</f>
        <v>0.43970045825416343</v>
      </c>
      <c r="U20" s="86">
        <f t="shared" si="7"/>
        <v>0</v>
      </c>
      <c r="V20" s="87">
        <f>分析係数表!D23</f>
        <v>2.7830557728847658E-2</v>
      </c>
      <c r="W20" s="88">
        <f t="shared" si="8"/>
        <v>0</v>
      </c>
      <c r="X20" s="76">
        <f>分析係数表!E23</f>
        <v>2.7159941879959765E-2</v>
      </c>
      <c r="Y20" s="89">
        <f t="shared" si="9"/>
        <v>0</v>
      </c>
    </row>
    <row r="21" spans="1:25" x14ac:dyDescent="0.2">
      <c r="A21" s="6" t="s">
        <v>9</v>
      </c>
      <c r="B21" s="5" t="s">
        <v>271</v>
      </c>
      <c r="C21" s="90"/>
      <c r="D21" s="76">
        <f>投入係数表!V21</f>
        <v>1.3221683561040105E-3</v>
      </c>
      <c r="E21" s="77">
        <f t="shared" si="0"/>
        <v>0.13221683561040104</v>
      </c>
      <c r="F21" s="76">
        <f>分析係数表!C24</f>
        <v>0.4951060358890701</v>
      </c>
      <c r="G21" s="77">
        <f t="shared" si="1"/>
        <v>6.5461353356862498E-2</v>
      </c>
      <c r="H21" s="77">
        <v>7.7623798632131771E-2</v>
      </c>
      <c r="I21" s="77">
        <f t="shared" si="2"/>
        <v>7.7623798632131771E-2</v>
      </c>
      <c r="J21" s="76">
        <f>分析係数表!G24</f>
        <v>0.20816733067729085</v>
      </c>
      <c r="K21" s="78">
        <f t="shared" si="3"/>
        <v>1.6158738958282411E-2</v>
      </c>
      <c r="L21" s="79"/>
      <c r="M21" s="80"/>
      <c r="N21" s="81">
        <f>分析係数表!H24</f>
        <v>3.5908657352858665E-4</v>
      </c>
      <c r="O21" s="82">
        <f t="shared" si="4"/>
        <v>4.6261006003851047E-3</v>
      </c>
      <c r="P21" s="76">
        <f>分析係数表!C24</f>
        <v>0.4951060358890701</v>
      </c>
      <c r="Q21" s="82">
        <f t="shared" si="5"/>
        <v>2.2904103298807162E-3</v>
      </c>
      <c r="R21" s="83">
        <v>1.1233048804016444E-2</v>
      </c>
      <c r="S21" s="84">
        <f t="shared" si="6"/>
        <v>8.8856847436148217E-2</v>
      </c>
      <c r="T21" s="85">
        <f>分析係数表!F24</f>
        <v>0.39043824701195218</v>
      </c>
      <c r="U21" s="86">
        <f t="shared" si="7"/>
        <v>3.4693111747978185E-2</v>
      </c>
      <c r="V21" s="87">
        <f>分析係数表!D24</f>
        <v>1.4940239043824702E-2</v>
      </c>
      <c r="W21" s="88">
        <f t="shared" si="8"/>
        <v>0</v>
      </c>
      <c r="X21" s="76">
        <f>分析係数表!E24</f>
        <v>1.0956175298804782E-2</v>
      </c>
      <c r="Y21" s="89">
        <f t="shared" si="9"/>
        <v>0</v>
      </c>
    </row>
    <row r="22" spans="1:25" x14ac:dyDescent="0.2">
      <c r="A22" s="6" t="s">
        <v>10</v>
      </c>
      <c r="B22" s="5" t="s">
        <v>272</v>
      </c>
      <c r="C22" s="90"/>
      <c r="D22" s="76">
        <f>投入係数表!V22</f>
        <v>0.32084618774790657</v>
      </c>
      <c r="E22" s="77">
        <f t="shared" si="0"/>
        <v>32.084618774790655</v>
      </c>
      <c r="F22" s="76">
        <f>分析係数表!C25</f>
        <v>2.1697016660209179E-2</v>
      </c>
      <c r="G22" s="77">
        <f t="shared" si="1"/>
        <v>0.69614050809309302</v>
      </c>
      <c r="H22" s="77">
        <v>0.7126658447747839</v>
      </c>
      <c r="I22" s="77">
        <f t="shared" si="2"/>
        <v>0.7126658447747839</v>
      </c>
      <c r="J22" s="76">
        <f>分析係数表!G25</f>
        <v>0.19533527696793002</v>
      </c>
      <c r="K22" s="78">
        <f t="shared" si="3"/>
        <v>0.13920878017466623</v>
      </c>
      <c r="L22" s="79"/>
      <c r="M22" s="80"/>
      <c r="N22" s="81">
        <f>分析係数表!H25</f>
        <v>5.2740840487011166E-4</v>
      </c>
      <c r="O22" s="82">
        <f t="shared" si="4"/>
        <v>6.7945852568156231E-3</v>
      </c>
      <c r="P22" s="76">
        <f>分析係数表!C25</f>
        <v>2.1697016660209179E-2</v>
      </c>
      <c r="Q22" s="82">
        <f t="shared" si="5"/>
        <v>1.4742222951634023E-4</v>
      </c>
      <c r="R22" s="83">
        <v>1.1851587735963543E-3</v>
      </c>
      <c r="S22" s="84">
        <f t="shared" si="6"/>
        <v>0.71385100354838027</v>
      </c>
      <c r="T22" s="85">
        <f>分析係数表!F25</f>
        <v>0.34839650145772594</v>
      </c>
      <c r="U22" s="86">
        <f t="shared" si="7"/>
        <v>0.24870319219834239</v>
      </c>
      <c r="V22" s="87">
        <f>分析係数表!D25</f>
        <v>0.22157434402332363</v>
      </c>
      <c r="W22" s="88">
        <f t="shared" si="8"/>
        <v>0</v>
      </c>
      <c r="X22" s="76">
        <f>分析係数表!E25</f>
        <v>0.11661807580174927</v>
      </c>
      <c r="Y22" s="89">
        <f t="shared" si="9"/>
        <v>0</v>
      </c>
    </row>
    <row r="23" spans="1:25" x14ac:dyDescent="0.2">
      <c r="A23" s="6" t="s">
        <v>11</v>
      </c>
      <c r="B23" s="5" t="s">
        <v>35</v>
      </c>
      <c r="C23" s="90"/>
      <c r="D23" s="76">
        <f>投入係数表!V23</f>
        <v>1.9391802556192154E-2</v>
      </c>
      <c r="E23" s="77">
        <f t="shared" si="0"/>
        <v>1.9391802556192155</v>
      </c>
      <c r="F23" s="76">
        <f>分析係数表!C26</f>
        <v>0.4020083102493075</v>
      </c>
      <c r="G23" s="77">
        <f t="shared" si="1"/>
        <v>0.77956657783030103</v>
      </c>
      <c r="H23" s="77">
        <v>0.84409450562638977</v>
      </c>
      <c r="I23" s="77">
        <f t="shared" si="2"/>
        <v>0.84409450562638977</v>
      </c>
      <c r="J23" s="76">
        <f>分析係数表!G26</f>
        <v>0.19660602354380063</v>
      </c>
      <c r="K23" s="78">
        <f t="shared" si="3"/>
        <v>0.16595406424637474</v>
      </c>
      <c r="L23" s="79"/>
      <c r="M23" s="80"/>
      <c r="N23" s="81">
        <f>分析係数表!H26</f>
        <v>1.0985804858890199E-2</v>
      </c>
      <c r="O23" s="82">
        <f t="shared" si="4"/>
        <v>0.14152976524303182</v>
      </c>
      <c r="P23" s="76">
        <f>分析係数表!C26</f>
        <v>0.4020083102493075</v>
      </c>
      <c r="Q23" s="82">
        <f t="shared" si="5"/>
        <v>5.6896141775332393E-2</v>
      </c>
      <c r="R23" s="83">
        <v>6.2962203753005888E-2</v>
      </c>
      <c r="S23" s="84">
        <f t="shared" si="6"/>
        <v>0.90705670937939564</v>
      </c>
      <c r="T23" s="85">
        <f>分析係数表!F26</f>
        <v>0.33374101819293683</v>
      </c>
      <c r="U23" s="86">
        <f t="shared" si="7"/>
        <v>0.30272202974701429</v>
      </c>
      <c r="V23" s="87">
        <f>分析係数表!D26</f>
        <v>1.513530041278092E-2</v>
      </c>
      <c r="W23" s="88">
        <f t="shared" si="8"/>
        <v>0</v>
      </c>
      <c r="X23" s="76">
        <f>分析係数表!E26</f>
        <v>1.5288182235132243E-2</v>
      </c>
      <c r="Y23" s="89">
        <f t="shared" si="9"/>
        <v>0</v>
      </c>
    </row>
    <row r="24" spans="1:25" x14ac:dyDescent="0.2">
      <c r="A24" s="6" t="s">
        <v>12</v>
      </c>
      <c r="B24" s="5" t="s">
        <v>366</v>
      </c>
      <c r="C24" s="75">
        <f>最終需要_まとめ!C25</f>
        <v>100</v>
      </c>
      <c r="D24" s="76">
        <f>投入係数表!V24</f>
        <v>2.6443367122080213E-2</v>
      </c>
      <c r="E24" s="77">
        <f t="shared" si="0"/>
        <v>2.6443367122080215</v>
      </c>
      <c r="F24" s="76">
        <f>分析係数表!C27</f>
        <v>0.43829355002539361</v>
      </c>
      <c r="G24" s="77">
        <f t="shared" si="1"/>
        <v>1.1589957250561314</v>
      </c>
      <c r="H24" s="77">
        <v>1.174264453314424</v>
      </c>
      <c r="I24" s="77">
        <f t="shared" si="2"/>
        <v>101.17426445331442</v>
      </c>
      <c r="J24" s="76">
        <f>分析係数表!G27</f>
        <v>0.17011899515204937</v>
      </c>
      <c r="K24" s="78">
        <f t="shared" si="3"/>
        <v>17.211664204045558</v>
      </c>
      <c r="L24" s="79"/>
      <c r="M24" s="80"/>
      <c r="N24" s="81">
        <f>分析係数表!H27</f>
        <v>1.1098019413117881E-2</v>
      </c>
      <c r="O24" s="82">
        <f t="shared" si="4"/>
        <v>0.14297542168065214</v>
      </c>
      <c r="P24" s="76">
        <f>分析係数表!C27</f>
        <v>0.43829355002539361</v>
      </c>
      <c r="Q24" s="82">
        <f t="shared" si="5"/>
        <v>6.2665205134790652E-2</v>
      </c>
      <c r="R24" s="83">
        <v>6.4127274473229176E-2</v>
      </c>
      <c r="S24" s="84">
        <f t="shared" si="6"/>
        <v>101.23839172778766</v>
      </c>
      <c r="T24" s="85">
        <f>分析係数表!F27</f>
        <v>0.31996474217717058</v>
      </c>
      <c r="U24" s="86">
        <f t="shared" si="7"/>
        <v>32.392715907612974</v>
      </c>
      <c r="V24" s="87">
        <f>分析係数表!D27</f>
        <v>4.2309387395328336E-2</v>
      </c>
      <c r="W24" s="88">
        <f t="shared" si="8"/>
        <v>4</v>
      </c>
      <c r="X24" s="76">
        <f>分析係数表!E27</f>
        <v>4.9360951961216398E-2</v>
      </c>
      <c r="Y24" s="89">
        <f t="shared" si="9"/>
        <v>5</v>
      </c>
    </row>
    <row r="25" spans="1:25" x14ac:dyDescent="0.2">
      <c r="A25" s="6" t="s">
        <v>13</v>
      </c>
      <c r="B25" s="5" t="s">
        <v>192</v>
      </c>
      <c r="C25" s="90"/>
      <c r="D25" s="76">
        <f>投入係数表!V25</f>
        <v>0</v>
      </c>
      <c r="E25" s="77">
        <f t="shared" si="0"/>
        <v>0</v>
      </c>
      <c r="F25" s="76">
        <f>分析係数表!C28</f>
        <v>5.3001622498647927E-2</v>
      </c>
      <c r="G25" s="77">
        <f t="shared" si="1"/>
        <v>0</v>
      </c>
      <c r="H25" s="77">
        <v>3.5412302356911422E-3</v>
      </c>
      <c r="I25" s="77">
        <f t="shared" si="2"/>
        <v>3.5412302356911422E-3</v>
      </c>
      <c r="J25" s="76">
        <f>分析係数表!G28</f>
        <v>0.12481857764876633</v>
      </c>
      <c r="K25" s="78">
        <f t="shared" si="3"/>
        <v>4.4201132114577395E-4</v>
      </c>
      <c r="L25" s="79"/>
      <c r="M25" s="80"/>
      <c r="N25" s="81">
        <f>分析係数表!H28</f>
        <v>2.0793356898389723E-2</v>
      </c>
      <c r="O25" s="82">
        <f t="shared" si="4"/>
        <v>0.26788013789105003</v>
      </c>
      <c r="P25" s="76">
        <f>分析係数表!C28</f>
        <v>5.3001622498647927E-2</v>
      </c>
      <c r="Q25" s="82">
        <f t="shared" si="5"/>
        <v>1.4198081943387186E-2</v>
      </c>
      <c r="R25" s="83">
        <v>1.5373866010616076E-2</v>
      </c>
      <c r="S25" s="84">
        <f t="shared" si="6"/>
        <v>1.8915096246307217E-2</v>
      </c>
      <c r="T25" s="85">
        <f>分析係数表!F28</f>
        <v>0.21335268505079827</v>
      </c>
      <c r="U25" s="86">
        <f t="shared" si="7"/>
        <v>4.0355865721439206E-3</v>
      </c>
      <c r="V25" s="87">
        <f>分析係数表!D28</f>
        <v>0.1204644412191582</v>
      </c>
      <c r="W25" s="88">
        <f t="shared" si="8"/>
        <v>0</v>
      </c>
      <c r="X25" s="76">
        <f>分析係数表!E28</f>
        <v>0.11683599419448476</v>
      </c>
      <c r="Y25" s="89">
        <f t="shared" si="9"/>
        <v>0</v>
      </c>
    </row>
    <row r="26" spans="1:25" x14ac:dyDescent="0.2">
      <c r="A26" s="6" t="s">
        <v>14</v>
      </c>
      <c r="B26" s="5" t="s">
        <v>50</v>
      </c>
      <c r="C26" s="90"/>
      <c r="D26" s="76">
        <f>投入係数表!V26</f>
        <v>7.4922873512560601E-3</v>
      </c>
      <c r="E26" s="77">
        <f t="shared" si="0"/>
        <v>0.74922873512560606</v>
      </c>
      <c r="F26" s="76">
        <f>分析係数表!C29</f>
        <v>0.65190409026798313</v>
      </c>
      <c r="G26" s="77">
        <f t="shared" si="1"/>
        <v>0.4884252769746899</v>
      </c>
      <c r="H26" s="77">
        <v>0.59083209708944362</v>
      </c>
      <c r="I26" s="77">
        <f t="shared" si="2"/>
        <v>0.59083209708944362</v>
      </c>
      <c r="J26" s="76">
        <f>分析係数表!G29</f>
        <v>0.25912644337660473</v>
      </c>
      <c r="K26" s="78">
        <f t="shared" si="3"/>
        <v>0.15310021995152834</v>
      </c>
      <c r="L26" s="79"/>
      <c r="M26" s="80"/>
      <c r="N26" s="81">
        <f>分析係数表!H29</f>
        <v>1.0054424058800426E-2</v>
      </c>
      <c r="O26" s="82">
        <f t="shared" si="4"/>
        <v>0.12953081681078293</v>
      </c>
      <c r="P26" s="76">
        <f>分析係数表!C29</f>
        <v>0.65190409026798313</v>
      </c>
      <c r="Q26" s="82">
        <f t="shared" si="5"/>
        <v>8.4441669294702218E-2</v>
      </c>
      <c r="R26" s="83">
        <v>0.1439738623189725</v>
      </c>
      <c r="S26" s="84">
        <f t="shared" si="6"/>
        <v>0.73480595940841609</v>
      </c>
      <c r="T26" s="85">
        <f>分析係数表!F29</f>
        <v>0.37595926271247221</v>
      </c>
      <c r="U26" s="86">
        <f t="shared" si="7"/>
        <v>0.27625710673591891</v>
      </c>
      <c r="V26" s="87">
        <f>分析係数表!D29</f>
        <v>5.8165387649716703E-2</v>
      </c>
      <c r="W26" s="88">
        <f t="shared" si="8"/>
        <v>0</v>
      </c>
      <c r="X26" s="76">
        <f>分析係数表!E29</f>
        <v>4.2817184250161372E-2</v>
      </c>
      <c r="Y26" s="89">
        <f t="shared" si="9"/>
        <v>0</v>
      </c>
    </row>
    <row r="27" spans="1:25" x14ac:dyDescent="0.2">
      <c r="A27" s="6" t="s">
        <v>15</v>
      </c>
      <c r="B27" s="5" t="s">
        <v>36</v>
      </c>
      <c r="C27" s="90"/>
      <c r="D27" s="76">
        <f>投入係数表!V27</f>
        <v>1.3221683561040105E-3</v>
      </c>
      <c r="E27" s="77">
        <f t="shared" si="0"/>
        <v>0.13221683561040104</v>
      </c>
      <c r="F27" s="76">
        <f>分析係数表!C30</f>
        <v>1</v>
      </c>
      <c r="G27" s="77">
        <f t="shared" si="1"/>
        <v>0.13221683561040104</v>
      </c>
      <c r="H27" s="77">
        <v>0.16771158678982664</v>
      </c>
      <c r="I27" s="77">
        <f t="shared" si="2"/>
        <v>0.16771158678982664</v>
      </c>
      <c r="J27" s="76">
        <f>分析係数表!G30</f>
        <v>0.34475873544093177</v>
      </c>
      <c r="K27" s="78">
        <f t="shared" si="3"/>
        <v>5.7820034580452713E-2</v>
      </c>
      <c r="L27" s="79"/>
      <c r="M27" s="80"/>
      <c r="N27" s="81">
        <f>分析係数表!H30</f>
        <v>0</v>
      </c>
      <c r="O27" s="82">
        <f t="shared" si="4"/>
        <v>0</v>
      </c>
      <c r="P27" s="76">
        <f>分析係数表!C30</f>
        <v>1</v>
      </c>
      <c r="Q27" s="82">
        <f t="shared" si="5"/>
        <v>0</v>
      </c>
      <c r="R27" s="83">
        <v>3.1734389758456716E-2</v>
      </c>
      <c r="S27" s="84">
        <f t="shared" si="6"/>
        <v>0.19944597654828336</v>
      </c>
      <c r="T27" s="85">
        <f>分析係数表!F30</f>
        <v>0.43948973932334995</v>
      </c>
      <c r="U27" s="86">
        <f t="shared" si="7"/>
        <v>8.765446024229602E-2</v>
      </c>
      <c r="V27" s="87">
        <f>分析係数表!D30</f>
        <v>0.13666112035496394</v>
      </c>
      <c r="W27" s="88">
        <f t="shared" si="8"/>
        <v>0</v>
      </c>
      <c r="X27" s="76">
        <f>分析係数表!E30</f>
        <v>8.1752634498058793E-2</v>
      </c>
      <c r="Y27" s="89">
        <f t="shared" si="9"/>
        <v>0</v>
      </c>
    </row>
    <row r="28" spans="1:25" x14ac:dyDescent="0.2">
      <c r="A28" s="6" t="s">
        <v>16</v>
      </c>
      <c r="B28" s="5" t="s">
        <v>193</v>
      </c>
      <c r="C28" s="90"/>
      <c r="D28" s="76">
        <f>投入係数表!V28</f>
        <v>5.7293962097840455E-3</v>
      </c>
      <c r="E28" s="77">
        <f t="shared" si="0"/>
        <v>0.57293962097840456</v>
      </c>
      <c r="F28" s="76">
        <f>分析係数表!C31</f>
        <v>0.24163027656477443</v>
      </c>
      <c r="G28" s="77">
        <f t="shared" si="1"/>
        <v>0.13843955907192892</v>
      </c>
      <c r="H28" s="77">
        <v>0.18453479834398662</v>
      </c>
      <c r="I28" s="77">
        <f t="shared" si="2"/>
        <v>0.18453479834398662</v>
      </c>
      <c r="J28" s="76">
        <f>分析係数表!G31</f>
        <v>7.02247191011236E-2</v>
      </c>
      <c r="K28" s="78">
        <f t="shared" si="3"/>
        <v>1.2958904378088949E-2</v>
      </c>
      <c r="L28" s="79"/>
      <c r="M28" s="80"/>
      <c r="N28" s="81">
        <f>分析係数表!H31</f>
        <v>2.3138641081748304E-2</v>
      </c>
      <c r="O28" s="82">
        <f t="shared" si="4"/>
        <v>0.29809435743731522</v>
      </c>
      <c r="P28" s="76">
        <f>分析係数表!C31</f>
        <v>0.24163027656477443</v>
      </c>
      <c r="Q28" s="82">
        <f t="shared" si="5"/>
        <v>7.2028622029977202E-2</v>
      </c>
      <c r="R28" s="83">
        <v>9.5254882295382523E-2</v>
      </c>
      <c r="S28" s="84">
        <f t="shared" si="6"/>
        <v>0.27978968063936915</v>
      </c>
      <c r="T28" s="85">
        <f>分析係数表!F31</f>
        <v>0.24349497338852749</v>
      </c>
      <c r="U28" s="86">
        <f t="shared" si="7"/>
        <v>6.8127380841667792E-2</v>
      </c>
      <c r="V28" s="87">
        <f>分析係数表!D31</f>
        <v>2.9568302779420464E-4</v>
      </c>
      <c r="W28" s="88">
        <f t="shared" si="8"/>
        <v>0</v>
      </c>
      <c r="X28" s="76">
        <f>分析係数表!E31</f>
        <v>2.9568302779420464E-4</v>
      </c>
      <c r="Y28" s="89">
        <f t="shared" si="9"/>
        <v>0</v>
      </c>
    </row>
    <row r="29" spans="1:25" x14ac:dyDescent="0.2">
      <c r="A29" s="6" t="s">
        <v>17</v>
      </c>
      <c r="B29" s="5" t="s">
        <v>273</v>
      </c>
      <c r="C29" s="90"/>
      <c r="D29" s="76">
        <f>投入係数表!V29</f>
        <v>0</v>
      </c>
      <c r="E29" s="77">
        <f t="shared" si="0"/>
        <v>0</v>
      </c>
      <c r="F29" s="76">
        <f>分析係数表!C32</f>
        <v>0.66123499142367059</v>
      </c>
      <c r="G29" s="77">
        <f t="shared" si="1"/>
        <v>0</v>
      </c>
      <c r="H29" s="77">
        <v>1.0297593069871099E-2</v>
      </c>
      <c r="I29" s="77">
        <f t="shared" si="2"/>
        <v>1.0297593069871099E-2</v>
      </c>
      <c r="J29" s="76">
        <f>分析係数表!G32</f>
        <v>0.1404639175257732</v>
      </c>
      <c r="K29" s="78">
        <f t="shared" si="3"/>
        <v>1.4464402636803477E-3</v>
      </c>
      <c r="L29" s="79"/>
      <c r="M29" s="80"/>
      <c r="N29" s="81">
        <f>分析係数表!H32</f>
        <v>6.5982157885877794E-3</v>
      </c>
      <c r="O29" s="82">
        <f t="shared" si="4"/>
        <v>8.50045985320763E-2</v>
      </c>
      <c r="P29" s="76">
        <f>分析係数表!C32</f>
        <v>0.66123499142367059</v>
      </c>
      <c r="Q29" s="82">
        <f t="shared" si="5"/>
        <v>5.6208014981330032E-2</v>
      </c>
      <c r="R29" s="83">
        <v>7.3947252307136238E-2</v>
      </c>
      <c r="S29" s="84">
        <f t="shared" si="6"/>
        <v>8.4244845377007341E-2</v>
      </c>
      <c r="T29" s="85">
        <f>分析係数表!F32</f>
        <v>0.47938144329896909</v>
      </c>
      <c r="U29" s="86">
        <f t="shared" si="7"/>
        <v>4.0385415567328262E-2</v>
      </c>
      <c r="V29" s="87">
        <f>分析係数表!D32</f>
        <v>7.7319587628865982E-3</v>
      </c>
      <c r="W29" s="88">
        <f t="shared" si="8"/>
        <v>0</v>
      </c>
      <c r="X29" s="76">
        <f>分析係数表!E32</f>
        <v>1.1597938144329897E-2</v>
      </c>
      <c r="Y29" s="89">
        <f t="shared" si="9"/>
        <v>0</v>
      </c>
    </row>
    <row r="30" spans="1:25" x14ac:dyDescent="0.2">
      <c r="A30" s="6" t="s">
        <v>18</v>
      </c>
      <c r="B30" s="5" t="s">
        <v>274</v>
      </c>
      <c r="C30" s="90"/>
      <c r="D30" s="76">
        <f>投入係数表!V30</f>
        <v>0</v>
      </c>
      <c r="E30" s="77">
        <f t="shared" si="0"/>
        <v>0</v>
      </c>
      <c r="F30" s="76">
        <f>分析係数表!C33</f>
        <v>1</v>
      </c>
      <c r="G30" s="77">
        <f t="shared" si="1"/>
        <v>0</v>
      </c>
      <c r="H30" s="77">
        <v>1.5764340193672576E-2</v>
      </c>
      <c r="I30" s="77">
        <f t="shared" si="2"/>
        <v>1.5764340193672576E-2</v>
      </c>
      <c r="J30" s="76">
        <f>分析係数表!G33</f>
        <v>0.50865580448065173</v>
      </c>
      <c r="K30" s="78">
        <f t="shared" si="3"/>
        <v>8.0186231433191976E-3</v>
      </c>
      <c r="L30" s="79"/>
      <c r="M30" s="80"/>
      <c r="N30" s="81">
        <f>分析係数表!H33</f>
        <v>9.7626662178084496E-4</v>
      </c>
      <c r="O30" s="82">
        <f t="shared" si="4"/>
        <v>1.2577211007297005E-2</v>
      </c>
      <c r="P30" s="76">
        <f>分析係数表!C33</f>
        <v>1</v>
      </c>
      <c r="Q30" s="82">
        <f t="shared" si="5"/>
        <v>1.2577211007297005E-2</v>
      </c>
      <c r="R30" s="83">
        <v>4.7652968200165652E-2</v>
      </c>
      <c r="S30" s="84">
        <f t="shared" si="6"/>
        <v>6.3417308393838231E-2</v>
      </c>
      <c r="T30" s="85">
        <f>分析係数表!F33</f>
        <v>0.64307535641547864</v>
      </c>
      <c r="U30" s="86">
        <f t="shared" si="7"/>
        <v>4.0782108198277843E-2</v>
      </c>
      <c r="V30" s="87">
        <f>分析係数表!D33</f>
        <v>3.4623217922606926E-2</v>
      </c>
      <c r="W30" s="88">
        <f t="shared" si="8"/>
        <v>0</v>
      </c>
      <c r="X30" s="76">
        <f>分析係数表!E33</f>
        <v>3.0549898167006109E-2</v>
      </c>
      <c r="Y30" s="89">
        <f t="shared" si="9"/>
        <v>0</v>
      </c>
    </row>
    <row r="31" spans="1:25" x14ac:dyDescent="0.2">
      <c r="A31" s="6" t="s">
        <v>19</v>
      </c>
      <c r="B31" s="5" t="s">
        <v>275</v>
      </c>
      <c r="C31" s="90"/>
      <c r="D31" s="76">
        <f>投入係数表!V31</f>
        <v>4.3631555751432349E-2</v>
      </c>
      <c r="E31" s="77">
        <f t="shared" si="0"/>
        <v>4.3631555751432352</v>
      </c>
      <c r="F31" s="76">
        <f>分析係数表!C34</f>
        <v>0.39190090916673614</v>
      </c>
      <c r="G31" s="77">
        <f t="shared" si="1"/>
        <v>1.7099246367345473</v>
      </c>
      <c r="H31" s="77">
        <v>1.8713883827150501</v>
      </c>
      <c r="I31" s="77">
        <f t="shared" si="2"/>
        <v>1.8713883827150501</v>
      </c>
      <c r="J31" s="76">
        <f>分析係数表!G34</f>
        <v>0.42497247587591475</v>
      </c>
      <c r="K31" s="78">
        <f t="shared" si="3"/>
        <v>0.79528855432783874</v>
      </c>
      <c r="L31" s="79"/>
      <c r="M31" s="80"/>
      <c r="N31" s="81">
        <f>分析係数表!H34</f>
        <v>0.16350782696515739</v>
      </c>
      <c r="O31" s="82">
        <f t="shared" si="4"/>
        <v>2.1064659952566052</v>
      </c>
      <c r="P31" s="76">
        <f>分析係数表!C34</f>
        <v>0.39190090916673614</v>
      </c>
      <c r="Q31" s="82">
        <f t="shared" si="5"/>
        <v>0.82552593866987722</v>
      </c>
      <c r="R31" s="83">
        <v>0.91472930770297212</v>
      </c>
      <c r="S31" s="84">
        <f t="shared" si="6"/>
        <v>2.7861176904180223</v>
      </c>
      <c r="T31" s="85">
        <f>分析係数表!F34</f>
        <v>0.69697558448287023</v>
      </c>
      <c r="U31" s="86">
        <f t="shared" si="7"/>
        <v>1.9418560057171657</v>
      </c>
      <c r="V31" s="87">
        <f>分析係数表!D34</f>
        <v>0.24415517129719577</v>
      </c>
      <c r="W31" s="88">
        <f t="shared" si="8"/>
        <v>1</v>
      </c>
      <c r="X31" s="76">
        <f>分析係数表!E34</f>
        <v>0.16831811411178033</v>
      </c>
      <c r="Y31" s="89">
        <f t="shared" si="9"/>
        <v>0</v>
      </c>
    </row>
    <row r="32" spans="1:25" x14ac:dyDescent="0.2">
      <c r="A32" s="6" t="s">
        <v>20</v>
      </c>
      <c r="B32" s="5" t="s">
        <v>37</v>
      </c>
      <c r="C32" s="90"/>
      <c r="D32" s="76">
        <f>投入係数表!V32</f>
        <v>6.1701189951520498E-3</v>
      </c>
      <c r="E32" s="77">
        <f t="shared" si="0"/>
        <v>0.61701189951520496</v>
      </c>
      <c r="F32" s="76">
        <f>分析係数表!C35</f>
        <v>0.83185840707964598</v>
      </c>
      <c r="G32" s="77">
        <f t="shared" si="1"/>
        <v>0.51326653587990501</v>
      </c>
      <c r="H32" s="77">
        <v>0.64133789499734717</v>
      </c>
      <c r="I32" s="77">
        <f t="shared" si="2"/>
        <v>0.64133789499734717</v>
      </c>
      <c r="J32" s="76">
        <f>分析係数表!G35</f>
        <v>0.3136968085106383</v>
      </c>
      <c r="K32" s="78">
        <f t="shared" si="3"/>
        <v>0.20118565083759868</v>
      </c>
      <c r="L32" s="79"/>
      <c r="M32" s="80"/>
      <c r="N32" s="81">
        <f>分析係数表!H35</f>
        <v>6.1560904449307077E-2</v>
      </c>
      <c r="O32" s="82">
        <f t="shared" si="4"/>
        <v>0.79308712167852147</v>
      </c>
      <c r="P32" s="76">
        <f>分析係数表!C35</f>
        <v>0.83185840707964598</v>
      </c>
      <c r="Q32" s="82">
        <f t="shared" si="5"/>
        <v>0.65973618971487624</v>
      </c>
      <c r="R32" s="83">
        <v>0.81690628449169345</v>
      </c>
      <c r="S32" s="84">
        <f t="shared" si="6"/>
        <v>1.4582441794890406</v>
      </c>
      <c r="T32" s="85">
        <f>分析係数表!F35</f>
        <v>0.6388297872340426</v>
      </c>
      <c r="U32" s="86">
        <f t="shared" si="7"/>
        <v>0.93156981891826485</v>
      </c>
      <c r="V32" s="87">
        <f>分析係数表!D35</f>
        <v>5.8377659574468083E-2</v>
      </c>
      <c r="W32" s="88">
        <f t="shared" si="8"/>
        <v>0</v>
      </c>
      <c r="X32" s="76">
        <f>分析係数表!E35</f>
        <v>5.1994680851063832E-2</v>
      </c>
      <c r="Y32" s="89">
        <f t="shared" si="9"/>
        <v>0</v>
      </c>
    </row>
    <row r="33" spans="1:25" x14ac:dyDescent="0.2">
      <c r="A33" s="6" t="s">
        <v>21</v>
      </c>
      <c r="B33" s="5" t="s">
        <v>38</v>
      </c>
      <c r="C33" s="90"/>
      <c r="D33" s="76">
        <f>投入係数表!V33</f>
        <v>2.2036139268400176E-3</v>
      </c>
      <c r="E33" s="77">
        <f t="shared" si="0"/>
        <v>0.22036139268400176</v>
      </c>
      <c r="F33" s="76">
        <f>分析係数表!C36</f>
        <v>0.68845717526942707</v>
      </c>
      <c r="G33" s="77">
        <f t="shared" si="1"/>
        <v>0.15170938194566486</v>
      </c>
      <c r="H33" s="77">
        <v>0.23010520682566515</v>
      </c>
      <c r="I33" s="77">
        <f t="shared" si="2"/>
        <v>0.23010520682566515</v>
      </c>
      <c r="J33" s="76">
        <f>分析係数表!G36</f>
        <v>1.8590797041906328E-2</v>
      </c>
      <c r="K33" s="78">
        <f t="shared" si="3"/>
        <v>4.2778391983818199E-3</v>
      </c>
      <c r="L33" s="79"/>
      <c r="M33" s="80"/>
      <c r="N33" s="81">
        <f>分析係数表!H36</f>
        <v>0.13660999831678169</v>
      </c>
      <c r="O33" s="82">
        <f t="shared" si="4"/>
        <v>1.7599421471590084</v>
      </c>
      <c r="P33" s="76">
        <f>分析係数表!C36</f>
        <v>0.68845717526942707</v>
      </c>
      <c r="Q33" s="82">
        <f t="shared" si="5"/>
        <v>1.2116447992707013</v>
      </c>
      <c r="R33" s="83">
        <v>1.286583340416368</v>
      </c>
      <c r="S33" s="84">
        <f t="shared" si="6"/>
        <v>1.5166885472420333</v>
      </c>
      <c r="T33" s="85">
        <f>分析係数表!F36</f>
        <v>0.88331963845521777</v>
      </c>
      <c r="U33" s="86">
        <f t="shared" si="7"/>
        <v>1.3397207791990022</v>
      </c>
      <c r="V33" s="87">
        <f>分析係数表!D36</f>
        <v>1.4071487263763352E-2</v>
      </c>
      <c r="W33" s="88">
        <f t="shared" si="8"/>
        <v>0</v>
      </c>
      <c r="X33" s="76">
        <f>分析係数表!E36</f>
        <v>2.8759244042728021E-3</v>
      </c>
      <c r="Y33" s="89">
        <f t="shared" si="9"/>
        <v>0</v>
      </c>
    </row>
    <row r="34" spans="1:25" x14ac:dyDescent="0.2">
      <c r="A34" s="6" t="s">
        <v>22</v>
      </c>
      <c r="B34" s="5" t="s">
        <v>378</v>
      </c>
      <c r="C34" s="90"/>
      <c r="D34" s="76">
        <f>投入係数表!V34</f>
        <v>2.0713970912296167E-2</v>
      </c>
      <c r="E34" s="77">
        <f t="shared" si="0"/>
        <v>2.0713970912296169</v>
      </c>
      <c r="F34" s="76">
        <f>分析係数表!C37</f>
        <v>0.39828932688731866</v>
      </c>
      <c r="G34" s="77">
        <f t="shared" si="1"/>
        <v>0.82501535318219388</v>
      </c>
      <c r="H34" s="77">
        <v>0.96647943973972339</v>
      </c>
      <c r="I34" s="77">
        <f t="shared" si="2"/>
        <v>0.96647943973972339</v>
      </c>
      <c r="J34" s="76">
        <f>分析係数表!G37</f>
        <v>0.48125081095108341</v>
      </c>
      <c r="K34" s="78">
        <f t="shared" si="3"/>
        <v>0.46511901414229062</v>
      </c>
      <c r="L34" s="79"/>
      <c r="M34" s="80"/>
      <c r="N34" s="81">
        <f>分析係数表!H37</f>
        <v>4.901531728665208E-2</v>
      </c>
      <c r="O34" s="82">
        <f t="shared" si="4"/>
        <v>0.63146273195256686</v>
      </c>
      <c r="P34" s="76">
        <f>分析係数表!C37</f>
        <v>0.39828932688731866</v>
      </c>
      <c r="Q34" s="82">
        <f t="shared" si="5"/>
        <v>0.2515048664638152</v>
      </c>
      <c r="R34" s="83">
        <v>0.33119436101968575</v>
      </c>
      <c r="S34" s="84">
        <f t="shared" si="6"/>
        <v>1.2976738007594091</v>
      </c>
      <c r="T34" s="85">
        <f>分析係数表!F37</f>
        <v>0.71272868820552748</v>
      </c>
      <c r="U34" s="86">
        <f t="shared" si="7"/>
        <v>0.92488934573393466</v>
      </c>
      <c r="V34" s="87">
        <f>分析係数表!D37</f>
        <v>0.1296224211755547</v>
      </c>
      <c r="W34" s="88">
        <f t="shared" si="8"/>
        <v>0</v>
      </c>
      <c r="X34" s="76">
        <f>分析係数表!E37</f>
        <v>0.11794472557415336</v>
      </c>
      <c r="Y34" s="89">
        <f t="shared" si="9"/>
        <v>0</v>
      </c>
    </row>
    <row r="35" spans="1:25" x14ac:dyDescent="0.2">
      <c r="A35" s="6" t="s">
        <v>23</v>
      </c>
      <c r="B35" s="5" t="s">
        <v>194</v>
      </c>
      <c r="C35" s="90"/>
      <c r="D35" s="76">
        <f>投入係数表!V35</f>
        <v>1.9832525341560159E-2</v>
      </c>
      <c r="E35" s="77">
        <f t="shared" si="0"/>
        <v>1.9832525341560159</v>
      </c>
      <c r="F35" s="76">
        <f>分析係数表!C38</f>
        <v>3.6824877250409171E-2</v>
      </c>
      <c r="G35" s="77">
        <f t="shared" si="1"/>
        <v>7.3033031126858203E-2</v>
      </c>
      <c r="H35" s="77">
        <v>8.3127902585209509E-2</v>
      </c>
      <c r="I35" s="77">
        <f t="shared" si="2"/>
        <v>8.3127902585209509E-2</v>
      </c>
      <c r="J35" s="76">
        <f>分析係数表!G38</f>
        <v>0.29439252336448596</v>
      </c>
      <c r="K35" s="78">
        <f t="shared" si="3"/>
        <v>2.4472233004057004E-2</v>
      </c>
      <c r="L35" s="79"/>
      <c r="M35" s="80"/>
      <c r="N35" s="81">
        <f>分析係数表!H38</f>
        <v>4.3572911406609439E-2</v>
      </c>
      <c r="O35" s="82">
        <f t="shared" si="4"/>
        <v>0.56134839472798015</v>
      </c>
      <c r="P35" s="76">
        <f>分析係数表!C38</f>
        <v>3.6824877250409171E-2</v>
      </c>
      <c r="Q35" s="82">
        <f t="shared" si="5"/>
        <v>2.0671585730572106E-2</v>
      </c>
      <c r="R35" s="83">
        <v>2.8314678632596277E-2</v>
      </c>
      <c r="S35" s="84">
        <f t="shared" si="6"/>
        <v>0.11144258121780579</v>
      </c>
      <c r="T35" s="85">
        <f>分析係数表!F38</f>
        <v>0.48598130841121495</v>
      </c>
      <c r="U35" s="86">
        <f t="shared" si="7"/>
        <v>5.4159011432952348E-2</v>
      </c>
      <c r="V35" s="87">
        <f>分析係数表!D38</f>
        <v>0.13551401869158877</v>
      </c>
      <c r="W35" s="88">
        <f t="shared" si="8"/>
        <v>0</v>
      </c>
      <c r="X35" s="76">
        <f>分析係数表!E38</f>
        <v>0.13317757009345793</v>
      </c>
      <c r="Y35" s="89">
        <f t="shared" si="9"/>
        <v>0</v>
      </c>
    </row>
    <row r="36" spans="1:25" x14ac:dyDescent="0.2">
      <c r="A36" s="6" t="s">
        <v>24</v>
      </c>
      <c r="B36" s="5" t="s">
        <v>39</v>
      </c>
      <c r="C36" s="90"/>
      <c r="D36" s="76">
        <f>投入係数表!V36</f>
        <v>0</v>
      </c>
      <c r="E36" s="77">
        <f t="shared" si="0"/>
        <v>0</v>
      </c>
      <c r="F36" s="76">
        <f>分析係数表!C39</f>
        <v>1</v>
      </c>
      <c r="G36" s="77">
        <f t="shared" si="1"/>
        <v>0</v>
      </c>
      <c r="H36" s="77">
        <v>5.4439762876342439E-2</v>
      </c>
      <c r="I36" s="77">
        <f t="shared" si="2"/>
        <v>5.4439762876342439E-2</v>
      </c>
      <c r="J36" s="76">
        <f>分析係数表!G39</f>
        <v>0.34897511924713165</v>
      </c>
      <c r="K36" s="78">
        <f t="shared" si="3"/>
        <v>1.8998122741557173E-2</v>
      </c>
      <c r="L36" s="79"/>
      <c r="M36" s="80"/>
      <c r="N36" s="81">
        <f>分析係数表!H39</f>
        <v>3.8938450317006117E-3</v>
      </c>
      <c r="O36" s="82">
        <f t="shared" si="4"/>
        <v>5.0164278385425982E-2</v>
      </c>
      <c r="P36" s="76">
        <f>分析係数表!C39</f>
        <v>1</v>
      </c>
      <c r="Q36" s="82">
        <f t="shared" si="5"/>
        <v>5.0164278385425982E-2</v>
      </c>
      <c r="R36" s="83">
        <v>0.19707342614662593</v>
      </c>
      <c r="S36" s="84">
        <f t="shared" si="6"/>
        <v>0.25151318902296838</v>
      </c>
      <c r="T36" s="85">
        <f>分析係数表!F39</f>
        <v>0.69949722830991368</v>
      </c>
      <c r="U36" s="86">
        <f t="shared" si="7"/>
        <v>0.17593277860495379</v>
      </c>
      <c r="V36" s="87">
        <f>分析係数表!D39</f>
        <v>6.7165141162820671E-2</v>
      </c>
      <c r="W36" s="88">
        <f t="shared" si="8"/>
        <v>0</v>
      </c>
      <c r="X36" s="76">
        <f>分析係数表!E39</f>
        <v>8.4826608224829181E-2</v>
      </c>
      <c r="Y36" s="89">
        <f t="shared" si="9"/>
        <v>0</v>
      </c>
    </row>
    <row r="37" spans="1:25" x14ac:dyDescent="0.2">
      <c r="A37" s="6" t="s">
        <v>25</v>
      </c>
      <c r="B37" s="5" t="s">
        <v>40</v>
      </c>
      <c r="C37" s="90"/>
      <c r="D37" s="76">
        <f>投入係数表!V37</f>
        <v>1.3221683561040105E-3</v>
      </c>
      <c r="E37" s="77">
        <f t="shared" si="0"/>
        <v>0.13221683561040104</v>
      </c>
      <c r="F37" s="76">
        <f>分析係数表!C40</f>
        <v>1</v>
      </c>
      <c r="G37" s="77">
        <f t="shared" si="1"/>
        <v>0.13221683561040104</v>
      </c>
      <c r="H37" s="77">
        <v>0.13669478674696345</v>
      </c>
      <c r="I37" s="77">
        <f t="shared" si="2"/>
        <v>0.13669478674696345</v>
      </c>
      <c r="J37" s="76">
        <f>分析係数表!G40</f>
        <v>0.51987110633727174</v>
      </c>
      <c r="K37" s="78">
        <f t="shared" si="3"/>
        <v>7.1063670016681318E-2</v>
      </c>
      <c r="L37" s="79"/>
      <c r="M37" s="80"/>
      <c r="N37" s="81">
        <f>分析係数表!H40</f>
        <v>3.0814116590921842E-2</v>
      </c>
      <c r="O37" s="82">
        <f t="shared" si="4"/>
        <v>0.39697725777054682</v>
      </c>
      <c r="P37" s="76">
        <f>分析係数表!C40</f>
        <v>1</v>
      </c>
      <c r="Q37" s="82">
        <f t="shared" si="5"/>
        <v>0.39697725777054682</v>
      </c>
      <c r="R37" s="83">
        <v>0.39778046063268957</v>
      </c>
      <c r="S37" s="84">
        <f t="shared" si="6"/>
        <v>0.53447524737965302</v>
      </c>
      <c r="T37" s="85">
        <f>分析係数表!F40</f>
        <v>0.71122862100305706</v>
      </c>
      <c r="U37" s="86">
        <f t="shared" si="7"/>
        <v>0.38013409315409841</v>
      </c>
      <c r="V37" s="87">
        <f>分析係数表!D40</f>
        <v>7.8492935635792779E-2</v>
      </c>
      <c r="W37" s="88">
        <f t="shared" si="8"/>
        <v>0</v>
      </c>
      <c r="X37" s="76">
        <f>分析係数表!E40</f>
        <v>4.9739733950260268E-2</v>
      </c>
      <c r="Y37" s="89">
        <f t="shared" si="9"/>
        <v>0</v>
      </c>
    </row>
    <row r="38" spans="1:25" x14ac:dyDescent="0.2">
      <c r="A38" s="6" t="s">
        <v>26</v>
      </c>
      <c r="B38" s="5" t="s">
        <v>277</v>
      </c>
      <c r="C38" s="90"/>
      <c r="D38" s="76">
        <f>投入係数表!V38</f>
        <v>0</v>
      </c>
      <c r="E38" s="77">
        <f t="shared" si="0"/>
        <v>0</v>
      </c>
      <c r="F38" s="76">
        <f>分析係数表!C41</f>
        <v>0.804825195030338</v>
      </c>
      <c r="G38" s="77">
        <f t="shared" si="1"/>
        <v>0</v>
      </c>
      <c r="H38" s="77">
        <v>2.1601947720146239E-3</v>
      </c>
      <c r="I38" s="77">
        <f t="shared" si="2"/>
        <v>2.1601947720146239E-3</v>
      </c>
      <c r="J38" s="76">
        <f>分析係数表!G41</f>
        <v>0.44365116827944301</v>
      </c>
      <c r="K38" s="78">
        <f t="shared" si="3"/>
        <v>9.5837293431543294E-4</v>
      </c>
      <c r="L38" s="79"/>
      <c r="M38" s="80"/>
      <c r="N38" s="81">
        <f>分析係数表!H41</f>
        <v>5.27632833978567E-2</v>
      </c>
      <c r="O38" s="82">
        <f t="shared" si="4"/>
        <v>0.67974765696908634</v>
      </c>
      <c r="P38" s="76">
        <f>分析係数表!C41</f>
        <v>0.804825195030338</v>
      </c>
      <c r="Q38" s="82">
        <f t="shared" si="5"/>
        <v>0.54707804059156018</v>
      </c>
      <c r="R38" s="83">
        <v>0.55823729716275894</v>
      </c>
      <c r="S38" s="84">
        <f t="shared" si="6"/>
        <v>0.56039749193477362</v>
      </c>
      <c r="T38" s="85">
        <f>分析係数表!F41</f>
        <v>0.54625914562190225</v>
      </c>
      <c r="U38" s="86">
        <f t="shared" si="7"/>
        <v>0.30612225515294628</v>
      </c>
      <c r="V38" s="87">
        <f>分析係数表!D41</f>
        <v>0.14125560538116591</v>
      </c>
      <c r="W38" s="88">
        <f t="shared" si="8"/>
        <v>0</v>
      </c>
      <c r="X38" s="76">
        <f>分析係数表!E41</f>
        <v>0.13688930847297617</v>
      </c>
      <c r="Y38" s="89">
        <f t="shared" si="9"/>
        <v>0</v>
      </c>
    </row>
    <row r="39" spans="1:25" x14ac:dyDescent="0.2">
      <c r="A39" s="6" t="s">
        <v>51</v>
      </c>
      <c r="B39" s="5" t="s">
        <v>368</v>
      </c>
      <c r="C39" s="90"/>
      <c r="D39" s="76">
        <f>投入係数表!V39</f>
        <v>8.8144557073600708E-4</v>
      </c>
      <c r="E39" s="77">
        <f>$C$24*D39</f>
        <v>8.8144557073600707E-2</v>
      </c>
      <c r="F39" s="76">
        <f>分析係数表!C42</f>
        <v>0.80822873082287305</v>
      </c>
      <c r="G39" s="77">
        <f>E39*F39</f>
        <v>7.1240963492540596E-2</v>
      </c>
      <c r="H39" s="77">
        <v>8.1230795149489249E-2</v>
      </c>
      <c r="I39" s="77">
        <f>C39+H39</f>
        <v>8.1230795149489249E-2</v>
      </c>
      <c r="J39" s="76">
        <f>分析係数表!G42</f>
        <v>0.48544520547945208</v>
      </c>
      <c r="K39" s="78">
        <f t="shared" si="3"/>
        <v>3.9433100042603086E-2</v>
      </c>
      <c r="L39" s="79"/>
      <c r="M39" s="80"/>
      <c r="N39" s="81">
        <f>分析係数表!H42</f>
        <v>1.3409639230208157E-2</v>
      </c>
      <c r="O39" s="82">
        <f t="shared" si="4"/>
        <v>0.17275594429563126</v>
      </c>
      <c r="P39" s="76">
        <f>分析係数表!C42</f>
        <v>0.80822873082287305</v>
      </c>
      <c r="Q39" s="82">
        <f>O39*P39</f>
        <v>0.139626317600165</v>
      </c>
      <c r="R39" s="83">
        <v>0.14888609799415367</v>
      </c>
      <c r="S39" s="84">
        <f>I39+R39</f>
        <v>0.23011689314364292</v>
      </c>
      <c r="T39" s="85">
        <f>分析係数表!F42</f>
        <v>0.55222602739726023</v>
      </c>
      <c r="U39" s="86">
        <f>S39*T39</f>
        <v>0.12707653773771377</v>
      </c>
      <c r="V39" s="87">
        <f>分析係数表!D42</f>
        <v>0.29537671232876711</v>
      </c>
      <c r="W39" s="88">
        <f>ROUND(S39*V39,0)</f>
        <v>0</v>
      </c>
      <c r="X39" s="76">
        <f>分析係数表!E42</f>
        <v>0.2654109589041096</v>
      </c>
      <c r="Y39" s="89">
        <f>ROUND(S39*X39,0)</f>
        <v>0</v>
      </c>
    </row>
    <row r="40" spans="1:25" x14ac:dyDescent="0.2">
      <c r="A40" s="6" t="s">
        <v>195</v>
      </c>
      <c r="B40" s="5" t="s">
        <v>41</v>
      </c>
      <c r="C40" s="90"/>
      <c r="D40" s="76">
        <f>投入係数表!V40</f>
        <v>3.4376377258704273E-2</v>
      </c>
      <c r="E40" s="77">
        <f>$C$24*D40</f>
        <v>3.4376377258704274</v>
      </c>
      <c r="F40" s="76">
        <f>分析係数表!C43</f>
        <v>0.42667048218629278</v>
      </c>
      <c r="G40" s="77">
        <f>E40*F40</f>
        <v>1.4667385460789262</v>
      </c>
      <c r="H40" s="77">
        <v>1.8125235321787927</v>
      </c>
      <c r="I40" s="77">
        <f>C40+H40</f>
        <v>1.8125235321787927</v>
      </c>
      <c r="J40" s="76">
        <f>分析係数表!G43</f>
        <v>0.3937480751462889</v>
      </c>
      <c r="K40" s="78">
        <f t="shared" si="3"/>
        <v>0.71367765195275223</v>
      </c>
      <c r="L40" s="79"/>
      <c r="M40" s="80"/>
      <c r="N40" s="81">
        <f>分析係数表!H43</f>
        <v>3.6537058856533695E-2</v>
      </c>
      <c r="O40" s="82">
        <f t="shared" si="4"/>
        <v>0.47070573608918448</v>
      </c>
      <c r="P40" s="76">
        <f>分析係数表!C43</f>
        <v>0.42667048218629278</v>
      </c>
      <c r="Q40" s="82">
        <f>O40*P40</f>
        <v>0.2008362433850262</v>
      </c>
      <c r="R40" s="83">
        <v>0.38680211398276138</v>
      </c>
      <c r="S40" s="84">
        <f>I40+R40</f>
        <v>2.199325646161554</v>
      </c>
      <c r="T40" s="85">
        <f>分析係数表!F43</f>
        <v>0.62688635663689563</v>
      </c>
      <c r="U40" s="86">
        <f>S40*T40</f>
        <v>1.3787272413803029</v>
      </c>
      <c r="V40" s="87">
        <f>分析係数表!D43</f>
        <v>0.23175238681860177</v>
      </c>
      <c r="W40" s="88">
        <f>ROUND(S40*V40,0)</f>
        <v>1</v>
      </c>
      <c r="X40" s="76">
        <f>分析係数表!E43</f>
        <v>0.18678780412688636</v>
      </c>
      <c r="Y40" s="89">
        <f>ROUND(S40*X40,0)</f>
        <v>0</v>
      </c>
    </row>
    <row r="41" spans="1:25" x14ac:dyDescent="0.2">
      <c r="A41" s="6" t="s">
        <v>341</v>
      </c>
      <c r="B41" s="5" t="s">
        <v>42</v>
      </c>
      <c r="C41" s="90"/>
      <c r="D41" s="76">
        <f>投入係数表!V41</f>
        <v>0</v>
      </c>
      <c r="E41" s="77">
        <f>$C$24*D41</f>
        <v>0</v>
      </c>
      <c r="F41" s="76">
        <f>分析係数表!C44</f>
        <v>0.46624741283235149</v>
      </c>
      <c r="G41" s="77">
        <f>E41*F41</f>
        <v>0</v>
      </c>
      <c r="H41" s="77">
        <v>2.5859094525267317E-3</v>
      </c>
      <c r="I41" s="77">
        <f>C41+H41</f>
        <v>2.5859094525267317E-3</v>
      </c>
      <c r="J41" s="76">
        <f>分析係数表!G44</f>
        <v>0.26671004927024261</v>
      </c>
      <c r="K41" s="78">
        <f t="shared" si="3"/>
        <v>6.8968803749179075E-4</v>
      </c>
      <c r="L41" s="79"/>
      <c r="M41" s="80"/>
      <c r="N41" s="81">
        <f>分析係数表!H44</f>
        <v>0.11393143690736689</v>
      </c>
      <c r="O41" s="82">
        <f t="shared" si="4"/>
        <v>1.4677749811159366</v>
      </c>
      <c r="P41" s="76">
        <f>分析係数表!C44</f>
        <v>0.46624741283235149</v>
      </c>
      <c r="Q41" s="82">
        <f>O41*P41</f>
        <v>0.68434628756535898</v>
      </c>
      <c r="R41" s="83">
        <v>0.69533610794592215</v>
      </c>
      <c r="S41" s="84">
        <f>I41+R41</f>
        <v>0.69792201739844884</v>
      </c>
      <c r="T41" s="85">
        <f>分析係数表!F44</f>
        <v>0.51538533048247648</v>
      </c>
      <c r="U41" s="86">
        <f>S41*T41</f>
        <v>0.35969876958789626</v>
      </c>
      <c r="V41" s="87">
        <f>分析係数表!D44</f>
        <v>0.23854234451984754</v>
      </c>
      <c r="W41" s="88">
        <f>ROUND(S41*V41,0)</f>
        <v>0</v>
      </c>
      <c r="X41" s="76">
        <f>分析係数表!E44</f>
        <v>0.16891326578042204</v>
      </c>
      <c r="Y41" s="89">
        <f>ROUND(S41*X41,0)</f>
        <v>0</v>
      </c>
    </row>
    <row r="42" spans="1:25" x14ac:dyDescent="0.2">
      <c r="A42" s="6" t="s">
        <v>342</v>
      </c>
      <c r="B42" s="5" t="s">
        <v>279</v>
      </c>
      <c r="C42" s="90"/>
      <c r="D42" s="76">
        <f>投入係数表!V42</f>
        <v>1.7628911414720142E-3</v>
      </c>
      <c r="E42" s="77">
        <f>$C$24*D42</f>
        <v>0.17628911414720141</v>
      </c>
      <c r="F42" s="76">
        <f>分析係数表!C45</f>
        <v>1</v>
      </c>
      <c r="G42" s="77">
        <f>E42*F42</f>
        <v>0.17628911414720141</v>
      </c>
      <c r="H42" s="77">
        <v>0.21596271404084658</v>
      </c>
      <c r="I42" s="77">
        <f>C42+H42</f>
        <v>0.21596271404084658</v>
      </c>
      <c r="J42" s="76">
        <f>分析係数表!G45</f>
        <v>0</v>
      </c>
      <c r="K42" s="78">
        <f t="shared" si="3"/>
        <v>0</v>
      </c>
      <c r="L42" s="79"/>
      <c r="M42" s="80"/>
      <c r="N42" s="81">
        <f>分析係数表!H45</f>
        <v>0</v>
      </c>
      <c r="O42" s="82">
        <f t="shared" si="4"/>
        <v>0</v>
      </c>
      <c r="P42" s="76">
        <f>分析係数表!C45</f>
        <v>1</v>
      </c>
      <c r="Q42" s="82">
        <f>O42*P42</f>
        <v>0</v>
      </c>
      <c r="R42" s="83">
        <v>2.9133365854293762E-2</v>
      </c>
      <c r="S42" s="84">
        <f>I42+R42</f>
        <v>0.24509607989514035</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投入係数表!V43</f>
        <v>2.2036139268400176E-3</v>
      </c>
      <c r="E43" s="77">
        <f>$C$24*D43</f>
        <v>0.22036139268400176</v>
      </c>
      <c r="F43" s="76">
        <f>分析係数表!C46</f>
        <v>1</v>
      </c>
      <c r="G43" s="77">
        <f>E43*F43</f>
        <v>0.22036139268400176</v>
      </c>
      <c r="H43" s="77">
        <v>0.28718683278030355</v>
      </c>
      <c r="I43" s="77">
        <f>C43+H43</f>
        <v>0.28718683278030355</v>
      </c>
      <c r="J43" s="76">
        <f>分析係数表!G46</f>
        <v>9.2005076142131978E-3</v>
      </c>
      <c r="K43" s="78">
        <f t="shared" si="3"/>
        <v>2.6422646416969552E-3</v>
      </c>
      <c r="L43" s="79"/>
      <c r="M43" s="80"/>
      <c r="N43" s="81">
        <f>分析係数表!H46</f>
        <v>5.6971329181394824E-2</v>
      </c>
      <c r="O43" s="82">
        <f t="shared" si="4"/>
        <v>0.7339597733798493</v>
      </c>
      <c r="P43" s="76">
        <f>分析係数表!C46</f>
        <v>1</v>
      </c>
      <c r="Q43" s="82">
        <f>O43*P43</f>
        <v>0.7339597733798493</v>
      </c>
      <c r="R43" s="83">
        <v>0.77499185563732609</v>
      </c>
      <c r="S43" s="84">
        <f>I43+R43</f>
        <v>1.0621786884176296</v>
      </c>
      <c r="T43" s="85">
        <f>分析係数表!F46</f>
        <v>0.31329314720812185</v>
      </c>
      <c r="U43" s="86">
        <f>S43*T43</f>
        <v>0.33277330419175422</v>
      </c>
      <c r="V43" s="87">
        <f>分析係数表!D46</f>
        <v>4.7588832487309646E-4</v>
      </c>
      <c r="W43" s="88">
        <f>ROUND(S43*V43,0)</f>
        <v>0</v>
      </c>
      <c r="X43" s="76">
        <f>分析係数表!E46</f>
        <v>1.4276649746192893E-3</v>
      </c>
      <c r="Y43" s="89">
        <f>ROUND(S43*X43,0)</f>
        <v>0</v>
      </c>
    </row>
    <row r="44" spans="1:25" x14ac:dyDescent="0.2">
      <c r="A44" s="3">
        <v>37</v>
      </c>
      <c r="B44" s="14" t="s">
        <v>151</v>
      </c>
      <c r="C44" s="197">
        <f>SUM(C5:C43)</f>
        <v>100</v>
      </c>
      <c r="D44" s="92">
        <f>投入係数表!V44</f>
        <v>0.66196562362274125</v>
      </c>
      <c r="E44" s="91">
        <f>SUM(E5:E43)</f>
        <v>66.196562362274122</v>
      </c>
      <c r="F44" s="92">
        <f>分析係数表!C47</f>
        <v>0.45905743405002397</v>
      </c>
      <c r="G44" s="91">
        <f>SUM(G5:G43)</f>
        <v>10.528104778345108</v>
      </c>
      <c r="H44" s="91">
        <f>SUM(H5:H43)</f>
        <v>12.113860715826169</v>
      </c>
      <c r="I44" s="91">
        <f>SUM(I5:I43)</f>
        <v>112.11386071582616</v>
      </c>
      <c r="J44" s="92">
        <f>分析係数表!G47</f>
        <v>0.28709558230423765</v>
      </c>
      <c r="K44" s="93">
        <f>SUM(K5:K43)</f>
        <v>20.536079719214197</v>
      </c>
      <c r="L44" s="94">
        <f>最終需要_まとめ!$L$33</f>
        <v>0.62733333333333341</v>
      </c>
      <c r="M44" s="91">
        <f>K44*L44</f>
        <v>12.882967343853707</v>
      </c>
      <c r="N44" s="95">
        <f>分析係数表!H47</f>
        <v>1</v>
      </c>
      <c r="O44" s="96">
        <f>SUM(O5:O43)</f>
        <v>12.882967343853705</v>
      </c>
      <c r="P44" s="92">
        <f>分析係数表!C47</f>
        <v>0.45905743405002397</v>
      </c>
      <c r="Q44" s="96">
        <f>SUM(Q5:Q43)</f>
        <v>6.2489265171388837</v>
      </c>
      <c r="R44" s="91">
        <f>SUM(R7:R43)</f>
        <v>7.2755536447082099</v>
      </c>
      <c r="S44" s="97">
        <f>SUM(S5:S43)</f>
        <v>119.46339175380558</v>
      </c>
      <c r="T44" s="98">
        <f>分析係数表!F47</f>
        <v>0.51476641739392903</v>
      </c>
      <c r="U44" s="99">
        <f>SUM(U5:U43)</f>
        <v>42.545705714761887</v>
      </c>
      <c r="V44" s="100">
        <f>分析係数表!D47</f>
        <v>0.1047101618971789</v>
      </c>
      <c r="W44" s="101">
        <f>SUM(W5:W43)</f>
        <v>6</v>
      </c>
      <c r="X44" s="92">
        <f>分析係数表!E47</f>
        <v>8.1677152774525266E-2</v>
      </c>
      <c r="Y44" s="102">
        <f>SUM(Y5:Y43)</f>
        <v>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207</v>
      </c>
      <c r="S2" s="3" t="s">
        <v>153</v>
      </c>
      <c r="U2" s="64" t="s">
        <v>210</v>
      </c>
      <c r="W2" s="3" t="s">
        <v>130</v>
      </c>
      <c r="Y2" s="3" t="s">
        <v>154</v>
      </c>
    </row>
    <row r="3" spans="1:25" ht="44" x14ac:dyDescent="0.2">
      <c r="B3" s="65"/>
      <c r="C3" s="66" t="s">
        <v>228</v>
      </c>
      <c r="D3" s="66" t="s">
        <v>237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投入係数表!W5</f>
        <v>0</v>
      </c>
      <c r="E5" s="77">
        <f t="shared" ref="E5:E38" si="0">$C$25*D5</f>
        <v>0</v>
      </c>
      <c r="F5" s="76">
        <f>分析係数表!C8</f>
        <v>0.32915796798886565</v>
      </c>
      <c r="G5" s="77">
        <f t="shared" ref="G5:G38" si="1">E5*F5</f>
        <v>0</v>
      </c>
      <c r="H5" s="77">
        <f t="array" ref="H5:H43">MMULT(逆行列係数!C5:AO43,'21'!G5:G43)</f>
        <v>1.0890592864424874E-3</v>
      </c>
      <c r="I5" s="77">
        <f t="shared" ref="I5:I38" si="2">C5+H5</f>
        <v>1.0890592864424874E-3</v>
      </c>
      <c r="J5" s="76">
        <f>分析係数表!G8</f>
        <v>0.11991869918699187</v>
      </c>
      <c r="K5" s="78">
        <f t="shared" ref="K5:K38" si="3">I5*J5</f>
        <v>1.3059857296769667E-4</v>
      </c>
      <c r="L5" s="79" t="s">
        <v>184</v>
      </c>
      <c r="M5" s="80" t="s">
        <v>184</v>
      </c>
      <c r="N5" s="81">
        <f>分析係数表!H8</f>
        <v>1.1827414015597823E-2</v>
      </c>
      <c r="O5" s="82">
        <f t="shared" ref="O5:O43" si="4">$M$44*N5</f>
        <v>0.11364800981121845</v>
      </c>
      <c r="P5" s="76">
        <f>分析係数表!C8</f>
        <v>0.32915796798886565</v>
      </c>
      <c r="Q5" s="82">
        <f t="shared" ref="Q5:Q38" si="5">O5*P5</f>
        <v>3.7408147975439329E-2</v>
      </c>
      <c r="R5" s="83">
        <f t="array" ref="R5:R43">MMULT(逆行列係数!C5:AO43,'21'!Q5:Q43)</f>
        <v>4.7967180797762105E-2</v>
      </c>
      <c r="S5" s="84">
        <f t="shared" ref="S5:S38" si="6">I5+R5</f>
        <v>4.9056240084204589E-2</v>
      </c>
      <c r="T5" s="85">
        <f>分析係数表!F8</f>
        <v>0.45172764227642276</v>
      </c>
      <c r="U5" s="86">
        <f t="shared" ref="U5:U38" si="7">S5*T5</f>
        <v>2.2160059672183881E-2</v>
      </c>
      <c r="V5" s="87">
        <f>分析係数表!D8</f>
        <v>0.19461382113821138</v>
      </c>
      <c r="W5" s="167">
        <f t="shared" ref="W5:W38" si="8">ROUND(S5*V5,0)</f>
        <v>0</v>
      </c>
      <c r="X5" s="76">
        <f>分析係数表!E8</f>
        <v>6.0467479674796751E-2</v>
      </c>
      <c r="Y5" s="166">
        <f t="shared" ref="Y5:Y38" si="9">ROUND(S5*X5,0)</f>
        <v>0</v>
      </c>
    </row>
    <row r="6" spans="1:25" x14ac:dyDescent="0.2">
      <c r="A6" s="6" t="s">
        <v>220</v>
      </c>
      <c r="B6" s="5" t="s">
        <v>266</v>
      </c>
      <c r="C6" s="90"/>
      <c r="D6" s="76">
        <f>投入係数表!W6</f>
        <v>0</v>
      </c>
      <c r="E6" s="77">
        <f t="shared" si="0"/>
        <v>0</v>
      </c>
      <c r="F6" s="76">
        <f>分析係数表!C9</f>
        <v>0.9329896907216495</v>
      </c>
      <c r="G6" s="77">
        <f t="shared" si="1"/>
        <v>0</v>
      </c>
      <c r="H6" s="77">
        <v>6.5587030943015275E-4</v>
      </c>
      <c r="I6" s="77">
        <f t="shared" si="2"/>
        <v>6.5587030943015275E-4</v>
      </c>
      <c r="J6" s="76">
        <f>分析係数表!G9</f>
        <v>0.24615384615384617</v>
      </c>
      <c r="K6" s="78">
        <f t="shared" si="3"/>
        <v>1.6144499924434529E-4</v>
      </c>
      <c r="L6" s="79"/>
      <c r="M6" s="80"/>
      <c r="N6" s="81">
        <f>分析係数表!H9</f>
        <v>6.1718004825225836E-4</v>
      </c>
      <c r="O6" s="82">
        <f t="shared" si="4"/>
        <v>5.9303989939440372E-3</v>
      </c>
      <c r="P6" s="76">
        <f>分析係数表!C9</f>
        <v>0.9329896907216495</v>
      </c>
      <c r="Q6" s="82">
        <f t="shared" si="5"/>
        <v>5.5330011232158282E-3</v>
      </c>
      <c r="R6" s="83">
        <v>7.2094468904613396E-3</v>
      </c>
      <c r="S6" s="84">
        <f t="shared" si="6"/>
        <v>7.8653171998914924E-3</v>
      </c>
      <c r="T6" s="85">
        <f>分析係数表!F9</f>
        <v>0.67179487179487174</v>
      </c>
      <c r="U6" s="86">
        <f t="shared" si="7"/>
        <v>5.2838797599271048E-3</v>
      </c>
      <c r="V6" s="87">
        <f>分析係数表!D9</f>
        <v>0.1076923076923077</v>
      </c>
      <c r="W6" s="167">
        <f t="shared" si="8"/>
        <v>0</v>
      </c>
      <c r="X6" s="76">
        <f>分析係数表!E9</f>
        <v>3.0769230769230771E-2</v>
      </c>
      <c r="Y6" s="166">
        <f t="shared" si="9"/>
        <v>0</v>
      </c>
    </row>
    <row r="7" spans="1:25" x14ac:dyDescent="0.2">
      <c r="A7" s="6" t="s">
        <v>221</v>
      </c>
      <c r="B7" s="5" t="s">
        <v>267</v>
      </c>
      <c r="C7" s="90"/>
      <c r="D7" s="76">
        <f>投入係数表!W7</f>
        <v>0</v>
      </c>
      <c r="E7" s="77">
        <f t="shared" si="0"/>
        <v>0</v>
      </c>
      <c r="F7" s="76">
        <f>分析係数表!C10</f>
        <v>0</v>
      </c>
      <c r="G7" s="77">
        <f t="shared" si="1"/>
        <v>0</v>
      </c>
      <c r="H7" s="77">
        <v>0</v>
      </c>
      <c r="I7" s="77">
        <f t="shared" si="2"/>
        <v>0</v>
      </c>
      <c r="J7" s="76">
        <f>分析係数表!G10</f>
        <v>0</v>
      </c>
      <c r="K7" s="78">
        <f t="shared" si="3"/>
        <v>0</v>
      </c>
      <c r="L7" s="79"/>
      <c r="M7" s="80"/>
      <c r="N7" s="81">
        <f>分析係数表!H10</f>
        <v>1.2006957302362117E-3</v>
      </c>
      <c r="O7" s="82">
        <f t="shared" si="4"/>
        <v>1.153732167912749E-2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222</v>
      </c>
      <c r="B8" s="5" t="s">
        <v>27</v>
      </c>
      <c r="C8" s="90"/>
      <c r="D8" s="76">
        <f>投入係数表!W8</f>
        <v>0</v>
      </c>
      <c r="E8" s="77">
        <f t="shared" si="0"/>
        <v>0</v>
      </c>
      <c r="F8" s="76">
        <f>分析係数表!C11</f>
        <v>2.4090210148641766E-2</v>
      </c>
      <c r="G8" s="77">
        <f t="shared" si="1"/>
        <v>0</v>
      </c>
      <c r="H8" s="77">
        <v>5.6822508054283783E-3</v>
      </c>
      <c r="I8" s="77">
        <f t="shared" si="2"/>
        <v>5.6822508054283783E-3</v>
      </c>
      <c r="J8" s="76">
        <f>分析係数表!G11</f>
        <v>0.35</v>
      </c>
      <c r="K8" s="78">
        <f t="shared" si="3"/>
        <v>1.9887877818999325E-3</v>
      </c>
      <c r="L8" s="79"/>
      <c r="M8" s="80"/>
      <c r="N8" s="81">
        <f>分析係数表!H11</f>
        <v>-2.2442910845536666E-5</v>
      </c>
      <c r="O8" s="82">
        <f t="shared" si="4"/>
        <v>-2.1565087250705587E-4</v>
      </c>
      <c r="P8" s="76">
        <f>分析係数表!C11</f>
        <v>2.4090210148641766E-2</v>
      </c>
      <c r="Q8" s="82">
        <f t="shared" si="5"/>
        <v>-5.1950748374329293E-6</v>
      </c>
      <c r="R8" s="83">
        <v>9.7811913786777097E-4</v>
      </c>
      <c r="S8" s="84">
        <f t="shared" si="6"/>
        <v>6.6603699432961488E-3</v>
      </c>
      <c r="T8" s="85">
        <f>分析係数表!F11</f>
        <v>0.57857142857142863</v>
      </c>
      <c r="U8" s="86">
        <f t="shared" si="7"/>
        <v>3.8534997529070577E-3</v>
      </c>
      <c r="V8" s="87">
        <f>分析係数表!D11</f>
        <v>7.1428571428571426E-3</v>
      </c>
      <c r="W8" s="167">
        <f t="shared" si="8"/>
        <v>0</v>
      </c>
      <c r="X8" s="76">
        <f>分析係数表!E11</f>
        <v>7.1428571428571426E-3</v>
      </c>
      <c r="Y8" s="166">
        <f t="shared" si="9"/>
        <v>0</v>
      </c>
    </row>
    <row r="9" spans="1:25" x14ac:dyDescent="0.2">
      <c r="A9" s="6" t="s">
        <v>223</v>
      </c>
      <c r="B9" s="5" t="s">
        <v>191</v>
      </c>
      <c r="C9" s="90"/>
      <c r="D9" s="76">
        <f>投入係数表!W9</f>
        <v>0</v>
      </c>
      <c r="E9" s="77">
        <f t="shared" si="0"/>
        <v>0</v>
      </c>
      <c r="F9" s="76">
        <f>分析係数表!C12</f>
        <v>6.9119669876203549E-2</v>
      </c>
      <c r="G9" s="77">
        <f t="shared" si="1"/>
        <v>0</v>
      </c>
      <c r="H9" s="77">
        <v>1.3980562562719421E-4</v>
      </c>
      <c r="I9" s="77">
        <f t="shared" si="2"/>
        <v>1.3980562562719421E-4</v>
      </c>
      <c r="J9" s="76">
        <f>分析係数表!G12</f>
        <v>0.14290902487742874</v>
      </c>
      <c r="K9" s="78">
        <f t="shared" si="3"/>
        <v>1.9979485630761187E-5</v>
      </c>
      <c r="L9" s="79"/>
      <c r="M9" s="80"/>
      <c r="N9" s="81">
        <f>分析係数表!H12</f>
        <v>9.3328844751164222E-2</v>
      </c>
      <c r="O9" s="82">
        <f t="shared" si="4"/>
        <v>0.89678415332059191</v>
      </c>
      <c r="P9" s="76">
        <f>分析係数表!C12</f>
        <v>6.9119669876203549E-2</v>
      </c>
      <c r="Q9" s="82">
        <f t="shared" si="5"/>
        <v>6.1985424627730025E-2</v>
      </c>
      <c r="R9" s="83">
        <v>6.8702414263638725E-2</v>
      </c>
      <c r="S9" s="84">
        <f t="shared" si="6"/>
        <v>6.8842219889265921E-2</v>
      </c>
      <c r="T9" s="85">
        <f>分析係数表!F12</f>
        <v>0.29616851280188849</v>
      </c>
      <c r="U9" s="86">
        <f t="shared" si="7"/>
        <v>2.0388897882584477E-2</v>
      </c>
      <c r="V9" s="87">
        <f>分析係数表!D12</f>
        <v>3.0506627928091518E-2</v>
      </c>
      <c r="W9" s="167">
        <f t="shared" si="8"/>
        <v>0</v>
      </c>
      <c r="X9" s="76">
        <f>分析係数表!E12</f>
        <v>2.6874886508080623E-2</v>
      </c>
      <c r="Y9" s="166">
        <f t="shared" si="9"/>
        <v>0</v>
      </c>
    </row>
    <row r="10" spans="1:25" x14ac:dyDescent="0.2">
      <c r="A10" s="6" t="s">
        <v>224</v>
      </c>
      <c r="B10" s="5" t="s">
        <v>28</v>
      </c>
      <c r="C10" s="90"/>
      <c r="D10" s="76">
        <f>投入係数表!W10</f>
        <v>1.4513788098693759E-3</v>
      </c>
      <c r="E10" s="77">
        <f t="shared" si="0"/>
        <v>0.14513788098693758</v>
      </c>
      <c r="F10" s="76">
        <f>分析係数表!C13</f>
        <v>0</v>
      </c>
      <c r="G10" s="77">
        <f t="shared" si="1"/>
        <v>0</v>
      </c>
      <c r="H10" s="77">
        <v>0</v>
      </c>
      <c r="I10" s="77">
        <f t="shared" si="2"/>
        <v>0</v>
      </c>
      <c r="J10" s="76">
        <f>分析係数表!G13</f>
        <v>0.24503449717750367</v>
      </c>
      <c r="K10" s="78">
        <f t="shared" si="3"/>
        <v>0</v>
      </c>
      <c r="L10" s="79"/>
      <c r="M10" s="80"/>
      <c r="N10" s="81">
        <f>分析係数表!H13</f>
        <v>1.4329798574875161E-2</v>
      </c>
      <c r="O10" s="82">
        <f t="shared" si="4"/>
        <v>0.13769308209575518</v>
      </c>
      <c r="P10" s="76">
        <f>分析係数表!C13</f>
        <v>0</v>
      </c>
      <c r="Q10" s="82">
        <f t="shared" si="5"/>
        <v>0</v>
      </c>
      <c r="R10" s="83">
        <v>0</v>
      </c>
      <c r="S10" s="84">
        <f t="shared" si="6"/>
        <v>0</v>
      </c>
      <c r="T10" s="85">
        <f>分析係数表!F13</f>
        <v>0.38229144888145516</v>
      </c>
      <c r="U10" s="86">
        <f t="shared" si="7"/>
        <v>0</v>
      </c>
      <c r="V10" s="87">
        <f>分析係数表!D13</f>
        <v>0.18806188584570355</v>
      </c>
      <c r="W10" s="167">
        <f t="shared" si="8"/>
        <v>0</v>
      </c>
      <c r="X10" s="76">
        <f>分析係数表!E13</f>
        <v>0.14384277650010455</v>
      </c>
      <c r="Y10" s="166">
        <f t="shared" si="9"/>
        <v>0</v>
      </c>
    </row>
    <row r="11" spans="1:25" x14ac:dyDescent="0.2">
      <c r="A11" s="6" t="s">
        <v>225</v>
      </c>
      <c r="B11" s="5" t="s">
        <v>268</v>
      </c>
      <c r="C11" s="90"/>
      <c r="D11" s="76">
        <f>投入係数表!W11</f>
        <v>2.1770682148040637E-3</v>
      </c>
      <c r="E11" s="77">
        <f t="shared" si="0"/>
        <v>0.21770682148040638</v>
      </c>
      <c r="F11" s="76">
        <f>分析係数表!C14</f>
        <v>0.13476611883691525</v>
      </c>
      <c r="G11" s="77">
        <f t="shared" si="1"/>
        <v>2.933950337523554E-2</v>
      </c>
      <c r="H11" s="77">
        <v>5.3052453046003832E-2</v>
      </c>
      <c r="I11" s="77">
        <f t="shared" si="2"/>
        <v>5.3052453046003832E-2</v>
      </c>
      <c r="J11" s="76">
        <f>分析係数表!G14</f>
        <v>0.15992647058823528</v>
      </c>
      <c r="K11" s="78">
        <f t="shared" si="3"/>
        <v>8.4844915716954655E-3</v>
      </c>
      <c r="L11" s="79"/>
      <c r="M11" s="80"/>
      <c r="N11" s="81">
        <f>分析係数表!H14</f>
        <v>1.1894742748134433E-3</v>
      </c>
      <c r="O11" s="82">
        <f t="shared" si="4"/>
        <v>1.1429496242873963E-2</v>
      </c>
      <c r="P11" s="76">
        <f>分析係数表!C14</f>
        <v>0.13476611883691525</v>
      </c>
      <c r="Q11" s="82">
        <f t="shared" si="5"/>
        <v>1.5403088489132288E-3</v>
      </c>
      <c r="R11" s="83">
        <v>1.5409944613775282E-2</v>
      </c>
      <c r="S11" s="84">
        <f t="shared" si="6"/>
        <v>6.8462397659779115E-2</v>
      </c>
      <c r="T11" s="85">
        <f>分析係数表!F14</f>
        <v>0.29852941176470588</v>
      </c>
      <c r="U11" s="86">
        <f t="shared" si="7"/>
        <v>2.0438039301375235E-2</v>
      </c>
      <c r="V11" s="87">
        <f>分析係数表!D14</f>
        <v>5.2205882352941178E-2</v>
      </c>
      <c r="W11" s="167">
        <f t="shared" si="8"/>
        <v>0</v>
      </c>
      <c r="X11" s="76">
        <f>分析係数表!E14</f>
        <v>3.6397058823529414E-2</v>
      </c>
      <c r="Y11" s="166">
        <f t="shared" si="9"/>
        <v>0</v>
      </c>
    </row>
    <row r="12" spans="1:25" x14ac:dyDescent="0.2">
      <c r="A12" s="6" t="s">
        <v>226</v>
      </c>
      <c r="B12" s="5" t="s">
        <v>29</v>
      </c>
      <c r="C12" s="90"/>
      <c r="D12" s="76">
        <f>投入係数表!W12</f>
        <v>9.433962264150943E-3</v>
      </c>
      <c r="E12" s="77">
        <f t="shared" si="0"/>
        <v>0.94339622641509435</v>
      </c>
      <c r="F12" s="76">
        <f>分析係数表!C15</f>
        <v>0</v>
      </c>
      <c r="G12" s="77">
        <f t="shared" si="1"/>
        <v>0</v>
      </c>
      <c r="H12" s="77">
        <v>0</v>
      </c>
      <c r="I12" s="77">
        <f t="shared" si="2"/>
        <v>0</v>
      </c>
      <c r="J12" s="76">
        <f>分析係数表!G15</f>
        <v>9.5137420718816063E-2</v>
      </c>
      <c r="K12" s="78">
        <f t="shared" si="3"/>
        <v>0</v>
      </c>
      <c r="L12" s="79"/>
      <c r="M12" s="80"/>
      <c r="N12" s="81">
        <f>分析係数表!H15</f>
        <v>8.595634853840543E-3</v>
      </c>
      <c r="O12" s="82">
        <f t="shared" si="4"/>
        <v>8.2594284170202398E-2</v>
      </c>
      <c r="P12" s="76">
        <f>分析係数表!C15</f>
        <v>0</v>
      </c>
      <c r="Q12" s="82">
        <f t="shared" si="5"/>
        <v>0</v>
      </c>
      <c r="R12" s="83">
        <v>0</v>
      </c>
      <c r="S12" s="84">
        <f t="shared" si="6"/>
        <v>0</v>
      </c>
      <c r="T12" s="85">
        <f>分析係数表!F15</f>
        <v>0.30443974630021142</v>
      </c>
      <c r="U12" s="86">
        <f t="shared" si="7"/>
        <v>0</v>
      </c>
      <c r="V12" s="87">
        <f>分析係数表!D15</f>
        <v>2.5369978858350951E-2</v>
      </c>
      <c r="W12" s="167">
        <f t="shared" si="8"/>
        <v>0</v>
      </c>
      <c r="X12" s="76">
        <f>分析係数表!E15</f>
        <v>2.1141649048625793E-2</v>
      </c>
      <c r="Y12" s="166">
        <f t="shared" si="9"/>
        <v>0</v>
      </c>
    </row>
    <row r="13" spans="1:25" x14ac:dyDescent="0.2">
      <c r="A13" s="6" t="s">
        <v>227</v>
      </c>
      <c r="B13" s="5" t="s">
        <v>30</v>
      </c>
      <c r="C13" s="90"/>
      <c r="D13" s="76">
        <f>投入係数表!W13</f>
        <v>2.1770682148040637E-3</v>
      </c>
      <c r="E13" s="77">
        <f t="shared" si="0"/>
        <v>0.21770682148040638</v>
      </c>
      <c r="F13" s="76">
        <f>分析係数表!C16</f>
        <v>4.9817336433078729E-2</v>
      </c>
      <c r="G13" s="77">
        <f t="shared" si="1"/>
        <v>1.0845573969465616E-2</v>
      </c>
      <c r="H13" s="77">
        <v>1.509363631469922E-2</v>
      </c>
      <c r="I13" s="77">
        <f t="shared" si="2"/>
        <v>1.509363631469922E-2</v>
      </c>
      <c r="J13" s="76">
        <f>分析係数表!G16</f>
        <v>3.313253012048193E-2</v>
      </c>
      <c r="K13" s="78">
        <f t="shared" si="3"/>
        <v>5.0009035982437181E-4</v>
      </c>
      <c r="L13" s="79"/>
      <c r="M13" s="80"/>
      <c r="N13" s="81">
        <f>分析係数表!H16</f>
        <v>1.6966840599225718E-2</v>
      </c>
      <c r="O13" s="82">
        <f t="shared" si="4"/>
        <v>0.16303205961533423</v>
      </c>
      <c r="P13" s="76">
        <f>分析係数表!C16</f>
        <v>4.9817336433078729E-2</v>
      </c>
      <c r="Q13" s="82">
        <f t="shared" si="5"/>
        <v>8.1218229632348538E-3</v>
      </c>
      <c r="R13" s="83">
        <v>9.8978996105968074E-3</v>
      </c>
      <c r="S13" s="84">
        <f t="shared" si="6"/>
        <v>2.499153592529603E-2</v>
      </c>
      <c r="T13" s="85">
        <f>分析係数表!F16</f>
        <v>0.28614457831325302</v>
      </c>
      <c r="U13" s="86">
        <f t="shared" si="7"/>
        <v>7.1511925087443459E-3</v>
      </c>
      <c r="V13" s="87">
        <f>分析係数表!D16</f>
        <v>3.0120481927710843E-2</v>
      </c>
      <c r="W13" s="167">
        <f t="shared" si="8"/>
        <v>0</v>
      </c>
      <c r="X13" s="76">
        <f>分析係数表!E16</f>
        <v>1.8072289156626505E-2</v>
      </c>
      <c r="Y13" s="166">
        <f t="shared" si="9"/>
        <v>0</v>
      </c>
    </row>
    <row r="14" spans="1:25" x14ac:dyDescent="0.2">
      <c r="A14" s="6" t="s">
        <v>2</v>
      </c>
      <c r="B14" s="5" t="s">
        <v>365</v>
      </c>
      <c r="C14" s="90"/>
      <c r="D14" s="76">
        <f>投入係数表!W14</f>
        <v>3.7735849056603772E-2</v>
      </c>
      <c r="E14" s="77">
        <f t="shared" si="0"/>
        <v>3.7735849056603774</v>
      </c>
      <c r="F14" s="76">
        <f>分析係数表!C17</f>
        <v>0.15217391304347827</v>
      </c>
      <c r="G14" s="77">
        <f t="shared" si="1"/>
        <v>0.57424118129614443</v>
      </c>
      <c r="H14" s="77">
        <v>0.63294736796893025</v>
      </c>
      <c r="I14" s="77">
        <f t="shared" si="2"/>
        <v>0.63294736796893025</v>
      </c>
      <c r="J14" s="76">
        <f>分析係数表!G17</f>
        <v>0.21460800902425267</v>
      </c>
      <c r="K14" s="78">
        <f t="shared" si="3"/>
        <v>0.13583557445695316</v>
      </c>
      <c r="L14" s="79"/>
      <c r="M14" s="80"/>
      <c r="N14" s="81">
        <f>分析係数表!H17</f>
        <v>2.9400213207653033E-3</v>
      </c>
      <c r="O14" s="82">
        <f t="shared" si="4"/>
        <v>2.8250264298424321E-2</v>
      </c>
      <c r="P14" s="76">
        <f>分析係数表!C17</f>
        <v>0.15217391304347827</v>
      </c>
      <c r="Q14" s="82">
        <f t="shared" si="5"/>
        <v>4.298953262803701E-3</v>
      </c>
      <c r="R14" s="83">
        <v>1.0980893094919517E-2</v>
      </c>
      <c r="S14" s="84">
        <f t="shared" si="6"/>
        <v>0.64392826106384982</v>
      </c>
      <c r="T14" s="85">
        <f>分析係数表!F17</f>
        <v>0.3288212069937958</v>
      </c>
      <c r="U14" s="86">
        <f t="shared" si="7"/>
        <v>0.21173726802043114</v>
      </c>
      <c r="V14" s="87">
        <f>分析係数表!D17</f>
        <v>7.4732092498589961E-2</v>
      </c>
      <c r="W14" s="167">
        <f t="shared" si="8"/>
        <v>0</v>
      </c>
      <c r="X14" s="76">
        <f>分析係数表!E17</f>
        <v>6.9655950366610264E-2</v>
      </c>
      <c r="Y14" s="166">
        <f t="shared" si="9"/>
        <v>0</v>
      </c>
    </row>
    <row r="15" spans="1:25" x14ac:dyDescent="0.2">
      <c r="A15" s="6" t="s">
        <v>3</v>
      </c>
      <c r="B15" s="5" t="s">
        <v>31</v>
      </c>
      <c r="C15" s="90"/>
      <c r="D15" s="76">
        <f>投入係数表!W15</f>
        <v>5.8055152394775036E-3</v>
      </c>
      <c r="E15" s="77">
        <f t="shared" si="0"/>
        <v>0.58055152394775034</v>
      </c>
      <c r="F15" s="76">
        <f>分析係数表!C18</f>
        <v>0.51625386996904021</v>
      </c>
      <c r="G15" s="77">
        <f t="shared" si="1"/>
        <v>0.29971197095445001</v>
      </c>
      <c r="H15" s="77">
        <v>0.34088065289237818</v>
      </c>
      <c r="I15" s="77">
        <f t="shared" si="2"/>
        <v>0.34088065289237818</v>
      </c>
      <c r="J15" s="76">
        <f>分析係数表!G18</f>
        <v>0.21552579365079366</v>
      </c>
      <c r="K15" s="78">
        <f t="shared" si="3"/>
        <v>7.3468573254830513E-2</v>
      </c>
      <c r="L15" s="79"/>
      <c r="M15" s="80"/>
      <c r="N15" s="81">
        <f>分析係数表!H18</f>
        <v>4.488582169107333E-4</v>
      </c>
      <c r="O15" s="82">
        <f t="shared" si="4"/>
        <v>4.3130174501411177E-3</v>
      </c>
      <c r="P15" s="76">
        <f>分析係数表!C18</f>
        <v>0.51625386996904021</v>
      </c>
      <c r="Q15" s="82">
        <f t="shared" si="5"/>
        <v>2.2266119498793539E-3</v>
      </c>
      <c r="R15" s="83">
        <v>7.1936337043654996E-3</v>
      </c>
      <c r="S15" s="84">
        <f t="shared" si="6"/>
        <v>0.34807428659674367</v>
      </c>
      <c r="T15" s="85">
        <f>分析係数表!F18</f>
        <v>0.45783730158730157</v>
      </c>
      <c r="U15" s="86">
        <f t="shared" si="7"/>
        <v>0.15936139212737818</v>
      </c>
      <c r="V15" s="87">
        <f>分析係数表!D18</f>
        <v>4.1418650793650792E-2</v>
      </c>
      <c r="W15" s="167">
        <f t="shared" si="8"/>
        <v>0</v>
      </c>
      <c r="X15" s="76">
        <f>分析係数表!E18</f>
        <v>3.8690476190476192E-2</v>
      </c>
      <c r="Y15" s="166">
        <f t="shared" si="9"/>
        <v>0</v>
      </c>
    </row>
    <row r="16" spans="1:25" x14ac:dyDescent="0.2">
      <c r="A16" s="6" t="s">
        <v>4</v>
      </c>
      <c r="B16" s="5" t="s">
        <v>32</v>
      </c>
      <c r="C16" s="90"/>
      <c r="D16" s="76">
        <f>投入係数表!W16</f>
        <v>5.5152394775036286E-2</v>
      </c>
      <c r="E16" s="77">
        <f t="shared" si="0"/>
        <v>5.5152394775036289</v>
      </c>
      <c r="F16" s="76">
        <f>分析係数表!C19</f>
        <v>8.2563671984326903E-2</v>
      </c>
      <c r="G16" s="77">
        <f t="shared" si="1"/>
        <v>0.45535842313562008</v>
      </c>
      <c r="H16" s="77">
        <v>0.50189895264473916</v>
      </c>
      <c r="I16" s="77">
        <f t="shared" si="2"/>
        <v>0.50189895264473916</v>
      </c>
      <c r="J16" s="76">
        <f>分析係数表!G19</f>
        <v>5.7971014492753624E-2</v>
      </c>
      <c r="K16" s="78">
        <f t="shared" si="3"/>
        <v>2.9095591457666038E-2</v>
      </c>
      <c r="L16" s="79"/>
      <c r="M16" s="80"/>
      <c r="N16" s="81">
        <f>分析係数表!H19</f>
        <v>-1.1221455422768333E-4</v>
      </c>
      <c r="O16" s="82">
        <f t="shared" si="4"/>
        <v>-1.0782543625352794E-3</v>
      </c>
      <c r="P16" s="76">
        <f>分析係数表!C19</f>
        <v>8.2563671984326903E-2</v>
      </c>
      <c r="Q16" s="82">
        <f t="shared" si="5"/>
        <v>-8.902463950403231E-5</v>
      </c>
      <c r="R16" s="83">
        <v>6.6386091803563368E-4</v>
      </c>
      <c r="S16" s="84">
        <f t="shared" si="6"/>
        <v>0.50256281356277477</v>
      </c>
      <c r="T16" s="85">
        <f>分析係数表!F19</f>
        <v>0.2402745995423341</v>
      </c>
      <c r="U16" s="86">
        <f t="shared" si="7"/>
        <v>0.12075307877366442</v>
      </c>
      <c r="V16" s="87">
        <f>分析係数表!D19</f>
        <v>4.6529366895499621E-2</v>
      </c>
      <c r="W16" s="167">
        <f t="shared" si="8"/>
        <v>0</v>
      </c>
      <c r="X16" s="76">
        <f>分析係数表!E19</f>
        <v>5.1106025934401222E-2</v>
      </c>
      <c r="Y16" s="166">
        <f t="shared" si="9"/>
        <v>0</v>
      </c>
    </row>
    <row r="17" spans="1:25" x14ac:dyDescent="0.2">
      <c r="A17" s="6" t="s">
        <v>5</v>
      </c>
      <c r="B17" s="5" t="s">
        <v>33</v>
      </c>
      <c r="C17" s="90"/>
      <c r="D17" s="76">
        <f>投入係数表!W17</f>
        <v>2.4673439767779391E-2</v>
      </c>
      <c r="E17" s="77">
        <f t="shared" si="0"/>
        <v>2.467343976777939</v>
      </c>
      <c r="F17" s="76">
        <f>分析係数表!C20</f>
        <v>2.7239392352016778E-2</v>
      </c>
      <c r="G17" s="77">
        <f t="shared" si="1"/>
        <v>6.7208950650839649E-2</v>
      </c>
      <c r="H17" s="77">
        <v>7.3879155031431332E-2</v>
      </c>
      <c r="I17" s="77">
        <f t="shared" si="2"/>
        <v>7.3879155031431332E-2</v>
      </c>
      <c r="J17" s="76">
        <f>分析係数表!G20</f>
        <v>0.10507246376811594</v>
      </c>
      <c r="K17" s="78">
        <f t="shared" si="3"/>
        <v>7.7626648402590887E-3</v>
      </c>
      <c r="L17" s="79"/>
      <c r="M17" s="80"/>
      <c r="N17" s="81">
        <f>分析係数表!H20</f>
        <v>5.610727711384166E-4</v>
      </c>
      <c r="O17" s="82">
        <f t="shared" si="4"/>
        <v>5.3912718126763971E-3</v>
      </c>
      <c r="P17" s="76">
        <f>分析係数表!C20</f>
        <v>2.7239392352016778E-2</v>
      </c>
      <c r="Q17" s="82">
        <f t="shared" si="5"/>
        <v>1.4685496818186107E-4</v>
      </c>
      <c r="R17" s="83">
        <v>4.8778957998369993E-4</v>
      </c>
      <c r="S17" s="84">
        <f t="shared" si="6"/>
        <v>7.4366944611415034E-2</v>
      </c>
      <c r="T17" s="85">
        <f>分析係数表!F20</f>
        <v>0.2318840579710145</v>
      </c>
      <c r="U17" s="86">
        <f t="shared" si="7"/>
        <v>1.7244508895400589E-2</v>
      </c>
      <c r="V17" s="87">
        <f>分析係数表!D20</f>
        <v>0</v>
      </c>
      <c r="W17" s="167">
        <f t="shared" si="8"/>
        <v>0</v>
      </c>
      <c r="X17" s="76">
        <f>分析係数表!E20</f>
        <v>0</v>
      </c>
      <c r="Y17" s="166">
        <f t="shared" si="9"/>
        <v>0</v>
      </c>
    </row>
    <row r="18" spans="1:25" x14ac:dyDescent="0.2">
      <c r="A18" s="6" t="s">
        <v>6</v>
      </c>
      <c r="B18" s="5" t="s">
        <v>34</v>
      </c>
      <c r="C18" s="90"/>
      <c r="D18" s="76">
        <f>投入係数表!W18</f>
        <v>1.0885341074020319E-2</v>
      </c>
      <c r="E18" s="77">
        <f t="shared" si="0"/>
        <v>1.0885341074020318</v>
      </c>
      <c r="F18" s="76">
        <f>分析係数表!C21</f>
        <v>0.24117205108940643</v>
      </c>
      <c r="G18" s="77">
        <f t="shared" si="1"/>
        <v>0.26252400336292425</v>
      </c>
      <c r="H18" s="77">
        <v>0.29483284941631538</v>
      </c>
      <c r="I18" s="77">
        <f t="shared" si="2"/>
        <v>0.29483284941631538</v>
      </c>
      <c r="J18" s="76">
        <f>分析係数表!G21</f>
        <v>0.28520236087689715</v>
      </c>
      <c r="K18" s="78">
        <f t="shared" si="3"/>
        <v>8.4087024717595854E-2</v>
      </c>
      <c r="L18" s="79"/>
      <c r="M18" s="80"/>
      <c r="N18" s="81">
        <f>分析係数表!H21</f>
        <v>9.4260225551254001E-4</v>
      </c>
      <c r="O18" s="82">
        <f t="shared" si="4"/>
        <v>9.0573366452963485E-3</v>
      </c>
      <c r="P18" s="76">
        <f>分析係数表!C21</f>
        <v>0.24117205108940643</v>
      </c>
      <c r="Q18" s="82">
        <f t="shared" si="5"/>
        <v>2.1843764561533638E-3</v>
      </c>
      <c r="R18" s="83">
        <v>6.4318934065489847E-3</v>
      </c>
      <c r="S18" s="84">
        <f t="shared" si="6"/>
        <v>0.30126474282286436</v>
      </c>
      <c r="T18" s="85">
        <f>分析係数表!F21</f>
        <v>0.42559021922428331</v>
      </c>
      <c r="U18" s="86">
        <f t="shared" si="7"/>
        <v>0.12821532794253018</v>
      </c>
      <c r="V18" s="87">
        <f>分析係数表!D21</f>
        <v>8.8743676222596962E-2</v>
      </c>
      <c r="W18" s="167">
        <f t="shared" si="8"/>
        <v>0</v>
      </c>
      <c r="X18" s="76">
        <f>分析係数表!E21</f>
        <v>7.2512647554806076E-2</v>
      </c>
      <c r="Y18" s="166">
        <f t="shared" si="9"/>
        <v>0</v>
      </c>
    </row>
    <row r="19" spans="1:25" x14ac:dyDescent="0.2">
      <c r="A19" s="6" t="s">
        <v>7</v>
      </c>
      <c r="B19" s="5" t="s">
        <v>269</v>
      </c>
      <c r="C19" s="90"/>
      <c r="D19" s="76">
        <f>投入係数表!W19</f>
        <v>7.9825834542815669E-3</v>
      </c>
      <c r="E19" s="77">
        <f t="shared" si="0"/>
        <v>0.79825834542815666</v>
      </c>
      <c r="F19" s="76">
        <f>分析係数表!C22</f>
        <v>3.5323801513877262E-2</v>
      </c>
      <c r="G19" s="77">
        <f t="shared" si="1"/>
        <v>2.8197519350700279E-2</v>
      </c>
      <c r="H19" s="77">
        <v>3.036982852618238E-2</v>
      </c>
      <c r="I19" s="77">
        <f t="shared" si="2"/>
        <v>3.036982852618238E-2</v>
      </c>
      <c r="J19" s="76">
        <f>分析係数表!G22</f>
        <v>0.19469026548672566</v>
      </c>
      <c r="K19" s="78">
        <f t="shared" si="3"/>
        <v>5.9127099785487823E-3</v>
      </c>
      <c r="L19" s="79"/>
      <c r="M19" s="80"/>
      <c r="N19" s="81">
        <f>分析係数表!H22</f>
        <v>4.4885821691073332E-5</v>
      </c>
      <c r="O19" s="82">
        <f t="shared" si="4"/>
        <v>4.3130174501411175E-4</v>
      </c>
      <c r="P19" s="76">
        <f>分析係数表!C22</f>
        <v>3.5323801513877262E-2</v>
      </c>
      <c r="Q19" s="82">
        <f t="shared" si="5"/>
        <v>1.5235217233467386E-5</v>
      </c>
      <c r="R19" s="83">
        <v>1.8699155729013891E-4</v>
      </c>
      <c r="S19" s="84">
        <f t="shared" si="6"/>
        <v>3.0556820083472519E-2</v>
      </c>
      <c r="T19" s="85">
        <f>分析係数表!F22</f>
        <v>0.41199606686332352</v>
      </c>
      <c r="U19" s="86">
        <f t="shared" si="7"/>
        <v>1.2589289690240891E-2</v>
      </c>
      <c r="V19" s="87">
        <f>分析係数表!D22</f>
        <v>8.6529006882989187E-2</v>
      </c>
      <c r="W19" s="167">
        <f t="shared" si="8"/>
        <v>0</v>
      </c>
      <c r="X19" s="76">
        <f>分析係数表!E22</f>
        <v>8.9478859390363819E-2</v>
      </c>
      <c r="Y19" s="166">
        <f t="shared" si="9"/>
        <v>0</v>
      </c>
    </row>
    <row r="20" spans="1:25" x14ac:dyDescent="0.2">
      <c r="A20" s="6" t="s">
        <v>8</v>
      </c>
      <c r="B20" s="5" t="s">
        <v>270</v>
      </c>
      <c r="C20" s="90"/>
      <c r="D20" s="76">
        <f>投入係数表!W20</f>
        <v>7.2568940493468795E-4</v>
      </c>
      <c r="E20" s="77">
        <f t="shared" si="0"/>
        <v>7.2568940493468792E-2</v>
      </c>
      <c r="F20" s="76">
        <f>分析係数表!C23</f>
        <v>0</v>
      </c>
      <c r="G20" s="77">
        <f t="shared" si="1"/>
        <v>0</v>
      </c>
      <c r="H20" s="77">
        <v>0</v>
      </c>
      <c r="I20" s="77">
        <f t="shared" si="2"/>
        <v>0</v>
      </c>
      <c r="J20" s="76">
        <f>分析係数表!G23</f>
        <v>0.21571476472560636</v>
      </c>
      <c r="K20" s="78">
        <f t="shared" si="3"/>
        <v>0</v>
      </c>
      <c r="L20" s="79"/>
      <c r="M20" s="80"/>
      <c r="N20" s="81">
        <f>分析係数表!H23</f>
        <v>2.2442910845536666E-5</v>
      </c>
      <c r="O20" s="82">
        <f t="shared" si="4"/>
        <v>2.1565087250705587E-4</v>
      </c>
      <c r="P20" s="76">
        <f>分析係数表!C23</f>
        <v>0</v>
      </c>
      <c r="Q20" s="82">
        <f t="shared" si="5"/>
        <v>0</v>
      </c>
      <c r="R20" s="83">
        <v>0</v>
      </c>
      <c r="S20" s="84">
        <f t="shared" si="6"/>
        <v>0</v>
      </c>
      <c r="T20" s="85">
        <f>分析係数表!F23</f>
        <v>0.43970045825416343</v>
      </c>
      <c r="U20" s="86">
        <f t="shared" si="7"/>
        <v>0</v>
      </c>
      <c r="V20" s="87">
        <f>分析係数表!D23</f>
        <v>2.7830557728847658E-2</v>
      </c>
      <c r="W20" s="167">
        <f t="shared" si="8"/>
        <v>0</v>
      </c>
      <c r="X20" s="76">
        <f>分析係数表!E23</f>
        <v>2.7159941879959765E-2</v>
      </c>
      <c r="Y20" s="166">
        <f t="shared" si="9"/>
        <v>0</v>
      </c>
    </row>
    <row r="21" spans="1:25" x14ac:dyDescent="0.2">
      <c r="A21" s="6" t="s">
        <v>9</v>
      </c>
      <c r="B21" s="5" t="s">
        <v>271</v>
      </c>
      <c r="C21" s="90"/>
      <c r="D21" s="76">
        <f>投入係数表!W21</f>
        <v>7.2568940493468795E-4</v>
      </c>
      <c r="E21" s="77">
        <f t="shared" si="0"/>
        <v>7.2568940493468792E-2</v>
      </c>
      <c r="F21" s="76">
        <f>分析係数表!C24</f>
        <v>0.4951060358890701</v>
      </c>
      <c r="G21" s="77">
        <f t="shared" si="1"/>
        <v>3.5929320456391155E-2</v>
      </c>
      <c r="H21" s="77">
        <v>4.5671789291134531E-2</v>
      </c>
      <c r="I21" s="77">
        <f t="shared" si="2"/>
        <v>4.5671789291134531E-2</v>
      </c>
      <c r="J21" s="76">
        <f>分析係数表!G24</f>
        <v>0.20816733067729085</v>
      </c>
      <c r="K21" s="78">
        <f t="shared" si="3"/>
        <v>9.5073744639911535E-3</v>
      </c>
      <c r="L21" s="79"/>
      <c r="M21" s="80"/>
      <c r="N21" s="81">
        <f>分析係数表!H24</f>
        <v>3.5908657352858665E-4</v>
      </c>
      <c r="O21" s="82">
        <f t="shared" si="4"/>
        <v>3.450413960112894E-3</v>
      </c>
      <c r="P21" s="76">
        <f>分析係数表!C24</f>
        <v>0.4951060358890701</v>
      </c>
      <c r="Q21" s="82">
        <f t="shared" si="5"/>
        <v>1.708320777967803E-3</v>
      </c>
      <c r="R21" s="83">
        <v>8.3782588741760783E-3</v>
      </c>
      <c r="S21" s="84">
        <f t="shared" si="6"/>
        <v>5.4050048165310609E-2</v>
      </c>
      <c r="T21" s="85">
        <f>分析係数表!F24</f>
        <v>0.39043824701195218</v>
      </c>
      <c r="U21" s="86">
        <f t="shared" si="7"/>
        <v>2.1103206056575455E-2</v>
      </c>
      <c r="V21" s="87">
        <f>分析係数表!D24</f>
        <v>1.4940239043824702E-2</v>
      </c>
      <c r="W21" s="167">
        <f t="shared" si="8"/>
        <v>0</v>
      </c>
      <c r="X21" s="76">
        <f>分析係数表!E24</f>
        <v>1.0956175298804782E-2</v>
      </c>
      <c r="Y21" s="166">
        <f t="shared" si="9"/>
        <v>0</v>
      </c>
    </row>
    <row r="22" spans="1:25" x14ac:dyDescent="0.2">
      <c r="A22" s="6" t="s">
        <v>10</v>
      </c>
      <c r="B22" s="5" t="s">
        <v>272</v>
      </c>
      <c r="C22" s="90"/>
      <c r="D22" s="76">
        <f>投入係数表!W22</f>
        <v>1.1611030478955007E-2</v>
      </c>
      <c r="E22" s="77">
        <f t="shared" si="0"/>
        <v>1.1611030478955007</v>
      </c>
      <c r="F22" s="76">
        <f>分析係数表!C25</f>
        <v>2.1697016660209179E-2</v>
      </c>
      <c r="G22" s="77">
        <f t="shared" si="1"/>
        <v>2.5192472174408335E-2</v>
      </c>
      <c r="H22" s="77">
        <v>3.3557492708176019E-2</v>
      </c>
      <c r="I22" s="77">
        <f t="shared" si="2"/>
        <v>3.3557492708176019E-2</v>
      </c>
      <c r="J22" s="76">
        <f>分析係数表!G25</f>
        <v>0.19533527696793002</v>
      </c>
      <c r="K22" s="78">
        <f t="shared" si="3"/>
        <v>6.554962132500855E-3</v>
      </c>
      <c r="L22" s="79"/>
      <c r="M22" s="80"/>
      <c r="N22" s="81">
        <f>分析係数表!H25</f>
        <v>5.2740840487011166E-4</v>
      </c>
      <c r="O22" s="82">
        <f t="shared" si="4"/>
        <v>5.0677955039158135E-3</v>
      </c>
      <c r="P22" s="76">
        <f>分析係数表!C25</f>
        <v>2.1697016660209179E-2</v>
      </c>
      <c r="Q22" s="82">
        <f t="shared" si="5"/>
        <v>1.0995604347899458E-4</v>
      </c>
      <c r="R22" s="83">
        <v>8.8396010606140319E-4</v>
      </c>
      <c r="S22" s="84">
        <f t="shared" si="6"/>
        <v>3.4441452814237425E-2</v>
      </c>
      <c r="T22" s="85">
        <f>分析係数表!F25</f>
        <v>0.34839650145772594</v>
      </c>
      <c r="U22" s="86">
        <f t="shared" si="7"/>
        <v>1.1999281665601668E-2</v>
      </c>
      <c r="V22" s="87">
        <f>分析係数表!D25</f>
        <v>0.22157434402332363</v>
      </c>
      <c r="W22" s="167">
        <f t="shared" si="8"/>
        <v>0</v>
      </c>
      <c r="X22" s="76">
        <f>分析係数表!E25</f>
        <v>0.11661807580174927</v>
      </c>
      <c r="Y22" s="166">
        <f t="shared" si="9"/>
        <v>0</v>
      </c>
    </row>
    <row r="23" spans="1:25" x14ac:dyDescent="0.2">
      <c r="A23" s="6" t="s">
        <v>11</v>
      </c>
      <c r="B23" s="5" t="s">
        <v>35</v>
      </c>
      <c r="C23" s="90"/>
      <c r="D23" s="76">
        <f>投入係数表!W23</f>
        <v>3.3381712626995644E-2</v>
      </c>
      <c r="E23" s="77">
        <f t="shared" si="0"/>
        <v>3.3381712626995643</v>
      </c>
      <c r="F23" s="76">
        <f>分析係数表!C26</f>
        <v>0.4020083102493075</v>
      </c>
      <c r="G23" s="77">
        <f t="shared" si="1"/>
        <v>1.3419725886406491</v>
      </c>
      <c r="H23" s="77">
        <v>1.4542191668288409</v>
      </c>
      <c r="I23" s="77">
        <f t="shared" si="2"/>
        <v>1.4542191668288409</v>
      </c>
      <c r="J23" s="76">
        <f>分析係数表!G26</f>
        <v>0.19660602354380063</v>
      </c>
      <c r="K23" s="78">
        <f t="shared" si="3"/>
        <v>0.28590824775139723</v>
      </c>
      <c r="L23" s="79"/>
      <c r="M23" s="80"/>
      <c r="N23" s="81">
        <f>分析係数表!H26</f>
        <v>1.0985804858890199E-2</v>
      </c>
      <c r="O23" s="82">
        <f t="shared" si="4"/>
        <v>0.10556110209220386</v>
      </c>
      <c r="P23" s="76">
        <f>分析係数表!C26</f>
        <v>0.4020083102493075</v>
      </c>
      <c r="Q23" s="82">
        <f t="shared" si="5"/>
        <v>4.2436440280141513E-2</v>
      </c>
      <c r="R23" s="83">
        <v>4.6960860896704051E-2</v>
      </c>
      <c r="S23" s="84">
        <f t="shared" si="6"/>
        <v>1.5011800277255449</v>
      </c>
      <c r="T23" s="85">
        <f>分析係数表!F26</f>
        <v>0.33374101819293683</v>
      </c>
      <c r="U23" s="86">
        <f t="shared" si="7"/>
        <v>0.50100535094402454</v>
      </c>
      <c r="V23" s="87">
        <f>分析係数表!D26</f>
        <v>1.513530041278092E-2</v>
      </c>
      <c r="W23" s="167">
        <f t="shared" si="8"/>
        <v>0</v>
      </c>
      <c r="X23" s="76">
        <f>分析係数表!E26</f>
        <v>1.5288182235132243E-2</v>
      </c>
      <c r="Y23" s="166">
        <f t="shared" si="9"/>
        <v>0</v>
      </c>
    </row>
    <row r="24" spans="1:25" x14ac:dyDescent="0.2">
      <c r="A24" s="6" t="s">
        <v>12</v>
      </c>
      <c r="B24" s="5" t="s">
        <v>366</v>
      </c>
      <c r="C24" s="90"/>
      <c r="D24" s="76">
        <f>投入係数表!W24</f>
        <v>6.5312046444121917E-3</v>
      </c>
      <c r="E24" s="77">
        <f t="shared" si="0"/>
        <v>0.65312046444121918</v>
      </c>
      <c r="F24" s="76">
        <f>分析係数表!C27</f>
        <v>0.43829355002539361</v>
      </c>
      <c r="G24" s="77">
        <f t="shared" si="1"/>
        <v>0.28625848695417583</v>
      </c>
      <c r="H24" s="77">
        <v>0.29821670687772678</v>
      </c>
      <c r="I24" s="77">
        <f t="shared" si="2"/>
        <v>0.29821670687772678</v>
      </c>
      <c r="J24" s="76">
        <f>分析係数表!G27</f>
        <v>0.17011899515204937</v>
      </c>
      <c r="K24" s="78">
        <f t="shared" si="3"/>
        <v>5.0732326511592131E-2</v>
      </c>
      <c r="L24" s="79"/>
      <c r="M24" s="80"/>
      <c r="N24" s="81">
        <f>分析係数表!H27</f>
        <v>1.1098019413117881E-2</v>
      </c>
      <c r="O24" s="82">
        <f t="shared" si="4"/>
        <v>0.10663935645473913</v>
      </c>
      <c r="P24" s="76">
        <f>分析係数表!C27</f>
        <v>0.43829355002539361</v>
      </c>
      <c r="Q24" s="82">
        <f t="shared" si="5"/>
        <v>4.6739342112970983E-2</v>
      </c>
      <c r="R24" s="83">
        <v>4.7829838168240796E-2</v>
      </c>
      <c r="S24" s="84">
        <f t="shared" si="6"/>
        <v>0.34604654504596755</v>
      </c>
      <c r="T24" s="85">
        <f>分析係数表!F27</f>
        <v>0.31996474217717058</v>
      </c>
      <c r="U24" s="86">
        <f t="shared" si="7"/>
        <v>0.11072269356693365</v>
      </c>
      <c r="V24" s="87">
        <f>分析係数表!D27</f>
        <v>4.2309387395328336E-2</v>
      </c>
      <c r="W24" s="167">
        <f t="shared" si="8"/>
        <v>0</v>
      </c>
      <c r="X24" s="76">
        <f>分析係数表!E27</f>
        <v>4.9360951961216398E-2</v>
      </c>
      <c r="Y24" s="166">
        <f t="shared" si="9"/>
        <v>0</v>
      </c>
    </row>
    <row r="25" spans="1:25" x14ac:dyDescent="0.2">
      <c r="A25" s="6" t="s">
        <v>13</v>
      </c>
      <c r="B25" s="5" t="s">
        <v>192</v>
      </c>
      <c r="C25" s="75">
        <f>最終需要_まとめ!C26</f>
        <v>100</v>
      </c>
      <c r="D25" s="76">
        <f>投入係数表!W25</f>
        <v>0.46806966618287371</v>
      </c>
      <c r="E25" s="77">
        <f t="shared" si="0"/>
        <v>46.806966618287369</v>
      </c>
      <c r="F25" s="76">
        <f>分析係数表!C28</f>
        <v>5.3001622498647927E-2</v>
      </c>
      <c r="G25" s="77">
        <f t="shared" si="1"/>
        <v>2.4808451750092821</v>
      </c>
      <c r="H25" s="77">
        <v>2.5464360907289372</v>
      </c>
      <c r="I25" s="77">
        <f t="shared" si="2"/>
        <v>102.54643609072893</v>
      </c>
      <c r="J25" s="76">
        <f>分析係数表!G28</f>
        <v>0.12481857764876633</v>
      </c>
      <c r="K25" s="78">
        <f t="shared" si="3"/>
        <v>12.799700295794903</v>
      </c>
      <c r="L25" s="79"/>
      <c r="M25" s="80"/>
      <c r="N25" s="81">
        <f>分析係数表!H28</f>
        <v>2.0793356898389723E-2</v>
      </c>
      <c r="O25" s="82">
        <f t="shared" si="4"/>
        <v>0.1998005333777873</v>
      </c>
      <c r="P25" s="76">
        <f>分析係数表!C28</f>
        <v>5.3001622498647927E-2</v>
      </c>
      <c r="Q25" s="82">
        <f t="shared" si="5"/>
        <v>1.0589752445117987E-2</v>
      </c>
      <c r="R25" s="83">
        <v>1.1466720351805352E-2</v>
      </c>
      <c r="S25" s="84">
        <f t="shared" si="6"/>
        <v>102.55790281108074</v>
      </c>
      <c r="T25" s="85">
        <f>分析係数表!F28</f>
        <v>0.21335268505079827</v>
      </c>
      <c r="U25" s="86">
        <f t="shared" si="7"/>
        <v>21.881003937922888</v>
      </c>
      <c r="V25" s="87">
        <f>分析係数表!D28</f>
        <v>0.1204644412191582</v>
      </c>
      <c r="W25" s="167">
        <f t="shared" si="8"/>
        <v>12</v>
      </c>
      <c r="X25" s="76">
        <f>分析係数表!E28</f>
        <v>0.11683599419448476</v>
      </c>
      <c r="Y25" s="166">
        <f t="shared" si="9"/>
        <v>12</v>
      </c>
    </row>
    <row r="26" spans="1:25" x14ac:dyDescent="0.2">
      <c r="A26" s="6" t="s">
        <v>14</v>
      </c>
      <c r="B26" s="5" t="s">
        <v>50</v>
      </c>
      <c r="C26" s="90"/>
      <c r="D26" s="76">
        <f>投入係数表!W26</f>
        <v>1.4513788098693759E-3</v>
      </c>
      <c r="E26" s="77">
        <f t="shared" si="0"/>
        <v>0.14513788098693758</v>
      </c>
      <c r="F26" s="76">
        <f>分析係数表!C29</f>
        <v>0.65190409026798313</v>
      </c>
      <c r="G26" s="77">
        <f t="shared" si="1"/>
        <v>9.4615978268212345E-2</v>
      </c>
      <c r="H26" s="77">
        <v>0.16644679514073085</v>
      </c>
      <c r="I26" s="77">
        <f t="shared" si="2"/>
        <v>0.16644679514073085</v>
      </c>
      <c r="J26" s="76">
        <f>分析係数表!G29</f>
        <v>0.25912644337660473</v>
      </c>
      <c r="K26" s="78">
        <f t="shared" si="3"/>
        <v>4.3130766036251919E-2</v>
      </c>
      <c r="L26" s="79"/>
      <c r="M26" s="80"/>
      <c r="N26" s="81">
        <f>分析係数表!H29</f>
        <v>1.0054424058800426E-2</v>
      </c>
      <c r="O26" s="82">
        <f t="shared" si="4"/>
        <v>9.6611590883161028E-2</v>
      </c>
      <c r="P26" s="76">
        <f>分析係数表!C29</f>
        <v>0.65190409026798313</v>
      </c>
      <c r="Q26" s="82">
        <f t="shared" si="5"/>
        <v>6.298149126402966E-2</v>
      </c>
      <c r="R26" s="83">
        <v>0.10738405135318509</v>
      </c>
      <c r="S26" s="84">
        <f t="shared" si="6"/>
        <v>0.27383084649391592</v>
      </c>
      <c r="T26" s="85">
        <f>分析係数表!F29</f>
        <v>0.37595926271247221</v>
      </c>
      <c r="U26" s="86">
        <f t="shared" si="7"/>
        <v>0.10294924315578478</v>
      </c>
      <c r="V26" s="87">
        <f>分析係数表!D29</f>
        <v>5.8165387649716703E-2</v>
      </c>
      <c r="W26" s="167">
        <f t="shared" si="8"/>
        <v>0</v>
      </c>
      <c r="X26" s="76">
        <f>分析係数表!E29</f>
        <v>4.2817184250161372E-2</v>
      </c>
      <c r="Y26" s="166">
        <f t="shared" si="9"/>
        <v>0</v>
      </c>
    </row>
    <row r="27" spans="1:25" x14ac:dyDescent="0.2">
      <c r="A27" s="6" t="s">
        <v>15</v>
      </c>
      <c r="B27" s="5" t="s">
        <v>36</v>
      </c>
      <c r="C27" s="90"/>
      <c r="D27" s="76">
        <f>投入係数表!W27</f>
        <v>7.2568940493468795E-4</v>
      </c>
      <c r="E27" s="77">
        <f t="shared" si="0"/>
        <v>7.2568940493468792E-2</v>
      </c>
      <c r="F27" s="76">
        <f>分析係数表!C30</f>
        <v>1</v>
      </c>
      <c r="G27" s="77">
        <f t="shared" si="1"/>
        <v>7.2568940493468792E-2</v>
      </c>
      <c r="H27" s="77">
        <v>0.10718730486035054</v>
      </c>
      <c r="I27" s="77">
        <f t="shared" si="2"/>
        <v>0.10718730486035054</v>
      </c>
      <c r="J27" s="76">
        <f>分析係数表!G30</f>
        <v>0.34475873544093177</v>
      </c>
      <c r="K27" s="78">
        <f t="shared" si="3"/>
        <v>3.6953759678976093E-2</v>
      </c>
      <c r="L27" s="79"/>
      <c r="M27" s="80"/>
      <c r="N27" s="81">
        <f>分析係数表!H30</f>
        <v>0</v>
      </c>
      <c r="O27" s="82">
        <f t="shared" si="4"/>
        <v>0</v>
      </c>
      <c r="P27" s="76">
        <f>分析係数表!C30</f>
        <v>1</v>
      </c>
      <c r="Q27" s="82">
        <f t="shared" si="5"/>
        <v>0</v>
      </c>
      <c r="R27" s="83">
        <v>2.3669347231473417E-2</v>
      </c>
      <c r="S27" s="84">
        <f t="shared" si="6"/>
        <v>0.13085665209182396</v>
      </c>
      <c r="T27" s="85">
        <f>分析係数表!F30</f>
        <v>0.43948973932334995</v>
      </c>
      <c r="U27" s="86">
        <f t="shared" si="7"/>
        <v>5.7510155916562007E-2</v>
      </c>
      <c r="V27" s="87">
        <f>分析係数表!D30</f>
        <v>0.13666112035496394</v>
      </c>
      <c r="W27" s="167">
        <f t="shared" si="8"/>
        <v>0</v>
      </c>
      <c r="X27" s="76">
        <f>分析係数表!E30</f>
        <v>8.1752634498058793E-2</v>
      </c>
      <c r="Y27" s="166">
        <f t="shared" si="9"/>
        <v>0</v>
      </c>
    </row>
    <row r="28" spans="1:25" x14ac:dyDescent="0.2">
      <c r="A28" s="6" t="s">
        <v>16</v>
      </c>
      <c r="B28" s="5" t="s">
        <v>193</v>
      </c>
      <c r="C28" s="90"/>
      <c r="D28" s="76">
        <f>投入係数表!W28</f>
        <v>1.2336719883889695E-2</v>
      </c>
      <c r="E28" s="77">
        <f t="shared" si="0"/>
        <v>1.2336719883889695</v>
      </c>
      <c r="F28" s="76">
        <f>分析係数表!C31</f>
        <v>0.24163027656477443</v>
      </c>
      <c r="G28" s="77">
        <f t="shared" si="1"/>
        <v>0.29809250374464191</v>
      </c>
      <c r="H28" s="77">
        <v>0.34620614849235209</v>
      </c>
      <c r="I28" s="77">
        <f t="shared" si="2"/>
        <v>0.34620614849235209</v>
      </c>
      <c r="J28" s="76">
        <f>分析係数表!G31</f>
        <v>7.02247191011236E-2</v>
      </c>
      <c r="K28" s="78">
        <f t="shared" si="3"/>
        <v>2.4312229528957313E-2</v>
      </c>
      <c r="L28" s="79"/>
      <c r="M28" s="80"/>
      <c r="N28" s="81">
        <f>分析係数表!H31</f>
        <v>2.3138641081748304E-2</v>
      </c>
      <c r="O28" s="82">
        <f t="shared" si="4"/>
        <v>0.22233604955477462</v>
      </c>
      <c r="P28" s="76">
        <f>分析係数表!C31</f>
        <v>0.24163027656477443</v>
      </c>
      <c r="Q28" s="82">
        <f t="shared" si="5"/>
        <v>5.3723121144239584E-2</v>
      </c>
      <c r="R28" s="83">
        <v>7.1046612262071859E-2</v>
      </c>
      <c r="S28" s="84">
        <f t="shared" si="6"/>
        <v>0.41725276075442397</v>
      </c>
      <c r="T28" s="85">
        <f>分析係数表!F31</f>
        <v>0.24349497338852749</v>
      </c>
      <c r="U28" s="86">
        <f t="shared" si="7"/>
        <v>0.10159894987618809</v>
      </c>
      <c r="V28" s="87">
        <f>分析係数表!D31</f>
        <v>2.9568302779420464E-4</v>
      </c>
      <c r="W28" s="167">
        <f t="shared" si="8"/>
        <v>0</v>
      </c>
      <c r="X28" s="76">
        <f>分析係数表!E31</f>
        <v>2.9568302779420464E-4</v>
      </c>
      <c r="Y28" s="166">
        <f t="shared" si="9"/>
        <v>0</v>
      </c>
    </row>
    <row r="29" spans="1:25" x14ac:dyDescent="0.2">
      <c r="A29" s="6" t="s">
        <v>17</v>
      </c>
      <c r="B29" s="5" t="s">
        <v>273</v>
      </c>
      <c r="C29" s="90"/>
      <c r="D29" s="76">
        <f>投入係数表!W29</f>
        <v>0</v>
      </c>
      <c r="E29" s="77">
        <f t="shared" si="0"/>
        <v>0</v>
      </c>
      <c r="F29" s="76">
        <f>分析係数表!C32</f>
        <v>0.66123499142367059</v>
      </c>
      <c r="G29" s="77">
        <f t="shared" si="1"/>
        <v>0</v>
      </c>
      <c r="H29" s="77">
        <v>7.6098965948323436E-3</v>
      </c>
      <c r="I29" s="77">
        <f t="shared" si="2"/>
        <v>7.6098965948323436E-3</v>
      </c>
      <c r="J29" s="76">
        <f>分析係数表!G32</f>
        <v>0.1404639175257732</v>
      </c>
      <c r="K29" s="78">
        <f t="shared" si="3"/>
        <v>1.0689158876761927E-3</v>
      </c>
      <c r="L29" s="79"/>
      <c r="M29" s="80"/>
      <c r="N29" s="81">
        <f>分析係数表!H32</f>
        <v>6.5982157885877794E-3</v>
      </c>
      <c r="O29" s="82">
        <f t="shared" si="4"/>
        <v>6.3401356517074431E-2</v>
      </c>
      <c r="P29" s="76">
        <f>分析係数表!C32</f>
        <v>0.66123499142367059</v>
      </c>
      <c r="Q29" s="82">
        <f t="shared" si="5"/>
        <v>4.1923195432816793E-2</v>
      </c>
      <c r="R29" s="83">
        <v>5.5154146810229995E-2</v>
      </c>
      <c r="S29" s="84">
        <f t="shared" si="6"/>
        <v>6.2764043405062336E-2</v>
      </c>
      <c r="T29" s="85">
        <f>分析係数表!F32</f>
        <v>0.47938144329896909</v>
      </c>
      <c r="U29" s="86">
        <f t="shared" si="7"/>
        <v>3.0087917714797924E-2</v>
      </c>
      <c r="V29" s="87">
        <f>分析係数表!D32</f>
        <v>7.7319587628865982E-3</v>
      </c>
      <c r="W29" s="167">
        <f t="shared" si="8"/>
        <v>0</v>
      </c>
      <c r="X29" s="76">
        <f>分析係数表!E32</f>
        <v>1.1597938144329897E-2</v>
      </c>
      <c r="Y29" s="166">
        <f t="shared" si="9"/>
        <v>0</v>
      </c>
    </row>
    <row r="30" spans="1:25" x14ac:dyDescent="0.2">
      <c r="A30" s="6" t="s">
        <v>18</v>
      </c>
      <c r="B30" s="5" t="s">
        <v>274</v>
      </c>
      <c r="C30" s="90"/>
      <c r="D30" s="76">
        <f>投入係数表!W30</f>
        <v>0</v>
      </c>
      <c r="E30" s="77">
        <f t="shared" si="0"/>
        <v>0</v>
      </c>
      <c r="F30" s="76">
        <f>分析係数表!C33</f>
        <v>1</v>
      </c>
      <c r="G30" s="77">
        <f t="shared" si="1"/>
        <v>0</v>
      </c>
      <c r="H30" s="77">
        <v>1.2335398060552314E-2</v>
      </c>
      <c r="I30" s="77">
        <f t="shared" si="2"/>
        <v>1.2335398060552314E-2</v>
      </c>
      <c r="J30" s="76">
        <f>分析係数表!G33</f>
        <v>0.50865580448065173</v>
      </c>
      <c r="K30" s="78">
        <f t="shared" si="3"/>
        <v>6.2744718240793085E-3</v>
      </c>
      <c r="L30" s="79"/>
      <c r="M30" s="80"/>
      <c r="N30" s="81">
        <f>分析係数表!H33</f>
        <v>9.7626662178084496E-4</v>
      </c>
      <c r="O30" s="82">
        <f t="shared" si="4"/>
        <v>9.3808129540569312E-3</v>
      </c>
      <c r="P30" s="76">
        <f>分析係数表!C33</f>
        <v>1</v>
      </c>
      <c r="Q30" s="82">
        <f t="shared" si="5"/>
        <v>9.3808129540569312E-3</v>
      </c>
      <c r="R30" s="83">
        <v>3.5542345686338905E-2</v>
      </c>
      <c r="S30" s="84">
        <f t="shared" si="6"/>
        <v>4.7877743746891216E-2</v>
      </c>
      <c r="T30" s="85">
        <f>分析係数表!F33</f>
        <v>0.64307535641547864</v>
      </c>
      <c r="U30" s="86">
        <f t="shared" si="7"/>
        <v>3.0788997124401023E-2</v>
      </c>
      <c r="V30" s="87">
        <f>分析係数表!D33</f>
        <v>3.4623217922606926E-2</v>
      </c>
      <c r="W30" s="167">
        <f t="shared" si="8"/>
        <v>0</v>
      </c>
      <c r="X30" s="76">
        <f>分析係数表!E33</f>
        <v>3.0549898167006109E-2</v>
      </c>
      <c r="Y30" s="166">
        <f t="shared" si="9"/>
        <v>0</v>
      </c>
    </row>
    <row r="31" spans="1:25" x14ac:dyDescent="0.2">
      <c r="A31" s="6" t="s">
        <v>19</v>
      </c>
      <c r="B31" s="5" t="s">
        <v>275</v>
      </c>
      <c r="C31" s="90"/>
      <c r="D31" s="76">
        <f>投入係数表!W31</f>
        <v>4.0638606676342524E-2</v>
      </c>
      <c r="E31" s="77">
        <f t="shared" si="0"/>
        <v>4.0638606676342528</v>
      </c>
      <c r="F31" s="76">
        <f>分析係数表!C34</f>
        <v>0.39190090916673614</v>
      </c>
      <c r="G31" s="77">
        <f t="shared" si="1"/>
        <v>1.5926306903728029</v>
      </c>
      <c r="H31" s="77">
        <v>1.7506758391698625</v>
      </c>
      <c r="I31" s="77">
        <f t="shared" si="2"/>
        <v>1.7506758391698625</v>
      </c>
      <c r="J31" s="76">
        <f>分析係数表!G34</f>
        <v>0.42497247587591475</v>
      </c>
      <c r="K31" s="78">
        <f t="shared" si="3"/>
        <v>0.74398904582816117</v>
      </c>
      <c r="L31" s="79"/>
      <c r="M31" s="80"/>
      <c r="N31" s="81">
        <f>分析係数表!H34</f>
        <v>0.16350782696515739</v>
      </c>
      <c r="O31" s="82">
        <f t="shared" si="4"/>
        <v>1.5711244316501558</v>
      </c>
      <c r="P31" s="76">
        <f>分析係数表!C34</f>
        <v>0.39190090916673614</v>
      </c>
      <c r="Q31" s="82">
        <f t="shared" si="5"/>
        <v>0.61572509317776769</v>
      </c>
      <c r="R31" s="83">
        <v>0.68225813609846631</v>
      </c>
      <c r="S31" s="84">
        <f t="shared" si="6"/>
        <v>2.4329339752683286</v>
      </c>
      <c r="T31" s="85">
        <f>分析係数表!F34</f>
        <v>0.69697558448287023</v>
      </c>
      <c r="U31" s="86">
        <f t="shared" si="7"/>
        <v>1.6956955794208761</v>
      </c>
      <c r="V31" s="87">
        <f>分析係数表!D34</f>
        <v>0.24415517129719577</v>
      </c>
      <c r="W31" s="167">
        <f t="shared" si="8"/>
        <v>1</v>
      </c>
      <c r="X31" s="76">
        <f>分析係数表!E34</f>
        <v>0.16831811411178033</v>
      </c>
      <c r="Y31" s="166">
        <f t="shared" si="9"/>
        <v>0</v>
      </c>
    </row>
    <row r="32" spans="1:25" x14ac:dyDescent="0.2">
      <c r="A32" s="6" t="s">
        <v>20</v>
      </c>
      <c r="B32" s="5" t="s">
        <v>37</v>
      </c>
      <c r="C32" s="90"/>
      <c r="D32" s="76">
        <f>投入係数表!W32</f>
        <v>3.6284470246734399E-3</v>
      </c>
      <c r="E32" s="77">
        <f t="shared" si="0"/>
        <v>0.36284470246734396</v>
      </c>
      <c r="F32" s="76">
        <f>分析係数表!C35</f>
        <v>0.83185840707964598</v>
      </c>
      <c r="G32" s="77">
        <f t="shared" si="1"/>
        <v>0.30183541621177284</v>
      </c>
      <c r="H32" s="77">
        <v>0.39629446577146243</v>
      </c>
      <c r="I32" s="77">
        <f t="shared" si="2"/>
        <v>0.39629446577146243</v>
      </c>
      <c r="J32" s="76">
        <f>分析係数表!G35</f>
        <v>0.3136968085106383</v>
      </c>
      <c r="K32" s="78">
        <f t="shared" si="3"/>
        <v>0.12431630914293616</v>
      </c>
      <c r="L32" s="79"/>
      <c r="M32" s="80"/>
      <c r="N32" s="81">
        <f>分析係数表!H35</f>
        <v>6.1560904449307077E-2</v>
      </c>
      <c r="O32" s="82">
        <f t="shared" si="4"/>
        <v>0.59153034328685428</v>
      </c>
      <c r="P32" s="76">
        <f>分析係数表!C35</f>
        <v>0.83185840707964598</v>
      </c>
      <c r="Q32" s="82">
        <f t="shared" si="5"/>
        <v>0.49206948910587878</v>
      </c>
      <c r="R32" s="83">
        <v>0.6092960554898984</v>
      </c>
      <c r="S32" s="84">
        <f t="shared" si="6"/>
        <v>1.0055905212613609</v>
      </c>
      <c r="T32" s="85">
        <f>分析係数表!F35</f>
        <v>0.6388297872340426</v>
      </c>
      <c r="U32" s="86">
        <f t="shared" si="7"/>
        <v>0.64240117874196523</v>
      </c>
      <c r="V32" s="87">
        <f>分析係数表!D35</f>
        <v>5.8377659574468083E-2</v>
      </c>
      <c r="W32" s="167">
        <f t="shared" si="8"/>
        <v>0</v>
      </c>
      <c r="X32" s="76">
        <f>分析係数表!E35</f>
        <v>5.1994680851063832E-2</v>
      </c>
      <c r="Y32" s="166">
        <f t="shared" si="9"/>
        <v>0</v>
      </c>
    </row>
    <row r="33" spans="1:25" x14ac:dyDescent="0.2">
      <c r="A33" s="6" t="s">
        <v>21</v>
      </c>
      <c r="B33" s="5" t="s">
        <v>38</v>
      </c>
      <c r="C33" s="90"/>
      <c r="D33" s="76">
        <f>投入係数表!W33</f>
        <v>7.2568940493468795E-4</v>
      </c>
      <c r="E33" s="77">
        <f t="shared" si="0"/>
        <v>7.2568940493468792E-2</v>
      </c>
      <c r="F33" s="76">
        <f>分析係数表!C36</f>
        <v>0.68845717526942707</v>
      </c>
      <c r="G33" s="77">
        <f t="shared" si="1"/>
        <v>4.9960607784428665E-2</v>
      </c>
      <c r="H33" s="77">
        <v>0.11348316663301625</v>
      </c>
      <c r="I33" s="77">
        <f t="shared" si="2"/>
        <v>0.11348316663301625</v>
      </c>
      <c r="J33" s="76">
        <f>分析係数表!G36</f>
        <v>1.8590797041906328E-2</v>
      </c>
      <c r="K33" s="78">
        <f t="shared" si="3"/>
        <v>2.1097425185472416E-3</v>
      </c>
      <c r="L33" s="79"/>
      <c r="M33" s="80"/>
      <c r="N33" s="81">
        <f>分析係数表!H36</f>
        <v>0.13660999831678169</v>
      </c>
      <c r="O33" s="82">
        <f t="shared" si="4"/>
        <v>1.3126668609504493</v>
      </c>
      <c r="P33" s="76">
        <f>分析係数表!C36</f>
        <v>0.68845717526942707</v>
      </c>
      <c r="Q33" s="82">
        <f t="shared" si="5"/>
        <v>0.90371491915973212</v>
      </c>
      <c r="R33" s="83">
        <v>0.95960842664160084</v>
      </c>
      <c r="S33" s="84">
        <f t="shared" si="6"/>
        <v>1.073091593274617</v>
      </c>
      <c r="T33" s="85">
        <f>分析係数表!F36</f>
        <v>0.88331963845521777</v>
      </c>
      <c r="U33" s="86">
        <f t="shared" si="7"/>
        <v>0.9478828782006683</v>
      </c>
      <c r="V33" s="87">
        <f>分析係数表!D36</f>
        <v>1.4071487263763352E-2</v>
      </c>
      <c r="W33" s="167">
        <f t="shared" si="8"/>
        <v>0</v>
      </c>
      <c r="X33" s="76">
        <f>分析係数表!E36</f>
        <v>2.8759244042728021E-3</v>
      </c>
      <c r="Y33" s="166">
        <f t="shared" si="9"/>
        <v>0</v>
      </c>
    </row>
    <row r="34" spans="1:25" x14ac:dyDescent="0.2">
      <c r="A34" s="6" t="s">
        <v>22</v>
      </c>
      <c r="B34" s="5" t="s">
        <v>378</v>
      </c>
      <c r="C34" s="90"/>
      <c r="D34" s="76">
        <f>投入係数表!W34</f>
        <v>1.3062409288824383E-2</v>
      </c>
      <c r="E34" s="77">
        <f t="shared" si="0"/>
        <v>1.3062409288824384</v>
      </c>
      <c r="F34" s="76">
        <f>分析係数表!C37</f>
        <v>0.39828932688731866</v>
      </c>
      <c r="G34" s="77">
        <f t="shared" si="1"/>
        <v>0.52026182031725221</v>
      </c>
      <c r="H34" s="77">
        <v>0.63291147575563644</v>
      </c>
      <c r="I34" s="77">
        <f t="shared" si="2"/>
        <v>0.63291147575563644</v>
      </c>
      <c r="J34" s="76">
        <f>分析係数表!G37</f>
        <v>0.48125081095108341</v>
      </c>
      <c r="K34" s="78">
        <f t="shared" si="3"/>
        <v>0.30458916096764699</v>
      </c>
      <c r="L34" s="79"/>
      <c r="M34" s="80"/>
      <c r="N34" s="81">
        <f>分析係数表!H37</f>
        <v>4.901531728665208E-2</v>
      </c>
      <c r="O34" s="82">
        <f t="shared" si="4"/>
        <v>0.47098150555541007</v>
      </c>
      <c r="P34" s="76">
        <f>分析係数表!C37</f>
        <v>0.39828932688731866</v>
      </c>
      <c r="Q34" s="82">
        <f t="shared" si="5"/>
        <v>0.18758690682404022</v>
      </c>
      <c r="R34" s="83">
        <v>0.24702395072814959</v>
      </c>
      <c r="S34" s="84">
        <f t="shared" si="6"/>
        <v>0.87993542648378598</v>
      </c>
      <c r="T34" s="85">
        <f>分析係数表!F37</f>
        <v>0.71272868820552748</v>
      </c>
      <c r="U34" s="86">
        <f t="shared" si="7"/>
        <v>0.62715522222336018</v>
      </c>
      <c r="V34" s="87">
        <f>分析係数表!D37</f>
        <v>0.1296224211755547</v>
      </c>
      <c r="W34" s="167">
        <f t="shared" si="8"/>
        <v>0</v>
      </c>
      <c r="X34" s="76">
        <f>分析係数表!E37</f>
        <v>0.11794472557415336</v>
      </c>
      <c r="Y34" s="166">
        <f t="shared" si="9"/>
        <v>0</v>
      </c>
    </row>
    <row r="35" spans="1:25" x14ac:dyDescent="0.2">
      <c r="A35" s="6" t="s">
        <v>23</v>
      </c>
      <c r="B35" s="5" t="s">
        <v>194</v>
      </c>
      <c r="C35" s="90"/>
      <c r="D35" s="76">
        <f>投入係数表!W35</f>
        <v>2.1770682148040637E-3</v>
      </c>
      <c r="E35" s="77">
        <f t="shared" si="0"/>
        <v>0.21770682148040638</v>
      </c>
      <c r="F35" s="76">
        <f>分析係数表!C38</f>
        <v>3.6824877250409171E-2</v>
      </c>
      <c r="G35" s="77">
        <f t="shared" si="1"/>
        <v>8.0170269775927082E-3</v>
      </c>
      <c r="H35" s="77">
        <v>1.5384289999375543E-2</v>
      </c>
      <c r="I35" s="77">
        <f t="shared" si="2"/>
        <v>1.5384289999375543E-2</v>
      </c>
      <c r="J35" s="76">
        <f>分析係数表!G38</f>
        <v>0.29439252336448596</v>
      </c>
      <c r="K35" s="78">
        <f t="shared" si="3"/>
        <v>4.5290199530871921E-3</v>
      </c>
      <c r="L35" s="79"/>
      <c r="M35" s="80"/>
      <c r="N35" s="81">
        <f>分析係数表!H38</f>
        <v>4.3572911406609439E-2</v>
      </c>
      <c r="O35" s="82">
        <f t="shared" si="4"/>
        <v>0.41868616897244904</v>
      </c>
      <c r="P35" s="76">
        <f>分析係数表!C38</f>
        <v>3.6824877250409171E-2</v>
      </c>
      <c r="Q35" s="82">
        <f t="shared" si="5"/>
        <v>1.5418066778854508E-2</v>
      </c>
      <c r="R35" s="83">
        <v>2.1118728464722004E-2</v>
      </c>
      <c r="S35" s="84">
        <f t="shared" si="6"/>
        <v>3.650301846409755E-2</v>
      </c>
      <c r="T35" s="85">
        <f>分析係数表!F38</f>
        <v>0.48598130841121495</v>
      </c>
      <c r="U35" s="86">
        <f t="shared" si="7"/>
        <v>1.7739784674140866E-2</v>
      </c>
      <c r="V35" s="87">
        <f>分析係数表!D38</f>
        <v>0.13551401869158877</v>
      </c>
      <c r="W35" s="167">
        <f t="shared" si="8"/>
        <v>0</v>
      </c>
      <c r="X35" s="76">
        <f>分析係数表!E38</f>
        <v>0.13317757009345793</v>
      </c>
      <c r="Y35" s="166">
        <f t="shared" si="9"/>
        <v>0</v>
      </c>
    </row>
    <row r="36" spans="1:25" x14ac:dyDescent="0.2">
      <c r="A36" s="6" t="s">
        <v>24</v>
      </c>
      <c r="B36" s="5" t="s">
        <v>39</v>
      </c>
      <c r="C36" s="90"/>
      <c r="D36" s="76">
        <f>投入係数表!W36</f>
        <v>0</v>
      </c>
      <c r="E36" s="77">
        <f t="shared" si="0"/>
        <v>0</v>
      </c>
      <c r="F36" s="76">
        <f>分析係数表!C39</f>
        <v>1</v>
      </c>
      <c r="G36" s="77">
        <f t="shared" si="1"/>
        <v>0</v>
      </c>
      <c r="H36" s="77">
        <v>5.2146806536496636E-2</v>
      </c>
      <c r="I36" s="77">
        <f t="shared" si="2"/>
        <v>5.2146806536496636E-2</v>
      </c>
      <c r="J36" s="76">
        <f>分析係数表!G39</f>
        <v>0.34897511924713165</v>
      </c>
      <c r="K36" s="78">
        <f t="shared" si="3"/>
        <v>1.8197938029431017E-2</v>
      </c>
      <c r="L36" s="79"/>
      <c r="M36" s="80"/>
      <c r="N36" s="81">
        <f>分析係数表!H39</f>
        <v>3.8938450317006117E-3</v>
      </c>
      <c r="O36" s="82">
        <f t="shared" si="4"/>
        <v>3.74154263799742E-2</v>
      </c>
      <c r="P36" s="76">
        <f>分析係数表!C39</f>
        <v>1</v>
      </c>
      <c r="Q36" s="82">
        <f t="shared" si="5"/>
        <v>3.74154263799742E-2</v>
      </c>
      <c r="R36" s="83">
        <v>0.14698878374737237</v>
      </c>
      <c r="S36" s="84">
        <f t="shared" si="6"/>
        <v>0.19913559028386901</v>
      </c>
      <c r="T36" s="85">
        <f>分析係数表!F39</f>
        <v>0.69949722830991368</v>
      </c>
      <c r="U36" s="86">
        <f t="shared" si="7"/>
        <v>0.13929479346142495</v>
      </c>
      <c r="V36" s="87">
        <f>分析係数表!D39</f>
        <v>6.7165141162820671E-2</v>
      </c>
      <c r="W36" s="167">
        <f t="shared" si="8"/>
        <v>0</v>
      </c>
      <c r="X36" s="76">
        <f>分析係数表!E39</f>
        <v>8.4826608224829181E-2</v>
      </c>
      <c r="Y36" s="166">
        <f t="shared" si="9"/>
        <v>0</v>
      </c>
    </row>
    <row r="37" spans="1:25" x14ac:dyDescent="0.2">
      <c r="A37" s="6" t="s">
        <v>25</v>
      </c>
      <c r="B37" s="5" t="s">
        <v>40</v>
      </c>
      <c r="C37" s="90"/>
      <c r="D37" s="76">
        <f>投入係数表!W37</f>
        <v>0</v>
      </c>
      <c r="E37" s="77">
        <f t="shared" si="0"/>
        <v>0</v>
      </c>
      <c r="F37" s="76">
        <f>分析係数表!C40</f>
        <v>1</v>
      </c>
      <c r="G37" s="77">
        <f t="shared" si="1"/>
        <v>0</v>
      </c>
      <c r="H37" s="77">
        <v>2.2803116967461874E-3</v>
      </c>
      <c r="I37" s="77">
        <f t="shared" si="2"/>
        <v>2.2803116967461874E-3</v>
      </c>
      <c r="J37" s="76">
        <f>分析係数表!G40</f>
        <v>0.51987110633727174</v>
      </c>
      <c r="K37" s="78">
        <f t="shared" si="3"/>
        <v>1.1854681645812617E-3</v>
      </c>
      <c r="L37" s="79"/>
      <c r="M37" s="80"/>
      <c r="N37" s="81">
        <f>分析係数表!H40</f>
        <v>3.0814116590921842E-2</v>
      </c>
      <c r="O37" s="82">
        <f t="shared" si="4"/>
        <v>0.2960886479521877</v>
      </c>
      <c r="P37" s="76">
        <f>分析係数表!C40</f>
        <v>1</v>
      </c>
      <c r="Q37" s="82">
        <f t="shared" si="5"/>
        <v>0.2960886479521877</v>
      </c>
      <c r="R37" s="83">
        <v>0.29668772320102882</v>
      </c>
      <c r="S37" s="84">
        <f t="shared" si="6"/>
        <v>0.29896803489777501</v>
      </c>
      <c r="T37" s="85">
        <f>分析係数表!F40</f>
        <v>0.71122862100305706</v>
      </c>
      <c r="U37" s="86">
        <f t="shared" si="7"/>
        <v>0.21263462318433837</v>
      </c>
      <c r="V37" s="87">
        <f>分析係数表!D40</f>
        <v>7.8492935635792779E-2</v>
      </c>
      <c r="W37" s="167">
        <f t="shared" si="8"/>
        <v>0</v>
      </c>
      <c r="X37" s="76">
        <f>分析係数表!E40</f>
        <v>4.9739733950260268E-2</v>
      </c>
      <c r="Y37" s="166">
        <f t="shared" si="9"/>
        <v>0</v>
      </c>
    </row>
    <row r="38" spans="1:25" x14ac:dyDescent="0.2">
      <c r="A38" s="6" t="s">
        <v>26</v>
      </c>
      <c r="B38" s="5" t="s">
        <v>277</v>
      </c>
      <c r="C38" s="90"/>
      <c r="D38" s="76">
        <f>投入係数表!W38</f>
        <v>0</v>
      </c>
      <c r="E38" s="77">
        <f t="shared" si="0"/>
        <v>0</v>
      </c>
      <c r="F38" s="76">
        <f>分析係数表!C41</f>
        <v>0.804825195030338</v>
      </c>
      <c r="G38" s="77">
        <f t="shared" si="1"/>
        <v>0</v>
      </c>
      <c r="H38" s="77">
        <v>1.5475981075831111E-3</v>
      </c>
      <c r="I38" s="77">
        <f t="shared" si="2"/>
        <v>1.5475981075831111E-3</v>
      </c>
      <c r="J38" s="76">
        <f>分析係数表!G41</f>
        <v>0.44365116827944301</v>
      </c>
      <c r="K38" s="78">
        <f t="shared" si="3"/>
        <v>6.865937084563024E-4</v>
      </c>
      <c r="L38" s="79"/>
      <c r="M38" s="80"/>
      <c r="N38" s="81">
        <f>分析係数表!H41</f>
        <v>5.27632833978567E-2</v>
      </c>
      <c r="O38" s="82">
        <f t="shared" si="4"/>
        <v>0.50699520126408837</v>
      </c>
      <c r="P38" s="76">
        <f>分析係数表!C41</f>
        <v>0.804825195030338</v>
      </c>
      <c r="Q38" s="82">
        <f t="shared" si="5"/>
        <v>0.40804251173681538</v>
      </c>
      <c r="R38" s="83">
        <v>0.41636573208670152</v>
      </c>
      <c r="S38" s="84">
        <f t="shared" si="6"/>
        <v>0.41791333019428462</v>
      </c>
      <c r="T38" s="85">
        <f>分析係数表!F41</f>
        <v>0.54625914562190225</v>
      </c>
      <c r="U38" s="86">
        <f t="shared" si="7"/>
        <v>0.22828897869593384</v>
      </c>
      <c r="V38" s="87">
        <f>分析係数表!D41</f>
        <v>0.14125560538116591</v>
      </c>
      <c r="W38" s="167">
        <f t="shared" si="8"/>
        <v>0</v>
      </c>
      <c r="X38" s="76">
        <f>分析係数表!E41</f>
        <v>0.13688930847297617</v>
      </c>
      <c r="Y38" s="166">
        <f t="shared" si="9"/>
        <v>0</v>
      </c>
    </row>
    <row r="39" spans="1:25" x14ac:dyDescent="0.2">
      <c r="A39" s="6" t="s">
        <v>51</v>
      </c>
      <c r="B39" s="5" t="s">
        <v>368</v>
      </c>
      <c r="C39" s="90"/>
      <c r="D39" s="76">
        <f>投入係数表!W39</f>
        <v>0</v>
      </c>
      <c r="E39" s="77">
        <f>$C$25*D39</f>
        <v>0</v>
      </c>
      <c r="F39" s="76">
        <f>分析係数表!C42</f>
        <v>0.80822873082287305</v>
      </c>
      <c r="G39" s="77">
        <f>E39*F39</f>
        <v>0</v>
      </c>
      <c r="H39" s="77">
        <v>7.6860041095679604E-3</v>
      </c>
      <c r="I39" s="77">
        <f>C39+H39</f>
        <v>7.6860041095679604E-3</v>
      </c>
      <c r="J39" s="76">
        <f>分析係数表!G42</f>
        <v>0.48544520547945208</v>
      </c>
      <c r="K39" s="78">
        <f>I39*J39</f>
        <v>3.7311338442851316E-3</v>
      </c>
      <c r="L39" s="79"/>
      <c r="M39" s="80"/>
      <c r="N39" s="81">
        <f>分析係数表!H42</f>
        <v>1.3409639230208157E-2</v>
      </c>
      <c r="O39" s="82">
        <f t="shared" si="4"/>
        <v>0.12885139632296588</v>
      </c>
      <c r="P39" s="76">
        <f>分析係数表!C42</f>
        <v>0.80822873082287305</v>
      </c>
      <c r="Q39" s="82">
        <f>O39*P39</f>
        <v>0.10414140051486573</v>
      </c>
      <c r="R39" s="83">
        <v>0.1110478814366897</v>
      </c>
      <c r="S39" s="84">
        <f>I39+R39</f>
        <v>0.11873388554625766</v>
      </c>
      <c r="T39" s="85">
        <f>分析係数表!F42</f>
        <v>0.55222602739726023</v>
      </c>
      <c r="U39" s="86">
        <f>S39*T39</f>
        <v>6.556794193265085E-2</v>
      </c>
      <c r="V39" s="87">
        <f>分析係数表!D42</f>
        <v>0.29537671232876711</v>
      </c>
      <c r="W39" s="167">
        <f>ROUND(S39*V39,0)</f>
        <v>0</v>
      </c>
      <c r="X39" s="76">
        <f>分析係数表!E42</f>
        <v>0.2654109589041096</v>
      </c>
      <c r="Y39" s="166">
        <f>ROUND(S39*X39,0)</f>
        <v>0</v>
      </c>
    </row>
    <row r="40" spans="1:25" x14ac:dyDescent="0.2">
      <c r="A40" s="6" t="s">
        <v>195</v>
      </c>
      <c r="B40" s="5" t="s">
        <v>41</v>
      </c>
      <c r="C40" s="90"/>
      <c r="D40" s="76">
        <f>投入係数表!W40</f>
        <v>2.3222060957910014E-2</v>
      </c>
      <c r="E40" s="77">
        <f>$C$25*D40</f>
        <v>2.3222060957910013</v>
      </c>
      <c r="F40" s="76">
        <f>分析係数表!C43</f>
        <v>0.42667048218629278</v>
      </c>
      <c r="G40" s="77">
        <f>E40*F40</f>
        <v>0.99081679462709493</v>
      </c>
      <c r="H40" s="77">
        <v>1.2675436644654219</v>
      </c>
      <c r="I40" s="77">
        <f>C40+H40</f>
        <v>1.2675436644654219</v>
      </c>
      <c r="J40" s="76">
        <f>分析係数表!G43</f>
        <v>0.3937480751462889</v>
      </c>
      <c r="K40" s="78">
        <f>I40*J40</f>
        <v>0.49909287804713331</v>
      </c>
      <c r="L40" s="79"/>
      <c r="M40" s="80"/>
      <c r="N40" s="81">
        <f>分析係数表!H43</f>
        <v>3.6537058856533695E-2</v>
      </c>
      <c r="O40" s="82">
        <f t="shared" si="4"/>
        <v>0.35107962044148699</v>
      </c>
      <c r="P40" s="76">
        <f>分析係数表!C43</f>
        <v>0.42667048218629278</v>
      </c>
      <c r="Q40" s="82">
        <f>O40*P40</f>
        <v>0.1497953109395499</v>
      </c>
      <c r="R40" s="83">
        <v>0.28849943595610444</v>
      </c>
      <c r="S40" s="84">
        <f>I40+R40</f>
        <v>1.5560431004215263</v>
      </c>
      <c r="T40" s="85">
        <f>分析係数表!F43</f>
        <v>0.62688635663689563</v>
      </c>
      <c r="U40" s="86">
        <f>S40*T40</f>
        <v>0.97546218999322976</v>
      </c>
      <c r="V40" s="87">
        <f>分析係数表!D43</f>
        <v>0.23175238681860177</v>
      </c>
      <c r="W40" s="167">
        <f>ROUND(S40*V40,0)</f>
        <v>0</v>
      </c>
      <c r="X40" s="76">
        <f>分析係数表!E43</f>
        <v>0.18678780412688636</v>
      </c>
      <c r="Y40" s="166">
        <f>ROUND(S40*X40,0)</f>
        <v>0</v>
      </c>
    </row>
    <row r="41" spans="1:25" x14ac:dyDescent="0.2">
      <c r="A41" s="6" t="s">
        <v>341</v>
      </c>
      <c r="B41" s="5" t="s">
        <v>42</v>
      </c>
      <c r="C41" s="90"/>
      <c r="D41" s="76">
        <f>投入係数表!W41</f>
        <v>0</v>
      </c>
      <c r="E41" s="77">
        <f>$C$25*D41</f>
        <v>0</v>
      </c>
      <c r="F41" s="76">
        <f>分析係数表!C44</f>
        <v>0.46624741283235149</v>
      </c>
      <c r="G41" s="77">
        <f>E41*F41</f>
        <v>0</v>
      </c>
      <c r="H41" s="77">
        <v>1.684959191451245E-3</v>
      </c>
      <c r="I41" s="77">
        <f>C41+H41</f>
        <v>1.684959191451245E-3</v>
      </c>
      <c r="J41" s="76">
        <f>分析係数表!G44</f>
        <v>0.26671004927024261</v>
      </c>
      <c r="K41" s="78">
        <f>I41*J41</f>
        <v>4.493955489703097E-4</v>
      </c>
      <c r="L41" s="79"/>
      <c r="M41" s="80"/>
      <c r="N41" s="81">
        <f>分析係数表!H44</f>
        <v>0.11393143690736689</v>
      </c>
      <c r="O41" s="82">
        <f t="shared" si="4"/>
        <v>1.0947516542820692</v>
      </c>
      <c r="P41" s="76">
        <f>分析係数表!C44</f>
        <v>0.46624741283235149</v>
      </c>
      <c r="Q41" s="82">
        <f>O41*P41</f>
        <v>0.51042512650295169</v>
      </c>
      <c r="R41" s="83">
        <v>0.51862197152121003</v>
      </c>
      <c r="S41" s="84">
        <f>I41+R41</f>
        <v>0.52030693071266132</v>
      </c>
      <c r="T41" s="85">
        <f>分析係数表!F44</f>
        <v>0.51538533048247648</v>
      </c>
      <c r="U41" s="86">
        <f>S41*T41</f>
        <v>0.26815855943766792</v>
      </c>
      <c r="V41" s="87">
        <f>分析係数表!D44</f>
        <v>0.23854234451984754</v>
      </c>
      <c r="W41" s="167">
        <f>ROUND(S41*V41,0)</f>
        <v>0</v>
      </c>
      <c r="X41" s="76">
        <f>分析係数表!E44</f>
        <v>0.16891326578042204</v>
      </c>
      <c r="Y41" s="166">
        <f>ROUND(S41*X41,0)</f>
        <v>0</v>
      </c>
    </row>
    <row r="42" spans="1:25" x14ac:dyDescent="0.2">
      <c r="A42" s="6" t="s">
        <v>342</v>
      </c>
      <c r="B42" s="5" t="s">
        <v>279</v>
      </c>
      <c r="C42" s="90"/>
      <c r="D42" s="76">
        <f>投入係数表!W42</f>
        <v>1.4513788098693759E-3</v>
      </c>
      <c r="E42" s="77">
        <f>$C$25*D42</f>
        <v>0.14513788098693758</v>
      </c>
      <c r="F42" s="76">
        <f>分析係数表!C45</f>
        <v>1</v>
      </c>
      <c r="G42" s="77">
        <f>E42*F42</f>
        <v>0.14513788098693758</v>
      </c>
      <c r="H42" s="77">
        <v>0.17645902727014329</v>
      </c>
      <c r="I42" s="77">
        <f>C42+H42</f>
        <v>0.17645902727014329</v>
      </c>
      <c r="J42" s="76">
        <f>分析係数表!G45</f>
        <v>0</v>
      </c>
      <c r="K42" s="78">
        <f>I42*J42</f>
        <v>0</v>
      </c>
      <c r="L42" s="79"/>
      <c r="M42" s="80"/>
      <c r="N42" s="81">
        <f>分析係数表!H45</f>
        <v>0</v>
      </c>
      <c r="O42" s="82">
        <f t="shared" si="4"/>
        <v>0</v>
      </c>
      <c r="P42" s="76">
        <f>分析係数表!C45</f>
        <v>1</v>
      </c>
      <c r="Q42" s="82">
        <f>O42*P42</f>
        <v>0</v>
      </c>
      <c r="R42" s="83">
        <v>2.1729352846404468E-2</v>
      </c>
      <c r="S42" s="84">
        <f>I42+R42</f>
        <v>0.19818838011654777</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投入係数表!W43</f>
        <v>2.1770682148040637E-3</v>
      </c>
      <c r="E43" s="77">
        <f>$C$25*D43</f>
        <v>0.21770682148040638</v>
      </c>
      <c r="F43" s="76">
        <f>分析係数表!C46</f>
        <v>1</v>
      </c>
      <c r="G43" s="77">
        <f>E43*F43</f>
        <v>0.21770682148040638</v>
      </c>
      <c r="H43" s="77">
        <v>0.2750907685406484</v>
      </c>
      <c r="I43" s="77">
        <f>C43+H43</f>
        <v>0.2750907685406484</v>
      </c>
      <c r="J43" s="76">
        <f>分析係数表!G46</f>
        <v>9.2005076142131978E-3</v>
      </c>
      <c r="K43" s="78">
        <f>I43*J43</f>
        <v>2.5309747105579962E-3</v>
      </c>
      <c r="L43" s="79"/>
      <c r="M43" s="80"/>
      <c r="N43" s="81">
        <f>分析係数表!H46</f>
        <v>5.6971329181394824E-2</v>
      </c>
      <c r="O43" s="82">
        <f t="shared" si="4"/>
        <v>0.54742973985916132</v>
      </c>
      <c r="P43" s="76">
        <f>分析係数表!C46</f>
        <v>1</v>
      </c>
      <c r="Q43" s="82">
        <f>O43*P43</f>
        <v>0.54742973985916132</v>
      </c>
      <c r="R43" s="83">
        <v>0.57803384505780586</v>
      </c>
      <c r="S43" s="84">
        <f>I43+R43</f>
        <v>0.85312461359845426</v>
      </c>
      <c r="T43" s="85">
        <f>分析係数表!F46</f>
        <v>0.31329314720812185</v>
      </c>
      <c r="U43" s="86">
        <f>S43*T43</f>
        <v>0.26727809515497258</v>
      </c>
      <c r="V43" s="87">
        <f>分析係数表!D46</f>
        <v>4.7588832487309646E-4</v>
      </c>
      <c r="W43" s="167">
        <f>ROUND(S43*V43,0)</f>
        <v>0</v>
      </c>
      <c r="X43" s="76">
        <f>分析係数表!E46</f>
        <v>1.4276649746192893E-3</v>
      </c>
      <c r="Y43" s="166">
        <f>ROUND(S43*X43,0)</f>
        <v>0</v>
      </c>
    </row>
    <row r="44" spans="1:25" x14ac:dyDescent="0.2">
      <c r="A44" s="192">
        <v>40</v>
      </c>
      <c r="B44" s="14" t="s">
        <v>151</v>
      </c>
      <c r="C44" s="197">
        <f>SUM(C5:C43)</f>
        <v>100</v>
      </c>
      <c r="D44" s="92">
        <f>投入係数表!W44</f>
        <v>0.78011611030478956</v>
      </c>
      <c r="E44" s="91">
        <f>SUM(E5:E43)</f>
        <v>78.011611030478932</v>
      </c>
      <c r="F44" s="92">
        <f>分析係数表!C47</f>
        <v>0.45905743405002397</v>
      </c>
      <c r="G44" s="91">
        <f>SUM(G5:G43)</f>
        <v>10.189269650594898</v>
      </c>
      <c r="H44" s="91">
        <f>SUM(H5:H43)</f>
        <v>11.661597048698649</v>
      </c>
      <c r="I44" s="91">
        <f>SUM(I5:I43)</f>
        <v>111.66159704869864</v>
      </c>
      <c r="J44" s="92">
        <f>分析係数表!G47</f>
        <v>0.28709558230423765</v>
      </c>
      <c r="K44" s="93">
        <f>SUM(K5:K43)</f>
        <v>15.316998541551236</v>
      </c>
      <c r="L44" s="94">
        <f>最終需要_まとめ!$L$33</f>
        <v>0.62733333333333341</v>
      </c>
      <c r="M44" s="91">
        <f>K44*L44</f>
        <v>9.6088637517331428</v>
      </c>
      <c r="N44" s="95">
        <f>分析係数表!H47</f>
        <v>1</v>
      </c>
      <c r="O44" s="96">
        <f>SUM(O5:O43)</f>
        <v>9.6088637517331446</v>
      </c>
      <c r="P44" s="92">
        <f>分析係数表!C47</f>
        <v>0.45905743405002397</v>
      </c>
      <c r="Q44" s="96">
        <f>SUM(Q5:Q43)</f>
        <v>4.6608115890650428</v>
      </c>
      <c r="R44" s="91">
        <f>SUM(R5:R43)</f>
        <v>5.4817062325916854</v>
      </c>
      <c r="S44" s="97">
        <f>SUM(S5:S43)</f>
        <v>117.14330328129036</v>
      </c>
      <c r="T44" s="98">
        <f>分析係数表!F47</f>
        <v>0.51476641739392903</v>
      </c>
      <c r="U44" s="99">
        <f>SUM(U5:U43)</f>
        <v>29.665505993392355</v>
      </c>
      <c r="V44" s="100">
        <f>分析係数表!D47</f>
        <v>0.1047101618971789</v>
      </c>
      <c r="W44" s="164">
        <f>SUM(W5:W43)</f>
        <v>13</v>
      </c>
      <c r="X44" s="92">
        <f>分析係数表!E47</f>
        <v>8.1677152774525266E-2</v>
      </c>
      <c r="Y44" s="165">
        <f>SUM(Y5:Y43)</f>
        <v>12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295</v>
      </c>
      <c r="S2" s="3" t="s">
        <v>153</v>
      </c>
      <c r="U2" s="64" t="s">
        <v>210</v>
      </c>
      <c r="W2" s="3" t="s">
        <v>130</v>
      </c>
      <c r="Y2" s="3" t="s">
        <v>154</v>
      </c>
    </row>
    <row r="3" spans="1:25" ht="44" x14ac:dyDescent="0.2">
      <c r="B3" s="65"/>
      <c r="C3" s="66" t="s">
        <v>228</v>
      </c>
      <c r="D3" s="66" t="s">
        <v>235</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投入係数表!X5</f>
        <v>2.9405436419708813E-3</v>
      </c>
      <c r="E5" s="77">
        <f t="shared" ref="E5:E38" si="0">$C$26*D5</f>
        <v>0.29405436419708814</v>
      </c>
      <c r="F5" s="76">
        <f>分析係数表!C8</f>
        <v>0.32915796798886565</v>
      </c>
      <c r="G5" s="77">
        <f t="shared" ref="G5:G38" si="1">E5*F5</f>
        <v>9.6790336997371385E-2</v>
      </c>
      <c r="H5" s="77">
        <f t="array" ref="H5:H43">MMULT(逆行列係数!C5:AO43,'22'!G5:G43)</f>
        <v>0.10823215836307715</v>
      </c>
      <c r="I5" s="77">
        <f t="shared" ref="I5:I38" si="2">C5+H5</f>
        <v>0.10823215836307715</v>
      </c>
      <c r="J5" s="76">
        <f>分析係数表!G8</f>
        <v>0.11991869918699187</v>
      </c>
      <c r="K5" s="78">
        <f t="shared" ref="K5:K38" si="3">I5*J5</f>
        <v>1.2979059641100715E-2</v>
      </c>
      <c r="L5" s="79" t="s">
        <v>184</v>
      </c>
      <c r="M5" s="80" t="s">
        <v>184</v>
      </c>
      <c r="N5" s="81">
        <f>分析係数表!H8</f>
        <v>1.1827414015597823E-2</v>
      </c>
      <c r="O5" s="82">
        <f t="shared" ref="O5:O43" si="4">$M$44*N5</f>
        <v>0.24750536329639139</v>
      </c>
      <c r="P5" s="76">
        <f>分析係数表!C8</f>
        <v>0.32915796798886565</v>
      </c>
      <c r="Q5" s="82">
        <f t="shared" ref="Q5:Q38" si="5">O5*P5</f>
        <v>8.1468362448986156E-2</v>
      </c>
      <c r="R5" s="83">
        <f t="array" ref="R5:R43">MMULT(逆行列係数!C5:AO43,'22'!Q5:Q43)</f>
        <v>0.10446407754411795</v>
      </c>
      <c r="S5" s="84">
        <f t="shared" ref="S5:S38" si="6">I5+R5</f>
        <v>0.21269623590719511</v>
      </c>
      <c r="T5" s="85">
        <f>分析係数表!F8</f>
        <v>0.45172764227642276</v>
      </c>
      <c r="U5" s="86">
        <f t="shared" ref="U5:U38" si="7">S5*T5</f>
        <v>9.6080769167427055E-2</v>
      </c>
      <c r="V5" s="87">
        <f>分析係数表!D8</f>
        <v>0.19461382113821138</v>
      </c>
      <c r="W5" s="88">
        <f t="shared" ref="W5:W38" si="8">ROUND(S5*V5,0)</f>
        <v>0</v>
      </c>
      <c r="X5" s="76">
        <f>分析係数表!E8</f>
        <v>6.0467479674796751E-2</v>
      </c>
      <c r="Y5" s="89">
        <f t="shared" ref="Y5:Y38" si="9">ROUND(S5*X5,0)</f>
        <v>0</v>
      </c>
    </row>
    <row r="6" spans="1:25" x14ac:dyDescent="0.2">
      <c r="A6" s="6" t="s">
        <v>220</v>
      </c>
      <c r="B6" s="5" t="s">
        <v>266</v>
      </c>
      <c r="C6" s="90"/>
      <c r="D6" s="76">
        <f>投入係数表!X6</f>
        <v>2.8688230653374454E-4</v>
      </c>
      <c r="E6" s="77">
        <f t="shared" si="0"/>
        <v>2.8688230653374454E-2</v>
      </c>
      <c r="F6" s="76">
        <f>分析係数表!C9</f>
        <v>0.9329896907216495</v>
      </c>
      <c r="G6" s="77">
        <f t="shared" si="1"/>
        <v>2.6765823444643178E-2</v>
      </c>
      <c r="H6" s="77">
        <v>3.9983125307901803E-2</v>
      </c>
      <c r="I6" s="77">
        <f t="shared" si="2"/>
        <v>3.9983125307901803E-2</v>
      </c>
      <c r="J6" s="76">
        <f>分析係数表!G9</f>
        <v>0.24615384615384617</v>
      </c>
      <c r="K6" s="78">
        <f t="shared" si="3"/>
        <v>9.8420000757912136E-3</v>
      </c>
      <c r="L6" s="79"/>
      <c r="M6" s="80"/>
      <c r="N6" s="81">
        <f>分析係数表!H9</f>
        <v>6.1718004825225836E-4</v>
      </c>
      <c r="O6" s="82">
        <f t="shared" si="4"/>
        <v>1.2915365257401829E-2</v>
      </c>
      <c r="P6" s="76">
        <f>分析係数表!C9</f>
        <v>0.9329896907216495</v>
      </c>
      <c r="Q6" s="82">
        <f t="shared" si="5"/>
        <v>1.204990263706047E-2</v>
      </c>
      <c r="R6" s="83">
        <v>1.5700906463331082E-2</v>
      </c>
      <c r="S6" s="84">
        <f t="shared" si="6"/>
        <v>5.5684031771232885E-2</v>
      </c>
      <c r="T6" s="85">
        <f>分析係数表!F9</f>
        <v>0.67179487179487174</v>
      </c>
      <c r="U6" s="86">
        <f t="shared" si="7"/>
        <v>3.7408246984776961E-2</v>
      </c>
      <c r="V6" s="87">
        <f>分析係数表!D9</f>
        <v>0.1076923076923077</v>
      </c>
      <c r="W6" s="88">
        <f t="shared" si="8"/>
        <v>0</v>
      </c>
      <c r="X6" s="76">
        <f>分析係数表!E9</f>
        <v>3.0769230769230771E-2</v>
      </c>
      <c r="Y6" s="89">
        <f t="shared" si="9"/>
        <v>0</v>
      </c>
    </row>
    <row r="7" spans="1:25" x14ac:dyDescent="0.2">
      <c r="A7" s="6" t="s">
        <v>221</v>
      </c>
      <c r="B7" s="5" t="s">
        <v>267</v>
      </c>
      <c r="C7" s="90"/>
      <c r="D7" s="76">
        <f>投入係数表!X7</f>
        <v>1.0686365918381983E-2</v>
      </c>
      <c r="E7" s="77">
        <f t="shared" si="0"/>
        <v>1.0686365918381984</v>
      </c>
      <c r="F7" s="76">
        <f>分析係数表!C10</f>
        <v>0</v>
      </c>
      <c r="G7" s="77">
        <f t="shared" si="1"/>
        <v>0</v>
      </c>
      <c r="H7" s="77">
        <v>0</v>
      </c>
      <c r="I7" s="77">
        <f t="shared" si="2"/>
        <v>0</v>
      </c>
      <c r="J7" s="76">
        <f>分析係数表!G10</f>
        <v>0</v>
      </c>
      <c r="K7" s="78">
        <f t="shared" si="3"/>
        <v>0</v>
      </c>
      <c r="L7" s="79"/>
      <c r="M7" s="80"/>
      <c r="N7" s="81">
        <f>分析係数表!H10</f>
        <v>1.2006957302362117E-3</v>
      </c>
      <c r="O7" s="82">
        <f t="shared" si="4"/>
        <v>2.5126256046218102E-2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222</v>
      </c>
      <c r="B8" s="5" t="s">
        <v>27</v>
      </c>
      <c r="C8" s="90"/>
      <c r="D8" s="76">
        <f>投入係数表!X8</f>
        <v>1.0040880728681058E-3</v>
      </c>
      <c r="E8" s="77">
        <f t="shared" si="0"/>
        <v>0.10040880728681059</v>
      </c>
      <c r="F8" s="76">
        <f>分析係数表!C11</f>
        <v>2.4090210148641766E-2</v>
      </c>
      <c r="G8" s="77">
        <f t="shared" si="1"/>
        <v>2.4188692683137399E-3</v>
      </c>
      <c r="H8" s="77">
        <v>9.1309117150040978E-3</v>
      </c>
      <c r="I8" s="77">
        <f t="shared" si="2"/>
        <v>9.1309117150040978E-3</v>
      </c>
      <c r="J8" s="76">
        <f>分析係数表!G11</f>
        <v>0.35</v>
      </c>
      <c r="K8" s="78">
        <f t="shared" si="3"/>
        <v>3.1958191002514342E-3</v>
      </c>
      <c r="L8" s="79"/>
      <c r="M8" s="80"/>
      <c r="N8" s="81">
        <f>分析係数表!H11</f>
        <v>-2.2442910845536666E-5</v>
      </c>
      <c r="O8" s="82">
        <f t="shared" si="4"/>
        <v>-4.6964964572370285E-4</v>
      </c>
      <c r="P8" s="76">
        <f>分析係数表!C11</f>
        <v>2.4090210148641766E-2</v>
      </c>
      <c r="Q8" s="82">
        <f t="shared" si="5"/>
        <v>-1.1313958661719156E-5</v>
      </c>
      <c r="R8" s="83">
        <v>2.1301713331122363E-3</v>
      </c>
      <c r="S8" s="84">
        <f t="shared" si="6"/>
        <v>1.1261083048116334E-2</v>
      </c>
      <c r="T8" s="85">
        <f>分析係数表!F11</f>
        <v>0.57857142857142863</v>
      </c>
      <c r="U8" s="86">
        <f t="shared" si="7"/>
        <v>6.5153409064101653E-3</v>
      </c>
      <c r="V8" s="87">
        <f>分析係数表!D11</f>
        <v>7.1428571428571426E-3</v>
      </c>
      <c r="W8" s="88">
        <f t="shared" si="8"/>
        <v>0</v>
      </c>
      <c r="X8" s="76">
        <f>分析係数表!E11</f>
        <v>7.1428571428571426E-3</v>
      </c>
      <c r="Y8" s="89">
        <f t="shared" si="9"/>
        <v>0</v>
      </c>
    </row>
    <row r="9" spans="1:25" x14ac:dyDescent="0.2">
      <c r="A9" s="6" t="s">
        <v>223</v>
      </c>
      <c r="B9" s="5" t="s">
        <v>191</v>
      </c>
      <c r="C9" s="90"/>
      <c r="D9" s="76">
        <f>投入係数表!X9</f>
        <v>2.2950584522699563E-3</v>
      </c>
      <c r="E9" s="77">
        <f t="shared" si="0"/>
        <v>0.22950584522699563</v>
      </c>
      <c r="F9" s="76">
        <f>分析係数表!C12</f>
        <v>6.9119669876203549E-2</v>
      </c>
      <c r="G9" s="77">
        <f t="shared" si="1"/>
        <v>1.5863368256749003E-2</v>
      </c>
      <c r="H9" s="77">
        <v>1.8374659707608668E-2</v>
      </c>
      <c r="I9" s="77">
        <f t="shared" si="2"/>
        <v>1.8374659707608668E-2</v>
      </c>
      <c r="J9" s="76">
        <f>分析係数表!G12</f>
        <v>0.14290902487742874</v>
      </c>
      <c r="K9" s="78">
        <f t="shared" si="3"/>
        <v>2.6259047012689345E-3</v>
      </c>
      <c r="L9" s="79"/>
      <c r="M9" s="80"/>
      <c r="N9" s="81">
        <f>分析係数表!H12</f>
        <v>9.3328844751164222E-2</v>
      </c>
      <c r="O9" s="82">
        <f t="shared" si="4"/>
        <v>1.9530380517420181</v>
      </c>
      <c r="P9" s="76">
        <f>分析係数表!C12</f>
        <v>6.9119669876203549E-2</v>
      </c>
      <c r="Q9" s="82">
        <f t="shared" si="5"/>
        <v>0.13499334539207203</v>
      </c>
      <c r="R9" s="83">
        <v>0.14962176662756263</v>
      </c>
      <c r="S9" s="84">
        <f t="shared" si="6"/>
        <v>0.16799642633517131</v>
      </c>
      <c r="T9" s="85">
        <f>分析係数表!F12</f>
        <v>0.29616851280188849</v>
      </c>
      <c r="U9" s="86">
        <f t="shared" si="7"/>
        <v>4.9755251743719704E-2</v>
      </c>
      <c r="V9" s="87">
        <f>分析係数表!D12</f>
        <v>3.0506627928091518E-2</v>
      </c>
      <c r="W9" s="88">
        <f t="shared" si="8"/>
        <v>0</v>
      </c>
      <c r="X9" s="76">
        <f>分析係数表!E12</f>
        <v>2.6874886508080623E-2</v>
      </c>
      <c r="Y9" s="89">
        <f t="shared" si="9"/>
        <v>0</v>
      </c>
    </row>
    <row r="10" spans="1:25" x14ac:dyDescent="0.2">
      <c r="A10" s="6" t="s">
        <v>224</v>
      </c>
      <c r="B10" s="5" t="s">
        <v>28</v>
      </c>
      <c r="C10" s="90"/>
      <c r="D10" s="76">
        <f>投入係数表!X10</f>
        <v>6.813454780176433E-3</v>
      </c>
      <c r="E10" s="77">
        <f t="shared" si="0"/>
        <v>0.68134547801764334</v>
      </c>
      <c r="F10" s="76">
        <f>分析係数表!C13</f>
        <v>0</v>
      </c>
      <c r="G10" s="77">
        <f t="shared" si="1"/>
        <v>0</v>
      </c>
      <c r="H10" s="77">
        <v>0</v>
      </c>
      <c r="I10" s="77">
        <f t="shared" si="2"/>
        <v>0</v>
      </c>
      <c r="J10" s="76">
        <f>分析係数表!G13</f>
        <v>0.24503449717750367</v>
      </c>
      <c r="K10" s="78">
        <f t="shared" si="3"/>
        <v>0</v>
      </c>
      <c r="L10" s="79"/>
      <c r="M10" s="80"/>
      <c r="N10" s="81">
        <f>分析係数表!H13</f>
        <v>1.4329798574875161E-2</v>
      </c>
      <c r="O10" s="82">
        <f t="shared" si="4"/>
        <v>0.29987129879458424</v>
      </c>
      <c r="P10" s="76">
        <f>分析係数表!C13</f>
        <v>0</v>
      </c>
      <c r="Q10" s="82">
        <f t="shared" si="5"/>
        <v>0</v>
      </c>
      <c r="R10" s="83">
        <v>0</v>
      </c>
      <c r="S10" s="84">
        <f t="shared" si="6"/>
        <v>0</v>
      </c>
      <c r="T10" s="85">
        <f>分析係数表!F13</f>
        <v>0.38229144888145516</v>
      </c>
      <c r="U10" s="86">
        <f t="shared" si="7"/>
        <v>0</v>
      </c>
      <c r="V10" s="87">
        <f>分析係数表!D13</f>
        <v>0.18806188584570355</v>
      </c>
      <c r="W10" s="88">
        <f t="shared" si="8"/>
        <v>0</v>
      </c>
      <c r="X10" s="76">
        <f>分析係数表!E13</f>
        <v>0.14384277650010455</v>
      </c>
      <c r="Y10" s="89">
        <f t="shared" si="9"/>
        <v>0</v>
      </c>
    </row>
    <row r="11" spans="1:25" x14ac:dyDescent="0.2">
      <c r="A11" s="6" t="s">
        <v>225</v>
      </c>
      <c r="B11" s="5" t="s">
        <v>268</v>
      </c>
      <c r="C11" s="90"/>
      <c r="D11" s="76">
        <f>投入係数表!X11</f>
        <v>4.7335580578067846E-2</v>
      </c>
      <c r="E11" s="77">
        <f t="shared" si="0"/>
        <v>4.7335580578067846</v>
      </c>
      <c r="F11" s="76">
        <f>分析係数表!C14</f>
        <v>0.13476611883691525</v>
      </c>
      <c r="G11" s="77">
        <f t="shared" si="1"/>
        <v>0.63792324773982689</v>
      </c>
      <c r="H11" s="77">
        <v>0.73219096786873239</v>
      </c>
      <c r="I11" s="77">
        <f t="shared" si="2"/>
        <v>0.73219096786873239</v>
      </c>
      <c r="J11" s="76">
        <f>分析係数表!G14</f>
        <v>0.15992647058823528</v>
      </c>
      <c r="K11" s="78">
        <f t="shared" si="3"/>
        <v>0.11709671728783036</v>
      </c>
      <c r="L11" s="79"/>
      <c r="M11" s="80"/>
      <c r="N11" s="81">
        <f>分析係数表!H14</f>
        <v>1.1894742748134433E-3</v>
      </c>
      <c r="O11" s="82">
        <f t="shared" si="4"/>
        <v>2.4891431223356249E-2</v>
      </c>
      <c r="P11" s="76">
        <f>分析係数表!C14</f>
        <v>0.13476611883691525</v>
      </c>
      <c r="Q11" s="82">
        <f t="shared" si="5"/>
        <v>3.3545215782677311E-3</v>
      </c>
      <c r="R11" s="83">
        <v>3.3560147215470446E-2</v>
      </c>
      <c r="S11" s="84">
        <f t="shared" si="6"/>
        <v>0.76575111508420279</v>
      </c>
      <c r="T11" s="85">
        <f>分析係数表!F14</f>
        <v>0.29852941176470588</v>
      </c>
      <c r="U11" s="86">
        <f t="shared" si="7"/>
        <v>0.22859922994425466</v>
      </c>
      <c r="V11" s="87">
        <f>分析係数表!D14</f>
        <v>5.2205882352941178E-2</v>
      </c>
      <c r="W11" s="88">
        <f t="shared" si="8"/>
        <v>0</v>
      </c>
      <c r="X11" s="76">
        <f>分析係数表!E14</f>
        <v>3.6397058823529414E-2</v>
      </c>
      <c r="Y11" s="89">
        <f t="shared" si="9"/>
        <v>0</v>
      </c>
    </row>
    <row r="12" spans="1:25" x14ac:dyDescent="0.2">
      <c r="A12" s="6" t="s">
        <v>226</v>
      </c>
      <c r="B12" s="5" t="s">
        <v>29</v>
      </c>
      <c r="C12" s="90"/>
      <c r="D12" s="76">
        <f>投入係数表!X12</f>
        <v>3.9374596571756439E-2</v>
      </c>
      <c r="E12" s="77">
        <f t="shared" si="0"/>
        <v>3.9374596571756437</v>
      </c>
      <c r="F12" s="76">
        <f>分析係数表!C15</f>
        <v>0</v>
      </c>
      <c r="G12" s="77">
        <f t="shared" si="1"/>
        <v>0</v>
      </c>
      <c r="H12" s="77">
        <v>0</v>
      </c>
      <c r="I12" s="77">
        <f t="shared" si="2"/>
        <v>0</v>
      </c>
      <c r="J12" s="76">
        <f>分析係数表!G15</f>
        <v>9.5137420718816063E-2</v>
      </c>
      <c r="K12" s="78">
        <f t="shared" si="3"/>
        <v>0</v>
      </c>
      <c r="L12" s="79"/>
      <c r="M12" s="80"/>
      <c r="N12" s="81">
        <f>分析係数表!H15</f>
        <v>8.595634853840543E-3</v>
      </c>
      <c r="O12" s="82">
        <f t="shared" si="4"/>
        <v>0.17987581431217819</v>
      </c>
      <c r="P12" s="76">
        <f>分析係数表!C15</f>
        <v>0</v>
      </c>
      <c r="Q12" s="82">
        <f t="shared" si="5"/>
        <v>0</v>
      </c>
      <c r="R12" s="83">
        <v>0</v>
      </c>
      <c r="S12" s="84">
        <f t="shared" si="6"/>
        <v>0</v>
      </c>
      <c r="T12" s="85">
        <f>分析係数表!F15</f>
        <v>0.30443974630021142</v>
      </c>
      <c r="U12" s="86">
        <f t="shared" si="7"/>
        <v>0</v>
      </c>
      <c r="V12" s="87">
        <f>分析係数表!D15</f>
        <v>2.5369978858350951E-2</v>
      </c>
      <c r="W12" s="88">
        <f t="shared" si="8"/>
        <v>0</v>
      </c>
      <c r="X12" s="76">
        <f>分析係数表!E15</f>
        <v>2.1141649048625793E-2</v>
      </c>
      <c r="Y12" s="89">
        <f t="shared" si="9"/>
        <v>0</v>
      </c>
    </row>
    <row r="13" spans="1:25" x14ac:dyDescent="0.2">
      <c r="A13" s="6" t="s">
        <v>227</v>
      </c>
      <c r="B13" s="5" t="s">
        <v>30</v>
      </c>
      <c r="C13" s="90"/>
      <c r="D13" s="76">
        <f>投入係数表!X13</f>
        <v>2.22333787563652E-3</v>
      </c>
      <c r="E13" s="77">
        <f t="shared" si="0"/>
        <v>0.22233378756365199</v>
      </c>
      <c r="F13" s="76">
        <f>分析係数表!C16</f>
        <v>4.9817336433078729E-2</v>
      </c>
      <c r="G13" s="77">
        <f t="shared" si="1"/>
        <v>1.1076077095499107E-2</v>
      </c>
      <c r="H13" s="77">
        <v>2.8869835121542901E-2</v>
      </c>
      <c r="I13" s="77">
        <f t="shared" si="2"/>
        <v>2.8869835121542901E-2</v>
      </c>
      <c r="J13" s="76">
        <f>分析係数表!G16</f>
        <v>3.313253012048193E-2</v>
      </c>
      <c r="K13" s="78">
        <f t="shared" si="3"/>
        <v>9.5653068173786725E-4</v>
      </c>
      <c r="L13" s="79"/>
      <c r="M13" s="80"/>
      <c r="N13" s="81">
        <f>分析係数表!H16</f>
        <v>1.6966840599225718E-2</v>
      </c>
      <c r="O13" s="82">
        <f t="shared" si="4"/>
        <v>0.35505513216711931</v>
      </c>
      <c r="P13" s="76">
        <f>分析係数表!C16</f>
        <v>4.9817336433078729E-2</v>
      </c>
      <c r="Q13" s="82">
        <f t="shared" si="5"/>
        <v>1.7687900971460616E-2</v>
      </c>
      <c r="R13" s="83">
        <v>2.1555883319570025E-2</v>
      </c>
      <c r="S13" s="84">
        <f t="shared" si="6"/>
        <v>5.0425718441112925E-2</v>
      </c>
      <c r="T13" s="85">
        <f>分析係数表!F16</f>
        <v>0.28614457831325302</v>
      </c>
      <c r="U13" s="86">
        <f t="shared" si="7"/>
        <v>1.4429045939475084E-2</v>
      </c>
      <c r="V13" s="87">
        <f>分析係数表!D16</f>
        <v>3.0120481927710843E-2</v>
      </c>
      <c r="W13" s="88">
        <f t="shared" si="8"/>
        <v>0</v>
      </c>
      <c r="X13" s="76">
        <f>分析係数表!E16</f>
        <v>1.8072289156626505E-2</v>
      </c>
      <c r="Y13" s="89">
        <f t="shared" si="9"/>
        <v>0</v>
      </c>
    </row>
    <row r="14" spans="1:25" x14ac:dyDescent="0.2">
      <c r="A14" s="6" t="s">
        <v>2</v>
      </c>
      <c r="B14" s="5" t="s">
        <v>365</v>
      </c>
      <c r="C14" s="90"/>
      <c r="D14" s="76">
        <f>投入係数表!X14</f>
        <v>6.6341533385928422E-2</v>
      </c>
      <c r="E14" s="77">
        <f t="shared" si="0"/>
        <v>6.6341533385928422</v>
      </c>
      <c r="F14" s="76">
        <f>分析係数表!C17</f>
        <v>0.15217391304347827</v>
      </c>
      <c r="G14" s="77">
        <f t="shared" si="1"/>
        <v>1.0095450732641282</v>
      </c>
      <c r="H14" s="77">
        <v>1.1046239558989672</v>
      </c>
      <c r="I14" s="77">
        <f t="shared" si="2"/>
        <v>1.1046239558989672</v>
      </c>
      <c r="J14" s="76">
        <f>分析係数表!G17</f>
        <v>0.21460800902425267</v>
      </c>
      <c r="K14" s="78">
        <f t="shared" si="3"/>
        <v>0.23706114789597124</v>
      </c>
      <c r="L14" s="79"/>
      <c r="M14" s="80"/>
      <c r="N14" s="81">
        <f>分析係数表!H17</f>
        <v>2.9400213207653033E-3</v>
      </c>
      <c r="O14" s="82">
        <f t="shared" si="4"/>
        <v>6.1524103589805069E-2</v>
      </c>
      <c r="P14" s="76">
        <f>分析係数表!C17</f>
        <v>0.15217391304347827</v>
      </c>
      <c r="Q14" s="82">
        <f t="shared" si="5"/>
        <v>9.3623635897529464E-3</v>
      </c>
      <c r="R14" s="83">
        <v>2.3914452521355167E-2</v>
      </c>
      <c r="S14" s="84">
        <f t="shared" si="6"/>
        <v>1.1285384084203225</v>
      </c>
      <c r="T14" s="85">
        <f>分析係数表!F17</f>
        <v>0.3288212069937958</v>
      </c>
      <c r="U14" s="86">
        <f t="shared" si="7"/>
        <v>0.37108736159562772</v>
      </c>
      <c r="V14" s="87">
        <f>分析係数表!D17</f>
        <v>7.4732092498589961E-2</v>
      </c>
      <c r="W14" s="88">
        <f t="shared" si="8"/>
        <v>0</v>
      </c>
      <c r="X14" s="76">
        <f>分析係数表!E17</f>
        <v>6.9655950366610264E-2</v>
      </c>
      <c r="Y14" s="89">
        <f t="shared" si="9"/>
        <v>0</v>
      </c>
    </row>
    <row r="15" spans="1:25" x14ac:dyDescent="0.2">
      <c r="A15" s="6" t="s">
        <v>3</v>
      </c>
      <c r="B15" s="5" t="s">
        <v>31</v>
      </c>
      <c r="C15" s="90"/>
      <c r="D15" s="76">
        <f>投入係数表!X15</f>
        <v>1.0040880728681058E-2</v>
      </c>
      <c r="E15" s="77">
        <f t="shared" si="0"/>
        <v>1.0040880728681059</v>
      </c>
      <c r="F15" s="76">
        <f>分析係数表!C18</f>
        <v>0.51625386996904021</v>
      </c>
      <c r="G15" s="77">
        <f t="shared" si="1"/>
        <v>0.51836435340791531</v>
      </c>
      <c r="H15" s="77">
        <v>0.57816093352875331</v>
      </c>
      <c r="I15" s="77">
        <f t="shared" si="2"/>
        <v>0.57816093352875331</v>
      </c>
      <c r="J15" s="76">
        <f>分析係数表!G18</f>
        <v>0.21552579365079366</v>
      </c>
      <c r="K15" s="78">
        <f t="shared" si="3"/>
        <v>0.12460859405666831</v>
      </c>
      <c r="L15" s="79"/>
      <c r="M15" s="80"/>
      <c r="N15" s="81">
        <f>分析係数表!H18</f>
        <v>4.488582169107333E-4</v>
      </c>
      <c r="O15" s="82">
        <f t="shared" si="4"/>
        <v>9.3929929144740566E-3</v>
      </c>
      <c r="P15" s="76">
        <f>分析係数表!C18</f>
        <v>0.51625386996904021</v>
      </c>
      <c r="Q15" s="82">
        <f t="shared" si="5"/>
        <v>4.8491689426890059E-3</v>
      </c>
      <c r="R15" s="83">
        <v>1.5666468127138244E-2</v>
      </c>
      <c r="S15" s="84">
        <f t="shared" si="6"/>
        <v>0.59382740165589154</v>
      </c>
      <c r="T15" s="85">
        <f>分析係数表!F18</f>
        <v>0.45783730158730157</v>
      </c>
      <c r="U15" s="86">
        <f t="shared" si="7"/>
        <v>0.27187633518273208</v>
      </c>
      <c r="V15" s="87">
        <f>分析係数表!D18</f>
        <v>4.1418650793650792E-2</v>
      </c>
      <c r="W15" s="88">
        <f t="shared" si="8"/>
        <v>0</v>
      </c>
      <c r="X15" s="76">
        <f>分析係数表!E18</f>
        <v>3.8690476190476192E-2</v>
      </c>
      <c r="Y15" s="89">
        <f t="shared" si="9"/>
        <v>0</v>
      </c>
    </row>
    <row r="16" spans="1:25" x14ac:dyDescent="0.2">
      <c r="A16" s="6" t="s">
        <v>4</v>
      </c>
      <c r="B16" s="5" t="s">
        <v>32</v>
      </c>
      <c r="C16" s="90"/>
      <c r="D16" s="76">
        <f>投入係数表!X16</f>
        <v>7.2437782399770497E-3</v>
      </c>
      <c r="E16" s="77">
        <f t="shared" si="0"/>
        <v>0.72437782399770501</v>
      </c>
      <c r="F16" s="76">
        <f>分析係数表!C19</f>
        <v>8.2563671984326903E-2</v>
      </c>
      <c r="G16" s="77">
        <f t="shared" si="1"/>
        <v>5.9807293053266999E-2</v>
      </c>
      <c r="H16" s="77">
        <v>7.9263371234589139E-2</v>
      </c>
      <c r="I16" s="77">
        <f t="shared" si="2"/>
        <v>7.9263371234589139E-2</v>
      </c>
      <c r="J16" s="76">
        <f>分析係数表!G19</f>
        <v>5.7971014492753624E-2</v>
      </c>
      <c r="K16" s="78">
        <f t="shared" si="3"/>
        <v>4.5949780425848779E-3</v>
      </c>
      <c r="L16" s="79"/>
      <c r="M16" s="80"/>
      <c r="N16" s="81">
        <f>分析係数表!H19</f>
        <v>-1.1221455422768333E-4</v>
      </c>
      <c r="O16" s="82">
        <f t="shared" si="4"/>
        <v>-2.3482482286185141E-3</v>
      </c>
      <c r="P16" s="76">
        <f>分析係数表!C19</f>
        <v>8.2563671984326903E-2</v>
      </c>
      <c r="Q16" s="82">
        <f t="shared" si="5"/>
        <v>-1.9387999648543569E-4</v>
      </c>
      <c r="R16" s="83">
        <v>1.4457722398273456E-3</v>
      </c>
      <c r="S16" s="84">
        <f t="shared" si="6"/>
        <v>8.0709143474416489E-2</v>
      </c>
      <c r="T16" s="85">
        <f>分析係数表!F19</f>
        <v>0.2402745995423341</v>
      </c>
      <c r="U16" s="86">
        <f t="shared" si="7"/>
        <v>1.9392357127720208E-2</v>
      </c>
      <c r="V16" s="87">
        <f>分析係数表!D19</f>
        <v>4.6529366895499621E-2</v>
      </c>
      <c r="W16" s="88">
        <f t="shared" si="8"/>
        <v>0</v>
      </c>
      <c r="X16" s="76">
        <f>分析係数表!E19</f>
        <v>5.1106025934401222E-2</v>
      </c>
      <c r="Y16" s="89">
        <f t="shared" si="9"/>
        <v>0</v>
      </c>
    </row>
    <row r="17" spans="1:25" x14ac:dyDescent="0.2">
      <c r="A17" s="6" t="s">
        <v>5</v>
      </c>
      <c r="B17" s="5" t="s">
        <v>33</v>
      </c>
      <c r="C17" s="90"/>
      <c r="D17" s="76">
        <f>投入係数表!X17</f>
        <v>2.5460804704869826E-2</v>
      </c>
      <c r="E17" s="77">
        <f t="shared" si="0"/>
        <v>2.5460804704869826</v>
      </c>
      <c r="F17" s="76">
        <f>分析係数表!C20</f>
        <v>2.7239392352016778E-2</v>
      </c>
      <c r="G17" s="77">
        <f t="shared" si="1"/>
        <v>6.935368489540239E-2</v>
      </c>
      <c r="H17" s="77">
        <v>7.4440722599526457E-2</v>
      </c>
      <c r="I17" s="77">
        <f t="shared" si="2"/>
        <v>7.4440722599526457E-2</v>
      </c>
      <c r="J17" s="76">
        <f>分析係数表!G20</f>
        <v>0.10507246376811594</v>
      </c>
      <c r="K17" s="78">
        <f t="shared" si="3"/>
        <v>7.8216701282111129E-3</v>
      </c>
      <c r="L17" s="79"/>
      <c r="M17" s="80"/>
      <c r="N17" s="81">
        <f>分析係数表!H20</f>
        <v>5.610727711384166E-4</v>
      </c>
      <c r="O17" s="82">
        <f t="shared" si="4"/>
        <v>1.174124114309257E-2</v>
      </c>
      <c r="P17" s="76">
        <f>分析係数表!C20</f>
        <v>2.7239392352016778E-2</v>
      </c>
      <c r="Q17" s="82">
        <f t="shared" si="5"/>
        <v>3.1982427419634051E-4</v>
      </c>
      <c r="R17" s="83">
        <v>1.0623198541409235E-3</v>
      </c>
      <c r="S17" s="84">
        <f t="shared" si="6"/>
        <v>7.5503042453667374E-2</v>
      </c>
      <c r="T17" s="85">
        <f>分析係数表!F20</f>
        <v>0.2318840579710145</v>
      </c>
      <c r="U17" s="86">
        <f t="shared" si="7"/>
        <v>1.7507951873314175E-2</v>
      </c>
      <c r="V17" s="87">
        <f>分析係数表!D20</f>
        <v>0</v>
      </c>
      <c r="W17" s="88">
        <f t="shared" si="8"/>
        <v>0</v>
      </c>
      <c r="X17" s="76">
        <f>分析係数表!E20</f>
        <v>0</v>
      </c>
      <c r="Y17" s="89">
        <f t="shared" si="9"/>
        <v>0</v>
      </c>
    </row>
    <row r="18" spans="1:25" x14ac:dyDescent="0.2">
      <c r="A18" s="6" t="s">
        <v>6</v>
      </c>
      <c r="B18" s="5" t="s">
        <v>34</v>
      </c>
      <c r="C18" s="90"/>
      <c r="D18" s="76">
        <f>投入係数表!X18</f>
        <v>2.3380907982500178E-2</v>
      </c>
      <c r="E18" s="77">
        <f t="shared" si="0"/>
        <v>2.3380907982500179</v>
      </c>
      <c r="F18" s="76">
        <f>分析係数表!C21</f>
        <v>0.24117205108940643</v>
      </c>
      <c r="G18" s="77">
        <f t="shared" si="1"/>
        <v>0.56388215344722437</v>
      </c>
      <c r="H18" s="77">
        <v>0.60983753112807115</v>
      </c>
      <c r="I18" s="77">
        <f t="shared" si="2"/>
        <v>0.60983753112807115</v>
      </c>
      <c r="J18" s="76">
        <f>分析係数表!G21</f>
        <v>0.28520236087689715</v>
      </c>
      <c r="K18" s="78">
        <f t="shared" si="3"/>
        <v>0.17392710362906416</v>
      </c>
      <c r="L18" s="79"/>
      <c r="M18" s="80"/>
      <c r="N18" s="81">
        <f>分析係数表!H21</f>
        <v>9.4260225551254001E-4</v>
      </c>
      <c r="O18" s="82">
        <f t="shared" si="4"/>
        <v>1.9725285120395519E-2</v>
      </c>
      <c r="P18" s="76">
        <f>分析係数表!C21</f>
        <v>0.24117205108940643</v>
      </c>
      <c r="Q18" s="82">
        <f t="shared" si="5"/>
        <v>4.757187470809136E-3</v>
      </c>
      <c r="R18" s="83">
        <v>1.4007531824938546E-2</v>
      </c>
      <c r="S18" s="84">
        <f t="shared" si="6"/>
        <v>0.62384506295300968</v>
      </c>
      <c r="T18" s="85">
        <f>分析係数表!F21</f>
        <v>0.42559021922428331</v>
      </c>
      <c r="U18" s="86">
        <f t="shared" si="7"/>
        <v>0.2655023571041582</v>
      </c>
      <c r="V18" s="87">
        <f>分析係数表!D21</f>
        <v>8.8743676222596962E-2</v>
      </c>
      <c r="W18" s="88">
        <f t="shared" si="8"/>
        <v>0</v>
      </c>
      <c r="X18" s="76">
        <f>分析係数表!E21</f>
        <v>7.2512647554806076E-2</v>
      </c>
      <c r="Y18" s="89">
        <f t="shared" si="9"/>
        <v>0</v>
      </c>
    </row>
    <row r="19" spans="1:25" x14ac:dyDescent="0.2">
      <c r="A19" s="6" t="s">
        <v>7</v>
      </c>
      <c r="B19" s="5" t="s">
        <v>269</v>
      </c>
      <c r="C19" s="90"/>
      <c r="D19" s="76">
        <f>投入係数表!X19</f>
        <v>1.2192498027684142E-3</v>
      </c>
      <c r="E19" s="77">
        <f t="shared" si="0"/>
        <v>0.12192498027684141</v>
      </c>
      <c r="F19" s="76">
        <f>分析係数表!C22</f>
        <v>3.5323801513877262E-2</v>
      </c>
      <c r="G19" s="77">
        <f t="shared" si="1"/>
        <v>4.3068538028825463E-3</v>
      </c>
      <c r="H19" s="77">
        <v>5.454576759376089E-3</v>
      </c>
      <c r="I19" s="77">
        <f t="shared" si="2"/>
        <v>5.454576759376089E-3</v>
      </c>
      <c r="J19" s="76">
        <f>分析係数表!G22</f>
        <v>0.19469026548672566</v>
      </c>
      <c r="K19" s="78">
        <f t="shared" si="3"/>
        <v>1.0619529974006544E-3</v>
      </c>
      <c r="L19" s="79"/>
      <c r="M19" s="80"/>
      <c r="N19" s="81">
        <f>分析係数表!H22</f>
        <v>4.4885821691073332E-5</v>
      </c>
      <c r="O19" s="82">
        <f t="shared" si="4"/>
        <v>9.392992914474057E-4</v>
      </c>
      <c r="P19" s="76">
        <f>分析係数表!C22</f>
        <v>3.5323801513877262E-2</v>
      </c>
      <c r="Q19" s="82">
        <f t="shared" si="5"/>
        <v>3.3179621733213709E-5</v>
      </c>
      <c r="R19" s="83">
        <v>4.0723470122646418E-4</v>
      </c>
      <c r="S19" s="84">
        <f t="shared" si="6"/>
        <v>5.8618114606025533E-3</v>
      </c>
      <c r="T19" s="85">
        <f>分析係数表!F22</f>
        <v>0.41199606686332352</v>
      </c>
      <c r="U19" s="86">
        <f t="shared" si="7"/>
        <v>2.4150432664626054E-3</v>
      </c>
      <c r="V19" s="87">
        <f>分析係数表!D22</f>
        <v>8.6529006882989187E-2</v>
      </c>
      <c r="W19" s="88">
        <f t="shared" si="8"/>
        <v>0</v>
      </c>
      <c r="X19" s="76">
        <f>分析係数表!E22</f>
        <v>8.9478859390363819E-2</v>
      </c>
      <c r="Y19" s="89">
        <f t="shared" si="9"/>
        <v>0</v>
      </c>
    </row>
    <row r="20" spans="1:25" x14ac:dyDescent="0.2">
      <c r="A20" s="6" t="s">
        <v>8</v>
      </c>
      <c r="B20" s="5" t="s">
        <v>270</v>
      </c>
      <c r="C20" s="90"/>
      <c r="D20" s="76">
        <f>投入係数表!X20</f>
        <v>2.8688230653374454E-4</v>
      </c>
      <c r="E20" s="77">
        <f t="shared" si="0"/>
        <v>2.8688230653374454E-2</v>
      </c>
      <c r="F20" s="76">
        <f>分析係数表!C23</f>
        <v>0</v>
      </c>
      <c r="G20" s="77">
        <f t="shared" si="1"/>
        <v>0</v>
      </c>
      <c r="H20" s="77">
        <v>0</v>
      </c>
      <c r="I20" s="77">
        <f t="shared" si="2"/>
        <v>0</v>
      </c>
      <c r="J20" s="76">
        <f>分析係数表!G23</f>
        <v>0.21571476472560636</v>
      </c>
      <c r="K20" s="78">
        <f t="shared" si="3"/>
        <v>0</v>
      </c>
      <c r="L20" s="79"/>
      <c r="M20" s="80"/>
      <c r="N20" s="81">
        <f>分析係数表!H23</f>
        <v>2.2442910845536666E-5</v>
      </c>
      <c r="O20" s="82">
        <f t="shared" si="4"/>
        <v>4.6964964572370285E-4</v>
      </c>
      <c r="P20" s="76">
        <f>分析係数表!C23</f>
        <v>0</v>
      </c>
      <c r="Q20" s="82">
        <f t="shared" si="5"/>
        <v>0</v>
      </c>
      <c r="R20" s="83">
        <v>0</v>
      </c>
      <c r="S20" s="84">
        <f t="shared" si="6"/>
        <v>0</v>
      </c>
      <c r="T20" s="85">
        <f>分析係数表!F23</f>
        <v>0.43970045825416343</v>
      </c>
      <c r="U20" s="86">
        <f t="shared" si="7"/>
        <v>0</v>
      </c>
      <c r="V20" s="87">
        <f>分析係数表!D23</f>
        <v>2.7830557728847658E-2</v>
      </c>
      <c r="W20" s="88">
        <f t="shared" si="8"/>
        <v>0</v>
      </c>
      <c r="X20" s="76">
        <f>分析係数表!E23</f>
        <v>2.7159941879959765E-2</v>
      </c>
      <c r="Y20" s="89">
        <f t="shared" si="9"/>
        <v>0</v>
      </c>
    </row>
    <row r="21" spans="1:25" x14ac:dyDescent="0.2">
      <c r="A21" s="6" t="s">
        <v>9</v>
      </c>
      <c r="B21" s="5" t="s">
        <v>271</v>
      </c>
      <c r="C21" s="90"/>
      <c r="D21" s="76">
        <f>投入係数表!X21</f>
        <v>4.3032345980061678E-4</v>
      </c>
      <c r="E21" s="77">
        <f t="shared" si="0"/>
        <v>4.3032345980061677E-2</v>
      </c>
      <c r="F21" s="76">
        <f>分析係数表!C24</f>
        <v>0.4951060358890701</v>
      </c>
      <c r="G21" s="77">
        <f t="shared" si="1"/>
        <v>2.1305574233195297E-2</v>
      </c>
      <c r="H21" s="77">
        <v>3.3666192322364334E-2</v>
      </c>
      <c r="I21" s="77">
        <f t="shared" si="2"/>
        <v>3.3666192322364334E-2</v>
      </c>
      <c r="J21" s="76">
        <f>分析係数表!G24</f>
        <v>0.20816733067729085</v>
      </c>
      <c r="K21" s="78">
        <f t="shared" si="3"/>
        <v>7.0082013898148865E-3</v>
      </c>
      <c r="L21" s="79"/>
      <c r="M21" s="80"/>
      <c r="N21" s="81">
        <f>分析係数表!H24</f>
        <v>3.5908657352858665E-4</v>
      </c>
      <c r="O21" s="82">
        <f t="shared" si="4"/>
        <v>7.5143943315792456E-3</v>
      </c>
      <c r="P21" s="76">
        <f>分析係数表!C24</f>
        <v>0.4951060358890701</v>
      </c>
      <c r="Q21" s="82">
        <f t="shared" si="5"/>
        <v>3.7204219896154987E-3</v>
      </c>
      <c r="R21" s="83">
        <v>1.8246373252719023E-2</v>
      </c>
      <c r="S21" s="84">
        <f t="shared" si="6"/>
        <v>5.1912565575083357E-2</v>
      </c>
      <c r="T21" s="85">
        <f>分析係数表!F24</f>
        <v>0.39043824701195218</v>
      </c>
      <c r="U21" s="86">
        <f t="shared" si="7"/>
        <v>2.0268651101028559E-2</v>
      </c>
      <c r="V21" s="87">
        <f>分析係数表!D24</f>
        <v>1.4940239043824702E-2</v>
      </c>
      <c r="W21" s="88">
        <f t="shared" si="8"/>
        <v>0</v>
      </c>
      <c r="X21" s="76">
        <f>分析係数表!E24</f>
        <v>1.0956175298804782E-2</v>
      </c>
      <c r="Y21" s="89">
        <f t="shared" si="9"/>
        <v>0</v>
      </c>
    </row>
    <row r="22" spans="1:25" x14ac:dyDescent="0.2">
      <c r="A22" s="6" t="s">
        <v>10</v>
      </c>
      <c r="B22" s="5" t="s">
        <v>272</v>
      </c>
      <c r="C22" s="90"/>
      <c r="D22" s="76">
        <f>投入係数表!X22</f>
        <v>1.4702718209854406E-2</v>
      </c>
      <c r="E22" s="77">
        <f t="shared" si="0"/>
        <v>1.4702718209854406</v>
      </c>
      <c r="F22" s="76">
        <f>分析係数表!C25</f>
        <v>2.1697016660209179E-2</v>
      </c>
      <c r="G22" s="77">
        <f t="shared" si="1"/>
        <v>3.1900512194957195E-2</v>
      </c>
      <c r="H22" s="77">
        <v>3.4597385305961993E-2</v>
      </c>
      <c r="I22" s="77">
        <f t="shared" si="2"/>
        <v>3.4597385305961993E-2</v>
      </c>
      <c r="J22" s="76">
        <f>分析係数表!G25</f>
        <v>0.19533527696793002</v>
      </c>
      <c r="K22" s="78">
        <f t="shared" si="3"/>
        <v>6.7580898411062785E-3</v>
      </c>
      <c r="L22" s="79"/>
      <c r="M22" s="80"/>
      <c r="N22" s="81">
        <f>分析係数表!H25</f>
        <v>5.2740840487011166E-4</v>
      </c>
      <c r="O22" s="82">
        <f t="shared" si="4"/>
        <v>1.1036766674507016E-2</v>
      </c>
      <c r="P22" s="76">
        <f>分析係数表!C25</f>
        <v>2.1697016660209179E-2</v>
      </c>
      <c r="Q22" s="82">
        <f t="shared" si="5"/>
        <v>2.3946491041162019E-4</v>
      </c>
      <c r="R22" s="83">
        <v>1.9251095338463867E-3</v>
      </c>
      <c r="S22" s="84">
        <f t="shared" si="6"/>
        <v>3.6522494839808378E-2</v>
      </c>
      <c r="T22" s="85">
        <f>分析係数表!F25</f>
        <v>0.34839650145772594</v>
      </c>
      <c r="U22" s="86">
        <f t="shared" si="7"/>
        <v>1.2724309426697087E-2</v>
      </c>
      <c r="V22" s="87">
        <f>分析係数表!D25</f>
        <v>0.22157434402332363</v>
      </c>
      <c r="W22" s="88">
        <f t="shared" si="8"/>
        <v>0</v>
      </c>
      <c r="X22" s="76">
        <f>分析係数表!E25</f>
        <v>0.11661807580174927</v>
      </c>
      <c r="Y22" s="89">
        <f t="shared" si="9"/>
        <v>0</v>
      </c>
    </row>
    <row r="23" spans="1:25" x14ac:dyDescent="0.2">
      <c r="A23" s="6" t="s">
        <v>11</v>
      </c>
      <c r="B23" s="5" t="s">
        <v>35</v>
      </c>
      <c r="C23" s="90"/>
      <c r="D23" s="76">
        <f>投入係数表!X23</f>
        <v>2.8688230653374455E-3</v>
      </c>
      <c r="E23" s="77">
        <f t="shared" si="0"/>
        <v>0.28688230653374452</v>
      </c>
      <c r="F23" s="76">
        <f>分析係数表!C26</f>
        <v>0.4020083102493075</v>
      </c>
      <c r="G23" s="77">
        <f t="shared" si="1"/>
        <v>0.1153290712900545</v>
      </c>
      <c r="H23" s="77">
        <v>0.13454158520010129</v>
      </c>
      <c r="I23" s="77">
        <f t="shared" si="2"/>
        <v>0.13454158520010129</v>
      </c>
      <c r="J23" s="76">
        <f>分析係数表!G26</f>
        <v>0.19660602354380063</v>
      </c>
      <c r="K23" s="78">
        <f t="shared" si="3"/>
        <v>2.6451686067471374E-2</v>
      </c>
      <c r="L23" s="79"/>
      <c r="M23" s="80"/>
      <c r="N23" s="81">
        <f>分析係数表!H26</f>
        <v>1.0985804858890199E-2</v>
      </c>
      <c r="O23" s="82">
        <f t="shared" si="4"/>
        <v>0.22989350158175254</v>
      </c>
      <c r="P23" s="76">
        <f>分析係数表!C26</f>
        <v>0.4020083102493075</v>
      </c>
      <c r="Q23" s="82">
        <f t="shared" si="5"/>
        <v>9.2419098108176834E-2</v>
      </c>
      <c r="R23" s="83">
        <v>0.10227248991211721</v>
      </c>
      <c r="S23" s="84">
        <f t="shared" si="6"/>
        <v>0.2368140751122185</v>
      </c>
      <c r="T23" s="85">
        <f>分析係数表!F26</f>
        <v>0.33374101819293683</v>
      </c>
      <c r="U23" s="86">
        <f t="shared" si="7"/>
        <v>7.9034570550370428E-2</v>
      </c>
      <c r="V23" s="87">
        <f>分析係数表!D26</f>
        <v>1.513530041278092E-2</v>
      </c>
      <c r="W23" s="88">
        <f t="shared" si="8"/>
        <v>0</v>
      </c>
      <c r="X23" s="76">
        <f>分析係数表!E26</f>
        <v>1.5288182235132243E-2</v>
      </c>
      <c r="Y23" s="89">
        <f t="shared" si="9"/>
        <v>0</v>
      </c>
    </row>
    <row r="24" spans="1:25" x14ac:dyDescent="0.2">
      <c r="A24" s="6" t="s">
        <v>12</v>
      </c>
      <c r="B24" s="5" t="s">
        <v>366</v>
      </c>
      <c r="C24" s="90"/>
      <c r="D24" s="76">
        <f>投入係数表!X24</f>
        <v>7.1720576633436134E-5</v>
      </c>
      <c r="E24" s="77">
        <f t="shared" si="0"/>
        <v>7.1720576633436135E-3</v>
      </c>
      <c r="F24" s="76">
        <f>分析係数表!C27</f>
        <v>0.43829355002539361</v>
      </c>
      <c r="G24" s="77">
        <f t="shared" si="1"/>
        <v>3.1434666142537014E-3</v>
      </c>
      <c r="H24" s="77">
        <v>5.6557646528508799E-3</v>
      </c>
      <c r="I24" s="77">
        <f t="shared" si="2"/>
        <v>5.6557646528508799E-3</v>
      </c>
      <c r="J24" s="76">
        <f>分析係数表!G27</f>
        <v>0.17011899515204937</v>
      </c>
      <c r="K24" s="78">
        <f t="shared" si="3"/>
        <v>9.6215299955947097E-4</v>
      </c>
      <c r="L24" s="79"/>
      <c r="M24" s="80"/>
      <c r="N24" s="81">
        <f>分析係数表!H27</f>
        <v>1.1098019413117881E-2</v>
      </c>
      <c r="O24" s="82">
        <f t="shared" si="4"/>
        <v>0.23224174981037105</v>
      </c>
      <c r="P24" s="76">
        <f>分析係数表!C27</f>
        <v>0.43829355002539361</v>
      </c>
      <c r="Q24" s="82">
        <f t="shared" si="5"/>
        <v>0.10179006098849681</v>
      </c>
      <c r="R24" s="83">
        <v>0.10416496946935078</v>
      </c>
      <c r="S24" s="84">
        <f t="shared" si="6"/>
        <v>0.10982073412220165</v>
      </c>
      <c r="T24" s="85">
        <f>分析係数表!F27</f>
        <v>0.31996474217717058</v>
      </c>
      <c r="U24" s="86">
        <f t="shared" si="7"/>
        <v>3.5138762879117852E-2</v>
      </c>
      <c r="V24" s="87">
        <f>分析係数表!D27</f>
        <v>4.2309387395328336E-2</v>
      </c>
      <c r="W24" s="88">
        <f t="shared" si="8"/>
        <v>0</v>
      </c>
      <c r="X24" s="76">
        <f>分析係数表!E27</f>
        <v>4.9360951961216398E-2</v>
      </c>
      <c r="Y24" s="89">
        <f t="shared" si="9"/>
        <v>0</v>
      </c>
    </row>
    <row r="25" spans="1:25" x14ac:dyDescent="0.2">
      <c r="A25" s="6" t="s">
        <v>13</v>
      </c>
      <c r="B25" s="5" t="s">
        <v>192</v>
      </c>
      <c r="C25" s="90"/>
      <c r="D25" s="76">
        <f>投入係数表!X25</f>
        <v>0</v>
      </c>
      <c r="E25" s="77">
        <f t="shared" si="0"/>
        <v>0</v>
      </c>
      <c r="F25" s="76">
        <f>分析係数表!C28</f>
        <v>5.3001622498647927E-2</v>
      </c>
      <c r="G25" s="77">
        <f t="shared" si="1"/>
        <v>0</v>
      </c>
      <c r="H25" s="77">
        <v>3.9715949808650456E-3</v>
      </c>
      <c r="I25" s="77">
        <f t="shared" si="2"/>
        <v>3.9715949808650456E-3</v>
      </c>
      <c r="J25" s="76">
        <f>分析係数表!G28</f>
        <v>0.12481857764876633</v>
      </c>
      <c r="K25" s="78">
        <f t="shared" si="3"/>
        <v>4.9572883650855434E-4</v>
      </c>
      <c r="L25" s="79"/>
      <c r="M25" s="80"/>
      <c r="N25" s="81">
        <f>分析係数表!H28</f>
        <v>2.0793356898389723E-2</v>
      </c>
      <c r="O25" s="82">
        <f t="shared" si="4"/>
        <v>0.43513039676301069</v>
      </c>
      <c r="P25" s="76">
        <f>分析係数表!C28</f>
        <v>5.3001622498647927E-2</v>
      </c>
      <c r="Q25" s="82">
        <f t="shared" si="5"/>
        <v>2.3062617026919988E-2</v>
      </c>
      <c r="R25" s="83">
        <v>2.4972498781158203E-2</v>
      </c>
      <c r="S25" s="84">
        <f t="shared" si="6"/>
        <v>2.8944093762023247E-2</v>
      </c>
      <c r="T25" s="85">
        <f>分析係数表!F28</f>
        <v>0.21335268505079827</v>
      </c>
      <c r="U25" s="86">
        <f t="shared" si="7"/>
        <v>6.1753001204897205E-3</v>
      </c>
      <c r="V25" s="87">
        <f>分析係数表!D28</f>
        <v>0.1204644412191582</v>
      </c>
      <c r="W25" s="88">
        <f t="shared" si="8"/>
        <v>0</v>
      </c>
      <c r="X25" s="76">
        <f>分析係数表!E28</f>
        <v>0.11683599419448476</v>
      </c>
      <c r="Y25" s="89">
        <f t="shared" si="9"/>
        <v>0</v>
      </c>
    </row>
    <row r="26" spans="1:25" x14ac:dyDescent="0.2">
      <c r="A26" s="6" t="s">
        <v>14</v>
      </c>
      <c r="B26" s="5" t="s">
        <v>50</v>
      </c>
      <c r="C26" s="75">
        <f>最終需要_まとめ!C27</f>
        <v>100</v>
      </c>
      <c r="D26" s="76">
        <f>投入係数表!X26</f>
        <v>4.8196227497669081E-2</v>
      </c>
      <c r="E26" s="77">
        <f t="shared" si="0"/>
        <v>4.819622749766908</v>
      </c>
      <c r="F26" s="76">
        <f>分析係数表!C29</f>
        <v>0.65190409026798313</v>
      </c>
      <c r="G26" s="77">
        <f t="shared" si="1"/>
        <v>3.1419317841216716</v>
      </c>
      <c r="H26" s="77">
        <v>3.3869524571925624</v>
      </c>
      <c r="I26" s="77">
        <f t="shared" si="2"/>
        <v>103.38695245719256</v>
      </c>
      <c r="J26" s="76">
        <f>分析係数表!G29</f>
        <v>0.25912644337660473</v>
      </c>
      <c r="K26" s="78">
        <f t="shared" si="3"/>
        <v>26.790293281778435</v>
      </c>
      <c r="L26" s="79"/>
      <c r="M26" s="80"/>
      <c r="N26" s="81">
        <f>分析係数表!H29</f>
        <v>1.0054424058800426E-2</v>
      </c>
      <c r="O26" s="82">
        <f t="shared" si="4"/>
        <v>0.21040304128421886</v>
      </c>
      <c r="P26" s="76">
        <f>分析係数表!C29</f>
        <v>0.65190409026798313</v>
      </c>
      <c r="Q26" s="82">
        <f t="shared" si="5"/>
        <v>0.13716260321800558</v>
      </c>
      <c r="R26" s="83">
        <v>0.23386356423273535</v>
      </c>
      <c r="S26" s="84">
        <f t="shared" si="6"/>
        <v>103.6208160214253</v>
      </c>
      <c r="T26" s="85">
        <f>分析係数表!F29</f>
        <v>0.37595926271247221</v>
      </c>
      <c r="U26" s="86">
        <f t="shared" si="7"/>
        <v>38.957205593079784</v>
      </c>
      <c r="V26" s="87">
        <f>分析係数表!D29</f>
        <v>5.8165387649716703E-2</v>
      </c>
      <c r="W26" s="88">
        <f t="shared" si="8"/>
        <v>6</v>
      </c>
      <c r="X26" s="76">
        <f>分析係数表!E29</f>
        <v>4.2817184250161372E-2</v>
      </c>
      <c r="Y26" s="89">
        <f t="shared" si="9"/>
        <v>4</v>
      </c>
    </row>
    <row r="27" spans="1:25" x14ac:dyDescent="0.2">
      <c r="A27" s="6" t="s">
        <v>15</v>
      </c>
      <c r="B27" s="5" t="s">
        <v>36</v>
      </c>
      <c r="C27" s="90"/>
      <c r="D27" s="76">
        <f>投入係数表!X27</f>
        <v>1.3626909560352865E-3</v>
      </c>
      <c r="E27" s="77">
        <f t="shared" si="0"/>
        <v>0.13626909560352865</v>
      </c>
      <c r="F27" s="76">
        <f>分析係数表!C30</f>
        <v>1</v>
      </c>
      <c r="G27" s="77">
        <f t="shared" si="1"/>
        <v>0.13626909560352865</v>
      </c>
      <c r="H27" s="77">
        <v>0.20551649626491983</v>
      </c>
      <c r="I27" s="77">
        <f t="shared" si="2"/>
        <v>0.20551649626491983</v>
      </c>
      <c r="J27" s="76">
        <f>分析係数表!G30</f>
        <v>0.34475873544093177</v>
      </c>
      <c r="K27" s="78">
        <f t="shared" si="3"/>
        <v>7.0853607364544741E-2</v>
      </c>
      <c r="L27" s="79"/>
      <c r="M27" s="80"/>
      <c r="N27" s="81">
        <f>分析係数表!H30</f>
        <v>0</v>
      </c>
      <c r="O27" s="82">
        <f t="shared" si="4"/>
        <v>0</v>
      </c>
      <c r="P27" s="76">
        <f>分析係数表!C30</f>
        <v>1</v>
      </c>
      <c r="Q27" s="82">
        <f t="shared" si="5"/>
        <v>0</v>
      </c>
      <c r="R27" s="83">
        <v>5.1547672460305415E-2</v>
      </c>
      <c r="S27" s="84">
        <f t="shared" si="6"/>
        <v>0.25706416872522525</v>
      </c>
      <c r="T27" s="85">
        <f>分析係数表!F30</f>
        <v>0.43948973932334995</v>
      </c>
      <c r="U27" s="86">
        <f t="shared" si="7"/>
        <v>0.1129770645024229</v>
      </c>
      <c r="V27" s="87">
        <f>分析係数表!D30</f>
        <v>0.13666112035496394</v>
      </c>
      <c r="W27" s="88">
        <f t="shared" si="8"/>
        <v>0</v>
      </c>
      <c r="X27" s="76">
        <f>分析係数表!E30</f>
        <v>8.1752634498058793E-2</v>
      </c>
      <c r="Y27" s="89">
        <f t="shared" si="9"/>
        <v>0</v>
      </c>
    </row>
    <row r="28" spans="1:25" x14ac:dyDescent="0.2">
      <c r="A28" s="6" t="s">
        <v>16</v>
      </c>
      <c r="B28" s="5" t="s">
        <v>193</v>
      </c>
      <c r="C28" s="90"/>
      <c r="D28" s="76">
        <f>投入係数表!X28</f>
        <v>1.3483468407085994E-2</v>
      </c>
      <c r="E28" s="77">
        <f t="shared" si="0"/>
        <v>1.3483468407085994</v>
      </c>
      <c r="F28" s="76">
        <f>分析係数表!C31</f>
        <v>0.24163027656477443</v>
      </c>
      <c r="G28" s="77">
        <f t="shared" si="1"/>
        <v>0.32580142002565876</v>
      </c>
      <c r="H28" s="77">
        <v>0.41274858321230434</v>
      </c>
      <c r="I28" s="77">
        <f t="shared" si="2"/>
        <v>0.41274858321230434</v>
      </c>
      <c r="J28" s="76">
        <f>分析係数表!G31</f>
        <v>7.02247191011236E-2</v>
      </c>
      <c r="K28" s="78">
        <f t="shared" si="3"/>
        <v>2.8985153315470812E-2</v>
      </c>
      <c r="L28" s="79"/>
      <c r="M28" s="80"/>
      <c r="N28" s="81">
        <f>分析係数表!H31</f>
        <v>2.3138641081748304E-2</v>
      </c>
      <c r="O28" s="82">
        <f t="shared" si="4"/>
        <v>0.48420878474113765</v>
      </c>
      <c r="P28" s="76">
        <f>分析係数表!C31</f>
        <v>0.24163027656477443</v>
      </c>
      <c r="Q28" s="82">
        <f t="shared" si="5"/>
        <v>0.11699950257209442</v>
      </c>
      <c r="R28" s="83">
        <v>0.15472701728883381</v>
      </c>
      <c r="S28" s="84">
        <f t="shared" si="6"/>
        <v>0.5674756005011381</v>
      </c>
      <c r="T28" s="85">
        <f>分析係数表!F31</f>
        <v>0.24349497338852749</v>
      </c>
      <c r="U28" s="86">
        <f t="shared" si="7"/>
        <v>0.13817745624266328</v>
      </c>
      <c r="V28" s="87">
        <f>分析係数表!D31</f>
        <v>2.9568302779420464E-4</v>
      </c>
      <c r="W28" s="88">
        <f t="shared" si="8"/>
        <v>0</v>
      </c>
      <c r="X28" s="76">
        <f>分析係数表!E31</f>
        <v>2.9568302779420464E-4</v>
      </c>
      <c r="Y28" s="89">
        <f t="shared" si="9"/>
        <v>0</v>
      </c>
    </row>
    <row r="29" spans="1:25" x14ac:dyDescent="0.2">
      <c r="A29" s="6" t="s">
        <v>17</v>
      </c>
      <c r="B29" s="5" t="s">
        <v>273</v>
      </c>
      <c r="C29" s="90"/>
      <c r="D29" s="76">
        <f>投入係数表!X29</f>
        <v>1.2192498027684142E-3</v>
      </c>
      <c r="E29" s="77">
        <f t="shared" si="0"/>
        <v>0.12192498027684141</v>
      </c>
      <c r="F29" s="76">
        <f>分析係数表!C32</f>
        <v>0.66123499142367059</v>
      </c>
      <c r="G29" s="77">
        <f t="shared" si="1"/>
        <v>8.0621063287688435E-2</v>
      </c>
      <c r="H29" s="77">
        <v>0.10685948529924841</v>
      </c>
      <c r="I29" s="77">
        <f t="shared" si="2"/>
        <v>0.10685948529924841</v>
      </c>
      <c r="J29" s="76">
        <f>分析係数表!G32</f>
        <v>0.1404639175257732</v>
      </c>
      <c r="K29" s="78">
        <f t="shared" si="3"/>
        <v>1.5009901929920202E-2</v>
      </c>
      <c r="L29" s="79"/>
      <c r="M29" s="80"/>
      <c r="N29" s="81">
        <f>分析係数表!H32</f>
        <v>6.5982157885877794E-3</v>
      </c>
      <c r="O29" s="82">
        <f t="shared" si="4"/>
        <v>0.13807699584276861</v>
      </c>
      <c r="P29" s="76">
        <f>分析係数表!C32</f>
        <v>0.66123499142367059</v>
      </c>
      <c r="Q29" s="82">
        <f t="shared" si="5"/>
        <v>9.1301341161899308E-2</v>
      </c>
      <c r="R29" s="83">
        <v>0.12011602461181832</v>
      </c>
      <c r="S29" s="84">
        <f t="shared" si="6"/>
        <v>0.22697550991106674</v>
      </c>
      <c r="T29" s="85">
        <f>分析係数表!F32</f>
        <v>0.47938144329896909</v>
      </c>
      <c r="U29" s="86">
        <f t="shared" si="7"/>
        <v>0.10880784753468664</v>
      </c>
      <c r="V29" s="87">
        <f>分析係数表!D32</f>
        <v>7.7319587628865982E-3</v>
      </c>
      <c r="W29" s="88">
        <f t="shared" si="8"/>
        <v>0</v>
      </c>
      <c r="X29" s="76">
        <f>分析係数表!E32</f>
        <v>1.1597938144329897E-2</v>
      </c>
      <c r="Y29" s="89">
        <f t="shared" si="9"/>
        <v>0</v>
      </c>
    </row>
    <row r="30" spans="1:25" x14ac:dyDescent="0.2">
      <c r="A30" s="6" t="s">
        <v>18</v>
      </c>
      <c r="B30" s="5" t="s">
        <v>274</v>
      </c>
      <c r="C30" s="90"/>
      <c r="D30" s="76">
        <f>投入係数表!X30</f>
        <v>7.1720576633436134E-5</v>
      </c>
      <c r="E30" s="77">
        <f t="shared" si="0"/>
        <v>7.1720576633436135E-3</v>
      </c>
      <c r="F30" s="76">
        <f>分析係数表!C33</f>
        <v>1</v>
      </c>
      <c r="G30" s="77">
        <f t="shared" si="1"/>
        <v>7.1720576633436135E-3</v>
      </c>
      <c r="H30" s="77">
        <v>4.6440194299796018E-2</v>
      </c>
      <c r="I30" s="77">
        <f t="shared" si="2"/>
        <v>4.6440194299796018E-2</v>
      </c>
      <c r="J30" s="76">
        <f>分析係数表!G33</f>
        <v>0.50865580448065173</v>
      </c>
      <c r="K30" s="78">
        <f t="shared" si="3"/>
        <v>2.3622074391800519E-2</v>
      </c>
      <c r="L30" s="79"/>
      <c r="M30" s="80"/>
      <c r="N30" s="81">
        <f>分析係数表!H33</f>
        <v>9.7626662178084496E-4</v>
      </c>
      <c r="O30" s="82">
        <f t="shared" si="4"/>
        <v>2.0429759588981074E-2</v>
      </c>
      <c r="P30" s="76">
        <f>分析係数表!C33</f>
        <v>1</v>
      </c>
      <c r="Q30" s="82">
        <f t="shared" si="5"/>
        <v>2.0429759588981074E-2</v>
      </c>
      <c r="R30" s="83">
        <v>7.7404973444901257E-2</v>
      </c>
      <c r="S30" s="84">
        <f t="shared" si="6"/>
        <v>0.12384516774469728</v>
      </c>
      <c r="T30" s="85">
        <f>分析係数表!F33</f>
        <v>0.64307535641547864</v>
      </c>
      <c r="U30" s="86">
        <f t="shared" si="7"/>
        <v>7.964177538775595E-2</v>
      </c>
      <c r="V30" s="87">
        <f>分析係数表!D33</f>
        <v>3.4623217922606926E-2</v>
      </c>
      <c r="W30" s="88">
        <f t="shared" si="8"/>
        <v>0</v>
      </c>
      <c r="X30" s="76">
        <f>分析係数表!E33</f>
        <v>3.0549898167006109E-2</v>
      </c>
      <c r="Y30" s="89">
        <f t="shared" si="9"/>
        <v>0</v>
      </c>
    </row>
    <row r="31" spans="1:25" x14ac:dyDescent="0.2">
      <c r="A31" s="6" t="s">
        <v>19</v>
      </c>
      <c r="B31" s="5" t="s">
        <v>275</v>
      </c>
      <c r="C31" s="90"/>
      <c r="D31" s="76">
        <f>投入係数表!X31</f>
        <v>7.3872193932439212E-2</v>
      </c>
      <c r="E31" s="77">
        <f t="shared" si="0"/>
        <v>7.387219393243921</v>
      </c>
      <c r="F31" s="76">
        <f>分析係数表!C34</f>
        <v>0.39190090916673614</v>
      </c>
      <c r="G31" s="77">
        <f t="shared" si="1"/>
        <v>2.8950579964264374</v>
      </c>
      <c r="H31" s="77">
        <v>3.1776024672019028</v>
      </c>
      <c r="I31" s="77">
        <f t="shared" si="2"/>
        <v>3.1776024672019028</v>
      </c>
      <c r="J31" s="76">
        <f>分析係数表!G34</f>
        <v>0.42497247587591475</v>
      </c>
      <c r="K31" s="78">
        <f t="shared" si="3"/>
        <v>1.3503935878362079</v>
      </c>
      <c r="L31" s="79"/>
      <c r="M31" s="80"/>
      <c r="N31" s="81">
        <f>分析係数表!H34</f>
        <v>0.16350782696515739</v>
      </c>
      <c r="O31" s="82">
        <f t="shared" si="4"/>
        <v>3.4216324939200371</v>
      </c>
      <c r="P31" s="76">
        <f>分析係数表!C34</f>
        <v>0.39190090916673614</v>
      </c>
      <c r="Q31" s="82">
        <f t="shared" si="5"/>
        <v>1.3409408852017093</v>
      </c>
      <c r="R31" s="83">
        <v>1.485838142854139</v>
      </c>
      <c r="S31" s="84">
        <f t="shared" si="6"/>
        <v>4.6634406100560417</v>
      </c>
      <c r="T31" s="85">
        <f>分析係数表!F34</f>
        <v>0.69697558448287023</v>
      </c>
      <c r="U31" s="86">
        <f t="shared" si="7"/>
        <v>3.2503042448949624</v>
      </c>
      <c r="V31" s="87">
        <f>分析係数表!D34</f>
        <v>0.24415517129719577</v>
      </c>
      <c r="W31" s="88">
        <f t="shared" si="8"/>
        <v>1</v>
      </c>
      <c r="X31" s="76">
        <f>分析係数表!E34</f>
        <v>0.16831811411178033</v>
      </c>
      <c r="Y31" s="89">
        <f t="shared" si="9"/>
        <v>1</v>
      </c>
    </row>
    <row r="32" spans="1:25" x14ac:dyDescent="0.2">
      <c r="A32" s="6" t="s">
        <v>20</v>
      </c>
      <c r="B32" s="5" t="s">
        <v>37</v>
      </c>
      <c r="C32" s="90"/>
      <c r="D32" s="76">
        <f>投入係数表!X32</f>
        <v>2.1587893566664275E-2</v>
      </c>
      <c r="E32" s="77">
        <f t="shared" si="0"/>
        <v>2.1587893566664276</v>
      </c>
      <c r="F32" s="76">
        <f>分析係数表!C35</f>
        <v>0.83185840707964598</v>
      </c>
      <c r="G32" s="77">
        <f t="shared" si="1"/>
        <v>1.7958070754570281</v>
      </c>
      <c r="H32" s="77">
        <v>2.0954685318570365</v>
      </c>
      <c r="I32" s="77">
        <f t="shared" si="2"/>
        <v>2.0954685318570365</v>
      </c>
      <c r="J32" s="76">
        <f>分析係数表!G35</f>
        <v>0.3136968085106383</v>
      </c>
      <c r="K32" s="78">
        <f t="shared" si="3"/>
        <v>0.65734179077802513</v>
      </c>
      <c r="L32" s="79"/>
      <c r="M32" s="80"/>
      <c r="N32" s="81">
        <f>分析係数表!H35</f>
        <v>6.1560904449307077E-2</v>
      </c>
      <c r="O32" s="82">
        <f t="shared" si="4"/>
        <v>1.288248978220117</v>
      </c>
      <c r="P32" s="76">
        <f>分析係数表!C35</f>
        <v>0.83185840707964598</v>
      </c>
      <c r="Q32" s="82">
        <f t="shared" si="5"/>
        <v>1.0716407429441681</v>
      </c>
      <c r="R32" s="83">
        <v>1.3269395726294484</v>
      </c>
      <c r="S32" s="84">
        <f t="shared" si="6"/>
        <v>3.4224081044864851</v>
      </c>
      <c r="T32" s="85">
        <f>分析係数表!F35</f>
        <v>0.6388297872340426</v>
      </c>
      <c r="U32" s="86">
        <f t="shared" si="7"/>
        <v>2.1863362412171643</v>
      </c>
      <c r="V32" s="87">
        <f>分析係数表!D35</f>
        <v>5.8377659574468083E-2</v>
      </c>
      <c r="W32" s="88">
        <f t="shared" si="8"/>
        <v>0</v>
      </c>
      <c r="X32" s="76">
        <f>分析係数表!E35</f>
        <v>5.1994680851063832E-2</v>
      </c>
      <c r="Y32" s="89">
        <f t="shared" si="9"/>
        <v>0</v>
      </c>
    </row>
    <row r="33" spans="1:25" x14ac:dyDescent="0.2">
      <c r="A33" s="6" t="s">
        <v>21</v>
      </c>
      <c r="B33" s="5" t="s">
        <v>38</v>
      </c>
      <c r="C33" s="90"/>
      <c r="D33" s="76">
        <f>投入係数表!X33</f>
        <v>8.6064691960123355E-4</v>
      </c>
      <c r="E33" s="77">
        <f t="shared" si="0"/>
        <v>8.6064691960123355E-2</v>
      </c>
      <c r="F33" s="76">
        <f>分析係数表!C36</f>
        <v>0.68845717526942707</v>
      </c>
      <c r="G33" s="77">
        <f t="shared" si="1"/>
        <v>5.9251854717299893E-2</v>
      </c>
      <c r="H33" s="77">
        <v>0.24563253659138229</v>
      </c>
      <c r="I33" s="77">
        <f t="shared" si="2"/>
        <v>0.24563253659138229</v>
      </c>
      <c r="J33" s="76">
        <f>分析係数表!G36</f>
        <v>1.8590797041906328E-2</v>
      </c>
      <c r="K33" s="78">
        <f t="shared" si="3"/>
        <v>4.5665046346590179E-3</v>
      </c>
      <c r="L33" s="79"/>
      <c r="M33" s="80"/>
      <c r="N33" s="81">
        <f>分析係数表!H36</f>
        <v>0.13660999831678169</v>
      </c>
      <c r="O33" s="82">
        <f t="shared" si="4"/>
        <v>2.8587573935201793</v>
      </c>
      <c r="P33" s="76">
        <f>分析係数表!C36</f>
        <v>0.68845717526942707</v>
      </c>
      <c r="Q33" s="82">
        <f t="shared" si="5"/>
        <v>1.9681320399234925</v>
      </c>
      <c r="R33" s="83">
        <v>2.0898582619505137</v>
      </c>
      <c r="S33" s="84">
        <f t="shared" si="6"/>
        <v>2.3354907985418958</v>
      </c>
      <c r="T33" s="85">
        <f>分析係数表!F36</f>
        <v>0.88331963845521777</v>
      </c>
      <c r="U33" s="86">
        <f t="shared" si="7"/>
        <v>2.0629848877835153</v>
      </c>
      <c r="V33" s="87">
        <f>分析係数表!D36</f>
        <v>1.4071487263763352E-2</v>
      </c>
      <c r="W33" s="88">
        <f t="shared" si="8"/>
        <v>0</v>
      </c>
      <c r="X33" s="76">
        <f>分析係数表!E36</f>
        <v>2.8759244042728021E-3</v>
      </c>
      <c r="Y33" s="89">
        <f t="shared" si="9"/>
        <v>0</v>
      </c>
    </row>
    <row r="34" spans="1:25" x14ac:dyDescent="0.2">
      <c r="A34" s="6" t="s">
        <v>22</v>
      </c>
      <c r="B34" s="5" t="s">
        <v>378</v>
      </c>
      <c r="C34" s="90"/>
      <c r="D34" s="76">
        <f>投入係数表!X34</f>
        <v>0.13483468407085994</v>
      </c>
      <c r="E34" s="77">
        <f t="shared" si="0"/>
        <v>13.483468407085994</v>
      </c>
      <c r="F34" s="76">
        <f>分析係数表!C37</f>
        <v>0.39828932688731866</v>
      </c>
      <c r="G34" s="77">
        <f t="shared" si="1"/>
        <v>5.3703215559647068</v>
      </c>
      <c r="H34" s="77">
        <v>5.803598380469392</v>
      </c>
      <c r="I34" s="77">
        <f t="shared" si="2"/>
        <v>5.803598380469392</v>
      </c>
      <c r="J34" s="76">
        <f>分析係数表!G37</f>
        <v>0.48125081095108341</v>
      </c>
      <c r="K34" s="78">
        <f t="shared" si="3"/>
        <v>2.7929864270352893</v>
      </c>
      <c r="L34" s="79"/>
      <c r="M34" s="80"/>
      <c r="N34" s="81">
        <f>分析係数表!H37</f>
        <v>4.901531728665208E-2</v>
      </c>
      <c r="O34" s="82">
        <f t="shared" si="4"/>
        <v>1.0257148262605671</v>
      </c>
      <c r="P34" s="76">
        <f>分析係数表!C37</f>
        <v>0.39828932688731866</v>
      </c>
      <c r="Q34" s="82">
        <f t="shared" si="5"/>
        <v>0.40853126772966425</v>
      </c>
      <c r="R34" s="83">
        <v>0.53797468842120721</v>
      </c>
      <c r="S34" s="84">
        <f t="shared" si="6"/>
        <v>6.3415730688905994</v>
      </c>
      <c r="T34" s="85">
        <f>分析係数表!F37</f>
        <v>0.71272868820552748</v>
      </c>
      <c r="U34" s="86">
        <f t="shared" si="7"/>
        <v>4.5198210545498982</v>
      </c>
      <c r="V34" s="87">
        <f>分析係数表!D37</f>
        <v>0.1296224211755547</v>
      </c>
      <c r="W34" s="88">
        <f t="shared" si="8"/>
        <v>1</v>
      </c>
      <c r="X34" s="76">
        <f>分析係数表!E37</f>
        <v>0.11794472557415336</v>
      </c>
      <c r="Y34" s="89">
        <f t="shared" si="9"/>
        <v>1</v>
      </c>
    </row>
    <row r="35" spans="1:25" x14ac:dyDescent="0.2">
      <c r="A35" s="6" t="s">
        <v>23</v>
      </c>
      <c r="B35" s="5" t="s">
        <v>194</v>
      </c>
      <c r="C35" s="90"/>
      <c r="D35" s="76">
        <f>投入係数表!X35</f>
        <v>4.8769992110736567E-3</v>
      </c>
      <c r="E35" s="77">
        <f t="shared" si="0"/>
        <v>0.48769992110736565</v>
      </c>
      <c r="F35" s="76">
        <f>分析係数表!C38</f>
        <v>3.6824877250409171E-2</v>
      </c>
      <c r="G35" s="77">
        <f t="shared" si="1"/>
        <v>1.7959489729812976E-2</v>
      </c>
      <c r="H35" s="77">
        <v>3.4940329112022862E-2</v>
      </c>
      <c r="I35" s="77">
        <f t="shared" si="2"/>
        <v>3.4940329112022862E-2</v>
      </c>
      <c r="J35" s="76">
        <f>分析係数表!G38</f>
        <v>0.29439252336448596</v>
      </c>
      <c r="K35" s="78">
        <f t="shared" si="3"/>
        <v>1.0286171654474019E-2</v>
      </c>
      <c r="L35" s="79"/>
      <c r="M35" s="80"/>
      <c r="N35" s="81">
        <f>分析係数表!H38</f>
        <v>4.3572911406609439E-2</v>
      </c>
      <c r="O35" s="82">
        <f t="shared" si="4"/>
        <v>0.9118247871725691</v>
      </c>
      <c r="P35" s="76">
        <f>分析係数表!C38</f>
        <v>3.6824877250409171E-2</v>
      </c>
      <c r="Q35" s="82">
        <f t="shared" si="5"/>
        <v>3.3577835861510322E-2</v>
      </c>
      <c r="R35" s="83">
        <v>4.5992873695733572E-2</v>
      </c>
      <c r="S35" s="84">
        <f t="shared" si="6"/>
        <v>8.0933202807756427E-2</v>
      </c>
      <c r="T35" s="85">
        <f>分析係数表!F38</f>
        <v>0.48598130841121495</v>
      </c>
      <c r="U35" s="86">
        <f t="shared" si="7"/>
        <v>3.9332023794423687E-2</v>
      </c>
      <c r="V35" s="87">
        <f>分析係数表!D38</f>
        <v>0.13551401869158877</v>
      </c>
      <c r="W35" s="88">
        <f t="shared" si="8"/>
        <v>0</v>
      </c>
      <c r="X35" s="76">
        <f>分析係数表!E38</f>
        <v>0.13317757009345793</v>
      </c>
      <c r="Y35" s="89">
        <f t="shared" si="9"/>
        <v>0</v>
      </c>
    </row>
    <row r="36" spans="1:25" x14ac:dyDescent="0.2">
      <c r="A36" s="6" t="s">
        <v>24</v>
      </c>
      <c r="B36" s="5" t="s">
        <v>39</v>
      </c>
      <c r="C36" s="90"/>
      <c r="D36" s="76">
        <f>投入係数表!X36</f>
        <v>0</v>
      </c>
      <c r="E36" s="77">
        <f t="shared" si="0"/>
        <v>0</v>
      </c>
      <c r="F36" s="76">
        <f>分析係数表!C39</f>
        <v>1</v>
      </c>
      <c r="G36" s="77">
        <f t="shared" si="1"/>
        <v>0</v>
      </c>
      <c r="H36" s="77">
        <v>9.4243469755842108E-2</v>
      </c>
      <c r="I36" s="77">
        <f t="shared" si="2"/>
        <v>9.4243469755842108E-2</v>
      </c>
      <c r="J36" s="76">
        <f>分析係数表!G39</f>
        <v>0.34897511924713165</v>
      </c>
      <c r="K36" s="78">
        <f t="shared" si="3"/>
        <v>3.2888626096308445E-2</v>
      </c>
      <c r="L36" s="79"/>
      <c r="M36" s="80"/>
      <c r="N36" s="81">
        <f>分析係数表!H39</f>
        <v>3.8938450317006117E-3</v>
      </c>
      <c r="O36" s="82">
        <f t="shared" si="4"/>
        <v>8.1484213533062441E-2</v>
      </c>
      <c r="P36" s="76">
        <f>分析係数表!C39</f>
        <v>1</v>
      </c>
      <c r="Q36" s="82">
        <f t="shared" si="5"/>
        <v>8.1484213533062441E-2</v>
      </c>
      <c r="R36" s="83">
        <v>0.3201157009464578</v>
      </c>
      <c r="S36" s="84">
        <f t="shared" si="6"/>
        <v>0.41435917070229988</v>
      </c>
      <c r="T36" s="85">
        <f>分析係数表!F39</f>
        <v>0.69949722830991368</v>
      </c>
      <c r="U36" s="86">
        <f t="shared" si="7"/>
        <v>0.28984309143105313</v>
      </c>
      <c r="V36" s="87">
        <f>分析係数表!D39</f>
        <v>6.7165141162820671E-2</v>
      </c>
      <c r="W36" s="88">
        <f t="shared" si="8"/>
        <v>0</v>
      </c>
      <c r="X36" s="76">
        <f>分析係数表!E39</f>
        <v>8.4826608224829181E-2</v>
      </c>
      <c r="Y36" s="89">
        <f t="shared" si="9"/>
        <v>0</v>
      </c>
    </row>
    <row r="37" spans="1:25" x14ac:dyDescent="0.2">
      <c r="A37" s="6" t="s">
        <v>25</v>
      </c>
      <c r="B37" s="5" t="s">
        <v>40</v>
      </c>
      <c r="C37" s="90"/>
      <c r="D37" s="76">
        <f>投入係数表!X37</f>
        <v>7.1720576633436134E-5</v>
      </c>
      <c r="E37" s="77">
        <f t="shared" si="0"/>
        <v>7.1720576633436135E-3</v>
      </c>
      <c r="F37" s="76">
        <f>分析係数表!C40</f>
        <v>1</v>
      </c>
      <c r="G37" s="77">
        <f t="shared" si="1"/>
        <v>7.1720576633436135E-3</v>
      </c>
      <c r="H37" s="77">
        <v>9.5879994967086341E-3</v>
      </c>
      <c r="I37" s="77">
        <f t="shared" si="2"/>
        <v>9.5879994967086341E-3</v>
      </c>
      <c r="J37" s="76">
        <f>分析係数表!G40</f>
        <v>0.51987110633727174</v>
      </c>
      <c r="K37" s="78">
        <f t="shared" si="3"/>
        <v>4.9845239059151218E-3</v>
      </c>
      <c r="L37" s="79"/>
      <c r="M37" s="80"/>
      <c r="N37" s="81">
        <f>分析係数表!H40</f>
        <v>3.0814116590921842E-2</v>
      </c>
      <c r="O37" s="82">
        <f t="shared" si="4"/>
        <v>0.64482896357864394</v>
      </c>
      <c r="P37" s="76">
        <f>分析係数表!C40</f>
        <v>1</v>
      </c>
      <c r="Q37" s="82">
        <f t="shared" si="5"/>
        <v>0.64482896357864394</v>
      </c>
      <c r="R37" s="83">
        <v>0.64613364403325646</v>
      </c>
      <c r="S37" s="84">
        <f t="shared" si="6"/>
        <v>0.65572164352996509</v>
      </c>
      <c r="T37" s="85">
        <f>分析係数表!F40</f>
        <v>0.71122862100305706</v>
      </c>
      <c r="U37" s="86">
        <f t="shared" si="7"/>
        <v>0.46636800028967523</v>
      </c>
      <c r="V37" s="87">
        <f>分析係数表!D40</f>
        <v>7.8492935635792779E-2</v>
      </c>
      <c r="W37" s="88">
        <f t="shared" si="8"/>
        <v>0</v>
      </c>
      <c r="X37" s="76">
        <f>分析係数表!E40</f>
        <v>4.9739733950260268E-2</v>
      </c>
      <c r="Y37" s="89">
        <f t="shared" si="9"/>
        <v>0</v>
      </c>
    </row>
    <row r="38" spans="1:25" x14ac:dyDescent="0.2">
      <c r="A38" s="6" t="s">
        <v>26</v>
      </c>
      <c r="B38" s="5" t="s">
        <v>277</v>
      </c>
      <c r="C38" s="90"/>
      <c r="D38" s="76">
        <f>投入係数表!X38</f>
        <v>0</v>
      </c>
      <c r="E38" s="77">
        <f t="shared" si="0"/>
        <v>0</v>
      </c>
      <c r="F38" s="76">
        <f>分析係数表!C41</f>
        <v>0.804825195030338</v>
      </c>
      <c r="G38" s="77">
        <f t="shared" si="1"/>
        <v>0</v>
      </c>
      <c r="H38" s="77">
        <v>1.0908944702658617E-2</v>
      </c>
      <c r="I38" s="77">
        <f t="shared" si="2"/>
        <v>1.0908944702658617E-2</v>
      </c>
      <c r="J38" s="76">
        <f>分析係数表!G41</f>
        <v>0.44365116827944301</v>
      </c>
      <c r="K38" s="78">
        <f t="shared" si="3"/>
        <v>4.8397660620303363E-3</v>
      </c>
      <c r="L38" s="79"/>
      <c r="M38" s="80"/>
      <c r="N38" s="81">
        <f>分析係数表!H41</f>
        <v>5.27632833978567E-2</v>
      </c>
      <c r="O38" s="82">
        <f t="shared" si="4"/>
        <v>1.1041463170964254</v>
      </c>
      <c r="P38" s="76">
        <f>分析係数表!C41</f>
        <v>0.804825195030338</v>
      </c>
      <c r="Q38" s="82">
        <f t="shared" si="5"/>
        <v>0.88864477499916006</v>
      </c>
      <c r="R38" s="83">
        <v>0.90677128403276686</v>
      </c>
      <c r="S38" s="84">
        <f t="shared" si="6"/>
        <v>0.91768022873542543</v>
      </c>
      <c r="T38" s="85">
        <f>分析係数表!F41</f>
        <v>0.54625914562190225</v>
      </c>
      <c r="U38" s="86">
        <f t="shared" si="7"/>
        <v>0.50129121770312535</v>
      </c>
      <c r="V38" s="87">
        <f>分析係数表!D41</f>
        <v>0.14125560538116591</v>
      </c>
      <c r="W38" s="88">
        <f t="shared" si="8"/>
        <v>0</v>
      </c>
      <c r="X38" s="76">
        <f>分析係数表!E41</f>
        <v>0.13688930847297617</v>
      </c>
      <c r="Y38" s="89">
        <f t="shared" si="9"/>
        <v>0</v>
      </c>
    </row>
    <row r="39" spans="1:25" x14ac:dyDescent="0.2">
      <c r="A39" s="6" t="s">
        <v>51</v>
      </c>
      <c r="B39" s="5" t="s">
        <v>368</v>
      </c>
      <c r="C39" s="90"/>
      <c r="D39" s="76">
        <f>投入係数表!X39</f>
        <v>7.1720576633436137E-4</v>
      </c>
      <c r="E39" s="77">
        <f>$C$26*D39</f>
        <v>7.1720576633436131E-2</v>
      </c>
      <c r="F39" s="76">
        <f>分析係数表!C42</f>
        <v>0.80822873082287305</v>
      </c>
      <c r="G39" s="77">
        <f>E39*F39</f>
        <v>5.796663062632669E-2</v>
      </c>
      <c r="H39" s="77">
        <v>8.0937588006615102E-2</v>
      </c>
      <c r="I39" s="77">
        <f>C39+H39</f>
        <v>8.0937588006615102E-2</v>
      </c>
      <c r="J39" s="76">
        <f>分析係数表!G42</f>
        <v>0.48544520547945208</v>
      </c>
      <c r="K39" s="78">
        <f>I39*J39</f>
        <v>3.9290764040882505E-2</v>
      </c>
      <c r="L39" s="79"/>
      <c r="M39" s="80"/>
      <c r="N39" s="81">
        <f>分析係数表!H42</f>
        <v>1.3409639230208157E-2</v>
      </c>
      <c r="O39" s="82">
        <f t="shared" si="4"/>
        <v>0.28061566331991245</v>
      </c>
      <c r="P39" s="76">
        <f>分析係数表!C42</f>
        <v>0.80822873082287305</v>
      </c>
      <c r="Q39" s="82">
        <f>O39*P39</f>
        <v>0.2268016414140715</v>
      </c>
      <c r="R39" s="83">
        <v>0.2418427413197814</v>
      </c>
      <c r="S39" s="84">
        <f>I39+R39</f>
        <v>0.3227803293263965</v>
      </c>
      <c r="T39" s="85">
        <f>分析係数表!F42</f>
        <v>0.55222602739726023</v>
      </c>
      <c r="U39" s="86">
        <f>S39*T39</f>
        <v>0.17824769898589532</v>
      </c>
      <c r="V39" s="87">
        <f>分析係数表!D42</f>
        <v>0.29537671232876711</v>
      </c>
      <c r="W39" s="88">
        <f>ROUND(S39*V39,0)</f>
        <v>0</v>
      </c>
      <c r="X39" s="76">
        <f>分析係数表!E42</f>
        <v>0.2654109589041096</v>
      </c>
      <c r="Y39" s="89">
        <f>ROUND(S39*X39,0)</f>
        <v>0</v>
      </c>
    </row>
    <row r="40" spans="1:25" x14ac:dyDescent="0.2">
      <c r="A40" s="6" t="s">
        <v>195</v>
      </c>
      <c r="B40" s="5" t="s">
        <v>41</v>
      </c>
      <c r="C40" s="90"/>
      <c r="D40" s="76">
        <f>投入係数表!X40</f>
        <v>3.1341891988811592E-2</v>
      </c>
      <c r="E40" s="77">
        <f>$C$26*D40</f>
        <v>3.1341891988811592</v>
      </c>
      <c r="F40" s="76">
        <f>分析係数表!C43</f>
        <v>0.42667048218629278</v>
      </c>
      <c r="G40" s="77">
        <f>E40*F40</f>
        <v>1.3372660167496948</v>
      </c>
      <c r="H40" s="77">
        <v>1.9764339623983125</v>
      </c>
      <c r="I40" s="77">
        <f>C40+H40</f>
        <v>1.9764339623983125</v>
      </c>
      <c r="J40" s="76">
        <f>分析係数表!G43</f>
        <v>0.3937480751462889</v>
      </c>
      <c r="K40" s="78">
        <f>I40*J40</f>
        <v>0.77821706834808824</v>
      </c>
      <c r="L40" s="79"/>
      <c r="M40" s="80"/>
      <c r="N40" s="81">
        <f>分析係数表!H43</f>
        <v>3.6537058856533695E-2</v>
      </c>
      <c r="O40" s="82">
        <f t="shared" si="4"/>
        <v>0.76458962323818824</v>
      </c>
      <c r="P40" s="76">
        <f>分析係数表!C43</f>
        <v>0.42667048218629278</v>
      </c>
      <c r="Q40" s="82">
        <f>O40*P40</f>
        <v>0.32622782322167371</v>
      </c>
      <c r="R40" s="83">
        <v>0.62830099555400265</v>
      </c>
      <c r="S40" s="84">
        <f>I40+R40</f>
        <v>2.6047349579523154</v>
      </c>
      <c r="T40" s="85">
        <f>分析係数表!F43</f>
        <v>0.62688635663689563</v>
      </c>
      <c r="U40" s="86">
        <f>S40*T40</f>
        <v>1.6328728077954846</v>
      </c>
      <c r="V40" s="87">
        <f>分析係数表!D43</f>
        <v>0.23175238681860177</v>
      </c>
      <c r="W40" s="88">
        <f>ROUND(S40*V40,0)</f>
        <v>1</v>
      </c>
      <c r="X40" s="76">
        <f>分析係数表!E43</f>
        <v>0.18678780412688636</v>
      </c>
      <c r="Y40" s="89">
        <f>ROUND(S40*X40,0)</f>
        <v>0</v>
      </c>
    </row>
    <row r="41" spans="1:25" x14ac:dyDescent="0.2">
      <c r="A41" s="6" t="s">
        <v>341</v>
      </c>
      <c r="B41" s="5" t="s">
        <v>42</v>
      </c>
      <c r="C41" s="90"/>
      <c r="D41" s="76">
        <f>投入係数表!X41</f>
        <v>7.8892634296779751E-4</v>
      </c>
      <c r="E41" s="77">
        <f>$C$26*D41</f>
        <v>7.8892634296779757E-2</v>
      </c>
      <c r="F41" s="76">
        <f>分析係数表!C44</f>
        <v>0.46624741283235149</v>
      </c>
      <c r="G41" s="77">
        <f>E41*F41</f>
        <v>3.6783486632402405E-2</v>
      </c>
      <c r="H41" s="77">
        <v>4.1791759033787838E-2</v>
      </c>
      <c r="I41" s="77">
        <f>C41+H41</f>
        <v>4.1791759033787838E-2</v>
      </c>
      <c r="J41" s="76">
        <f>分析係数表!G44</f>
        <v>0.26671004927024261</v>
      </c>
      <c r="K41" s="78">
        <f>I41*J41</f>
        <v>1.1146282110991661E-2</v>
      </c>
      <c r="L41" s="79"/>
      <c r="M41" s="80"/>
      <c r="N41" s="81">
        <f>分析係数表!H44</f>
        <v>0.11393143690736689</v>
      </c>
      <c r="O41" s="82">
        <f t="shared" si="4"/>
        <v>2.3841764265163774</v>
      </c>
      <c r="P41" s="76">
        <f>分析係数表!C44</f>
        <v>0.46624741283235149</v>
      </c>
      <c r="Q41" s="82">
        <f>O41*P41</f>
        <v>1.1116160905991419</v>
      </c>
      <c r="R41" s="83">
        <v>1.1294673764025469</v>
      </c>
      <c r="S41" s="84">
        <f>I41+R41</f>
        <v>1.1712591354363346</v>
      </c>
      <c r="T41" s="85">
        <f>分析係数表!F44</f>
        <v>0.51538533048247648</v>
      </c>
      <c r="U41" s="86">
        <f>S41*T41</f>
        <v>0.60364977659747499</v>
      </c>
      <c r="V41" s="87">
        <f>分析係数表!D44</f>
        <v>0.23854234451984754</v>
      </c>
      <c r="W41" s="88">
        <f>ROUND(S41*V41,0)</f>
        <v>0</v>
      </c>
      <c r="X41" s="76">
        <f>分析係数表!E44</f>
        <v>0.16891326578042204</v>
      </c>
      <c r="Y41" s="89">
        <f>ROUND(S41*X41,0)</f>
        <v>0</v>
      </c>
    </row>
    <row r="42" spans="1:25" x14ac:dyDescent="0.2">
      <c r="A42" s="6" t="s">
        <v>342</v>
      </c>
      <c r="B42" s="5" t="s">
        <v>279</v>
      </c>
      <c r="C42" s="90"/>
      <c r="D42" s="76">
        <f>投入係数表!X42</f>
        <v>3.0122642186043175E-3</v>
      </c>
      <c r="E42" s="77">
        <f>$C$26*D42</f>
        <v>0.30122642186043175</v>
      </c>
      <c r="F42" s="76">
        <f>分析係数表!C45</f>
        <v>1</v>
      </c>
      <c r="G42" s="77">
        <f>E42*F42</f>
        <v>0.30122642186043175</v>
      </c>
      <c r="H42" s="77">
        <v>0.38648245534777198</v>
      </c>
      <c r="I42" s="77">
        <f>C42+H42</f>
        <v>0.38648245534777198</v>
      </c>
      <c r="J42" s="76">
        <f>分析係数表!G45</f>
        <v>0</v>
      </c>
      <c r="K42" s="78">
        <f>I42*J42</f>
        <v>0</v>
      </c>
      <c r="L42" s="79"/>
      <c r="M42" s="80"/>
      <c r="N42" s="81">
        <f>分析係数表!H45</f>
        <v>0</v>
      </c>
      <c r="O42" s="82">
        <f t="shared" si="4"/>
        <v>0</v>
      </c>
      <c r="P42" s="76">
        <f>分析係数表!C45</f>
        <v>1</v>
      </c>
      <c r="Q42" s="82">
        <f>O42*P42</f>
        <v>0</v>
      </c>
      <c r="R42" s="83">
        <v>4.7322706129024783E-2</v>
      </c>
      <c r="S42" s="84">
        <f>I42+R42</f>
        <v>0.43380516147679676</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投入係数表!X43</f>
        <v>3.2991465251380621E-3</v>
      </c>
      <c r="E43" s="77">
        <f>$C$26*D43</f>
        <v>0.32991465251380619</v>
      </c>
      <c r="F43" s="76">
        <f>分析係数表!C46</f>
        <v>1</v>
      </c>
      <c r="G43" s="77">
        <f>E43*F43</f>
        <v>0.32991465251380619</v>
      </c>
      <c r="H43" s="77">
        <v>0.49716387727266009</v>
      </c>
      <c r="I43" s="77">
        <f>C43+H43</f>
        <v>0.49716387727266009</v>
      </c>
      <c r="J43" s="76">
        <f>分析係数表!G46</f>
        <v>9.2005076142131978E-3</v>
      </c>
      <c r="K43" s="78">
        <f>I43*J43</f>
        <v>4.5741600383588646E-3</v>
      </c>
      <c r="L43" s="79"/>
      <c r="M43" s="80"/>
      <c r="N43" s="81">
        <f>分析係数表!H46</f>
        <v>5.6971329181394824E-2</v>
      </c>
      <c r="O43" s="82">
        <f t="shared" si="4"/>
        <v>1.1922056256696196</v>
      </c>
      <c r="P43" s="76">
        <f>分析係数表!C46</f>
        <v>1</v>
      </c>
      <c r="Q43" s="82">
        <f>O43*P43</f>
        <v>1.1922056256696196</v>
      </c>
      <c r="R43" s="83">
        <v>1.2588559804636354</v>
      </c>
      <c r="S43" s="84">
        <f>I43+R43</f>
        <v>1.7560198577362955</v>
      </c>
      <c r="T43" s="85">
        <f>分析係数表!F46</f>
        <v>0.31329314720812185</v>
      </c>
      <c r="U43" s="86">
        <f>S43*T43</f>
        <v>0.55014898779016241</v>
      </c>
      <c r="V43" s="87">
        <f>分析係数表!D46</f>
        <v>4.7588832487309646E-4</v>
      </c>
      <c r="W43" s="88">
        <f>ROUND(S43*V43,0)</f>
        <v>0</v>
      </c>
      <c r="X43" s="76">
        <f>分析係数表!E46</f>
        <v>1.4276649746192893E-3</v>
      </c>
      <c r="Y43" s="89">
        <f>ROUND(S43*X43,0)</f>
        <v>0</v>
      </c>
    </row>
    <row r="44" spans="1:25" x14ac:dyDescent="0.2">
      <c r="A44" s="192">
        <v>40</v>
      </c>
      <c r="B44" s="14" t="s">
        <v>151</v>
      </c>
      <c r="C44" s="197">
        <f>SUM(C5:C43)</f>
        <v>100</v>
      </c>
      <c r="D44" s="92">
        <f>投入係数表!X44</f>
        <v>0.60460446101986665</v>
      </c>
      <c r="E44" s="91">
        <f>SUM(E5:E43)</f>
        <v>60.460446101986683</v>
      </c>
      <c r="F44" s="92">
        <f>分析係数表!C47</f>
        <v>0.45905743405002397</v>
      </c>
      <c r="G44" s="91">
        <f>SUM(G5:G43)</f>
        <v>19.088298418048865</v>
      </c>
      <c r="H44" s="91">
        <f>SUM(H5:H43)</f>
        <v>22.214304789210221</v>
      </c>
      <c r="I44" s="91">
        <f>SUM(I5:I43)</f>
        <v>122.21430478921023</v>
      </c>
      <c r="J44" s="92">
        <f>分析係数表!G47</f>
        <v>0.28709558230423765</v>
      </c>
      <c r="K44" s="93">
        <f>SUM(K5:K43)</f>
        <v>33.357727028693759</v>
      </c>
      <c r="L44" s="94">
        <f>最終需要_まとめ!$L$33</f>
        <v>0.62733333333333341</v>
      </c>
      <c r="M44" s="91">
        <f>K44*L44</f>
        <v>20.926414089333889</v>
      </c>
      <c r="N44" s="95">
        <f>分析係数表!H47</f>
        <v>1</v>
      </c>
      <c r="O44" s="96">
        <f>SUM(O5:O43)</f>
        <v>20.926414089333885</v>
      </c>
      <c r="P44" s="92">
        <f>分析係数表!C47</f>
        <v>0.45905743405002397</v>
      </c>
      <c r="Q44" s="96">
        <f>SUM(Q5:Q43)</f>
        <v>10.150427337212399</v>
      </c>
      <c r="R44" s="91">
        <f>SUM(R5:R43)</f>
        <v>11.938191393192092</v>
      </c>
      <c r="S44" s="97">
        <f>SUM(S5:S43)</f>
        <v>134.15249618240227</v>
      </c>
      <c r="T44" s="98">
        <f>分析係数表!F47</f>
        <v>0.51476641739392903</v>
      </c>
      <c r="U44" s="99">
        <f>SUM(U5:U43)</f>
        <v>57.211920654493923</v>
      </c>
      <c r="V44" s="100">
        <f>分析係数表!D47</f>
        <v>0.1047101618971789</v>
      </c>
      <c r="W44" s="101">
        <f>SUM(W5:W43)</f>
        <v>9</v>
      </c>
      <c r="X44" s="92">
        <f>分析係数表!E47</f>
        <v>8.1677152774525266E-2</v>
      </c>
      <c r="Y44" s="102">
        <f>SUM(Y5:Y43)</f>
        <v>6</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294</v>
      </c>
      <c r="S2" s="3" t="s">
        <v>153</v>
      </c>
      <c r="U2" s="64" t="s">
        <v>210</v>
      </c>
      <c r="W2" s="3" t="s">
        <v>130</v>
      </c>
      <c r="Y2" s="3" t="s">
        <v>154</v>
      </c>
    </row>
    <row r="3" spans="1:25" ht="44" x14ac:dyDescent="0.2">
      <c r="B3" s="65"/>
      <c r="C3" s="66" t="s">
        <v>228</v>
      </c>
      <c r="D3" s="66" t="s">
        <v>236</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投入係数表!Y5</f>
        <v>9.9833610648918472E-4</v>
      </c>
      <c r="E5" s="77">
        <f t="shared" ref="E5:E38" si="0">$C$27*D5</f>
        <v>9.9833610648918478E-2</v>
      </c>
      <c r="F5" s="76">
        <f>分析係数表!C8</f>
        <v>0.32915796798886565</v>
      </c>
      <c r="G5" s="77">
        <f t="shared" ref="G5:G38" si="1">E5*F5</f>
        <v>3.2861028418189588E-2</v>
      </c>
      <c r="H5" s="77">
        <f t="array" ref="H5:H43">MMULT(逆行列係数!C5:AO43,'23'!G5:G43)</f>
        <v>3.594738343949961E-2</v>
      </c>
      <c r="I5" s="77">
        <f t="shared" ref="I5:I38" si="2">C5+H5</f>
        <v>3.594738343949961E-2</v>
      </c>
      <c r="J5" s="76">
        <f>分析係数表!G8</f>
        <v>0.11991869918699187</v>
      </c>
      <c r="K5" s="78">
        <f t="shared" ref="K5:K38" si="3">I5*J5</f>
        <v>4.3107634612408073E-3</v>
      </c>
      <c r="L5" s="79" t="s">
        <v>184</v>
      </c>
      <c r="M5" s="80" t="s">
        <v>184</v>
      </c>
      <c r="N5" s="81">
        <f>分析係数表!H8</f>
        <v>1.1827414015597823E-2</v>
      </c>
      <c r="O5" s="82">
        <f t="shared" ref="O5:O43" si="4">$M$44*N5</f>
        <v>0.30192257437332781</v>
      </c>
      <c r="P5" s="76">
        <f>分析係数表!C8</f>
        <v>0.32915796798886565</v>
      </c>
      <c r="Q5" s="82">
        <f t="shared" ref="Q5:Q38" si="5">O5*P5</f>
        <v>9.9380221070691749E-2</v>
      </c>
      <c r="R5" s="83">
        <f t="array" ref="R5:R43">MMULT(逆行列係数!C5:AO43,'23'!Q5:Q43)</f>
        <v>0.12743183744218634</v>
      </c>
      <c r="S5" s="84">
        <f t="shared" ref="S5:S38" si="6">I5+R5</f>
        <v>0.16337922088168594</v>
      </c>
      <c r="T5" s="85">
        <f>分析係数表!F8</f>
        <v>0.45172764227642276</v>
      </c>
      <c r="U5" s="86">
        <f t="shared" ref="U5:U38" si="7">S5*T5</f>
        <v>7.3802910245842887E-2</v>
      </c>
      <c r="V5" s="87">
        <f>分析係数表!D8</f>
        <v>0.19461382113821138</v>
      </c>
      <c r="W5" s="167">
        <f t="shared" ref="W5:W38" si="8">ROUND(S5*V5,0)</f>
        <v>0</v>
      </c>
      <c r="X5" s="76">
        <f>分析係数表!E8</f>
        <v>6.0467479674796751E-2</v>
      </c>
      <c r="Y5" s="166">
        <f t="shared" ref="Y5:Y38" si="9">ROUND(S5*X5,0)</f>
        <v>0</v>
      </c>
    </row>
    <row r="6" spans="1:25" x14ac:dyDescent="0.2">
      <c r="A6" s="6" t="s">
        <v>220</v>
      </c>
      <c r="B6" s="5" t="s">
        <v>266</v>
      </c>
      <c r="C6" s="90"/>
      <c r="D6" s="76">
        <f>投入係数表!Y6</f>
        <v>0</v>
      </c>
      <c r="E6" s="77">
        <f t="shared" si="0"/>
        <v>0</v>
      </c>
      <c r="F6" s="76">
        <f>分析係数表!C9</f>
        <v>0.9329896907216495</v>
      </c>
      <c r="G6" s="77">
        <f t="shared" si="1"/>
        <v>0</v>
      </c>
      <c r="H6" s="77">
        <v>8.8608339664026335E-3</v>
      </c>
      <c r="I6" s="77">
        <f t="shared" si="2"/>
        <v>8.8608339664026335E-3</v>
      </c>
      <c r="J6" s="76">
        <f>分析係数表!G9</f>
        <v>0.24615384615384617</v>
      </c>
      <c r="K6" s="78">
        <f t="shared" si="3"/>
        <v>2.1811283609606486E-3</v>
      </c>
      <c r="L6" s="79"/>
      <c r="M6" s="80"/>
      <c r="N6" s="81">
        <f>分析係数表!H9</f>
        <v>6.1718004825225836E-4</v>
      </c>
      <c r="O6" s="82">
        <f t="shared" si="4"/>
        <v>1.5754973046046519E-2</v>
      </c>
      <c r="P6" s="76">
        <f>分析係数表!C9</f>
        <v>0.9329896907216495</v>
      </c>
      <c r="Q6" s="82">
        <f t="shared" si="5"/>
        <v>1.4699227429558866E-2</v>
      </c>
      <c r="R6" s="83">
        <v>1.9152951015962313E-2</v>
      </c>
      <c r="S6" s="84">
        <f t="shared" si="6"/>
        <v>2.8013784982364946E-2</v>
      </c>
      <c r="T6" s="85">
        <f>分析係数表!F9</f>
        <v>0.67179487179487174</v>
      </c>
      <c r="U6" s="86">
        <f t="shared" si="7"/>
        <v>1.8819517090716963E-2</v>
      </c>
      <c r="V6" s="87">
        <f>分析係数表!D9</f>
        <v>0.1076923076923077</v>
      </c>
      <c r="W6" s="167">
        <f t="shared" si="8"/>
        <v>0</v>
      </c>
      <c r="X6" s="76">
        <f>分析係数表!E9</f>
        <v>3.0769230769230771E-2</v>
      </c>
      <c r="Y6" s="166">
        <f t="shared" si="9"/>
        <v>0</v>
      </c>
    </row>
    <row r="7" spans="1:25" x14ac:dyDescent="0.2">
      <c r="A7" s="6" t="s">
        <v>221</v>
      </c>
      <c r="B7" s="5" t="s">
        <v>267</v>
      </c>
      <c r="C7" s="90"/>
      <c r="D7" s="76">
        <f>投入係数表!Y7</f>
        <v>0</v>
      </c>
      <c r="E7" s="77">
        <f t="shared" si="0"/>
        <v>0</v>
      </c>
      <c r="F7" s="76">
        <f>分析係数表!C10</f>
        <v>0</v>
      </c>
      <c r="G7" s="77">
        <f t="shared" si="1"/>
        <v>0</v>
      </c>
      <c r="H7" s="77">
        <v>0</v>
      </c>
      <c r="I7" s="77">
        <f t="shared" si="2"/>
        <v>0</v>
      </c>
      <c r="J7" s="76">
        <f>分析係数表!G10</f>
        <v>0</v>
      </c>
      <c r="K7" s="78">
        <f t="shared" si="3"/>
        <v>0</v>
      </c>
      <c r="L7" s="79"/>
      <c r="M7" s="80"/>
      <c r="N7" s="81">
        <f>分析係数表!H10</f>
        <v>1.2006957302362117E-3</v>
      </c>
      <c r="O7" s="82">
        <f t="shared" si="4"/>
        <v>3.0650583925945041E-2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222</v>
      </c>
      <c r="B8" s="5" t="s">
        <v>27</v>
      </c>
      <c r="C8" s="90"/>
      <c r="D8" s="76">
        <f>投入係数表!Y8</f>
        <v>6.6555740432612314E-3</v>
      </c>
      <c r="E8" s="77">
        <f t="shared" si="0"/>
        <v>0.66555740432612309</v>
      </c>
      <c r="F8" s="76">
        <f>分析係数表!C11</f>
        <v>2.4090210148641766E-2</v>
      </c>
      <c r="G8" s="77">
        <f t="shared" si="1"/>
        <v>1.6033417736200841E-2</v>
      </c>
      <c r="H8" s="77">
        <v>2.5005627927769634E-2</v>
      </c>
      <c r="I8" s="77">
        <f t="shared" si="2"/>
        <v>2.5005627927769634E-2</v>
      </c>
      <c r="J8" s="76">
        <f>分析係数表!G11</f>
        <v>0.35</v>
      </c>
      <c r="K8" s="78">
        <f t="shared" si="3"/>
        <v>8.7519697747193721E-3</v>
      </c>
      <c r="L8" s="79"/>
      <c r="M8" s="80"/>
      <c r="N8" s="81">
        <f>分析係数表!H11</f>
        <v>-2.2442910845536666E-5</v>
      </c>
      <c r="O8" s="82">
        <f t="shared" si="4"/>
        <v>-5.7290811076532791E-4</v>
      </c>
      <c r="P8" s="76">
        <f>分析係数表!C11</f>
        <v>2.4090210148641766E-2</v>
      </c>
      <c r="Q8" s="82">
        <f t="shared" si="5"/>
        <v>-1.3801476784198084E-5</v>
      </c>
      <c r="R8" s="83">
        <v>2.5985166712501982E-3</v>
      </c>
      <c r="S8" s="84">
        <f t="shared" si="6"/>
        <v>2.7604144599019831E-2</v>
      </c>
      <c r="T8" s="85">
        <f>分析係数表!F11</f>
        <v>0.57857142857142863</v>
      </c>
      <c r="U8" s="86">
        <f t="shared" si="7"/>
        <v>1.5970969375147189E-2</v>
      </c>
      <c r="V8" s="87">
        <f>分析係数表!D11</f>
        <v>7.1428571428571426E-3</v>
      </c>
      <c r="W8" s="167">
        <f t="shared" si="8"/>
        <v>0</v>
      </c>
      <c r="X8" s="76">
        <f>分析係数表!E11</f>
        <v>7.1428571428571426E-3</v>
      </c>
      <c r="Y8" s="166">
        <f t="shared" si="9"/>
        <v>0</v>
      </c>
    </row>
    <row r="9" spans="1:25" x14ac:dyDescent="0.2">
      <c r="A9" s="6" t="s">
        <v>223</v>
      </c>
      <c r="B9" s="5" t="s">
        <v>191</v>
      </c>
      <c r="C9" s="90"/>
      <c r="D9" s="76">
        <f>投入係数表!Y9</f>
        <v>0</v>
      </c>
      <c r="E9" s="77">
        <f t="shared" si="0"/>
        <v>0</v>
      </c>
      <c r="F9" s="76">
        <f>分析係数表!C12</f>
        <v>6.9119669876203549E-2</v>
      </c>
      <c r="G9" s="77">
        <f t="shared" si="1"/>
        <v>0</v>
      </c>
      <c r="H9" s="77">
        <v>1.1112233566253459E-3</v>
      </c>
      <c r="I9" s="77">
        <f t="shared" si="2"/>
        <v>1.1112233566253459E-3</v>
      </c>
      <c r="J9" s="76">
        <f>分析係数表!G12</f>
        <v>0.14290902487742874</v>
      </c>
      <c r="K9" s="78">
        <f t="shared" si="3"/>
        <v>1.5880384631635142E-4</v>
      </c>
      <c r="L9" s="79"/>
      <c r="M9" s="80"/>
      <c r="N9" s="81">
        <f>分析係数表!H12</f>
        <v>9.3328844751164222E-2</v>
      </c>
      <c r="O9" s="82">
        <f t="shared" si="4"/>
        <v>2.382438378617616</v>
      </c>
      <c r="P9" s="76">
        <f>分析係数表!C12</f>
        <v>6.9119669876203549E-2</v>
      </c>
      <c r="Q9" s="82">
        <f t="shared" si="5"/>
        <v>0.16467335423044727</v>
      </c>
      <c r="R9" s="83">
        <v>0.18251802046156954</v>
      </c>
      <c r="S9" s="84">
        <f t="shared" si="6"/>
        <v>0.18362924381819487</v>
      </c>
      <c r="T9" s="85">
        <f>分析係数表!F12</f>
        <v>0.29616851280188849</v>
      </c>
      <c r="U9" s="86">
        <f t="shared" si="7"/>
        <v>5.438520004857015E-2</v>
      </c>
      <c r="V9" s="87">
        <f>分析係数表!D12</f>
        <v>3.0506627928091518E-2</v>
      </c>
      <c r="W9" s="167">
        <f t="shared" si="8"/>
        <v>0</v>
      </c>
      <c r="X9" s="76">
        <f>分析係数表!E12</f>
        <v>2.6874886508080623E-2</v>
      </c>
      <c r="Y9" s="166">
        <f t="shared" si="9"/>
        <v>0</v>
      </c>
    </row>
    <row r="10" spans="1:25" x14ac:dyDescent="0.2">
      <c r="A10" s="6" t="s">
        <v>224</v>
      </c>
      <c r="B10" s="5" t="s">
        <v>28</v>
      </c>
      <c r="C10" s="90"/>
      <c r="D10" s="76">
        <f>投入係数表!Y10</f>
        <v>3.4387132556849697E-3</v>
      </c>
      <c r="E10" s="77">
        <f t="shared" si="0"/>
        <v>0.34387132556849698</v>
      </c>
      <c r="F10" s="76">
        <f>分析係数表!C13</f>
        <v>0</v>
      </c>
      <c r="G10" s="77">
        <f t="shared" si="1"/>
        <v>0</v>
      </c>
      <c r="H10" s="77">
        <v>0</v>
      </c>
      <c r="I10" s="77">
        <f t="shared" si="2"/>
        <v>0</v>
      </c>
      <c r="J10" s="76">
        <f>分析係数表!G13</f>
        <v>0.24503449717750367</v>
      </c>
      <c r="K10" s="78">
        <f t="shared" si="3"/>
        <v>0</v>
      </c>
      <c r="L10" s="79"/>
      <c r="M10" s="80"/>
      <c r="N10" s="81">
        <f>分析係数表!H13</f>
        <v>1.4329798574875161E-2</v>
      </c>
      <c r="O10" s="82">
        <f t="shared" si="4"/>
        <v>0.36580182872366185</v>
      </c>
      <c r="P10" s="76">
        <f>分析係数表!C13</f>
        <v>0</v>
      </c>
      <c r="Q10" s="82">
        <f t="shared" si="5"/>
        <v>0</v>
      </c>
      <c r="R10" s="83">
        <v>0</v>
      </c>
      <c r="S10" s="84">
        <f t="shared" si="6"/>
        <v>0</v>
      </c>
      <c r="T10" s="85">
        <f>分析係数表!F13</f>
        <v>0.38229144888145516</v>
      </c>
      <c r="U10" s="86">
        <f t="shared" si="7"/>
        <v>0</v>
      </c>
      <c r="V10" s="87">
        <f>分析係数表!D13</f>
        <v>0.18806188584570355</v>
      </c>
      <c r="W10" s="167">
        <f t="shared" si="8"/>
        <v>0</v>
      </c>
      <c r="X10" s="76">
        <f>分析係数表!E13</f>
        <v>0.14384277650010455</v>
      </c>
      <c r="Y10" s="166">
        <f t="shared" si="9"/>
        <v>0</v>
      </c>
    </row>
    <row r="11" spans="1:25" x14ac:dyDescent="0.2">
      <c r="A11" s="6" t="s">
        <v>225</v>
      </c>
      <c r="B11" s="5" t="s">
        <v>268</v>
      </c>
      <c r="C11" s="90"/>
      <c r="D11" s="76">
        <f>投入係数表!Y11</f>
        <v>5.0027731558513588E-2</v>
      </c>
      <c r="E11" s="77">
        <f t="shared" si="0"/>
        <v>5.0027731558513588</v>
      </c>
      <c r="F11" s="76">
        <f>分析係数表!C14</f>
        <v>0.13476611883691525</v>
      </c>
      <c r="G11" s="77">
        <f t="shared" si="1"/>
        <v>0.67420432163559374</v>
      </c>
      <c r="H11" s="77">
        <v>0.76760848292600681</v>
      </c>
      <c r="I11" s="77">
        <f t="shared" si="2"/>
        <v>0.76760848292600681</v>
      </c>
      <c r="J11" s="76">
        <f>分析係数表!G14</f>
        <v>0.15992647058823528</v>
      </c>
      <c r="K11" s="78">
        <f t="shared" si="3"/>
        <v>0.12276091546794593</v>
      </c>
      <c r="L11" s="79"/>
      <c r="M11" s="80"/>
      <c r="N11" s="81">
        <f>分析係数表!H14</f>
        <v>1.1894742748134433E-3</v>
      </c>
      <c r="O11" s="82">
        <f t="shared" si="4"/>
        <v>3.0364129870562379E-2</v>
      </c>
      <c r="P11" s="76">
        <f>分析係数表!C14</f>
        <v>0.13476611883691525</v>
      </c>
      <c r="Q11" s="82">
        <f t="shared" si="5"/>
        <v>4.0920559345157381E-3</v>
      </c>
      <c r="R11" s="83">
        <v>4.0938773643902041E-2</v>
      </c>
      <c r="S11" s="84">
        <f t="shared" si="6"/>
        <v>0.80854725656990889</v>
      </c>
      <c r="T11" s="85">
        <f>分析係数表!F14</f>
        <v>0.29852941176470588</v>
      </c>
      <c r="U11" s="86">
        <f t="shared" si="7"/>
        <v>0.24137513688778162</v>
      </c>
      <c r="V11" s="87">
        <f>分析係数表!D14</f>
        <v>5.2205882352941178E-2</v>
      </c>
      <c r="W11" s="167">
        <f t="shared" si="8"/>
        <v>0</v>
      </c>
      <c r="X11" s="76">
        <f>分析係数表!E14</f>
        <v>3.6397058823529414E-2</v>
      </c>
      <c r="Y11" s="166">
        <f t="shared" si="9"/>
        <v>0</v>
      </c>
    </row>
    <row r="12" spans="1:25" x14ac:dyDescent="0.2">
      <c r="A12" s="6" t="s">
        <v>226</v>
      </c>
      <c r="B12" s="5" t="s">
        <v>29</v>
      </c>
      <c r="C12" s="90"/>
      <c r="D12" s="76">
        <f>投入係数表!Y12</f>
        <v>5.7681641708264009E-3</v>
      </c>
      <c r="E12" s="77">
        <f t="shared" si="0"/>
        <v>0.57681641708264009</v>
      </c>
      <c r="F12" s="76">
        <f>分析係数表!C15</f>
        <v>0</v>
      </c>
      <c r="G12" s="77">
        <f t="shared" si="1"/>
        <v>0</v>
      </c>
      <c r="H12" s="77">
        <v>0</v>
      </c>
      <c r="I12" s="77">
        <f t="shared" si="2"/>
        <v>0</v>
      </c>
      <c r="J12" s="76">
        <f>分析係数表!G15</f>
        <v>9.5137420718816063E-2</v>
      </c>
      <c r="K12" s="78">
        <f t="shared" si="3"/>
        <v>0</v>
      </c>
      <c r="L12" s="79"/>
      <c r="M12" s="80"/>
      <c r="N12" s="81">
        <f>分析係数表!H15</f>
        <v>8.595634853840543E-3</v>
      </c>
      <c r="O12" s="82">
        <f t="shared" si="4"/>
        <v>0.21942380642312057</v>
      </c>
      <c r="P12" s="76">
        <f>分析係数表!C15</f>
        <v>0</v>
      </c>
      <c r="Q12" s="82">
        <f t="shared" si="5"/>
        <v>0</v>
      </c>
      <c r="R12" s="83">
        <v>0</v>
      </c>
      <c r="S12" s="84">
        <f t="shared" si="6"/>
        <v>0</v>
      </c>
      <c r="T12" s="85">
        <f>分析係数表!F15</f>
        <v>0.30443974630021142</v>
      </c>
      <c r="U12" s="86">
        <f t="shared" si="7"/>
        <v>0</v>
      </c>
      <c r="V12" s="87">
        <f>分析係数表!D15</f>
        <v>2.5369978858350951E-2</v>
      </c>
      <c r="W12" s="167">
        <f t="shared" si="8"/>
        <v>0</v>
      </c>
      <c r="X12" s="76">
        <f>分析係数表!E15</f>
        <v>2.1141649048625793E-2</v>
      </c>
      <c r="Y12" s="166">
        <f t="shared" si="9"/>
        <v>0</v>
      </c>
    </row>
    <row r="13" spans="1:25" x14ac:dyDescent="0.2">
      <c r="A13" s="6" t="s">
        <v>227</v>
      </c>
      <c r="B13" s="5" t="s">
        <v>30</v>
      </c>
      <c r="C13" s="90"/>
      <c r="D13" s="76">
        <f>投入係数表!Y13</f>
        <v>1.2867443150305047E-2</v>
      </c>
      <c r="E13" s="77">
        <f t="shared" si="0"/>
        <v>1.2867443150305047</v>
      </c>
      <c r="F13" s="76">
        <f>分析係数表!C16</f>
        <v>4.9817336433078729E-2</v>
      </c>
      <c r="G13" s="77">
        <f t="shared" si="1"/>
        <v>6.410217444522609E-2</v>
      </c>
      <c r="H13" s="77">
        <v>7.4920425137010999E-2</v>
      </c>
      <c r="I13" s="77">
        <f t="shared" si="2"/>
        <v>7.4920425137010999E-2</v>
      </c>
      <c r="J13" s="76">
        <f>分析係数表!G16</f>
        <v>3.313253012048193E-2</v>
      </c>
      <c r="K13" s="78">
        <f t="shared" si="3"/>
        <v>2.4823032424913286E-3</v>
      </c>
      <c r="L13" s="79"/>
      <c r="M13" s="80"/>
      <c r="N13" s="81">
        <f>分析係数表!H16</f>
        <v>1.6966840599225718E-2</v>
      </c>
      <c r="O13" s="82">
        <f t="shared" si="4"/>
        <v>0.43311853173858783</v>
      </c>
      <c r="P13" s="76">
        <f>分析係数表!C16</f>
        <v>4.9817336433078729E-2</v>
      </c>
      <c r="Q13" s="82">
        <f t="shared" si="5"/>
        <v>2.1576811611022317E-2</v>
      </c>
      <c r="R13" s="83">
        <v>2.6295219214874065E-2</v>
      </c>
      <c r="S13" s="84">
        <f t="shared" si="6"/>
        <v>0.10121564435188507</v>
      </c>
      <c r="T13" s="85">
        <f>分析係数表!F16</f>
        <v>0.28614457831325302</v>
      </c>
      <c r="U13" s="86">
        <f t="shared" si="7"/>
        <v>2.8962307871774343E-2</v>
      </c>
      <c r="V13" s="87">
        <f>分析係数表!D16</f>
        <v>3.0120481927710843E-2</v>
      </c>
      <c r="W13" s="167">
        <f t="shared" si="8"/>
        <v>0</v>
      </c>
      <c r="X13" s="76">
        <f>分析係数表!E16</f>
        <v>1.8072289156626505E-2</v>
      </c>
      <c r="Y13" s="166">
        <f t="shared" si="9"/>
        <v>0</v>
      </c>
    </row>
    <row r="14" spans="1:25" x14ac:dyDescent="0.2">
      <c r="A14" s="6" t="s">
        <v>2</v>
      </c>
      <c r="B14" s="5" t="s">
        <v>365</v>
      </c>
      <c r="C14" s="90"/>
      <c r="D14" s="76">
        <f>投入係数表!Y14</f>
        <v>1.4309484193011647E-2</v>
      </c>
      <c r="E14" s="77">
        <f t="shared" si="0"/>
        <v>1.4309484193011648</v>
      </c>
      <c r="F14" s="76">
        <f>分析係数表!C17</f>
        <v>0.15217391304347827</v>
      </c>
      <c r="G14" s="77">
        <f t="shared" si="1"/>
        <v>0.21775302032843813</v>
      </c>
      <c r="H14" s="77">
        <v>0.26192105035020163</v>
      </c>
      <c r="I14" s="77">
        <f t="shared" si="2"/>
        <v>0.26192105035020163</v>
      </c>
      <c r="J14" s="76">
        <f>分析係数表!G17</f>
        <v>0.21460800902425267</v>
      </c>
      <c r="K14" s="78">
        <f t="shared" si="3"/>
        <v>5.6210355137197812E-2</v>
      </c>
      <c r="L14" s="79"/>
      <c r="M14" s="80"/>
      <c r="N14" s="81">
        <f>分析係数表!H17</f>
        <v>2.9400213207653033E-3</v>
      </c>
      <c r="O14" s="82">
        <f t="shared" si="4"/>
        <v>7.505096251025796E-2</v>
      </c>
      <c r="P14" s="76">
        <f>分析係数表!C17</f>
        <v>0.15217391304347827</v>
      </c>
      <c r="Q14" s="82">
        <f t="shared" si="5"/>
        <v>1.1420798642865342E-2</v>
      </c>
      <c r="R14" s="83">
        <v>2.9172349939463084E-2</v>
      </c>
      <c r="S14" s="84">
        <f t="shared" si="6"/>
        <v>0.29109340028966474</v>
      </c>
      <c r="T14" s="85">
        <f>分析係数表!F17</f>
        <v>0.3288212069937958</v>
      </c>
      <c r="U14" s="86">
        <f t="shared" si="7"/>
        <v>9.5717683231175701E-2</v>
      </c>
      <c r="V14" s="87">
        <f>分析係数表!D17</f>
        <v>7.4732092498589961E-2</v>
      </c>
      <c r="W14" s="167">
        <f t="shared" si="8"/>
        <v>0</v>
      </c>
      <c r="X14" s="76">
        <f>分析係数表!E17</f>
        <v>6.9655950366610264E-2</v>
      </c>
      <c r="Y14" s="166">
        <f t="shared" si="9"/>
        <v>0</v>
      </c>
    </row>
    <row r="15" spans="1:25" x14ac:dyDescent="0.2">
      <c r="A15" s="6" t="s">
        <v>3</v>
      </c>
      <c r="B15" s="5" t="s">
        <v>31</v>
      </c>
      <c r="C15" s="90"/>
      <c r="D15" s="76">
        <f>投入係数表!Y15</f>
        <v>5.7016084303937883E-2</v>
      </c>
      <c r="E15" s="77">
        <f t="shared" si="0"/>
        <v>5.7016084303937884</v>
      </c>
      <c r="F15" s="76">
        <f>分析係数表!C18</f>
        <v>0.51625386996904021</v>
      </c>
      <c r="G15" s="77">
        <f t="shared" si="1"/>
        <v>2.9434774172388982</v>
      </c>
      <c r="H15" s="77">
        <v>3.1058449331474547</v>
      </c>
      <c r="I15" s="77">
        <f t="shared" si="2"/>
        <v>3.1058449331474547</v>
      </c>
      <c r="J15" s="76">
        <f>分析係数表!G18</f>
        <v>0.21552579365079366</v>
      </c>
      <c r="K15" s="78">
        <f t="shared" si="3"/>
        <v>0.66938969417290139</v>
      </c>
      <c r="L15" s="79"/>
      <c r="M15" s="80"/>
      <c r="N15" s="81">
        <f>分析係数表!H18</f>
        <v>4.488582169107333E-4</v>
      </c>
      <c r="O15" s="82">
        <f t="shared" si="4"/>
        <v>1.1458162215306558E-2</v>
      </c>
      <c r="P15" s="76">
        <f>分析係数表!C18</f>
        <v>0.51625386996904021</v>
      </c>
      <c r="Q15" s="82">
        <f t="shared" si="5"/>
        <v>5.915320586385042E-3</v>
      </c>
      <c r="R15" s="83">
        <v>1.9110940972292986E-2</v>
      </c>
      <c r="S15" s="84">
        <f t="shared" si="6"/>
        <v>3.1249558741197476</v>
      </c>
      <c r="T15" s="85">
        <f>分析係数表!F18</f>
        <v>0.45783730158730157</v>
      </c>
      <c r="U15" s="86">
        <f t="shared" si="7"/>
        <v>1.4307213649863726</v>
      </c>
      <c r="V15" s="87">
        <f>分析係数表!D18</f>
        <v>4.1418650793650792E-2</v>
      </c>
      <c r="W15" s="167">
        <f t="shared" si="8"/>
        <v>0</v>
      </c>
      <c r="X15" s="76">
        <f>分析係数表!E18</f>
        <v>3.8690476190476192E-2</v>
      </c>
      <c r="Y15" s="166">
        <f t="shared" si="9"/>
        <v>0</v>
      </c>
    </row>
    <row r="16" spans="1:25" x14ac:dyDescent="0.2">
      <c r="A16" s="6" t="s">
        <v>4</v>
      </c>
      <c r="B16" s="5" t="s">
        <v>32</v>
      </c>
      <c r="C16" s="90"/>
      <c r="D16" s="76">
        <f>投入係数表!Y16</f>
        <v>2.4847476428175263E-2</v>
      </c>
      <c r="E16" s="77">
        <f t="shared" si="0"/>
        <v>2.4847476428175264</v>
      </c>
      <c r="F16" s="76">
        <f>分析係数表!C19</f>
        <v>8.2563671984326903E-2</v>
      </c>
      <c r="G16" s="77">
        <f t="shared" si="1"/>
        <v>0.2051498893454157</v>
      </c>
      <c r="H16" s="77">
        <v>0.27186567872001677</v>
      </c>
      <c r="I16" s="77">
        <f t="shared" si="2"/>
        <v>0.27186567872001677</v>
      </c>
      <c r="J16" s="76">
        <f>分析係数表!G19</f>
        <v>5.7971014492753624E-2</v>
      </c>
      <c r="K16" s="78">
        <f t="shared" si="3"/>
        <v>1.5760329201160394E-2</v>
      </c>
      <c r="L16" s="79"/>
      <c r="M16" s="80"/>
      <c r="N16" s="81">
        <f>分析係数表!H19</f>
        <v>-1.1221455422768333E-4</v>
      </c>
      <c r="O16" s="82">
        <f t="shared" si="4"/>
        <v>-2.8645405538266396E-3</v>
      </c>
      <c r="P16" s="76">
        <f>分析係数表!C19</f>
        <v>8.2563671984326903E-2</v>
      </c>
      <c r="Q16" s="82">
        <f t="shared" si="5"/>
        <v>-2.3650698667194479E-4</v>
      </c>
      <c r="R16" s="83">
        <v>1.7636437077261865E-3</v>
      </c>
      <c r="S16" s="84">
        <f t="shared" si="6"/>
        <v>0.27362932242774296</v>
      </c>
      <c r="T16" s="85">
        <f>分析係数表!F19</f>
        <v>0.2402745995423341</v>
      </c>
      <c r="U16" s="86">
        <f t="shared" si="7"/>
        <v>6.5746175869366152E-2</v>
      </c>
      <c r="V16" s="87">
        <f>分析係数表!D19</f>
        <v>4.6529366895499621E-2</v>
      </c>
      <c r="W16" s="167">
        <f t="shared" si="8"/>
        <v>0</v>
      </c>
      <c r="X16" s="76">
        <f>分析係数表!E19</f>
        <v>5.1106025934401222E-2</v>
      </c>
      <c r="Y16" s="166">
        <f t="shared" si="9"/>
        <v>0</v>
      </c>
    </row>
    <row r="17" spans="1:25" x14ac:dyDescent="0.2">
      <c r="A17" s="6" t="s">
        <v>5</v>
      </c>
      <c r="B17" s="5" t="s">
        <v>33</v>
      </c>
      <c r="C17" s="90"/>
      <c r="D17" s="76">
        <f>投入係数表!Y17</f>
        <v>9.539656128674431E-3</v>
      </c>
      <c r="E17" s="77">
        <f t="shared" si="0"/>
        <v>0.95396561286744308</v>
      </c>
      <c r="F17" s="76">
        <f>分析係数表!C20</f>
        <v>2.7239392352016778E-2</v>
      </c>
      <c r="G17" s="77">
        <f t="shared" si="1"/>
        <v>2.5985443619228426E-2</v>
      </c>
      <c r="H17" s="77">
        <v>3.3423236086259266E-2</v>
      </c>
      <c r="I17" s="77">
        <f t="shared" si="2"/>
        <v>3.3423236086259266E-2</v>
      </c>
      <c r="J17" s="76">
        <f>分析係数表!G20</f>
        <v>0.10507246376811594</v>
      </c>
      <c r="K17" s="78">
        <f t="shared" si="3"/>
        <v>3.5118617626866619E-3</v>
      </c>
      <c r="L17" s="79"/>
      <c r="M17" s="80"/>
      <c r="N17" s="81">
        <f>分析係数表!H20</f>
        <v>5.610727711384166E-4</v>
      </c>
      <c r="O17" s="82">
        <f t="shared" si="4"/>
        <v>1.4322702769133196E-2</v>
      </c>
      <c r="P17" s="76">
        <f>分析係数表!C20</f>
        <v>2.7239392352016778E-2</v>
      </c>
      <c r="Q17" s="82">
        <f t="shared" si="5"/>
        <v>3.9014172026973631E-4</v>
      </c>
      <c r="R17" s="83">
        <v>1.2958844240722044E-3</v>
      </c>
      <c r="S17" s="84">
        <f t="shared" si="6"/>
        <v>3.4719120510331471E-2</v>
      </c>
      <c r="T17" s="85">
        <f>分析係数表!F20</f>
        <v>0.2318840579710145</v>
      </c>
      <c r="U17" s="86">
        <f t="shared" si="7"/>
        <v>8.0508105531203415E-3</v>
      </c>
      <c r="V17" s="87">
        <f>分析係数表!D20</f>
        <v>0</v>
      </c>
      <c r="W17" s="167">
        <f t="shared" si="8"/>
        <v>0</v>
      </c>
      <c r="X17" s="76">
        <f>分析係数表!E20</f>
        <v>0</v>
      </c>
      <c r="Y17" s="166">
        <f t="shared" si="9"/>
        <v>0</v>
      </c>
    </row>
    <row r="18" spans="1:25" x14ac:dyDescent="0.2">
      <c r="A18" s="6" t="s">
        <v>6</v>
      </c>
      <c r="B18" s="5" t="s">
        <v>34</v>
      </c>
      <c r="C18" s="90"/>
      <c r="D18" s="76">
        <f>投入係数表!Y18</f>
        <v>0.1019412090959512</v>
      </c>
      <c r="E18" s="77">
        <f t="shared" si="0"/>
        <v>10.194120909595119</v>
      </c>
      <c r="F18" s="76">
        <f>分析係数表!C21</f>
        <v>0.24117205108940643</v>
      </c>
      <c r="G18" s="77">
        <f t="shared" si="1"/>
        <v>2.4585370488204603</v>
      </c>
      <c r="H18" s="77">
        <v>2.528662816225967</v>
      </c>
      <c r="I18" s="77">
        <f t="shared" si="2"/>
        <v>2.528662816225967</v>
      </c>
      <c r="J18" s="76">
        <f>分析係数表!G21</f>
        <v>0.28520236087689715</v>
      </c>
      <c r="K18" s="78">
        <f t="shared" si="3"/>
        <v>0.72118060504926929</v>
      </c>
      <c r="L18" s="79"/>
      <c r="M18" s="80"/>
      <c r="N18" s="81">
        <f>分析係数表!H21</f>
        <v>9.4260225551254001E-4</v>
      </c>
      <c r="O18" s="82">
        <f t="shared" si="4"/>
        <v>2.4062140652143772E-2</v>
      </c>
      <c r="P18" s="76">
        <f>分析係数表!C21</f>
        <v>0.24117205108940643</v>
      </c>
      <c r="Q18" s="82">
        <f t="shared" si="5"/>
        <v>5.8031158146793008E-3</v>
      </c>
      <c r="R18" s="83">
        <v>1.7087266364152462E-2</v>
      </c>
      <c r="S18" s="84">
        <f t="shared" si="6"/>
        <v>2.5457500825901196</v>
      </c>
      <c r="T18" s="85">
        <f>分析係数表!F21</f>
        <v>0.42559021922428331</v>
      </c>
      <c r="U18" s="86">
        <f t="shared" si="7"/>
        <v>1.0834463357397663</v>
      </c>
      <c r="V18" s="87">
        <f>分析係数表!D21</f>
        <v>8.8743676222596962E-2</v>
      </c>
      <c r="W18" s="167">
        <f t="shared" si="8"/>
        <v>0</v>
      </c>
      <c r="X18" s="76">
        <f>分析係数表!E21</f>
        <v>7.2512647554806076E-2</v>
      </c>
      <c r="Y18" s="166">
        <f t="shared" si="9"/>
        <v>0</v>
      </c>
    </row>
    <row r="19" spans="1:25" x14ac:dyDescent="0.2">
      <c r="A19" s="6" t="s">
        <v>7</v>
      </c>
      <c r="B19" s="5" t="s">
        <v>269</v>
      </c>
      <c r="C19" s="90"/>
      <c r="D19" s="76">
        <f>投入係数表!Y19</f>
        <v>6.8774265113699393E-3</v>
      </c>
      <c r="E19" s="77">
        <f t="shared" si="0"/>
        <v>0.68774265113699395</v>
      </c>
      <c r="F19" s="76">
        <f>分析係数表!C22</f>
        <v>3.5323801513877262E-2</v>
      </c>
      <c r="G19" s="77">
        <f t="shared" si="1"/>
        <v>2.4293684901390909E-2</v>
      </c>
      <c r="H19" s="77">
        <v>2.6747817873058737E-2</v>
      </c>
      <c r="I19" s="77">
        <f t="shared" si="2"/>
        <v>2.6747817873058737E-2</v>
      </c>
      <c r="J19" s="76">
        <f>分析係数表!G22</f>
        <v>0.19469026548672566</v>
      </c>
      <c r="K19" s="78">
        <f t="shared" si="3"/>
        <v>5.2075397628963908E-3</v>
      </c>
      <c r="L19" s="79"/>
      <c r="M19" s="80"/>
      <c r="N19" s="81">
        <f>分析係数表!H22</f>
        <v>4.4885821691073332E-5</v>
      </c>
      <c r="O19" s="82">
        <f t="shared" si="4"/>
        <v>1.1458162215306558E-3</v>
      </c>
      <c r="P19" s="76">
        <f>分析係数表!C22</f>
        <v>3.5323801513877262E-2</v>
      </c>
      <c r="Q19" s="82">
        <f t="shared" si="5"/>
        <v>4.0474584780729705E-5</v>
      </c>
      <c r="R19" s="83">
        <v>4.9677044461137018E-4</v>
      </c>
      <c r="S19" s="84">
        <f t="shared" si="6"/>
        <v>2.7244588317670106E-2</v>
      </c>
      <c r="T19" s="85">
        <f>分析係数表!F22</f>
        <v>0.41199606686332352</v>
      </c>
      <c r="U19" s="86">
        <f t="shared" si="7"/>
        <v>1.1224663230190536E-2</v>
      </c>
      <c r="V19" s="87">
        <f>分析係数表!D22</f>
        <v>8.6529006882989187E-2</v>
      </c>
      <c r="W19" s="167">
        <f t="shared" si="8"/>
        <v>0</v>
      </c>
      <c r="X19" s="76">
        <f>分析係数表!E22</f>
        <v>8.9478859390363819E-2</v>
      </c>
      <c r="Y19" s="166">
        <f t="shared" si="9"/>
        <v>0</v>
      </c>
    </row>
    <row r="20" spans="1:25" x14ac:dyDescent="0.2">
      <c r="A20" s="6" t="s">
        <v>8</v>
      </c>
      <c r="B20" s="5" t="s">
        <v>270</v>
      </c>
      <c r="C20" s="90"/>
      <c r="D20" s="76">
        <f>投入係数表!Y20</f>
        <v>1.1092623405435385E-4</v>
      </c>
      <c r="E20" s="77">
        <f t="shared" si="0"/>
        <v>1.1092623405435384E-2</v>
      </c>
      <c r="F20" s="76">
        <f>分析係数表!C23</f>
        <v>0</v>
      </c>
      <c r="G20" s="77">
        <f t="shared" si="1"/>
        <v>0</v>
      </c>
      <c r="H20" s="77">
        <v>0</v>
      </c>
      <c r="I20" s="77">
        <f t="shared" si="2"/>
        <v>0</v>
      </c>
      <c r="J20" s="76">
        <f>分析係数表!G23</f>
        <v>0.21571476472560636</v>
      </c>
      <c r="K20" s="78">
        <f t="shared" si="3"/>
        <v>0</v>
      </c>
      <c r="L20" s="79"/>
      <c r="M20" s="80"/>
      <c r="N20" s="81">
        <f>分析係数表!H23</f>
        <v>2.2442910845536666E-5</v>
      </c>
      <c r="O20" s="82">
        <f t="shared" si="4"/>
        <v>5.7290811076532791E-4</v>
      </c>
      <c r="P20" s="76">
        <f>分析係数表!C23</f>
        <v>0</v>
      </c>
      <c r="Q20" s="82">
        <f t="shared" si="5"/>
        <v>0</v>
      </c>
      <c r="R20" s="83">
        <v>0</v>
      </c>
      <c r="S20" s="84">
        <f t="shared" si="6"/>
        <v>0</v>
      </c>
      <c r="T20" s="85">
        <f>分析係数表!F23</f>
        <v>0.43970045825416343</v>
      </c>
      <c r="U20" s="86">
        <f t="shared" si="7"/>
        <v>0</v>
      </c>
      <c r="V20" s="87">
        <f>分析係数表!D23</f>
        <v>2.7830557728847658E-2</v>
      </c>
      <c r="W20" s="167">
        <f t="shared" si="8"/>
        <v>0</v>
      </c>
      <c r="X20" s="76">
        <f>分析係数表!E23</f>
        <v>2.7159941879959765E-2</v>
      </c>
      <c r="Y20" s="166">
        <f t="shared" si="9"/>
        <v>0</v>
      </c>
    </row>
    <row r="21" spans="1:25" x14ac:dyDescent="0.2">
      <c r="A21" s="6" t="s">
        <v>9</v>
      </c>
      <c r="B21" s="5" t="s">
        <v>271</v>
      </c>
      <c r="C21" s="90"/>
      <c r="D21" s="76">
        <f>投入係数表!Y21</f>
        <v>2.218524681087077E-4</v>
      </c>
      <c r="E21" s="77">
        <f t="shared" si="0"/>
        <v>2.2185246810870769E-2</v>
      </c>
      <c r="F21" s="76">
        <f>分析係数表!C24</f>
        <v>0.4951060358890701</v>
      </c>
      <c r="G21" s="77">
        <f t="shared" si="1"/>
        <v>1.0984049603750861E-2</v>
      </c>
      <c r="H21" s="77">
        <v>3.2519443542089216E-2</v>
      </c>
      <c r="I21" s="77">
        <f t="shared" si="2"/>
        <v>3.2519443542089216E-2</v>
      </c>
      <c r="J21" s="76">
        <f>分析係数表!G24</f>
        <v>0.20816733067729085</v>
      </c>
      <c r="K21" s="78">
        <f t="shared" si="3"/>
        <v>6.7694857572675763E-3</v>
      </c>
      <c r="L21" s="79"/>
      <c r="M21" s="80"/>
      <c r="N21" s="81">
        <f>分析係数表!H24</f>
        <v>3.5908657352858665E-4</v>
      </c>
      <c r="O21" s="82">
        <f t="shared" si="4"/>
        <v>9.1665297722452466E-3</v>
      </c>
      <c r="P21" s="76">
        <f>分析係数表!C24</f>
        <v>0.4951060358890701</v>
      </c>
      <c r="Q21" s="82">
        <f t="shared" si="5"/>
        <v>4.5384042183954842E-3</v>
      </c>
      <c r="R21" s="83">
        <v>2.2258071146686459E-2</v>
      </c>
      <c r="S21" s="84">
        <f t="shared" si="6"/>
        <v>5.4777514688775675E-2</v>
      </c>
      <c r="T21" s="85">
        <f>分析係数表!F24</f>
        <v>0.39043824701195218</v>
      </c>
      <c r="U21" s="86">
        <f t="shared" si="7"/>
        <v>2.1387236810757035E-2</v>
      </c>
      <c r="V21" s="87">
        <f>分析係数表!D24</f>
        <v>1.4940239043824702E-2</v>
      </c>
      <c r="W21" s="167">
        <f t="shared" si="8"/>
        <v>0</v>
      </c>
      <c r="X21" s="76">
        <f>分析係数表!E24</f>
        <v>1.0956175298804782E-2</v>
      </c>
      <c r="Y21" s="166">
        <f t="shared" si="9"/>
        <v>0</v>
      </c>
    </row>
    <row r="22" spans="1:25" x14ac:dyDescent="0.2">
      <c r="A22" s="6" t="s">
        <v>10</v>
      </c>
      <c r="B22" s="5" t="s">
        <v>272</v>
      </c>
      <c r="C22" s="90"/>
      <c r="D22" s="76">
        <f>投入係数表!Y22</f>
        <v>3.3277870216306157E-4</v>
      </c>
      <c r="E22" s="77">
        <f t="shared" si="0"/>
        <v>3.3277870216306155E-2</v>
      </c>
      <c r="F22" s="76">
        <f>分析係数表!C25</f>
        <v>2.1697016660209179E-2</v>
      </c>
      <c r="G22" s="77">
        <f t="shared" si="1"/>
        <v>7.2203050449947347E-4</v>
      </c>
      <c r="H22" s="77">
        <v>4.7688288227057639E-3</v>
      </c>
      <c r="I22" s="77">
        <f t="shared" si="2"/>
        <v>4.7688288227057639E-3</v>
      </c>
      <c r="J22" s="76">
        <f>分析係数表!G25</f>
        <v>0.19533527696793002</v>
      </c>
      <c r="K22" s="78">
        <f t="shared" si="3"/>
        <v>9.3152049889587798E-4</v>
      </c>
      <c r="L22" s="79"/>
      <c r="M22" s="80"/>
      <c r="N22" s="81">
        <f>分析係数表!H25</f>
        <v>5.2740840487011166E-4</v>
      </c>
      <c r="O22" s="82">
        <f t="shared" si="4"/>
        <v>1.3463340602985206E-2</v>
      </c>
      <c r="P22" s="76">
        <f>分析係数表!C25</f>
        <v>2.1697016660209179E-2</v>
      </c>
      <c r="Q22" s="82">
        <f t="shared" si="5"/>
        <v>2.9211432536504068E-4</v>
      </c>
      <c r="R22" s="83">
        <v>2.3483694198315266E-3</v>
      </c>
      <c r="S22" s="84">
        <f t="shared" si="6"/>
        <v>7.1171982425372905E-3</v>
      </c>
      <c r="T22" s="85">
        <f>分析係数表!F25</f>
        <v>0.34839650145772594</v>
      </c>
      <c r="U22" s="86">
        <f t="shared" si="7"/>
        <v>2.4796069678810675E-3</v>
      </c>
      <c r="V22" s="87">
        <f>分析係数表!D25</f>
        <v>0.22157434402332363</v>
      </c>
      <c r="W22" s="167">
        <f t="shared" si="8"/>
        <v>0</v>
      </c>
      <c r="X22" s="76">
        <f>分析係数表!E25</f>
        <v>0.11661807580174927</v>
      </c>
      <c r="Y22" s="166">
        <f t="shared" si="9"/>
        <v>0</v>
      </c>
    </row>
    <row r="23" spans="1:25" x14ac:dyDescent="0.2">
      <c r="A23" s="6" t="s">
        <v>11</v>
      </c>
      <c r="B23" s="5" t="s">
        <v>35</v>
      </c>
      <c r="C23" s="90"/>
      <c r="D23" s="76">
        <f>投入係数表!Y23</f>
        <v>8.4303937881308934E-3</v>
      </c>
      <c r="E23" s="77">
        <f t="shared" si="0"/>
        <v>0.84303937881308932</v>
      </c>
      <c r="F23" s="76">
        <f>分析係数表!C26</f>
        <v>0.4020083102493075</v>
      </c>
      <c r="G23" s="77">
        <f t="shared" si="1"/>
        <v>0.33890883615027589</v>
      </c>
      <c r="H23" s="77">
        <v>0.37728680728259784</v>
      </c>
      <c r="I23" s="77">
        <f t="shared" si="2"/>
        <v>0.37728680728259784</v>
      </c>
      <c r="J23" s="76">
        <f>分析係数表!G26</f>
        <v>0.19660602354380063</v>
      </c>
      <c r="K23" s="78">
        <f t="shared" si="3"/>
        <v>7.4176858915367808E-2</v>
      </c>
      <c r="L23" s="79"/>
      <c r="M23" s="80"/>
      <c r="N23" s="81">
        <f>分析係数表!H26</f>
        <v>1.0985804858890199E-2</v>
      </c>
      <c r="O23" s="82">
        <f t="shared" si="4"/>
        <v>0.28043852021962801</v>
      </c>
      <c r="P23" s="76">
        <f>分析係数表!C26</f>
        <v>0.4020083102493075</v>
      </c>
      <c r="Q23" s="82">
        <f t="shared" si="5"/>
        <v>0.11273861564230891</v>
      </c>
      <c r="R23" s="83">
        <v>0.12475840131536586</v>
      </c>
      <c r="S23" s="84">
        <f t="shared" si="6"/>
        <v>0.50204520859796364</v>
      </c>
      <c r="T23" s="85">
        <f>分析係数表!F26</f>
        <v>0.33374101819293683</v>
      </c>
      <c r="U23" s="86">
        <f t="shared" si="7"/>
        <v>0.16755307909636974</v>
      </c>
      <c r="V23" s="87">
        <f>分析係数表!D26</f>
        <v>1.513530041278092E-2</v>
      </c>
      <c r="W23" s="167">
        <f t="shared" si="8"/>
        <v>0</v>
      </c>
      <c r="X23" s="76">
        <f>分析係数表!E26</f>
        <v>1.5288182235132243E-2</v>
      </c>
      <c r="Y23" s="166">
        <f t="shared" si="9"/>
        <v>0</v>
      </c>
    </row>
    <row r="24" spans="1:25" x14ac:dyDescent="0.2">
      <c r="A24" s="6" t="s">
        <v>12</v>
      </c>
      <c r="B24" s="5" t="s">
        <v>366</v>
      </c>
      <c r="C24" s="90"/>
      <c r="D24" s="76">
        <f>投入係数表!Y24</f>
        <v>1.6638935108153079E-3</v>
      </c>
      <c r="E24" s="77">
        <f t="shared" si="0"/>
        <v>0.16638935108153077</v>
      </c>
      <c r="F24" s="76">
        <f>分析係数表!C27</f>
        <v>0.43829355002539361</v>
      </c>
      <c r="G24" s="77">
        <f t="shared" si="1"/>
        <v>7.2927379371945683E-2</v>
      </c>
      <c r="H24" s="77">
        <v>7.7615272001385585E-2</v>
      </c>
      <c r="I24" s="77">
        <f t="shared" si="2"/>
        <v>7.7615272001385585E-2</v>
      </c>
      <c r="J24" s="76">
        <f>分析係数表!G27</f>
        <v>0.17011899515204937</v>
      </c>
      <c r="K24" s="78">
        <f t="shared" si="3"/>
        <v>1.3203832081328708E-2</v>
      </c>
      <c r="L24" s="79"/>
      <c r="M24" s="80"/>
      <c r="N24" s="81">
        <f>分析係数表!H27</f>
        <v>1.1098019413117881E-2</v>
      </c>
      <c r="O24" s="82">
        <f t="shared" si="4"/>
        <v>0.28330306077345463</v>
      </c>
      <c r="P24" s="76">
        <f>分析係数表!C27</f>
        <v>0.43829355002539361</v>
      </c>
      <c r="Q24" s="82">
        <f t="shared" si="5"/>
        <v>0.12416990423945726</v>
      </c>
      <c r="R24" s="83">
        <v>0.12706696664202755</v>
      </c>
      <c r="S24" s="84">
        <f t="shared" si="6"/>
        <v>0.20468223864341312</v>
      </c>
      <c r="T24" s="85">
        <f>分析係数表!F27</f>
        <v>0.31996474217717058</v>
      </c>
      <c r="U24" s="86">
        <f t="shared" si="7"/>
        <v>6.5491099715785775E-2</v>
      </c>
      <c r="V24" s="87">
        <f>分析係数表!D27</f>
        <v>4.2309387395328336E-2</v>
      </c>
      <c r="W24" s="167">
        <f t="shared" si="8"/>
        <v>0</v>
      </c>
      <c r="X24" s="76">
        <f>分析係数表!E27</f>
        <v>4.9360951961216398E-2</v>
      </c>
      <c r="Y24" s="166">
        <f t="shared" si="9"/>
        <v>0</v>
      </c>
    </row>
    <row r="25" spans="1:25" x14ac:dyDescent="0.2">
      <c r="A25" s="6" t="s">
        <v>13</v>
      </c>
      <c r="B25" s="5" t="s">
        <v>192</v>
      </c>
      <c r="C25" s="90"/>
      <c r="D25" s="76">
        <f>投入係数表!Y25</f>
        <v>0</v>
      </c>
      <c r="E25" s="77">
        <f t="shared" si="0"/>
        <v>0</v>
      </c>
      <c r="F25" s="76">
        <f>分析係数表!C28</f>
        <v>5.3001622498647927E-2</v>
      </c>
      <c r="G25" s="77">
        <f t="shared" si="1"/>
        <v>0</v>
      </c>
      <c r="H25" s="77">
        <v>9.2998335430229308E-3</v>
      </c>
      <c r="I25" s="77">
        <f t="shared" si="2"/>
        <v>9.2998335430229308E-3</v>
      </c>
      <c r="J25" s="76">
        <f>分析係数表!G28</f>
        <v>0.12481857764876633</v>
      </c>
      <c r="K25" s="78">
        <f t="shared" si="3"/>
        <v>1.1607919952104093E-3</v>
      </c>
      <c r="L25" s="79"/>
      <c r="M25" s="80"/>
      <c r="N25" s="81">
        <f>分析係数表!H28</f>
        <v>2.0793356898389723E-2</v>
      </c>
      <c r="O25" s="82">
        <f t="shared" si="4"/>
        <v>0.53079936462407629</v>
      </c>
      <c r="P25" s="76">
        <f>分析係数表!C28</f>
        <v>5.3001622498647927E-2</v>
      </c>
      <c r="Q25" s="82">
        <f t="shared" si="5"/>
        <v>2.8133227546327466E-2</v>
      </c>
      <c r="R25" s="83">
        <v>3.0463021164972088E-2</v>
      </c>
      <c r="S25" s="84">
        <f t="shared" si="6"/>
        <v>3.9762854707995017E-2</v>
      </c>
      <c r="T25" s="85">
        <f>分析係数表!F28</f>
        <v>0.21335268505079827</v>
      </c>
      <c r="U25" s="86">
        <f t="shared" si="7"/>
        <v>8.4835118172355128E-3</v>
      </c>
      <c r="V25" s="87">
        <f>分析係数表!D28</f>
        <v>0.1204644412191582</v>
      </c>
      <c r="W25" s="167">
        <f t="shared" si="8"/>
        <v>0</v>
      </c>
      <c r="X25" s="76">
        <f>分析係数表!E28</f>
        <v>0.11683599419448476</v>
      </c>
      <c r="Y25" s="166">
        <f t="shared" si="9"/>
        <v>0</v>
      </c>
    </row>
    <row r="26" spans="1:25" x14ac:dyDescent="0.2">
      <c r="A26" s="6" t="s">
        <v>14</v>
      </c>
      <c r="B26" s="5" t="s">
        <v>50</v>
      </c>
      <c r="C26" s="90"/>
      <c r="D26" s="76">
        <f>投入係数表!Y26</f>
        <v>3.3277870216306157E-3</v>
      </c>
      <c r="E26" s="77">
        <f t="shared" si="0"/>
        <v>0.33277870216306155</v>
      </c>
      <c r="F26" s="76">
        <f>分析係数表!C29</f>
        <v>0.65190409026798313</v>
      </c>
      <c r="G26" s="77">
        <f t="shared" si="1"/>
        <v>0.21693979709417074</v>
      </c>
      <c r="H26" s="77">
        <v>0.39456968441148649</v>
      </c>
      <c r="I26" s="77">
        <f t="shared" si="2"/>
        <v>0.39456968441148649</v>
      </c>
      <c r="J26" s="76">
        <f>分析係数表!G29</f>
        <v>0.25912644337660473</v>
      </c>
      <c r="K26" s="78">
        <f t="shared" si="3"/>
        <v>0.10224343898577785</v>
      </c>
      <c r="L26" s="79"/>
      <c r="M26" s="80"/>
      <c r="N26" s="81">
        <f>分析係数表!H29</f>
        <v>1.0054424058800426E-2</v>
      </c>
      <c r="O26" s="82">
        <f t="shared" si="4"/>
        <v>0.25666283362286685</v>
      </c>
      <c r="P26" s="76">
        <f>分析係数表!C29</f>
        <v>0.65190409026798313</v>
      </c>
      <c r="Q26" s="82">
        <f t="shared" si="5"/>
        <v>0.16731955105851773</v>
      </c>
      <c r="R26" s="83">
        <v>0.28528145178298459</v>
      </c>
      <c r="S26" s="84">
        <f t="shared" si="6"/>
        <v>0.67985113619447102</v>
      </c>
      <c r="T26" s="85">
        <f>分析係数表!F29</f>
        <v>0.37595926271247221</v>
      </c>
      <c r="U26" s="86">
        <f t="shared" si="7"/>
        <v>0.25559633191790987</v>
      </c>
      <c r="V26" s="87">
        <f>分析係数表!D29</f>
        <v>5.8165387649716703E-2</v>
      </c>
      <c r="W26" s="167">
        <f t="shared" si="8"/>
        <v>0</v>
      </c>
      <c r="X26" s="76">
        <f>分析係数表!E29</f>
        <v>4.2817184250161372E-2</v>
      </c>
      <c r="Y26" s="166">
        <f t="shared" si="9"/>
        <v>0</v>
      </c>
    </row>
    <row r="27" spans="1:25" x14ac:dyDescent="0.2">
      <c r="A27" s="6" t="s">
        <v>15</v>
      </c>
      <c r="B27" s="5" t="s">
        <v>36</v>
      </c>
      <c r="C27" s="75">
        <f>最終需要_まとめ!C28</f>
        <v>100</v>
      </c>
      <c r="D27" s="76">
        <f>投入係数表!Y27</f>
        <v>6.6555740432612314E-4</v>
      </c>
      <c r="E27" s="77">
        <f t="shared" si="0"/>
        <v>6.6555740432612309E-2</v>
      </c>
      <c r="F27" s="76">
        <f>分析係数表!C30</f>
        <v>1</v>
      </c>
      <c r="G27" s="77">
        <f t="shared" si="1"/>
        <v>6.6555740432612309E-2</v>
      </c>
      <c r="H27" s="77">
        <v>0.13751384137815767</v>
      </c>
      <c r="I27" s="77">
        <f t="shared" si="2"/>
        <v>100.13751384137815</v>
      </c>
      <c r="J27" s="76">
        <f>分析係数表!G30</f>
        <v>0.34475873544093177</v>
      </c>
      <c r="K27" s="78">
        <f t="shared" si="3"/>
        <v>34.523282642152331</v>
      </c>
      <c r="L27" s="79"/>
      <c r="M27" s="80"/>
      <c r="N27" s="81">
        <f>分析係数表!H30</f>
        <v>0</v>
      </c>
      <c r="O27" s="82">
        <f t="shared" si="4"/>
        <v>0</v>
      </c>
      <c r="P27" s="76">
        <f>分析係数表!C30</f>
        <v>1</v>
      </c>
      <c r="Q27" s="82">
        <f t="shared" si="5"/>
        <v>0</v>
      </c>
      <c r="R27" s="83">
        <v>6.2881085746538307E-2</v>
      </c>
      <c r="S27" s="84">
        <f t="shared" si="6"/>
        <v>100.20039492712469</v>
      </c>
      <c r="T27" s="85">
        <f>分析係数表!F30</f>
        <v>0.43948973932334995</v>
      </c>
      <c r="U27" s="86">
        <f t="shared" si="7"/>
        <v>44.037045446618748</v>
      </c>
      <c r="V27" s="87">
        <f>分析係数表!D30</f>
        <v>0.13666112035496394</v>
      </c>
      <c r="W27" s="167">
        <f t="shared" si="8"/>
        <v>14</v>
      </c>
      <c r="X27" s="76">
        <f>分析係数表!E30</f>
        <v>8.1752634498058793E-2</v>
      </c>
      <c r="Y27" s="166">
        <f t="shared" si="9"/>
        <v>8</v>
      </c>
    </row>
    <row r="28" spans="1:25" x14ac:dyDescent="0.2">
      <c r="A28" s="6" t="s">
        <v>16</v>
      </c>
      <c r="B28" s="5" t="s">
        <v>193</v>
      </c>
      <c r="C28" s="90"/>
      <c r="D28" s="76">
        <f>投入係数表!Y28</f>
        <v>3.1059345535219079E-3</v>
      </c>
      <c r="E28" s="77">
        <f t="shared" si="0"/>
        <v>0.31059345535219079</v>
      </c>
      <c r="F28" s="76">
        <f>分析係数表!C31</f>
        <v>0.24163027656477443</v>
      </c>
      <c r="G28" s="77">
        <f t="shared" si="1"/>
        <v>7.5048782515958784E-2</v>
      </c>
      <c r="H28" s="77">
        <v>0.1872028667799959</v>
      </c>
      <c r="I28" s="77">
        <f t="shared" si="2"/>
        <v>0.1872028667799959</v>
      </c>
      <c r="J28" s="76">
        <f>分析係数表!G31</f>
        <v>7.02247191011236E-2</v>
      </c>
      <c r="K28" s="78">
        <f t="shared" si="3"/>
        <v>1.3146268734550274E-2</v>
      </c>
      <c r="L28" s="79"/>
      <c r="M28" s="80"/>
      <c r="N28" s="81">
        <f>分析係数表!H31</f>
        <v>2.3138641081748304E-2</v>
      </c>
      <c r="O28" s="82">
        <f t="shared" si="4"/>
        <v>0.59066826219905311</v>
      </c>
      <c r="P28" s="76">
        <f>分析係数表!C31</f>
        <v>0.24163027656477443</v>
      </c>
      <c r="Q28" s="82">
        <f t="shared" si="5"/>
        <v>0.14272333555319189</v>
      </c>
      <c r="R28" s="83">
        <v>0.18874572559871558</v>
      </c>
      <c r="S28" s="84">
        <f t="shared" si="6"/>
        <v>0.37594859237871148</v>
      </c>
      <c r="T28" s="85">
        <f>分析係数表!F31</f>
        <v>0.24349497338852749</v>
      </c>
      <c r="U28" s="86">
        <f t="shared" si="7"/>
        <v>9.1541592496708721E-2</v>
      </c>
      <c r="V28" s="87">
        <f>分析係数表!D31</f>
        <v>2.9568302779420464E-4</v>
      </c>
      <c r="W28" s="167">
        <f t="shared" si="8"/>
        <v>0</v>
      </c>
      <c r="X28" s="76">
        <f>分析係数表!E31</f>
        <v>2.9568302779420464E-4</v>
      </c>
      <c r="Y28" s="166">
        <f t="shared" si="9"/>
        <v>0</v>
      </c>
    </row>
    <row r="29" spans="1:25" x14ac:dyDescent="0.2">
      <c r="A29" s="6" t="s">
        <v>17</v>
      </c>
      <c r="B29" s="5" t="s">
        <v>273</v>
      </c>
      <c r="C29" s="90"/>
      <c r="D29" s="76">
        <f>投入係数表!Y29</f>
        <v>7.7648363838047697E-4</v>
      </c>
      <c r="E29" s="77">
        <f t="shared" si="0"/>
        <v>7.7648363838047699E-2</v>
      </c>
      <c r="F29" s="76">
        <f>分析係数表!C32</f>
        <v>0.66123499142367059</v>
      </c>
      <c r="G29" s="77">
        <f t="shared" si="1"/>
        <v>5.1343815196513522E-2</v>
      </c>
      <c r="H29" s="77">
        <v>7.489200697464525E-2</v>
      </c>
      <c r="I29" s="77">
        <f t="shared" si="2"/>
        <v>7.489200697464525E-2</v>
      </c>
      <c r="J29" s="76">
        <f>分析係数表!G32</f>
        <v>0.1404639175257732</v>
      </c>
      <c r="K29" s="78">
        <f t="shared" si="3"/>
        <v>1.0519624691026202E-2</v>
      </c>
      <c r="L29" s="79"/>
      <c r="M29" s="80"/>
      <c r="N29" s="81">
        <f>分析係数表!H32</f>
        <v>6.5982157885877794E-3</v>
      </c>
      <c r="O29" s="82">
        <f t="shared" si="4"/>
        <v>0.16843498456500638</v>
      </c>
      <c r="P29" s="76">
        <f>分析係数表!C32</f>
        <v>0.66123499142367059</v>
      </c>
      <c r="Q29" s="82">
        <f t="shared" si="5"/>
        <v>0.11137510557428809</v>
      </c>
      <c r="R29" s="83">
        <v>0.14652506471490651</v>
      </c>
      <c r="S29" s="84">
        <f t="shared" si="6"/>
        <v>0.22141707168955177</v>
      </c>
      <c r="T29" s="85">
        <f>分析係数表!F32</f>
        <v>0.47938144329896909</v>
      </c>
      <c r="U29" s="86">
        <f t="shared" si="7"/>
        <v>0.10614323539756863</v>
      </c>
      <c r="V29" s="87">
        <f>分析係数表!D32</f>
        <v>7.7319587628865982E-3</v>
      </c>
      <c r="W29" s="167">
        <f t="shared" si="8"/>
        <v>0</v>
      </c>
      <c r="X29" s="76">
        <f>分析係数表!E32</f>
        <v>1.1597938144329897E-2</v>
      </c>
      <c r="Y29" s="166">
        <f t="shared" si="9"/>
        <v>0</v>
      </c>
    </row>
    <row r="30" spans="1:25" x14ac:dyDescent="0.2">
      <c r="A30" s="6" t="s">
        <v>18</v>
      </c>
      <c r="B30" s="5" t="s">
        <v>274</v>
      </c>
      <c r="C30" s="90"/>
      <c r="D30" s="76">
        <f>投入係数表!Y30</f>
        <v>1.9966722129783694E-3</v>
      </c>
      <c r="E30" s="77">
        <f t="shared" si="0"/>
        <v>0.19966722129783696</v>
      </c>
      <c r="F30" s="76">
        <f>分析係数表!C33</f>
        <v>1</v>
      </c>
      <c r="G30" s="77">
        <f t="shared" si="1"/>
        <v>0.19966722129783696</v>
      </c>
      <c r="H30" s="77">
        <v>0.24925505839303211</v>
      </c>
      <c r="I30" s="77">
        <f t="shared" si="2"/>
        <v>0.24925505839303211</v>
      </c>
      <c r="J30" s="76">
        <f>分析係数表!G33</f>
        <v>0.50865580448065173</v>
      </c>
      <c r="K30" s="78">
        <f t="shared" si="3"/>
        <v>0.12678503224777957</v>
      </c>
      <c r="L30" s="79"/>
      <c r="M30" s="80"/>
      <c r="N30" s="81">
        <f>分析係数表!H33</f>
        <v>9.7626662178084496E-4</v>
      </c>
      <c r="O30" s="82">
        <f t="shared" si="4"/>
        <v>2.4921502818291762E-2</v>
      </c>
      <c r="P30" s="76">
        <f>分析係数表!C33</f>
        <v>1</v>
      </c>
      <c r="Q30" s="82">
        <f t="shared" si="5"/>
        <v>2.4921502818291762E-2</v>
      </c>
      <c r="R30" s="83">
        <v>9.4423444165116402E-2</v>
      </c>
      <c r="S30" s="84">
        <f t="shared" si="6"/>
        <v>0.34367850255814852</v>
      </c>
      <c r="T30" s="85">
        <f>分析係数表!F33</f>
        <v>0.64307535641547864</v>
      </c>
      <c r="U30" s="86">
        <f t="shared" si="7"/>
        <v>0.22101117552491936</v>
      </c>
      <c r="V30" s="87">
        <f>分析係数表!D33</f>
        <v>3.4623217922606926E-2</v>
      </c>
      <c r="W30" s="167">
        <f t="shared" si="8"/>
        <v>0</v>
      </c>
      <c r="X30" s="76">
        <f>分析係数表!E33</f>
        <v>3.0549898167006109E-2</v>
      </c>
      <c r="Y30" s="166">
        <f t="shared" si="9"/>
        <v>0</v>
      </c>
    </row>
    <row r="31" spans="1:25" x14ac:dyDescent="0.2">
      <c r="A31" s="6" t="s">
        <v>19</v>
      </c>
      <c r="B31" s="5" t="s">
        <v>275</v>
      </c>
      <c r="C31" s="90"/>
      <c r="D31" s="76">
        <f>投入係数表!Y31</f>
        <v>5.9012756516916252E-2</v>
      </c>
      <c r="E31" s="77">
        <f t="shared" si="0"/>
        <v>5.9012756516916252</v>
      </c>
      <c r="F31" s="76">
        <f>分析係数表!C34</f>
        <v>0.39190090916673614</v>
      </c>
      <c r="G31" s="77">
        <f t="shared" si="1"/>
        <v>2.3127152931414714</v>
      </c>
      <c r="H31" s="77">
        <v>2.5886413232085212</v>
      </c>
      <c r="I31" s="77">
        <f t="shared" si="2"/>
        <v>2.5886413232085212</v>
      </c>
      <c r="J31" s="76">
        <f>分析係数表!G34</f>
        <v>0.42497247587591475</v>
      </c>
      <c r="K31" s="78">
        <f t="shared" si="3"/>
        <v>1.1001013122786294</v>
      </c>
      <c r="L31" s="79"/>
      <c r="M31" s="80"/>
      <c r="N31" s="81">
        <f>分析係数表!H34</f>
        <v>0.16350782696515739</v>
      </c>
      <c r="O31" s="82">
        <f t="shared" si="4"/>
        <v>4.1739220409807967</v>
      </c>
      <c r="P31" s="76">
        <f>分析係数表!C34</f>
        <v>0.39190090916673614</v>
      </c>
      <c r="Q31" s="82">
        <f t="shared" si="5"/>
        <v>1.6357638426514531</v>
      </c>
      <c r="R31" s="83">
        <v>1.8125186105781113</v>
      </c>
      <c r="S31" s="84">
        <f t="shared" si="6"/>
        <v>4.4011599337866327</v>
      </c>
      <c r="T31" s="85">
        <f>分析係数表!F34</f>
        <v>0.69697558448287023</v>
      </c>
      <c r="U31" s="86">
        <f t="shared" si="7"/>
        <v>3.0675010172535289</v>
      </c>
      <c r="V31" s="87">
        <f>分析係数表!D34</f>
        <v>0.24415517129719577</v>
      </c>
      <c r="W31" s="167">
        <f t="shared" si="8"/>
        <v>1</v>
      </c>
      <c r="X31" s="76">
        <f>分析係数表!E34</f>
        <v>0.16831811411178033</v>
      </c>
      <c r="Y31" s="166">
        <f t="shared" si="9"/>
        <v>1</v>
      </c>
    </row>
    <row r="32" spans="1:25" x14ac:dyDescent="0.2">
      <c r="A32" s="6" t="s">
        <v>20</v>
      </c>
      <c r="B32" s="5" t="s">
        <v>37</v>
      </c>
      <c r="C32" s="90"/>
      <c r="D32" s="76">
        <f>投入係数表!Y32</f>
        <v>1.2534664448141986E-2</v>
      </c>
      <c r="E32" s="77">
        <f t="shared" si="0"/>
        <v>1.2534664448141986</v>
      </c>
      <c r="F32" s="76">
        <f>分析係数表!C35</f>
        <v>0.83185840707964598</v>
      </c>
      <c r="G32" s="77">
        <f t="shared" si="1"/>
        <v>1.0427066001109262</v>
      </c>
      <c r="H32" s="77">
        <v>1.2774592823116078</v>
      </c>
      <c r="I32" s="77">
        <f t="shared" si="2"/>
        <v>1.2774592823116078</v>
      </c>
      <c r="J32" s="76">
        <f>分析係数表!G35</f>
        <v>0.3136968085106383</v>
      </c>
      <c r="K32" s="78">
        <f t="shared" si="3"/>
        <v>0.40073489986344185</v>
      </c>
      <c r="L32" s="79"/>
      <c r="M32" s="80"/>
      <c r="N32" s="81">
        <f>分析係数表!H35</f>
        <v>6.1560904449307077E-2</v>
      </c>
      <c r="O32" s="82">
        <f t="shared" si="4"/>
        <v>1.5714869478292945</v>
      </c>
      <c r="P32" s="76">
        <f>分析係数表!C35</f>
        <v>0.83185840707964598</v>
      </c>
      <c r="Q32" s="82">
        <f t="shared" si="5"/>
        <v>1.3072546291677316</v>
      </c>
      <c r="R32" s="83">
        <v>1.6186841629220061</v>
      </c>
      <c r="S32" s="84">
        <f t="shared" si="6"/>
        <v>2.8961434452336139</v>
      </c>
      <c r="T32" s="85">
        <f>分析係数表!F35</f>
        <v>0.6388297872340426</v>
      </c>
      <c r="U32" s="86">
        <f t="shared" si="7"/>
        <v>1.8501427009178566</v>
      </c>
      <c r="V32" s="87">
        <f>分析係数表!D35</f>
        <v>5.8377659574468083E-2</v>
      </c>
      <c r="W32" s="167">
        <f t="shared" si="8"/>
        <v>0</v>
      </c>
      <c r="X32" s="76">
        <f>分析係数表!E35</f>
        <v>5.1994680851063832E-2</v>
      </c>
      <c r="Y32" s="166">
        <f t="shared" si="9"/>
        <v>0</v>
      </c>
    </row>
    <row r="33" spans="1:25" x14ac:dyDescent="0.2">
      <c r="A33" s="6" t="s">
        <v>21</v>
      </c>
      <c r="B33" s="5" t="s">
        <v>38</v>
      </c>
      <c r="C33" s="90"/>
      <c r="D33" s="76">
        <f>投入係数表!Y33</f>
        <v>3.4387132556849697E-3</v>
      </c>
      <c r="E33" s="77">
        <f t="shared" si="0"/>
        <v>0.34387132556849698</v>
      </c>
      <c r="F33" s="76">
        <f>分析係数表!C36</f>
        <v>0.68845717526942707</v>
      </c>
      <c r="G33" s="77">
        <f t="shared" si="1"/>
        <v>0.23674068145704094</v>
      </c>
      <c r="H33" s="77">
        <v>0.38113687976757959</v>
      </c>
      <c r="I33" s="77">
        <f t="shared" si="2"/>
        <v>0.38113687976757959</v>
      </c>
      <c r="J33" s="76">
        <f>分析係数表!G36</f>
        <v>1.8590797041906328E-2</v>
      </c>
      <c r="K33" s="78">
        <f t="shared" si="3"/>
        <v>7.0856383769445268E-3</v>
      </c>
      <c r="L33" s="79"/>
      <c r="M33" s="80"/>
      <c r="N33" s="81">
        <f>分析係数表!H36</f>
        <v>0.13660999831678169</v>
      </c>
      <c r="O33" s="82">
        <f t="shared" si="4"/>
        <v>3.4872916702285512</v>
      </c>
      <c r="P33" s="76">
        <f>分析係数表!C36</f>
        <v>0.68845717526942707</v>
      </c>
      <c r="Q33" s="82">
        <f t="shared" si="5"/>
        <v>2.4008509726261509</v>
      </c>
      <c r="R33" s="83">
        <v>2.5493402571962251</v>
      </c>
      <c r="S33" s="84">
        <f t="shared" si="6"/>
        <v>2.9304771369638045</v>
      </c>
      <c r="T33" s="85">
        <f>分析係数表!F36</f>
        <v>0.88331963845521777</v>
      </c>
      <c r="U33" s="86">
        <f t="shared" si="7"/>
        <v>2.5885480051241494</v>
      </c>
      <c r="V33" s="87">
        <f>分析係数表!D36</f>
        <v>1.4071487263763352E-2</v>
      </c>
      <c r="W33" s="167">
        <f t="shared" si="8"/>
        <v>0</v>
      </c>
      <c r="X33" s="76">
        <f>分析係数表!E36</f>
        <v>2.8759244042728021E-3</v>
      </c>
      <c r="Y33" s="166">
        <f t="shared" si="9"/>
        <v>0</v>
      </c>
    </row>
    <row r="34" spans="1:25" x14ac:dyDescent="0.2">
      <c r="A34" s="6" t="s">
        <v>22</v>
      </c>
      <c r="B34" s="5" t="s">
        <v>378</v>
      </c>
      <c r="C34" s="90"/>
      <c r="D34" s="76">
        <f>投入係数表!Y34</f>
        <v>2.6511369938990573E-2</v>
      </c>
      <c r="E34" s="77">
        <f t="shared" si="0"/>
        <v>2.6511369938990574</v>
      </c>
      <c r="F34" s="76">
        <f>分析係数表!C37</f>
        <v>0.39828932688731866</v>
      </c>
      <c r="G34" s="77">
        <f t="shared" si="1"/>
        <v>1.0559195687861251</v>
      </c>
      <c r="H34" s="77">
        <v>1.3257095964728081</v>
      </c>
      <c r="I34" s="77">
        <f t="shared" si="2"/>
        <v>1.3257095964728081</v>
      </c>
      <c r="J34" s="76">
        <f>分析係数表!G37</f>
        <v>0.48125081095108341</v>
      </c>
      <c r="K34" s="78">
        <f t="shared" si="3"/>
        <v>0.63799881838817241</v>
      </c>
      <c r="L34" s="79"/>
      <c r="M34" s="80"/>
      <c r="N34" s="81">
        <f>分析係数表!H37</f>
        <v>4.901531728665208E-2</v>
      </c>
      <c r="O34" s="82">
        <f t="shared" si="4"/>
        <v>1.2512313139114761</v>
      </c>
      <c r="P34" s="76">
        <f>分析係数表!C37</f>
        <v>0.39828932688731866</v>
      </c>
      <c r="Q34" s="82">
        <f t="shared" si="5"/>
        <v>0.49835207779813717</v>
      </c>
      <c r="R34" s="83">
        <v>0.6562552855927869</v>
      </c>
      <c r="S34" s="84">
        <f t="shared" si="6"/>
        <v>1.9819648820655948</v>
      </c>
      <c r="T34" s="85">
        <f>分析係数表!F37</f>
        <v>0.71272868820552748</v>
      </c>
      <c r="U34" s="86">
        <f t="shared" si="7"/>
        <v>1.4126032304640344</v>
      </c>
      <c r="V34" s="87">
        <f>分析係数表!D37</f>
        <v>0.1296224211755547</v>
      </c>
      <c r="W34" s="167">
        <f t="shared" si="8"/>
        <v>0</v>
      </c>
      <c r="X34" s="76">
        <f>分析係数表!E37</f>
        <v>0.11794472557415336</v>
      </c>
      <c r="Y34" s="166">
        <f t="shared" si="9"/>
        <v>0</v>
      </c>
    </row>
    <row r="35" spans="1:25" x14ac:dyDescent="0.2">
      <c r="A35" s="6" t="s">
        <v>23</v>
      </c>
      <c r="B35" s="5" t="s">
        <v>194</v>
      </c>
      <c r="C35" s="90"/>
      <c r="D35" s="76">
        <f>投入係数表!Y35</f>
        <v>8.5413200221852465E-3</v>
      </c>
      <c r="E35" s="77">
        <f t="shared" si="0"/>
        <v>0.8541320022185247</v>
      </c>
      <c r="F35" s="76">
        <f>分析係数表!C38</f>
        <v>3.6824877250409171E-2</v>
      </c>
      <c r="G35" s="77">
        <f t="shared" si="1"/>
        <v>3.1453306137343387E-2</v>
      </c>
      <c r="H35" s="77">
        <v>5.0473723895758112E-2</v>
      </c>
      <c r="I35" s="77">
        <f t="shared" si="2"/>
        <v>5.0473723895758112E-2</v>
      </c>
      <c r="J35" s="76">
        <f>分析係数表!G38</f>
        <v>0.29439252336448596</v>
      </c>
      <c r="K35" s="78">
        <f t="shared" si="3"/>
        <v>1.4859086941274583E-2</v>
      </c>
      <c r="L35" s="79"/>
      <c r="M35" s="80"/>
      <c r="N35" s="81">
        <f>分析係数表!H38</f>
        <v>4.3572911406609439E-2</v>
      </c>
      <c r="O35" s="82">
        <f t="shared" si="4"/>
        <v>1.1123010970508842</v>
      </c>
      <c r="P35" s="76">
        <f>分析係数表!C38</f>
        <v>3.6824877250409171E-2</v>
      </c>
      <c r="Q35" s="82">
        <f t="shared" si="5"/>
        <v>4.0960351364394271E-2</v>
      </c>
      <c r="R35" s="83">
        <v>5.6104993621548964E-2</v>
      </c>
      <c r="S35" s="84">
        <f t="shared" si="6"/>
        <v>0.10657871751730708</v>
      </c>
      <c r="T35" s="85">
        <f>分析係数表!F38</f>
        <v>0.48598130841121495</v>
      </c>
      <c r="U35" s="86">
        <f t="shared" si="7"/>
        <v>5.1795264587850165E-2</v>
      </c>
      <c r="V35" s="87">
        <f>分析係数表!D38</f>
        <v>0.13551401869158877</v>
      </c>
      <c r="W35" s="167">
        <f t="shared" si="8"/>
        <v>0</v>
      </c>
      <c r="X35" s="76">
        <f>分析係数表!E38</f>
        <v>0.13317757009345793</v>
      </c>
      <c r="Y35" s="166">
        <f t="shared" si="9"/>
        <v>0</v>
      </c>
    </row>
    <row r="36" spans="1:25" x14ac:dyDescent="0.2">
      <c r="A36" s="6" t="s">
        <v>24</v>
      </c>
      <c r="B36" s="5" t="s">
        <v>39</v>
      </c>
      <c r="C36" s="90"/>
      <c r="D36" s="76">
        <f>投入係数表!Y36</f>
        <v>0</v>
      </c>
      <c r="E36" s="77">
        <f t="shared" si="0"/>
        <v>0</v>
      </c>
      <c r="F36" s="76">
        <f>分析係数表!C39</f>
        <v>1</v>
      </c>
      <c r="G36" s="77">
        <f t="shared" si="1"/>
        <v>0</v>
      </c>
      <c r="H36" s="77">
        <v>0.31989622753119062</v>
      </c>
      <c r="I36" s="77">
        <f t="shared" si="2"/>
        <v>0.31989622753119062</v>
      </c>
      <c r="J36" s="76">
        <f>分析係数表!G39</f>
        <v>0.34897511924713165</v>
      </c>
      <c r="K36" s="78">
        <f t="shared" si="3"/>
        <v>0.1116358241494048</v>
      </c>
      <c r="L36" s="79"/>
      <c r="M36" s="80"/>
      <c r="N36" s="81">
        <f>分析係数表!H39</f>
        <v>3.8938450317006117E-3</v>
      </c>
      <c r="O36" s="82">
        <f t="shared" si="4"/>
        <v>9.9399557217784387E-2</v>
      </c>
      <c r="P36" s="76">
        <f>分析係数表!C39</f>
        <v>1</v>
      </c>
      <c r="Q36" s="82">
        <f t="shared" si="5"/>
        <v>9.9399557217784387E-2</v>
      </c>
      <c r="R36" s="83">
        <v>0.3904972209080449</v>
      </c>
      <c r="S36" s="84">
        <f t="shared" si="6"/>
        <v>0.71039344843923558</v>
      </c>
      <c r="T36" s="85">
        <f>分析係数表!F39</f>
        <v>0.69949722830991368</v>
      </c>
      <c r="U36" s="86">
        <f t="shared" si="7"/>
        <v>0.49691824819276686</v>
      </c>
      <c r="V36" s="87">
        <f>分析係数表!D39</f>
        <v>6.7165141162820671E-2</v>
      </c>
      <c r="W36" s="167">
        <f t="shared" si="8"/>
        <v>0</v>
      </c>
      <c r="X36" s="76">
        <f>分析係数表!E39</f>
        <v>8.4826608224829181E-2</v>
      </c>
      <c r="Y36" s="166">
        <f t="shared" si="9"/>
        <v>0</v>
      </c>
    </row>
    <row r="37" spans="1:25" x14ac:dyDescent="0.2">
      <c r="A37" s="6" t="s">
        <v>25</v>
      </c>
      <c r="B37" s="5" t="s">
        <v>40</v>
      </c>
      <c r="C37" s="90"/>
      <c r="D37" s="76">
        <f>投入係数表!Y37</f>
        <v>1.1092623405435385E-4</v>
      </c>
      <c r="E37" s="77">
        <f t="shared" si="0"/>
        <v>1.1092623405435384E-2</v>
      </c>
      <c r="F37" s="76">
        <f>分析係数表!C40</f>
        <v>1</v>
      </c>
      <c r="G37" s="77">
        <f t="shared" si="1"/>
        <v>1.1092623405435384E-2</v>
      </c>
      <c r="H37" s="77">
        <v>1.4512496021498619E-2</v>
      </c>
      <c r="I37" s="77">
        <f t="shared" si="2"/>
        <v>1.4512496021498619E-2</v>
      </c>
      <c r="J37" s="76">
        <f>分析係数表!G40</f>
        <v>0.51987110633727174</v>
      </c>
      <c r="K37" s="78">
        <f t="shared" si="3"/>
        <v>7.5446273624117412E-3</v>
      </c>
      <c r="L37" s="79"/>
      <c r="M37" s="80"/>
      <c r="N37" s="81">
        <f>分析係数表!H40</f>
        <v>3.0814116590921842E-2</v>
      </c>
      <c r="O37" s="82">
        <f t="shared" si="4"/>
        <v>0.78660283608079518</v>
      </c>
      <c r="P37" s="76">
        <f>分析係数表!C40</f>
        <v>1</v>
      </c>
      <c r="Q37" s="82">
        <f t="shared" si="5"/>
        <v>0.78660283608079518</v>
      </c>
      <c r="R37" s="83">
        <v>0.78819436717468705</v>
      </c>
      <c r="S37" s="84">
        <f t="shared" si="6"/>
        <v>0.80270686319618567</v>
      </c>
      <c r="T37" s="85">
        <f>分析係数表!F40</f>
        <v>0.71122862100305706</v>
      </c>
      <c r="U37" s="86">
        <f t="shared" si="7"/>
        <v>0.57090809538071274</v>
      </c>
      <c r="V37" s="87">
        <f>分析係数表!D40</f>
        <v>7.8492935635792779E-2</v>
      </c>
      <c r="W37" s="167">
        <f t="shared" si="8"/>
        <v>0</v>
      </c>
      <c r="X37" s="76">
        <f>分析係数表!E40</f>
        <v>4.9739733950260268E-2</v>
      </c>
      <c r="Y37" s="166">
        <f t="shared" si="9"/>
        <v>0</v>
      </c>
    </row>
    <row r="38" spans="1:25" x14ac:dyDescent="0.2">
      <c r="A38" s="6" t="s">
        <v>26</v>
      </c>
      <c r="B38" s="5" t="s">
        <v>277</v>
      </c>
      <c r="C38" s="90"/>
      <c r="D38" s="76">
        <f>投入係数表!Y38</f>
        <v>0</v>
      </c>
      <c r="E38" s="77">
        <f t="shared" si="0"/>
        <v>0</v>
      </c>
      <c r="F38" s="76">
        <f>分析係数表!C41</f>
        <v>0.804825195030338</v>
      </c>
      <c r="G38" s="77">
        <f t="shared" si="1"/>
        <v>0</v>
      </c>
      <c r="H38" s="77">
        <v>5.0357915898235021E-3</v>
      </c>
      <c r="I38" s="77">
        <f t="shared" si="2"/>
        <v>5.0357915898235021E-3</v>
      </c>
      <c r="J38" s="76">
        <f>分析係数表!G41</f>
        <v>0.44365116827944301</v>
      </c>
      <c r="K38" s="78">
        <f t="shared" si="3"/>
        <v>2.2341348220369902E-3</v>
      </c>
      <c r="L38" s="79"/>
      <c r="M38" s="80"/>
      <c r="N38" s="81">
        <f>分析係数表!H41</f>
        <v>5.27632833978567E-2</v>
      </c>
      <c r="O38" s="82">
        <f t="shared" si="4"/>
        <v>1.3469069684092858</v>
      </c>
      <c r="P38" s="76">
        <f>分析係数表!C41</f>
        <v>0.804825195030338</v>
      </c>
      <c r="Q38" s="82">
        <f t="shared" si="5"/>
        <v>1.0840246635377249</v>
      </c>
      <c r="R38" s="83">
        <v>1.106136516787847</v>
      </c>
      <c r="S38" s="84">
        <f t="shared" si="6"/>
        <v>1.1111723083776706</v>
      </c>
      <c r="T38" s="85">
        <f>分析係数表!F41</f>
        <v>0.54625914562190225</v>
      </c>
      <c r="U38" s="86">
        <f t="shared" si="7"/>
        <v>0.60698803581310323</v>
      </c>
      <c r="V38" s="87">
        <f>分析係数表!D41</f>
        <v>0.14125560538116591</v>
      </c>
      <c r="W38" s="167">
        <f t="shared" si="8"/>
        <v>0</v>
      </c>
      <c r="X38" s="76">
        <f>分析係数表!E41</f>
        <v>0.13688930847297617</v>
      </c>
      <c r="Y38" s="166">
        <f t="shared" si="9"/>
        <v>0</v>
      </c>
    </row>
    <row r="39" spans="1:25" x14ac:dyDescent="0.2">
      <c r="A39" s="6" t="s">
        <v>51</v>
      </c>
      <c r="B39" s="5" t="s">
        <v>368</v>
      </c>
      <c r="C39" s="90"/>
      <c r="D39" s="76">
        <f>投入係数表!Y39</f>
        <v>6.6555740432612314E-4</v>
      </c>
      <c r="E39" s="77">
        <f>$C$27*D39</f>
        <v>6.6555740432612309E-2</v>
      </c>
      <c r="F39" s="76">
        <f>分析係数表!C42</f>
        <v>0.80822873082287305</v>
      </c>
      <c r="G39" s="77">
        <f>E39*F39</f>
        <v>5.3792261618826824E-2</v>
      </c>
      <c r="H39" s="77">
        <v>7.5875759219533503E-2</v>
      </c>
      <c r="I39" s="77">
        <f>C39+H39</f>
        <v>7.5875759219533503E-2</v>
      </c>
      <c r="J39" s="76">
        <f>分析係数表!G42</f>
        <v>0.48544520547945208</v>
      </c>
      <c r="K39" s="78">
        <f>I39*J39</f>
        <v>3.6833523525235876E-2</v>
      </c>
      <c r="L39" s="79"/>
      <c r="M39" s="80"/>
      <c r="N39" s="81">
        <f>分析係数表!H42</f>
        <v>1.3409639230208157E-2</v>
      </c>
      <c r="O39" s="82">
        <f t="shared" si="4"/>
        <v>0.34231259618228338</v>
      </c>
      <c r="P39" s="76">
        <f>分析係数表!C42</f>
        <v>0.80822873082287305</v>
      </c>
      <c r="Q39" s="82">
        <f>O39*P39</f>
        <v>0.27666687515708954</v>
      </c>
      <c r="R39" s="83">
        <v>0.29501495272783751</v>
      </c>
      <c r="S39" s="84">
        <f>I39+R39</f>
        <v>0.370890711947371</v>
      </c>
      <c r="T39" s="85">
        <f>分析係数表!F42</f>
        <v>0.55222602739726023</v>
      </c>
      <c r="U39" s="86">
        <f>S39*T39</f>
        <v>0.20481550445723826</v>
      </c>
      <c r="V39" s="87">
        <f>分析係数表!D42</f>
        <v>0.29537671232876711</v>
      </c>
      <c r="W39" s="167">
        <f>ROUND(S39*V39,0)</f>
        <v>0</v>
      </c>
      <c r="X39" s="76">
        <f>分析係数表!E42</f>
        <v>0.2654109589041096</v>
      </c>
      <c r="Y39" s="166">
        <f>ROUND(S39*X39,0)</f>
        <v>0</v>
      </c>
    </row>
    <row r="40" spans="1:25" x14ac:dyDescent="0.2">
      <c r="A40" s="6" t="s">
        <v>195</v>
      </c>
      <c r="B40" s="5" t="s">
        <v>41</v>
      </c>
      <c r="C40" s="90"/>
      <c r="D40" s="76">
        <f>投入係数表!Y40</f>
        <v>9.5618413754853027E-2</v>
      </c>
      <c r="E40" s="77">
        <f>$C$27*D40</f>
        <v>9.5618413754853027</v>
      </c>
      <c r="F40" s="76">
        <f>分析係数表!C43</f>
        <v>0.42667048218629278</v>
      </c>
      <c r="G40" s="77">
        <f>E40*F40</f>
        <v>4.079755470267159</v>
      </c>
      <c r="H40" s="77">
        <v>4.7471114428590973</v>
      </c>
      <c r="I40" s="77">
        <f>C40+H40</f>
        <v>4.7471114428590973</v>
      </c>
      <c r="J40" s="76">
        <f>分析係数表!G43</f>
        <v>0.3937480751462889</v>
      </c>
      <c r="K40" s="78">
        <f>I40*J40</f>
        <v>1.8691659931306916</v>
      </c>
      <c r="L40" s="79"/>
      <c r="M40" s="80"/>
      <c r="N40" s="81">
        <f>分析係数表!H43</f>
        <v>3.6537058856533695E-2</v>
      </c>
      <c r="O40" s="82">
        <f t="shared" si="4"/>
        <v>0.93269440432595385</v>
      </c>
      <c r="P40" s="76">
        <f>分析係数表!C43</f>
        <v>0.42667048218629278</v>
      </c>
      <c r="Q40" s="82">
        <f>O40*P40</f>
        <v>0.39795317122621182</v>
      </c>
      <c r="R40" s="83">
        <v>0.76644098347001399</v>
      </c>
      <c r="S40" s="84">
        <f>I40+R40</f>
        <v>5.5135524263291114</v>
      </c>
      <c r="T40" s="85">
        <f>分析係数表!F43</f>
        <v>0.62688635663689563</v>
      </c>
      <c r="U40" s="86">
        <f>S40*T40</f>
        <v>3.4563707926679723</v>
      </c>
      <c r="V40" s="87">
        <f>分析係数表!D43</f>
        <v>0.23175238681860177</v>
      </c>
      <c r="W40" s="167">
        <f>ROUND(S40*V40,0)</f>
        <v>1</v>
      </c>
      <c r="X40" s="76">
        <f>分析係数表!E43</f>
        <v>0.18678780412688636</v>
      </c>
      <c r="Y40" s="166">
        <f>ROUND(S40*X40,0)</f>
        <v>1</v>
      </c>
    </row>
    <row r="41" spans="1:25" x14ac:dyDescent="0.2">
      <c r="A41" s="6" t="s">
        <v>341</v>
      </c>
      <c r="B41" s="5" t="s">
        <v>42</v>
      </c>
      <c r="C41" s="90"/>
      <c r="D41" s="76">
        <f>投入係数表!Y41</f>
        <v>2.218524681087077E-4</v>
      </c>
      <c r="E41" s="77">
        <f>$C$27*D41</f>
        <v>2.2185246810870769E-2</v>
      </c>
      <c r="F41" s="76">
        <f>分析係数表!C44</f>
        <v>0.46624741283235149</v>
      </c>
      <c r="G41" s="77">
        <f>E41*F41</f>
        <v>1.0343813928615673E-2</v>
      </c>
      <c r="H41" s="77">
        <v>1.5008166913609851E-2</v>
      </c>
      <c r="I41" s="77">
        <f>C41+H41</f>
        <v>1.5008166913609851E-2</v>
      </c>
      <c r="J41" s="76">
        <f>分析係数表!G44</f>
        <v>0.26671004927024261</v>
      </c>
      <c r="K41" s="78">
        <f>I41*J41</f>
        <v>4.002828936984908E-3</v>
      </c>
      <c r="L41" s="79"/>
      <c r="M41" s="80"/>
      <c r="N41" s="81">
        <f>分析係数表!H44</f>
        <v>0.11393143690736689</v>
      </c>
      <c r="O41" s="82">
        <f t="shared" si="4"/>
        <v>2.908368024300187</v>
      </c>
      <c r="P41" s="76">
        <f>分析係数表!C44</f>
        <v>0.46624741283235149</v>
      </c>
      <c r="Q41" s="82">
        <f>O41*P41</f>
        <v>1.3560190668942997</v>
      </c>
      <c r="R41" s="83">
        <v>1.3777951855765596</v>
      </c>
      <c r="S41" s="84">
        <f>I41+R41</f>
        <v>1.3928033524901695</v>
      </c>
      <c r="T41" s="85">
        <f>分析係数表!F44</f>
        <v>0.51538533048247648</v>
      </c>
      <c r="U41" s="86">
        <f>S41*T41</f>
        <v>0.71783041612024723</v>
      </c>
      <c r="V41" s="87">
        <f>分析係数表!D44</f>
        <v>0.23854234451984754</v>
      </c>
      <c r="W41" s="167">
        <f>ROUND(S41*V41,0)</f>
        <v>0</v>
      </c>
      <c r="X41" s="76">
        <f>分析係数表!E44</f>
        <v>0.16891326578042204</v>
      </c>
      <c r="Y41" s="166">
        <f>ROUND(S41*X41,0)</f>
        <v>0</v>
      </c>
    </row>
    <row r="42" spans="1:25" x14ac:dyDescent="0.2">
      <c r="A42" s="6" t="s">
        <v>342</v>
      </c>
      <c r="B42" s="5" t="s">
        <v>279</v>
      </c>
      <c r="C42" s="90"/>
      <c r="D42" s="76">
        <f>投入係数表!Y42</f>
        <v>1.9966722129783694E-3</v>
      </c>
      <c r="E42" s="77">
        <f>$C$27*D42</f>
        <v>0.19966722129783696</v>
      </c>
      <c r="F42" s="76">
        <f>分析係数表!C45</f>
        <v>1</v>
      </c>
      <c r="G42" s="77">
        <f>E42*F42</f>
        <v>0.19966722129783696</v>
      </c>
      <c r="H42" s="77">
        <v>0.26994530508495923</v>
      </c>
      <c r="I42" s="77">
        <f>C42+H42</f>
        <v>0.26994530508495923</v>
      </c>
      <c r="J42" s="76">
        <f>分析係数表!G45</f>
        <v>0</v>
      </c>
      <c r="K42" s="78">
        <f>I42*J42</f>
        <v>0</v>
      </c>
      <c r="L42" s="79"/>
      <c r="M42" s="80"/>
      <c r="N42" s="81">
        <f>分析係数表!H45</f>
        <v>0</v>
      </c>
      <c r="O42" s="82">
        <f t="shared" si="4"/>
        <v>0</v>
      </c>
      <c r="P42" s="76">
        <f>分析係数表!C45</f>
        <v>1</v>
      </c>
      <c r="Q42" s="82">
        <f>O42*P42</f>
        <v>0</v>
      </c>
      <c r="R42" s="83">
        <v>5.772720667744792E-2</v>
      </c>
      <c r="S42" s="84">
        <f>I42+R42</f>
        <v>0.32767251176240714</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投入係数表!Y43</f>
        <v>1.552967276760954E-2</v>
      </c>
      <c r="E43" s="77">
        <f>$C$27*D43</f>
        <v>1.5529672767609539</v>
      </c>
      <c r="F43" s="76">
        <f>分析係数表!C46</f>
        <v>1</v>
      </c>
      <c r="G43" s="77">
        <f>E43*F43</f>
        <v>1.5529672767609539</v>
      </c>
      <c r="H43" s="77">
        <v>1.6875529860724903</v>
      </c>
      <c r="I43" s="77">
        <f>C43+H43</f>
        <v>1.6875529860724903</v>
      </c>
      <c r="J43" s="76">
        <f>分析係数表!G46</f>
        <v>9.2005076142131978E-3</v>
      </c>
      <c r="K43" s="78">
        <f>I43*J43</f>
        <v>1.5526344097748165E-2</v>
      </c>
      <c r="L43" s="79"/>
      <c r="M43" s="80"/>
      <c r="N43" s="81">
        <f>分析係数表!H46</f>
        <v>5.6971329181394824E-2</v>
      </c>
      <c r="O43" s="82">
        <f t="shared" si="4"/>
        <v>1.4543272391777848</v>
      </c>
      <c r="P43" s="76">
        <f>分析係数表!C46</f>
        <v>1</v>
      </c>
      <c r="Q43" s="82">
        <f>O43*P43</f>
        <v>1.4543272391777848</v>
      </c>
      <c r="R43" s="83">
        <v>1.5356315246053578</v>
      </c>
      <c r="S43" s="84">
        <f>I43+R43</f>
        <v>3.2231845106778483</v>
      </c>
      <c r="T43" s="85">
        <f>分析係数表!F46</f>
        <v>0.31329314720812185</v>
      </c>
      <c r="U43" s="86">
        <f>S43*T43</f>
        <v>1.0098016193827333</v>
      </c>
      <c r="V43" s="87">
        <f>分析係数表!D46</f>
        <v>4.7588832487309646E-4</v>
      </c>
      <c r="W43" s="167">
        <f>ROUND(S43*V43,0)</f>
        <v>0</v>
      </c>
      <c r="X43" s="76">
        <f>分析係数表!E46</f>
        <v>1.4276649746192893E-3</v>
      </c>
      <c r="Y43" s="166">
        <f>ROUND(S43*X43,0)</f>
        <v>0</v>
      </c>
    </row>
    <row r="44" spans="1:25" x14ac:dyDescent="0.2">
      <c r="A44" s="192">
        <v>40</v>
      </c>
      <c r="B44" s="14" t="s">
        <v>151</v>
      </c>
      <c r="C44" s="197">
        <f>SUM(C5:C43)</f>
        <v>100</v>
      </c>
      <c r="D44" s="92">
        <f>投入係数表!Y44</f>
        <v>0.5391014975041597</v>
      </c>
      <c r="E44" s="91">
        <f>SUM(E5:E43)</f>
        <v>53.910149750415982</v>
      </c>
      <c r="F44" s="92">
        <f>分析係数表!C47</f>
        <v>0.45905743405002397</v>
      </c>
      <c r="G44" s="91">
        <f>SUM(G5:G43)</f>
        <v>18.282649215568338</v>
      </c>
      <c r="H44" s="91">
        <f>SUM(H5:H43)</f>
        <v>21.44520213323387</v>
      </c>
      <c r="I44" s="91">
        <f>SUM(I5:I43)</f>
        <v>121.44520213323385</v>
      </c>
      <c r="J44" s="92">
        <f>分析係数表!G47</f>
        <v>0.28709558230423765</v>
      </c>
      <c r="K44" s="93">
        <f>SUM(K5:K43)</f>
        <v>40.691848797172305</v>
      </c>
      <c r="L44" s="94">
        <f>最終需要_まとめ!$L$33</f>
        <v>0.62733333333333341</v>
      </c>
      <c r="M44" s="91">
        <f>K44*L44</f>
        <v>25.527353145426098</v>
      </c>
      <c r="N44" s="95">
        <f>分析係数表!H47</f>
        <v>1</v>
      </c>
      <c r="O44" s="96">
        <f>SUM(O5:O43)</f>
        <v>25.527353145426101</v>
      </c>
      <c r="P44" s="92">
        <f>分析係数表!C47</f>
        <v>0.45905743405002397</v>
      </c>
      <c r="Q44" s="96">
        <f>SUM(Q5:Q43)</f>
        <v>12.38212825703746</v>
      </c>
      <c r="R44" s="91">
        <f>SUM(R5:R43)</f>
        <v>14.562955043837686</v>
      </c>
      <c r="S44" s="97">
        <f>SUM(S5:S43)</f>
        <v>136.00815717707155</v>
      </c>
      <c r="T44" s="98">
        <f>分析係数表!F47</f>
        <v>0.51476641739392903</v>
      </c>
      <c r="U44" s="99">
        <f>SUM(U5:U43)</f>
        <v>64.139178321855923</v>
      </c>
      <c r="V44" s="100">
        <f>分析係数表!D47</f>
        <v>0.1047101618971789</v>
      </c>
      <c r="W44" s="164">
        <f>SUM(W5:W43)</f>
        <v>16</v>
      </c>
      <c r="X44" s="92">
        <f>分析係数表!E47</f>
        <v>8.1677152774525266E-2</v>
      </c>
      <c r="Y44" s="165">
        <f>SUM(Y5:Y43)</f>
        <v>10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
        <v>488</v>
      </c>
      <c r="H1" s="401"/>
      <c r="I1" s="401"/>
    </row>
    <row r="2" spans="1:25" x14ac:dyDescent="0.2">
      <c r="B2" s="3" t="s">
        <v>293</v>
      </c>
      <c r="S2" s="3" t="s">
        <v>153</v>
      </c>
      <c r="U2" s="64" t="s">
        <v>210</v>
      </c>
      <c r="W2" s="3" t="s">
        <v>130</v>
      </c>
      <c r="Y2" s="3" t="s">
        <v>154</v>
      </c>
    </row>
    <row r="3" spans="1:25" ht="44" x14ac:dyDescent="0.2">
      <c r="B3" s="65"/>
      <c r="C3" s="66" t="s">
        <v>228</v>
      </c>
      <c r="D3" s="66" t="s">
        <v>315</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投入係数表!Z5</f>
        <v>0</v>
      </c>
      <c r="E5" s="77">
        <f t="shared" ref="E5:E38" si="0">$C$28*D5</f>
        <v>0</v>
      </c>
      <c r="F5" s="76">
        <f>分析係数表!C8</f>
        <v>0.32915796798886565</v>
      </c>
      <c r="G5" s="77">
        <f t="shared" ref="G5:G38" si="1">E5*F5</f>
        <v>0</v>
      </c>
      <c r="H5" s="77">
        <f t="array" ref="H5:H43">MMULT(逆行列係数!C5:AO43,'24'!G5:G43)</f>
        <v>2.4376308697801837E-3</v>
      </c>
      <c r="I5" s="77">
        <f t="shared" ref="I5:I38" si="2">C5+H5</f>
        <v>2.4376308697801837E-3</v>
      </c>
      <c r="J5" s="76">
        <f>分析係数表!G8</f>
        <v>0.11991869918699187</v>
      </c>
      <c r="K5" s="78">
        <f t="shared" ref="K5:K38" si="3">I5*J5</f>
        <v>2.9231752300209519E-4</v>
      </c>
      <c r="L5" s="79" t="s">
        <v>184</v>
      </c>
      <c r="M5" s="80" t="s">
        <v>184</v>
      </c>
      <c r="N5" s="81">
        <f>分析係数表!H8</f>
        <v>1.1827414015597823E-2</v>
      </c>
      <c r="O5" s="82">
        <f t="shared" ref="O5:O43" si="4">$M$44*N5</f>
        <v>8.9047280478543947E-2</v>
      </c>
      <c r="P5" s="76">
        <f>分析係数表!C8</f>
        <v>0.32915796798886565</v>
      </c>
      <c r="Q5" s="82">
        <f t="shared" ref="Q5:Q38" si="5">O5*P5</f>
        <v>2.9310621897252111E-2</v>
      </c>
      <c r="R5" s="83">
        <f t="array" ref="R5:R43">MMULT(逆行列係数!C5:AO43,'24'!Q5:Q43)</f>
        <v>3.7584001773181205E-2</v>
      </c>
      <c r="S5" s="84">
        <f t="shared" ref="S5:S38" si="6">I5+R5</f>
        <v>4.0021632642961387E-2</v>
      </c>
      <c r="T5" s="85">
        <f>分析係数表!F8</f>
        <v>0.45172764227642276</v>
      </c>
      <c r="U5" s="86">
        <f t="shared" ref="U5:U38" si="7">S5*T5</f>
        <v>1.8078877753858066E-2</v>
      </c>
      <c r="V5" s="87">
        <f>分析係数表!D8</f>
        <v>0.19461382113821138</v>
      </c>
      <c r="W5" s="167">
        <f t="shared" ref="W5:W38" si="8">ROUND(S5*V5,0)</f>
        <v>0</v>
      </c>
      <c r="X5" s="76">
        <f>分析係数表!E8</f>
        <v>6.0467479674796751E-2</v>
      </c>
      <c r="Y5" s="166">
        <f t="shared" ref="Y5:Y38" si="9">ROUND(S5*X5,0)</f>
        <v>0</v>
      </c>
    </row>
    <row r="6" spans="1:25" x14ac:dyDescent="0.2">
      <c r="A6" s="6" t="s">
        <v>220</v>
      </c>
      <c r="B6" s="5" t="s">
        <v>266</v>
      </c>
      <c r="C6" s="90"/>
      <c r="D6" s="76">
        <f>投入係数表!Z6</f>
        <v>0</v>
      </c>
      <c r="E6" s="77">
        <f t="shared" si="0"/>
        <v>0</v>
      </c>
      <c r="F6" s="76">
        <f>分析係数表!C9</f>
        <v>0.9329896907216495</v>
      </c>
      <c r="G6" s="77">
        <f t="shared" si="1"/>
        <v>0</v>
      </c>
      <c r="H6" s="77">
        <v>8.6008490821871703E-4</v>
      </c>
      <c r="I6" s="77">
        <f t="shared" si="2"/>
        <v>8.6008490821871703E-4</v>
      </c>
      <c r="J6" s="76">
        <f>分析係数表!G9</f>
        <v>0.24615384615384617</v>
      </c>
      <c r="K6" s="78">
        <f t="shared" si="3"/>
        <v>2.1171320817691498E-4</v>
      </c>
      <c r="L6" s="79"/>
      <c r="M6" s="80"/>
      <c r="N6" s="81">
        <f>分析係数表!H9</f>
        <v>6.1718004825225836E-4</v>
      </c>
      <c r="O6" s="82">
        <f t="shared" si="4"/>
        <v>4.6466797213661456E-3</v>
      </c>
      <c r="P6" s="76">
        <f>分析係数表!C9</f>
        <v>0.9329896907216495</v>
      </c>
      <c r="Q6" s="82">
        <f t="shared" si="5"/>
        <v>4.335304276119961E-3</v>
      </c>
      <c r="R6" s="83">
        <v>5.6488594953530459E-3</v>
      </c>
      <c r="S6" s="84">
        <f t="shared" si="6"/>
        <v>6.5089444035717628E-3</v>
      </c>
      <c r="T6" s="85">
        <f>分析係数表!F9</f>
        <v>0.67179487179487174</v>
      </c>
      <c r="U6" s="86">
        <f t="shared" si="7"/>
        <v>4.3726754711174405E-3</v>
      </c>
      <c r="V6" s="87">
        <f>分析係数表!D9</f>
        <v>0.1076923076923077</v>
      </c>
      <c r="W6" s="167">
        <f t="shared" si="8"/>
        <v>0</v>
      </c>
      <c r="X6" s="76">
        <f>分析係数表!E9</f>
        <v>3.0769230769230771E-2</v>
      </c>
      <c r="Y6" s="166">
        <f t="shared" si="9"/>
        <v>0</v>
      </c>
    </row>
    <row r="7" spans="1:25" x14ac:dyDescent="0.2">
      <c r="A7" s="6" t="s">
        <v>221</v>
      </c>
      <c r="B7" s="5" t="s">
        <v>267</v>
      </c>
      <c r="C7" s="90"/>
      <c r="D7" s="76">
        <f>投入係数表!Z7</f>
        <v>0</v>
      </c>
      <c r="E7" s="77">
        <f t="shared" si="0"/>
        <v>0</v>
      </c>
      <c r="F7" s="76">
        <f>分析係数表!C10</f>
        <v>0</v>
      </c>
      <c r="G7" s="77">
        <f t="shared" si="1"/>
        <v>0</v>
      </c>
      <c r="H7" s="77">
        <v>0</v>
      </c>
      <c r="I7" s="77">
        <f t="shared" si="2"/>
        <v>0</v>
      </c>
      <c r="J7" s="76">
        <f>分析係数表!G10</f>
        <v>0</v>
      </c>
      <c r="K7" s="78">
        <f t="shared" si="3"/>
        <v>0</v>
      </c>
      <c r="L7" s="79"/>
      <c r="M7" s="80"/>
      <c r="N7" s="81">
        <f>分析係数表!H10</f>
        <v>1.2006957302362117E-3</v>
      </c>
      <c r="O7" s="82">
        <f t="shared" si="4"/>
        <v>9.0399041852032274E-3</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222</v>
      </c>
      <c r="B8" s="5" t="s">
        <v>27</v>
      </c>
      <c r="C8" s="90"/>
      <c r="D8" s="76">
        <f>投入係数表!Z8</f>
        <v>0.47664104080425784</v>
      </c>
      <c r="E8" s="77">
        <f t="shared" si="0"/>
        <v>47.664104080425787</v>
      </c>
      <c r="F8" s="76">
        <f>分析係数表!C11</f>
        <v>2.4090210148641766E-2</v>
      </c>
      <c r="G8" s="77">
        <f t="shared" si="1"/>
        <v>1.1482382838441907</v>
      </c>
      <c r="H8" s="77">
        <v>1.1615065847746451</v>
      </c>
      <c r="I8" s="77">
        <f t="shared" si="2"/>
        <v>1.1615065847746451</v>
      </c>
      <c r="J8" s="76">
        <f>分析係数表!G11</f>
        <v>0.35</v>
      </c>
      <c r="K8" s="78">
        <f t="shared" si="3"/>
        <v>0.40652730467112574</v>
      </c>
      <c r="L8" s="79"/>
      <c r="M8" s="80"/>
      <c r="N8" s="81">
        <f>分析係数表!H11</f>
        <v>-2.2442910845536666E-5</v>
      </c>
      <c r="O8" s="82">
        <f t="shared" si="4"/>
        <v>-1.6897017168604163E-4</v>
      </c>
      <c r="P8" s="76">
        <f>分析係数表!C11</f>
        <v>2.4090210148641766E-2</v>
      </c>
      <c r="Q8" s="82">
        <f t="shared" si="5"/>
        <v>-4.0705269447688219E-6</v>
      </c>
      <c r="R8" s="83">
        <v>7.6639132841677994E-4</v>
      </c>
      <c r="S8" s="84">
        <f t="shared" si="6"/>
        <v>1.1622729761030619</v>
      </c>
      <c r="T8" s="85">
        <f>分析係数表!F11</f>
        <v>0.57857142857142863</v>
      </c>
      <c r="U8" s="86">
        <f t="shared" si="7"/>
        <v>0.67245793617391447</v>
      </c>
      <c r="V8" s="87">
        <f>分析係数表!D11</f>
        <v>7.1428571428571426E-3</v>
      </c>
      <c r="W8" s="167">
        <f t="shared" si="8"/>
        <v>0</v>
      </c>
      <c r="X8" s="76">
        <f>分析係数表!E11</f>
        <v>7.1428571428571426E-3</v>
      </c>
      <c r="Y8" s="166">
        <f t="shared" si="9"/>
        <v>0</v>
      </c>
    </row>
    <row r="9" spans="1:25" x14ac:dyDescent="0.2">
      <c r="A9" s="6" t="s">
        <v>223</v>
      </c>
      <c r="B9" s="5" t="s">
        <v>191</v>
      </c>
      <c r="C9" s="90"/>
      <c r="D9" s="76">
        <f>投入係数表!Z9</f>
        <v>0</v>
      </c>
      <c r="E9" s="77">
        <f t="shared" si="0"/>
        <v>0</v>
      </c>
      <c r="F9" s="76">
        <f>分析係数表!C12</f>
        <v>6.9119669876203549E-2</v>
      </c>
      <c r="G9" s="77">
        <f t="shared" si="1"/>
        <v>0</v>
      </c>
      <c r="H9" s="77">
        <v>3.5758445523125757E-4</v>
      </c>
      <c r="I9" s="77">
        <f t="shared" si="2"/>
        <v>3.5758445523125757E-4</v>
      </c>
      <c r="J9" s="76">
        <f>分析係数表!G12</f>
        <v>0.14290902487742874</v>
      </c>
      <c r="K9" s="78">
        <f t="shared" si="3"/>
        <v>5.1102045808425588E-5</v>
      </c>
      <c r="L9" s="79"/>
      <c r="M9" s="80"/>
      <c r="N9" s="81">
        <f>分析係数表!H12</f>
        <v>9.3328844751164222E-2</v>
      </c>
      <c r="O9" s="82">
        <f t="shared" si="4"/>
        <v>0.70266245895640411</v>
      </c>
      <c r="P9" s="76">
        <f>分析係数表!C12</f>
        <v>6.9119669876203549E-2</v>
      </c>
      <c r="Q9" s="82">
        <f t="shared" si="5"/>
        <v>4.8567797197468079E-2</v>
      </c>
      <c r="R9" s="83">
        <v>5.3830798820407061E-2</v>
      </c>
      <c r="S9" s="84">
        <f t="shared" si="6"/>
        <v>5.4188383275638317E-2</v>
      </c>
      <c r="T9" s="85">
        <f>分析係数表!F12</f>
        <v>0.29616851280188849</v>
      </c>
      <c r="U9" s="86">
        <f t="shared" si="7"/>
        <v>1.6048892885884528E-2</v>
      </c>
      <c r="V9" s="87">
        <f>分析係数表!D12</f>
        <v>3.0506627928091518E-2</v>
      </c>
      <c r="W9" s="167">
        <f t="shared" si="8"/>
        <v>0</v>
      </c>
      <c r="X9" s="76">
        <f>分析係数表!E12</f>
        <v>2.6874886508080623E-2</v>
      </c>
      <c r="Y9" s="166">
        <f t="shared" si="9"/>
        <v>0</v>
      </c>
    </row>
    <row r="10" spans="1:25" x14ac:dyDescent="0.2">
      <c r="A10" s="6" t="s">
        <v>224</v>
      </c>
      <c r="B10" s="5" t="s">
        <v>28</v>
      </c>
      <c r="C10" s="90"/>
      <c r="D10" s="76">
        <f>投入係数表!Z10</f>
        <v>2.9568302779420464E-4</v>
      </c>
      <c r="E10" s="77">
        <f t="shared" si="0"/>
        <v>2.9568302779420463E-2</v>
      </c>
      <c r="F10" s="76">
        <f>分析係数表!C13</f>
        <v>0</v>
      </c>
      <c r="G10" s="77">
        <f t="shared" si="1"/>
        <v>0</v>
      </c>
      <c r="H10" s="77">
        <v>0</v>
      </c>
      <c r="I10" s="77">
        <f t="shared" si="2"/>
        <v>0</v>
      </c>
      <c r="J10" s="76">
        <f>分析係数表!G13</f>
        <v>0.24503449717750367</v>
      </c>
      <c r="K10" s="78">
        <f t="shared" si="3"/>
        <v>0</v>
      </c>
      <c r="L10" s="79"/>
      <c r="M10" s="80"/>
      <c r="N10" s="81">
        <f>分析係数表!H13</f>
        <v>1.4329798574875161E-2</v>
      </c>
      <c r="O10" s="82">
        <f t="shared" si="4"/>
        <v>0.10788745462153758</v>
      </c>
      <c r="P10" s="76">
        <f>分析係数表!C13</f>
        <v>0</v>
      </c>
      <c r="Q10" s="82">
        <f t="shared" si="5"/>
        <v>0</v>
      </c>
      <c r="R10" s="83">
        <v>0</v>
      </c>
      <c r="S10" s="84">
        <f t="shared" si="6"/>
        <v>0</v>
      </c>
      <c r="T10" s="85">
        <f>分析係数表!F13</f>
        <v>0.38229144888145516</v>
      </c>
      <c r="U10" s="86">
        <f t="shared" si="7"/>
        <v>0</v>
      </c>
      <c r="V10" s="87">
        <f>分析係数表!D13</f>
        <v>0.18806188584570355</v>
      </c>
      <c r="W10" s="167">
        <f t="shared" si="8"/>
        <v>0</v>
      </c>
      <c r="X10" s="76">
        <f>分析係数表!E13</f>
        <v>0.14384277650010455</v>
      </c>
      <c r="Y10" s="166">
        <f t="shared" si="9"/>
        <v>0</v>
      </c>
    </row>
    <row r="11" spans="1:25" x14ac:dyDescent="0.2">
      <c r="A11" s="6" t="s">
        <v>225</v>
      </c>
      <c r="B11" s="5" t="s">
        <v>268</v>
      </c>
      <c r="C11" s="90"/>
      <c r="D11" s="76">
        <f>投入係数表!Z11</f>
        <v>4.4352454169130693E-4</v>
      </c>
      <c r="E11" s="77">
        <f t="shared" si="0"/>
        <v>4.4352454169130695E-2</v>
      </c>
      <c r="F11" s="76">
        <f>分析係数表!C14</f>
        <v>0.13476611883691525</v>
      </c>
      <c r="G11" s="77">
        <f t="shared" si="1"/>
        <v>5.9772081092659048E-3</v>
      </c>
      <c r="H11" s="77">
        <v>4.7631932962831122E-2</v>
      </c>
      <c r="I11" s="77">
        <f t="shared" si="2"/>
        <v>4.7631932962831122E-2</v>
      </c>
      <c r="J11" s="76">
        <f>分析係数表!G14</f>
        <v>0.15992647058823528</v>
      </c>
      <c r="K11" s="78">
        <f t="shared" si="3"/>
        <v>7.6176069260410059E-3</v>
      </c>
      <c r="L11" s="79"/>
      <c r="M11" s="80"/>
      <c r="N11" s="81">
        <f>分析係数表!H14</f>
        <v>1.1894742748134433E-3</v>
      </c>
      <c r="O11" s="82">
        <f t="shared" si="4"/>
        <v>8.9554190993602067E-3</v>
      </c>
      <c r="P11" s="76">
        <f>分析係数表!C14</f>
        <v>0.13476611883691525</v>
      </c>
      <c r="Q11" s="82">
        <f t="shared" si="5"/>
        <v>1.2068870745787581E-3</v>
      </c>
      <c r="R11" s="83">
        <v>1.2074242764664945E-2</v>
      </c>
      <c r="S11" s="84">
        <f t="shared" si="6"/>
        <v>5.9706175727496064E-2</v>
      </c>
      <c r="T11" s="85">
        <f>分析係数表!F14</f>
        <v>0.29852941176470588</v>
      </c>
      <c r="U11" s="86">
        <f t="shared" si="7"/>
        <v>1.7824049518649559E-2</v>
      </c>
      <c r="V11" s="87">
        <f>分析係数表!D14</f>
        <v>5.2205882352941178E-2</v>
      </c>
      <c r="W11" s="167">
        <f t="shared" si="8"/>
        <v>0</v>
      </c>
      <c r="X11" s="76">
        <f>分析係数表!E14</f>
        <v>3.6397058823529414E-2</v>
      </c>
      <c r="Y11" s="166">
        <f t="shared" si="9"/>
        <v>0</v>
      </c>
    </row>
    <row r="12" spans="1:25" x14ac:dyDescent="0.2">
      <c r="A12" s="6" t="s">
        <v>226</v>
      </c>
      <c r="B12" s="5" t="s">
        <v>29</v>
      </c>
      <c r="C12" s="90"/>
      <c r="D12" s="76">
        <f>投入係数表!Z12</f>
        <v>3.1046717918391483E-3</v>
      </c>
      <c r="E12" s="77">
        <f t="shared" si="0"/>
        <v>0.31046717918391481</v>
      </c>
      <c r="F12" s="76">
        <f>分析係数表!C15</f>
        <v>0</v>
      </c>
      <c r="G12" s="77">
        <f t="shared" si="1"/>
        <v>0</v>
      </c>
      <c r="H12" s="77">
        <v>0</v>
      </c>
      <c r="I12" s="77">
        <f t="shared" si="2"/>
        <v>0</v>
      </c>
      <c r="J12" s="76">
        <f>分析係数表!G15</f>
        <v>9.5137420718816063E-2</v>
      </c>
      <c r="K12" s="78">
        <f t="shared" si="3"/>
        <v>0</v>
      </c>
      <c r="L12" s="79"/>
      <c r="M12" s="80"/>
      <c r="N12" s="81">
        <f>分析係数表!H15</f>
        <v>8.595634853840543E-3</v>
      </c>
      <c r="O12" s="82">
        <f t="shared" si="4"/>
        <v>6.4715575755753943E-2</v>
      </c>
      <c r="P12" s="76">
        <f>分析係数表!C15</f>
        <v>0</v>
      </c>
      <c r="Q12" s="82">
        <f t="shared" si="5"/>
        <v>0</v>
      </c>
      <c r="R12" s="83">
        <v>0</v>
      </c>
      <c r="S12" s="84">
        <f t="shared" si="6"/>
        <v>0</v>
      </c>
      <c r="T12" s="85">
        <f>分析係数表!F15</f>
        <v>0.30443974630021142</v>
      </c>
      <c r="U12" s="86">
        <f t="shared" si="7"/>
        <v>0</v>
      </c>
      <c r="V12" s="87">
        <f>分析係数表!D15</f>
        <v>2.5369978858350951E-2</v>
      </c>
      <c r="W12" s="167">
        <f t="shared" si="8"/>
        <v>0</v>
      </c>
      <c r="X12" s="76">
        <f>分析係数表!E15</f>
        <v>2.1141649048625793E-2</v>
      </c>
      <c r="Y12" s="166">
        <f t="shared" si="9"/>
        <v>0</v>
      </c>
    </row>
    <row r="13" spans="1:25" x14ac:dyDescent="0.2">
      <c r="A13" s="6" t="s">
        <v>227</v>
      </c>
      <c r="B13" s="5" t="s">
        <v>30</v>
      </c>
      <c r="C13" s="90"/>
      <c r="D13" s="76">
        <f>投入係数表!Z13</f>
        <v>3.3412182140745122E-2</v>
      </c>
      <c r="E13" s="77">
        <f t="shared" si="0"/>
        <v>3.3412182140745124</v>
      </c>
      <c r="F13" s="76">
        <f>分析係数表!C16</f>
        <v>4.9817336433078729E-2</v>
      </c>
      <c r="G13" s="77">
        <f t="shared" si="1"/>
        <v>0.16645059186688044</v>
      </c>
      <c r="H13" s="77">
        <v>0.17936338102132587</v>
      </c>
      <c r="I13" s="77">
        <f t="shared" si="2"/>
        <v>0.17936338102132587</v>
      </c>
      <c r="J13" s="76">
        <f>分析係数表!G16</f>
        <v>3.313253012048193E-2</v>
      </c>
      <c r="K13" s="78">
        <f t="shared" si="3"/>
        <v>5.9427626242005566E-3</v>
      </c>
      <c r="L13" s="79"/>
      <c r="M13" s="80"/>
      <c r="N13" s="81">
        <f>分析係数表!H16</f>
        <v>1.6966840599225718E-2</v>
      </c>
      <c r="O13" s="82">
        <f t="shared" si="4"/>
        <v>0.12774144979464747</v>
      </c>
      <c r="P13" s="76">
        <f>分析係数表!C16</f>
        <v>4.9817336433078729E-2</v>
      </c>
      <c r="Q13" s="82">
        <f t="shared" si="5"/>
        <v>6.3637387808691886E-3</v>
      </c>
      <c r="R13" s="83">
        <v>7.7553583581213038E-3</v>
      </c>
      <c r="S13" s="84">
        <f t="shared" si="6"/>
        <v>0.18711873937944717</v>
      </c>
      <c r="T13" s="85">
        <f>分析係数表!F16</f>
        <v>0.28614457831325302</v>
      </c>
      <c r="U13" s="86">
        <f t="shared" si="7"/>
        <v>5.3543012774239403E-2</v>
      </c>
      <c r="V13" s="87">
        <f>分析係数表!D16</f>
        <v>3.0120481927710843E-2</v>
      </c>
      <c r="W13" s="167">
        <f t="shared" si="8"/>
        <v>0</v>
      </c>
      <c r="X13" s="76">
        <f>分析係数表!E16</f>
        <v>1.8072289156626505E-2</v>
      </c>
      <c r="Y13" s="166">
        <f t="shared" si="9"/>
        <v>0</v>
      </c>
    </row>
    <row r="14" spans="1:25" x14ac:dyDescent="0.2">
      <c r="A14" s="6" t="s">
        <v>2</v>
      </c>
      <c r="B14" s="5" t="s">
        <v>365</v>
      </c>
      <c r="C14" s="90"/>
      <c r="D14" s="76">
        <f>投入係数表!Z14</f>
        <v>0</v>
      </c>
      <c r="E14" s="77">
        <f t="shared" si="0"/>
        <v>0</v>
      </c>
      <c r="F14" s="76">
        <f>分析係数表!C17</f>
        <v>0.15217391304347827</v>
      </c>
      <c r="G14" s="77">
        <f t="shared" si="1"/>
        <v>0</v>
      </c>
      <c r="H14" s="77">
        <v>2.8957920968306718E-2</v>
      </c>
      <c r="I14" s="77">
        <f t="shared" si="2"/>
        <v>2.8957920968306718E-2</v>
      </c>
      <c r="J14" s="76">
        <f>分析係数表!G17</f>
        <v>0.21460800902425267</v>
      </c>
      <c r="K14" s="78">
        <f t="shared" si="3"/>
        <v>6.2146017644899637E-3</v>
      </c>
      <c r="L14" s="79"/>
      <c r="M14" s="80"/>
      <c r="N14" s="81">
        <f>分析係数表!H17</f>
        <v>2.9400213207653033E-3</v>
      </c>
      <c r="O14" s="82">
        <f t="shared" si="4"/>
        <v>2.2135092490871453E-2</v>
      </c>
      <c r="P14" s="76">
        <f>分析係数表!C17</f>
        <v>0.15217391304347827</v>
      </c>
      <c r="Q14" s="82">
        <f t="shared" si="5"/>
        <v>3.3683836399152215E-3</v>
      </c>
      <c r="R14" s="83">
        <v>8.6039224879737551E-3</v>
      </c>
      <c r="S14" s="84">
        <f t="shared" si="6"/>
        <v>3.7561843456280469E-2</v>
      </c>
      <c r="T14" s="85">
        <f>分析係数表!F17</f>
        <v>0.3288212069937958</v>
      </c>
      <c r="U14" s="86">
        <f t="shared" si="7"/>
        <v>1.2351130702206154E-2</v>
      </c>
      <c r="V14" s="87">
        <f>分析係数表!D17</f>
        <v>7.4732092498589961E-2</v>
      </c>
      <c r="W14" s="167">
        <f t="shared" si="8"/>
        <v>0</v>
      </c>
      <c r="X14" s="76">
        <f>分析係数表!E17</f>
        <v>6.9655950366610264E-2</v>
      </c>
      <c r="Y14" s="166">
        <f t="shared" si="9"/>
        <v>0</v>
      </c>
    </row>
    <row r="15" spans="1:25" x14ac:dyDescent="0.2">
      <c r="A15" s="6" t="s">
        <v>3</v>
      </c>
      <c r="B15" s="5" t="s">
        <v>31</v>
      </c>
      <c r="C15" s="90"/>
      <c r="D15" s="76">
        <f>投入係数表!Z15</f>
        <v>0</v>
      </c>
      <c r="E15" s="77">
        <f t="shared" si="0"/>
        <v>0</v>
      </c>
      <c r="F15" s="76">
        <f>分析係数表!C18</f>
        <v>0.51625386996904021</v>
      </c>
      <c r="G15" s="77">
        <f t="shared" si="1"/>
        <v>0</v>
      </c>
      <c r="H15" s="77">
        <v>9.4169906428645131E-2</v>
      </c>
      <c r="I15" s="77">
        <f t="shared" si="2"/>
        <v>9.4169906428645131E-2</v>
      </c>
      <c r="J15" s="76">
        <f>分析係数表!G18</f>
        <v>0.21552579365079366</v>
      </c>
      <c r="K15" s="78">
        <f t="shared" si="3"/>
        <v>2.0296043821054717E-2</v>
      </c>
      <c r="L15" s="79"/>
      <c r="M15" s="80"/>
      <c r="N15" s="81">
        <f>分析係数表!H18</f>
        <v>4.488582169107333E-4</v>
      </c>
      <c r="O15" s="82">
        <f t="shared" si="4"/>
        <v>3.3794034337208327E-3</v>
      </c>
      <c r="P15" s="76">
        <f>分析係数表!C18</f>
        <v>0.51625386996904021</v>
      </c>
      <c r="Q15" s="82">
        <f t="shared" si="5"/>
        <v>1.7446301008450429E-3</v>
      </c>
      <c r="R15" s="83">
        <v>5.6364692984646469E-3</v>
      </c>
      <c r="S15" s="84">
        <f t="shared" si="6"/>
        <v>9.9806375727109778E-2</v>
      </c>
      <c r="T15" s="85">
        <f>分析係数表!F18</f>
        <v>0.45783730158730157</v>
      </c>
      <c r="U15" s="86">
        <f t="shared" si="7"/>
        <v>4.5695081744108294E-2</v>
      </c>
      <c r="V15" s="87">
        <f>分析係数表!D18</f>
        <v>4.1418650793650792E-2</v>
      </c>
      <c r="W15" s="167">
        <f t="shared" si="8"/>
        <v>0</v>
      </c>
      <c r="X15" s="76">
        <f>分析係数表!E18</f>
        <v>3.8690476190476192E-2</v>
      </c>
      <c r="Y15" s="166">
        <f t="shared" si="9"/>
        <v>0</v>
      </c>
    </row>
    <row r="16" spans="1:25" x14ac:dyDescent="0.2">
      <c r="A16" s="6" t="s">
        <v>4</v>
      </c>
      <c r="B16" s="5" t="s">
        <v>32</v>
      </c>
      <c r="C16" s="90"/>
      <c r="D16" s="76">
        <f>投入係数表!Z16</f>
        <v>0</v>
      </c>
      <c r="E16" s="77">
        <f t="shared" si="0"/>
        <v>0</v>
      </c>
      <c r="F16" s="76">
        <f>分析係数表!C19</f>
        <v>8.2563671984326903E-2</v>
      </c>
      <c r="G16" s="77">
        <f t="shared" si="1"/>
        <v>0</v>
      </c>
      <c r="H16" s="77">
        <v>9.4096499204827967E-3</v>
      </c>
      <c r="I16" s="77">
        <f t="shared" si="2"/>
        <v>9.4096499204827967E-3</v>
      </c>
      <c r="J16" s="76">
        <f>分析係数表!G19</f>
        <v>5.7971014492753624E-2</v>
      </c>
      <c r="K16" s="78">
        <f t="shared" si="3"/>
        <v>5.4548695191204623E-4</v>
      </c>
      <c r="L16" s="79"/>
      <c r="M16" s="80"/>
      <c r="N16" s="81">
        <f>分析係数表!H19</f>
        <v>-1.1221455422768333E-4</v>
      </c>
      <c r="O16" s="82">
        <f t="shared" si="4"/>
        <v>-8.4485085843020817E-4</v>
      </c>
      <c r="P16" s="76">
        <f>分析係数表!C19</f>
        <v>8.2563671984326903E-2</v>
      </c>
      <c r="Q16" s="82">
        <f t="shared" si="5"/>
        <v>-6.9753989151108713E-5</v>
      </c>
      <c r="R16" s="83">
        <v>5.2015877326192623E-4</v>
      </c>
      <c r="S16" s="84">
        <f t="shared" si="6"/>
        <v>9.9298086937447232E-3</v>
      </c>
      <c r="T16" s="85">
        <f>分析係数表!F19</f>
        <v>0.2402745995423341</v>
      </c>
      <c r="U16" s="86">
        <f t="shared" si="7"/>
        <v>2.3858808074215011E-3</v>
      </c>
      <c r="V16" s="87">
        <f>分析係数表!D19</f>
        <v>4.6529366895499621E-2</v>
      </c>
      <c r="W16" s="167">
        <f t="shared" si="8"/>
        <v>0</v>
      </c>
      <c r="X16" s="76">
        <f>分析係数表!E19</f>
        <v>5.1106025934401222E-2</v>
      </c>
      <c r="Y16" s="166">
        <f t="shared" si="9"/>
        <v>0</v>
      </c>
    </row>
    <row r="17" spans="1:25" x14ac:dyDescent="0.2">
      <c r="A17" s="6" t="s">
        <v>5</v>
      </c>
      <c r="B17" s="5" t="s">
        <v>33</v>
      </c>
      <c r="C17" s="90"/>
      <c r="D17" s="76">
        <f>投入係数表!Z17</f>
        <v>0</v>
      </c>
      <c r="E17" s="77">
        <f t="shared" si="0"/>
        <v>0</v>
      </c>
      <c r="F17" s="76">
        <f>分析係数表!C20</f>
        <v>2.7239392352016778E-2</v>
      </c>
      <c r="G17" s="77">
        <f t="shared" si="1"/>
        <v>0</v>
      </c>
      <c r="H17" s="77">
        <v>1.8148301042955604E-3</v>
      </c>
      <c r="I17" s="77">
        <f t="shared" si="2"/>
        <v>1.8148301042955604E-3</v>
      </c>
      <c r="J17" s="76">
        <f>分析係数表!G20</f>
        <v>0.10507246376811594</v>
      </c>
      <c r="K17" s="78">
        <f t="shared" si="3"/>
        <v>1.9068867037888134E-4</v>
      </c>
      <c r="L17" s="79"/>
      <c r="M17" s="80"/>
      <c r="N17" s="81">
        <f>分析係数表!H20</f>
        <v>5.610727711384166E-4</v>
      </c>
      <c r="O17" s="82">
        <f t="shared" si="4"/>
        <v>4.2242542921510405E-3</v>
      </c>
      <c r="P17" s="76">
        <f>分析係数表!C20</f>
        <v>2.7239392352016778E-2</v>
      </c>
      <c r="Q17" s="82">
        <f t="shared" si="5"/>
        <v>1.150661200585931E-4</v>
      </c>
      <c r="R17" s="83">
        <v>3.8220058244286111E-4</v>
      </c>
      <c r="S17" s="84">
        <f t="shared" si="6"/>
        <v>2.1970306867384213E-3</v>
      </c>
      <c r="T17" s="85">
        <f>分析係数表!F20</f>
        <v>0.2318840579710145</v>
      </c>
      <c r="U17" s="86">
        <f t="shared" si="7"/>
        <v>5.0945639112774991E-4</v>
      </c>
      <c r="V17" s="87">
        <f>分析係数表!D20</f>
        <v>0</v>
      </c>
      <c r="W17" s="167">
        <f t="shared" si="8"/>
        <v>0</v>
      </c>
      <c r="X17" s="76">
        <f>分析係数表!E20</f>
        <v>0</v>
      </c>
      <c r="Y17" s="166">
        <f t="shared" si="9"/>
        <v>0</v>
      </c>
    </row>
    <row r="18" spans="1:25" x14ac:dyDescent="0.2">
      <c r="A18" s="6" t="s">
        <v>6</v>
      </c>
      <c r="B18" s="5" t="s">
        <v>34</v>
      </c>
      <c r="C18" s="90"/>
      <c r="D18" s="76">
        <f>投入係数表!Z18</f>
        <v>1.3305736250739208E-3</v>
      </c>
      <c r="E18" s="77">
        <f t="shared" si="0"/>
        <v>0.13305736250739209</v>
      </c>
      <c r="F18" s="76">
        <f>分析係数表!C21</f>
        <v>0.24117205108940643</v>
      </c>
      <c r="G18" s="77">
        <f t="shared" si="1"/>
        <v>3.2089717028454437E-2</v>
      </c>
      <c r="H18" s="77">
        <v>0.11984798019484111</v>
      </c>
      <c r="I18" s="77">
        <f t="shared" si="2"/>
        <v>0.11984798019484111</v>
      </c>
      <c r="J18" s="76">
        <f>分析係数表!G21</f>
        <v>0.28520236087689715</v>
      </c>
      <c r="K18" s="78">
        <f t="shared" si="3"/>
        <v>3.4180926897896299E-2</v>
      </c>
      <c r="L18" s="79"/>
      <c r="M18" s="80"/>
      <c r="N18" s="81">
        <f>分析係数表!H21</f>
        <v>9.4260225551254001E-4</v>
      </c>
      <c r="O18" s="82">
        <f t="shared" si="4"/>
        <v>7.0967472108137489E-3</v>
      </c>
      <c r="P18" s="76">
        <f>分析係数表!C21</f>
        <v>0.24117205108940643</v>
      </c>
      <c r="Q18" s="82">
        <f t="shared" si="5"/>
        <v>1.711537080894976E-3</v>
      </c>
      <c r="R18" s="83">
        <v>5.0396185303416387E-3</v>
      </c>
      <c r="S18" s="84">
        <f t="shared" si="6"/>
        <v>0.12488759872518275</v>
      </c>
      <c r="T18" s="85">
        <f>分析係数表!F21</f>
        <v>0.42559021922428331</v>
      </c>
      <c r="U18" s="86">
        <f t="shared" si="7"/>
        <v>5.3150940519844848E-2</v>
      </c>
      <c r="V18" s="87">
        <f>分析係数表!D21</f>
        <v>8.8743676222596962E-2</v>
      </c>
      <c r="W18" s="167">
        <f t="shared" si="8"/>
        <v>0</v>
      </c>
      <c r="X18" s="76">
        <f>分析係数表!E21</f>
        <v>7.2512647554806076E-2</v>
      </c>
      <c r="Y18" s="166">
        <f t="shared" si="9"/>
        <v>0</v>
      </c>
    </row>
    <row r="19" spans="1:25" x14ac:dyDescent="0.2">
      <c r="A19" s="6" t="s">
        <v>7</v>
      </c>
      <c r="B19" s="5" t="s">
        <v>269</v>
      </c>
      <c r="C19" s="90"/>
      <c r="D19" s="76">
        <f>投入係数表!Z19</f>
        <v>0</v>
      </c>
      <c r="E19" s="77">
        <f t="shared" si="0"/>
        <v>0</v>
      </c>
      <c r="F19" s="76">
        <f>分析係数表!C22</f>
        <v>3.5323801513877262E-2</v>
      </c>
      <c r="G19" s="77">
        <f t="shared" si="1"/>
        <v>0</v>
      </c>
      <c r="H19" s="77">
        <v>1.6173174725960142E-3</v>
      </c>
      <c r="I19" s="77">
        <f t="shared" si="2"/>
        <v>1.6173174725960142E-3</v>
      </c>
      <c r="J19" s="76">
        <f>分析係数表!G22</f>
        <v>0.19469026548672566</v>
      </c>
      <c r="K19" s="78">
        <f t="shared" si="3"/>
        <v>3.1487596811603818E-4</v>
      </c>
      <c r="L19" s="79"/>
      <c r="M19" s="80"/>
      <c r="N19" s="81">
        <f>分析係数表!H22</f>
        <v>4.4885821691073332E-5</v>
      </c>
      <c r="O19" s="82">
        <f t="shared" si="4"/>
        <v>3.3794034337208327E-4</v>
      </c>
      <c r="P19" s="76">
        <f>分析係数表!C22</f>
        <v>3.5323801513877262E-2</v>
      </c>
      <c r="Q19" s="82">
        <f t="shared" si="5"/>
        <v>1.1937337612806997E-5</v>
      </c>
      <c r="R19" s="83">
        <v>1.4651457317021183E-4</v>
      </c>
      <c r="S19" s="84">
        <f t="shared" si="6"/>
        <v>1.763832045766226E-3</v>
      </c>
      <c r="T19" s="85">
        <f>分析係数表!F22</f>
        <v>0.41199606686332352</v>
      </c>
      <c r="U19" s="86">
        <f t="shared" si="7"/>
        <v>7.2669186546317477E-4</v>
      </c>
      <c r="V19" s="87">
        <f>分析係数表!D22</f>
        <v>8.6529006882989187E-2</v>
      </c>
      <c r="W19" s="167">
        <f t="shared" si="8"/>
        <v>0</v>
      </c>
      <c r="X19" s="76">
        <f>分析係数表!E22</f>
        <v>8.9478859390363819E-2</v>
      </c>
      <c r="Y19" s="166">
        <f t="shared" si="9"/>
        <v>0</v>
      </c>
    </row>
    <row r="20" spans="1:25" x14ac:dyDescent="0.2">
      <c r="A20" s="6" t="s">
        <v>8</v>
      </c>
      <c r="B20" s="5" t="s">
        <v>270</v>
      </c>
      <c r="C20" s="90"/>
      <c r="D20" s="76">
        <f>投入係数表!Z20</f>
        <v>0</v>
      </c>
      <c r="E20" s="77">
        <f t="shared" si="0"/>
        <v>0</v>
      </c>
      <c r="F20" s="76">
        <f>分析係数表!C23</f>
        <v>0</v>
      </c>
      <c r="G20" s="77">
        <f t="shared" si="1"/>
        <v>0</v>
      </c>
      <c r="H20" s="77">
        <v>0</v>
      </c>
      <c r="I20" s="77">
        <f t="shared" si="2"/>
        <v>0</v>
      </c>
      <c r="J20" s="76">
        <f>分析係数表!G23</f>
        <v>0.21571476472560636</v>
      </c>
      <c r="K20" s="78">
        <f t="shared" si="3"/>
        <v>0</v>
      </c>
      <c r="L20" s="79"/>
      <c r="M20" s="80"/>
      <c r="N20" s="81">
        <f>分析係数表!H23</f>
        <v>2.2442910845536666E-5</v>
      </c>
      <c r="O20" s="82">
        <f t="shared" si="4"/>
        <v>1.6897017168604163E-4</v>
      </c>
      <c r="P20" s="76">
        <f>分析係数表!C23</f>
        <v>0</v>
      </c>
      <c r="Q20" s="82">
        <f t="shared" si="5"/>
        <v>0</v>
      </c>
      <c r="R20" s="83">
        <v>0</v>
      </c>
      <c r="S20" s="84">
        <f t="shared" si="6"/>
        <v>0</v>
      </c>
      <c r="T20" s="85">
        <f>分析係数表!F23</f>
        <v>0.43970045825416343</v>
      </c>
      <c r="U20" s="86">
        <f t="shared" si="7"/>
        <v>0</v>
      </c>
      <c r="V20" s="87">
        <f>分析係数表!D23</f>
        <v>2.7830557728847658E-2</v>
      </c>
      <c r="W20" s="167">
        <f t="shared" si="8"/>
        <v>0</v>
      </c>
      <c r="X20" s="76">
        <f>分析係数表!E23</f>
        <v>2.7159941879959765E-2</v>
      </c>
      <c r="Y20" s="166">
        <f t="shared" si="9"/>
        <v>0</v>
      </c>
    </row>
    <row r="21" spans="1:25" x14ac:dyDescent="0.2">
      <c r="A21" s="6" t="s">
        <v>9</v>
      </c>
      <c r="B21" s="5" t="s">
        <v>271</v>
      </c>
      <c r="C21" s="90"/>
      <c r="D21" s="76">
        <f>投入係数表!Z21</f>
        <v>0</v>
      </c>
      <c r="E21" s="77">
        <f t="shared" si="0"/>
        <v>0</v>
      </c>
      <c r="F21" s="76">
        <f>分析係数表!C24</f>
        <v>0.4951060358890701</v>
      </c>
      <c r="G21" s="77">
        <f t="shared" si="1"/>
        <v>0</v>
      </c>
      <c r="H21" s="77">
        <v>8.6968968296927129E-3</v>
      </c>
      <c r="I21" s="77">
        <f t="shared" si="2"/>
        <v>8.6968968296927129E-3</v>
      </c>
      <c r="J21" s="76">
        <f>分析係数表!G24</f>
        <v>0.20816733067729085</v>
      </c>
      <c r="K21" s="78">
        <f t="shared" si="3"/>
        <v>1.8104097982129255E-3</v>
      </c>
      <c r="L21" s="79"/>
      <c r="M21" s="80"/>
      <c r="N21" s="81">
        <f>分析係数表!H24</f>
        <v>3.5908657352858665E-4</v>
      </c>
      <c r="O21" s="82">
        <f t="shared" si="4"/>
        <v>2.7035227469766662E-3</v>
      </c>
      <c r="P21" s="76">
        <f>分析係数表!C24</f>
        <v>0.4951060358890701</v>
      </c>
      <c r="Q21" s="82">
        <f t="shared" si="5"/>
        <v>1.3385304301915465E-3</v>
      </c>
      <c r="R21" s="83">
        <v>6.5646654889064465E-3</v>
      </c>
      <c r="S21" s="84">
        <f t="shared" si="6"/>
        <v>1.526156231859916E-2</v>
      </c>
      <c r="T21" s="85">
        <f>分析係数表!F24</f>
        <v>0.39043824701195218</v>
      </c>
      <c r="U21" s="86">
        <f t="shared" si="7"/>
        <v>5.9586976383375206E-3</v>
      </c>
      <c r="V21" s="87">
        <f>分析係数表!D24</f>
        <v>1.4940239043824702E-2</v>
      </c>
      <c r="W21" s="167">
        <f t="shared" si="8"/>
        <v>0</v>
      </c>
      <c r="X21" s="76">
        <f>分析係数表!E24</f>
        <v>1.0956175298804782E-2</v>
      </c>
      <c r="Y21" s="166">
        <f t="shared" si="9"/>
        <v>0</v>
      </c>
    </row>
    <row r="22" spans="1:25" x14ac:dyDescent="0.2">
      <c r="A22" s="6" t="s">
        <v>10</v>
      </c>
      <c r="B22" s="5" t="s">
        <v>272</v>
      </c>
      <c r="C22" s="90"/>
      <c r="D22" s="76">
        <f>投入係数表!Z22</f>
        <v>0</v>
      </c>
      <c r="E22" s="77">
        <f t="shared" si="0"/>
        <v>0</v>
      </c>
      <c r="F22" s="76">
        <f>分析係数表!C25</f>
        <v>2.1697016660209179E-2</v>
      </c>
      <c r="G22" s="77">
        <f t="shared" si="1"/>
        <v>0</v>
      </c>
      <c r="H22" s="77">
        <v>1.2730113998661327E-3</v>
      </c>
      <c r="I22" s="77">
        <f t="shared" si="2"/>
        <v>1.2730113998661327E-3</v>
      </c>
      <c r="J22" s="76">
        <f>分析係数表!G25</f>
        <v>0.19533527696793002</v>
      </c>
      <c r="K22" s="78">
        <f t="shared" si="3"/>
        <v>2.4866403437618333E-4</v>
      </c>
      <c r="L22" s="79"/>
      <c r="M22" s="80"/>
      <c r="N22" s="81">
        <f>分析係数表!H25</f>
        <v>5.2740840487011166E-4</v>
      </c>
      <c r="O22" s="82">
        <f t="shared" si="4"/>
        <v>3.9707990346219786E-3</v>
      </c>
      <c r="P22" s="76">
        <f>分析係数表!C25</f>
        <v>2.1697016660209179E-2</v>
      </c>
      <c r="Q22" s="82">
        <f t="shared" si="5"/>
        <v>8.6154492808535586E-5</v>
      </c>
      <c r="R22" s="83">
        <v>6.9261435925755343E-4</v>
      </c>
      <c r="S22" s="84">
        <f t="shared" si="6"/>
        <v>1.9656257591236861E-3</v>
      </c>
      <c r="T22" s="85">
        <f>分析係数表!F25</f>
        <v>0.34839650145772594</v>
      </c>
      <c r="U22" s="86">
        <f t="shared" si="7"/>
        <v>6.8481713765387896E-4</v>
      </c>
      <c r="V22" s="87">
        <f>分析係数表!D25</f>
        <v>0.22157434402332363</v>
      </c>
      <c r="W22" s="167">
        <f t="shared" si="8"/>
        <v>0</v>
      </c>
      <c r="X22" s="76">
        <f>分析係数表!E25</f>
        <v>0.11661807580174927</v>
      </c>
      <c r="Y22" s="166">
        <f t="shared" si="9"/>
        <v>0</v>
      </c>
    </row>
    <row r="23" spans="1:25" x14ac:dyDescent="0.2">
      <c r="A23" s="6" t="s">
        <v>11</v>
      </c>
      <c r="B23" s="5" t="s">
        <v>35</v>
      </c>
      <c r="C23" s="90"/>
      <c r="D23" s="76">
        <f>投入係数表!Z23</f>
        <v>0</v>
      </c>
      <c r="E23" s="77">
        <f t="shared" si="0"/>
        <v>0</v>
      </c>
      <c r="F23" s="76">
        <f>分析係数表!C26</f>
        <v>0.4020083102493075</v>
      </c>
      <c r="G23" s="77">
        <f t="shared" si="1"/>
        <v>0</v>
      </c>
      <c r="H23" s="77">
        <v>1.9629173744645859E-2</v>
      </c>
      <c r="I23" s="77">
        <f t="shared" si="2"/>
        <v>1.9629173744645859E-2</v>
      </c>
      <c r="J23" s="76">
        <f>分析係数表!G26</f>
        <v>0.19660602354380063</v>
      </c>
      <c r="K23" s="78">
        <f t="shared" si="3"/>
        <v>3.8592137953851967E-3</v>
      </c>
      <c r="L23" s="79"/>
      <c r="M23" s="80"/>
      <c r="N23" s="81">
        <f>分析係数表!H26</f>
        <v>1.0985804858890199E-2</v>
      </c>
      <c r="O23" s="82">
        <f t="shared" si="4"/>
        <v>8.2710899040317379E-2</v>
      </c>
      <c r="P23" s="76">
        <f>分析係数表!C26</f>
        <v>0.4020083102493075</v>
      </c>
      <c r="Q23" s="82">
        <f t="shared" si="5"/>
        <v>3.3250468762399059E-2</v>
      </c>
      <c r="R23" s="83">
        <v>3.6795514138162275E-2</v>
      </c>
      <c r="S23" s="84">
        <f t="shared" si="6"/>
        <v>5.6424687882808133E-2</v>
      </c>
      <c r="T23" s="85">
        <f>分析係数表!F26</f>
        <v>0.33374101819293683</v>
      </c>
      <c r="U23" s="86">
        <f t="shared" si="7"/>
        <v>1.8831232785227053E-2</v>
      </c>
      <c r="V23" s="87">
        <f>分析係数表!D26</f>
        <v>1.513530041278092E-2</v>
      </c>
      <c r="W23" s="167">
        <f t="shared" si="8"/>
        <v>0</v>
      </c>
      <c r="X23" s="76">
        <f>分析係数表!E26</f>
        <v>1.5288182235132243E-2</v>
      </c>
      <c r="Y23" s="166">
        <f t="shared" si="9"/>
        <v>0</v>
      </c>
    </row>
    <row r="24" spans="1:25" x14ac:dyDescent="0.2">
      <c r="A24" s="6" t="s">
        <v>12</v>
      </c>
      <c r="B24" s="5" t="s">
        <v>366</v>
      </c>
      <c r="C24" s="90"/>
      <c r="D24" s="76">
        <f>投入係数表!Z24</f>
        <v>0</v>
      </c>
      <c r="E24" s="77">
        <f t="shared" si="0"/>
        <v>0</v>
      </c>
      <c r="F24" s="76">
        <f>分析係数表!C27</f>
        <v>0.43829355002539361</v>
      </c>
      <c r="G24" s="77">
        <f t="shared" si="1"/>
        <v>0</v>
      </c>
      <c r="H24" s="77">
        <v>3.8792050350141857E-3</v>
      </c>
      <c r="I24" s="77">
        <f t="shared" si="2"/>
        <v>3.8792050350141857E-3</v>
      </c>
      <c r="J24" s="76">
        <f>分析係数表!G27</f>
        <v>0.17011899515204937</v>
      </c>
      <c r="K24" s="78">
        <f t="shared" si="3"/>
        <v>6.5992646254538375E-4</v>
      </c>
      <c r="L24" s="79"/>
      <c r="M24" s="80"/>
      <c r="N24" s="81">
        <f>分析係数表!H27</f>
        <v>1.1098019413117881E-2</v>
      </c>
      <c r="O24" s="82">
        <f t="shared" si="4"/>
        <v>8.3555749898747589E-2</v>
      </c>
      <c r="P24" s="76">
        <f>分析係数表!C27</f>
        <v>0.43829355002539361</v>
      </c>
      <c r="Q24" s="82">
        <f t="shared" si="5"/>
        <v>3.6621946248156005E-2</v>
      </c>
      <c r="R24" s="83">
        <v>3.7476388910686213E-2</v>
      </c>
      <c r="S24" s="84">
        <f t="shared" si="6"/>
        <v>4.1355593945700396E-2</v>
      </c>
      <c r="T24" s="85">
        <f>分析係数表!F27</f>
        <v>0.31996474217717058</v>
      </c>
      <c r="U24" s="86">
        <f t="shared" si="7"/>
        <v>1.3232331954419784E-2</v>
      </c>
      <c r="V24" s="87">
        <f>分析係数表!D27</f>
        <v>4.2309387395328336E-2</v>
      </c>
      <c r="W24" s="167">
        <f t="shared" si="8"/>
        <v>0</v>
      </c>
      <c r="X24" s="76">
        <f>分析係数表!E27</f>
        <v>4.9360951961216398E-2</v>
      </c>
      <c r="Y24" s="166">
        <f t="shared" si="9"/>
        <v>0</v>
      </c>
    </row>
    <row r="25" spans="1:25" x14ac:dyDescent="0.2">
      <c r="A25" s="6" t="s">
        <v>13</v>
      </c>
      <c r="B25" s="5" t="s">
        <v>192</v>
      </c>
      <c r="C25" s="90"/>
      <c r="D25" s="76">
        <f>投入係数表!Z25</f>
        <v>0</v>
      </c>
      <c r="E25" s="77">
        <f t="shared" si="0"/>
        <v>0</v>
      </c>
      <c r="F25" s="76">
        <f>分析係数表!C28</f>
        <v>5.3001622498647927E-2</v>
      </c>
      <c r="G25" s="77">
        <f t="shared" si="1"/>
        <v>0</v>
      </c>
      <c r="H25" s="77">
        <v>4.4313784467782565E-3</v>
      </c>
      <c r="I25" s="77">
        <f t="shared" si="2"/>
        <v>4.4313784467782565E-3</v>
      </c>
      <c r="J25" s="76">
        <f>分析係数表!G28</f>
        <v>0.12481857764876633</v>
      </c>
      <c r="K25" s="78">
        <f t="shared" si="3"/>
        <v>5.531183547502613E-4</v>
      </c>
      <c r="L25" s="79"/>
      <c r="M25" s="80"/>
      <c r="N25" s="81">
        <f>分析係数表!H28</f>
        <v>2.0793356898389723E-2</v>
      </c>
      <c r="O25" s="82">
        <f t="shared" si="4"/>
        <v>0.15655086406711757</v>
      </c>
      <c r="P25" s="76">
        <f>分析係数表!C28</f>
        <v>5.3001622498647927E-2</v>
      </c>
      <c r="Q25" s="82">
        <f t="shared" si="5"/>
        <v>8.2974497991225114E-3</v>
      </c>
      <c r="R25" s="83">
        <v>8.9845855200840138E-3</v>
      </c>
      <c r="S25" s="84">
        <f t="shared" si="6"/>
        <v>1.341596396686227E-2</v>
      </c>
      <c r="T25" s="85">
        <f>分析係数表!F28</f>
        <v>0.21335268505079827</v>
      </c>
      <c r="U25" s="86">
        <f t="shared" si="7"/>
        <v>2.8623319348748243E-3</v>
      </c>
      <c r="V25" s="87">
        <f>分析係数表!D28</f>
        <v>0.1204644412191582</v>
      </c>
      <c r="W25" s="167">
        <f t="shared" si="8"/>
        <v>0</v>
      </c>
      <c r="X25" s="76">
        <f>分析係数表!E28</f>
        <v>0.11683599419448476</v>
      </c>
      <c r="Y25" s="166">
        <f t="shared" si="9"/>
        <v>0</v>
      </c>
    </row>
    <row r="26" spans="1:25" x14ac:dyDescent="0.2">
      <c r="A26" s="6" t="s">
        <v>14</v>
      </c>
      <c r="B26" s="5" t="s">
        <v>50</v>
      </c>
      <c r="C26" s="90"/>
      <c r="D26" s="76">
        <f>投入係数表!Z26</f>
        <v>1.4044943820224719E-2</v>
      </c>
      <c r="E26" s="77">
        <f t="shared" si="0"/>
        <v>1.4044943820224718</v>
      </c>
      <c r="F26" s="76">
        <f>分析係数表!C29</f>
        <v>0.65190409026798313</v>
      </c>
      <c r="G26" s="77">
        <f t="shared" si="1"/>
        <v>0.91559563239885267</v>
      </c>
      <c r="H26" s="77">
        <v>1.02121976423169</v>
      </c>
      <c r="I26" s="77">
        <f t="shared" si="2"/>
        <v>1.02121976423169</v>
      </c>
      <c r="J26" s="76">
        <f>分析係数表!G29</f>
        <v>0.25912644337660473</v>
      </c>
      <c r="K26" s="78">
        <f t="shared" si="3"/>
        <v>0.26462504541125265</v>
      </c>
      <c r="L26" s="79"/>
      <c r="M26" s="80"/>
      <c r="N26" s="81">
        <f>分析係数表!H29</f>
        <v>1.0054424058800426E-2</v>
      </c>
      <c r="O26" s="82">
        <f t="shared" si="4"/>
        <v>7.5698636915346645E-2</v>
      </c>
      <c r="P26" s="76">
        <f>分析係数表!C29</f>
        <v>0.65190409026798313</v>
      </c>
      <c r="Q26" s="82">
        <f t="shared" si="5"/>
        <v>4.9348251032825419E-2</v>
      </c>
      <c r="R26" s="83">
        <v>8.4139244986809469E-2</v>
      </c>
      <c r="S26" s="84">
        <f t="shared" si="6"/>
        <v>1.1053590092184995</v>
      </c>
      <c r="T26" s="85">
        <f>分析係数表!F29</f>
        <v>0.37595926271247221</v>
      </c>
      <c r="U26" s="86">
        <f t="shared" si="7"/>
        <v>0.41556995813837583</v>
      </c>
      <c r="V26" s="87">
        <f>分析係数表!D29</f>
        <v>5.8165387649716703E-2</v>
      </c>
      <c r="W26" s="167">
        <f t="shared" si="8"/>
        <v>0</v>
      </c>
      <c r="X26" s="76">
        <f>分析係数表!E29</f>
        <v>4.2817184250161372E-2</v>
      </c>
      <c r="Y26" s="166">
        <f t="shared" si="9"/>
        <v>0</v>
      </c>
    </row>
    <row r="27" spans="1:25" x14ac:dyDescent="0.2">
      <c r="A27" s="6" t="s">
        <v>15</v>
      </c>
      <c r="B27" s="5" t="s">
        <v>36</v>
      </c>
      <c r="C27" s="90"/>
      <c r="D27" s="76">
        <f>投入係数表!Z27</f>
        <v>2.6907155529272621E-2</v>
      </c>
      <c r="E27" s="77">
        <f t="shared" si="0"/>
        <v>2.6907155529272622</v>
      </c>
      <c r="F27" s="76">
        <f>分析係数表!C30</f>
        <v>1</v>
      </c>
      <c r="G27" s="77">
        <f t="shared" si="1"/>
        <v>2.6907155529272622</v>
      </c>
      <c r="H27" s="77">
        <v>2.7478645624007014</v>
      </c>
      <c r="I27" s="77">
        <f t="shared" si="2"/>
        <v>2.7478645624007014</v>
      </c>
      <c r="J27" s="76">
        <f>分析係数表!G30</f>
        <v>0.34475873544093177</v>
      </c>
      <c r="K27" s="78">
        <f t="shared" si="3"/>
        <v>0.9473503116962152</v>
      </c>
      <c r="L27" s="79"/>
      <c r="M27" s="80"/>
      <c r="N27" s="81">
        <f>分析係数表!H30</f>
        <v>0</v>
      </c>
      <c r="O27" s="82">
        <f t="shared" si="4"/>
        <v>0</v>
      </c>
      <c r="P27" s="76">
        <f>分析係数表!C30</f>
        <v>1</v>
      </c>
      <c r="Q27" s="82">
        <f t="shared" si="5"/>
        <v>0</v>
      </c>
      <c r="R27" s="83">
        <v>1.8545780125548722E-2</v>
      </c>
      <c r="S27" s="84">
        <f t="shared" si="6"/>
        <v>2.7664103425262501</v>
      </c>
      <c r="T27" s="85">
        <f>分析係数表!F30</f>
        <v>0.43948973932334995</v>
      </c>
      <c r="U27" s="86">
        <f t="shared" si="7"/>
        <v>1.2158089602982809</v>
      </c>
      <c r="V27" s="87">
        <f>分析係数表!D30</f>
        <v>0.13666112035496394</v>
      </c>
      <c r="W27" s="167">
        <f t="shared" si="8"/>
        <v>0</v>
      </c>
      <c r="X27" s="76">
        <f>分析係数表!E30</f>
        <v>8.1752634498058793E-2</v>
      </c>
      <c r="Y27" s="166">
        <f t="shared" si="9"/>
        <v>0</v>
      </c>
    </row>
    <row r="28" spans="1:25" x14ac:dyDescent="0.2">
      <c r="A28" s="6" t="s">
        <v>16</v>
      </c>
      <c r="B28" s="5" t="s">
        <v>193</v>
      </c>
      <c r="C28" s="75">
        <f>最終需要_まとめ!C29</f>
        <v>100</v>
      </c>
      <c r="D28" s="76">
        <f>投入係数表!Z28</f>
        <v>3.4151389710230635E-2</v>
      </c>
      <c r="E28" s="77">
        <f t="shared" si="0"/>
        <v>3.4151389710230635</v>
      </c>
      <c r="F28" s="76">
        <f>分析係数表!C31</f>
        <v>0.24163027656477443</v>
      </c>
      <c r="G28" s="77">
        <f t="shared" si="1"/>
        <v>0.82520097407544202</v>
      </c>
      <c r="H28" s="77">
        <v>0.87688677610603483</v>
      </c>
      <c r="I28" s="77">
        <f t="shared" si="2"/>
        <v>100.87688677610603</v>
      </c>
      <c r="J28" s="76">
        <f>分析係数表!G31</f>
        <v>7.02247191011236E-2</v>
      </c>
      <c r="K28" s="78">
        <f t="shared" si="3"/>
        <v>7.084051037647896</v>
      </c>
      <c r="L28" s="79"/>
      <c r="M28" s="80"/>
      <c r="N28" s="81">
        <f>分析係数表!H31</f>
        <v>2.3138641081748304E-2</v>
      </c>
      <c r="O28" s="82">
        <f t="shared" si="4"/>
        <v>0.17420824700830895</v>
      </c>
      <c r="P28" s="76">
        <f>分析係数表!C31</f>
        <v>0.24163027656477443</v>
      </c>
      <c r="Q28" s="82">
        <f t="shared" si="5"/>
        <v>4.2093986904482225E-2</v>
      </c>
      <c r="R28" s="83">
        <v>5.5667561795935357E-2</v>
      </c>
      <c r="S28" s="84">
        <f t="shared" si="6"/>
        <v>100.93255433790196</v>
      </c>
      <c r="T28" s="85">
        <f>分析係数表!F31</f>
        <v>0.24349497338852749</v>
      </c>
      <c r="U28" s="86">
        <f t="shared" si="7"/>
        <v>24.576569632543542</v>
      </c>
      <c r="V28" s="87">
        <f>分析係数表!D31</f>
        <v>2.9568302779420464E-4</v>
      </c>
      <c r="W28" s="167">
        <f t="shared" si="8"/>
        <v>0</v>
      </c>
      <c r="X28" s="76">
        <f>分析係数表!E31</f>
        <v>2.9568302779420464E-4</v>
      </c>
      <c r="Y28" s="166">
        <f t="shared" si="9"/>
        <v>0</v>
      </c>
    </row>
    <row r="29" spans="1:25" x14ac:dyDescent="0.2">
      <c r="A29" s="6" t="s">
        <v>17</v>
      </c>
      <c r="B29" s="5" t="s">
        <v>273</v>
      </c>
      <c r="C29" s="90"/>
      <c r="D29" s="76">
        <f>投入係数表!Z29</f>
        <v>2.6611472501478417E-3</v>
      </c>
      <c r="E29" s="77">
        <f t="shared" si="0"/>
        <v>0.26611472501478417</v>
      </c>
      <c r="F29" s="76">
        <f>分析係数表!C32</f>
        <v>0.66123499142367059</v>
      </c>
      <c r="G29" s="77">
        <f t="shared" si="1"/>
        <v>0.17596436791286327</v>
      </c>
      <c r="H29" s="77">
        <v>0.20044885735306042</v>
      </c>
      <c r="I29" s="77">
        <f t="shared" si="2"/>
        <v>0.20044885735306042</v>
      </c>
      <c r="J29" s="76">
        <f>分析係数表!G32</f>
        <v>0.1404639175257732</v>
      </c>
      <c r="K29" s="78">
        <f t="shared" si="3"/>
        <v>2.8155831767375756E-2</v>
      </c>
      <c r="L29" s="79"/>
      <c r="M29" s="80"/>
      <c r="N29" s="81">
        <f>分析係数表!H32</f>
        <v>6.5982157885877794E-3</v>
      </c>
      <c r="O29" s="82">
        <f t="shared" si="4"/>
        <v>4.9677230475696235E-2</v>
      </c>
      <c r="P29" s="76">
        <f>分析係数表!C32</f>
        <v>0.66123499142367059</v>
      </c>
      <c r="Q29" s="82">
        <f t="shared" si="5"/>
        <v>3.2848323067548708E-2</v>
      </c>
      <c r="R29" s="83">
        <v>4.3215246696564083E-2</v>
      </c>
      <c r="S29" s="84">
        <f t="shared" si="6"/>
        <v>0.24366410404962452</v>
      </c>
      <c r="T29" s="85">
        <f>分析係数表!F32</f>
        <v>0.47938144329896909</v>
      </c>
      <c r="U29" s="86">
        <f t="shared" si="7"/>
        <v>0.11680804987945918</v>
      </c>
      <c r="V29" s="87">
        <f>分析係数表!D32</f>
        <v>7.7319587628865982E-3</v>
      </c>
      <c r="W29" s="167">
        <f t="shared" si="8"/>
        <v>0</v>
      </c>
      <c r="X29" s="76">
        <f>分析係数表!E32</f>
        <v>1.1597938144329897E-2</v>
      </c>
      <c r="Y29" s="166">
        <f t="shared" si="9"/>
        <v>0</v>
      </c>
    </row>
    <row r="30" spans="1:25" x14ac:dyDescent="0.2">
      <c r="A30" s="6" t="s">
        <v>18</v>
      </c>
      <c r="B30" s="5" t="s">
        <v>274</v>
      </c>
      <c r="C30" s="90"/>
      <c r="D30" s="76">
        <f>投入係数表!Z30</f>
        <v>1.7740981667652277E-3</v>
      </c>
      <c r="E30" s="77">
        <f t="shared" si="0"/>
        <v>0.17740981667652278</v>
      </c>
      <c r="F30" s="76">
        <f>分析係数表!C33</f>
        <v>1</v>
      </c>
      <c r="G30" s="77">
        <f t="shared" si="1"/>
        <v>0.17740981667652278</v>
      </c>
      <c r="H30" s="77">
        <v>0.20292499268007139</v>
      </c>
      <c r="I30" s="77">
        <f t="shared" si="2"/>
        <v>0.20292499268007139</v>
      </c>
      <c r="J30" s="76">
        <f>分析係数表!G33</f>
        <v>0.50865580448065173</v>
      </c>
      <c r="K30" s="78">
        <f t="shared" si="3"/>
        <v>0.10321897540091207</v>
      </c>
      <c r="L30" s="79"/>
      <c r="M30" s="80"/>
      <c r="N30" s="81">
        <f>分析係数表!H33</f>
        <v>9.7626662178084496E-4</v>
      </c>
      <c r="O30" s="82">
        <f t="shared" si="4"/>
        <v>7.3502024683428108E-3</v>
      </c>
      <c r="P30" s="76">
        <f>分析係数表!C33</f>
        <v>1</v>
      </c>
      <c r="Q30" s="82">
        <f t="shared" si="5"/>
        <v>7.3502024683428108E-3</v>
      </c>
      <c r="R30" s="83">
        <v>2.7848699070525808E-2</v>
      </c>
      <c r="S30" s="84">
        <f t="shared" si="6"/>
        <v>0.2307736917505972</v>
      </c>
      <c r="T30" s="85">
        <f>分析係数表!F33</f>
        <v>0.64307535641547864</v>
      </c>
      <c r="U30" s="86">
        <f t="shared" si="7"/>
        <v>0.1484048740738311</v>
      </c>
      <c r="V30" s="87">
        <f>分析係数表!D33</f>
        <v>3.4623217922606926E-2</v>
      </c>
      <c r="W30" s="167">
        <f t="shared" si="8"/>
        <v>0</v>
      </c>
      <c r="X30" s="76">
        <f>分析係数表!E33</f>
        <v>3.0549898167006109E-2</v>
      </c>
      <c r="Y30" s="166">
        <f t="shared" si="9"/>
        <v>0</v>
      </c>
    </row>
    <row r="31" spans="1:25" x14ac:dyDescent="0.2">
      <c r="A31" s="6" t="s">
        <v>19</v>
      </c>
      <c r="B31" s="5" t="s">
        <v>275</v>
      </c>
      <c r="C31" s="90"/>
      <c r="D31" s="76">
        <f>投入係数表!Z31</f>
        <v>2.7054997043169722E-2</v>
      </c>
      <c r="E31" s="77">
        <f t="shared" si="0"/>
        <v>2.7054997043169724</v>
      </c>
      <c r="F31" s="76">
        <f>分析係数表!C34</f>
        <v>0.39190090916673614</v>
      </c>
      <c r="G31" s="77">
        <f t="shared" si="1"/>
        <v>1.0602877938721573</v>
      </c>
      <c r="H31" s="77">
        <v>1.2431638477808069</v>
      </c>
      <c r="I31" s="77">
        <f t="shared" si="2"/>
        <v>1.2431638477808069</v>
      </c>
      <c r="J31" s="76">
        <f>分析係数表!G34</f>
        <v>0.42497247587591475</v>
      </c>
      <c r="K31" s="78">
        <f t="shared" si="3"/>
        <v>0.52831041831083836</v>
      </c>
      <c r="L31" s="79"/>
      <c r="M31" s="80"/>
      <c r="N31" s="81">
        <f>分析係数表!H34</f>
        <v>0.16350782696515739</v>
      </c>
      <c r="O31" s="82">
        <f t="shared" si="4"/>
        <v>1.2310321858186564</v>
      </c>
      <c r="P31" s="76">
        <f>分析係数表!C34</f>
        <v>0.39190090916673614</v>
      </c>
      <c r="Q31" s="82">
        <f t="shared" si="5"/>
        <v>0.48244263283584587</v>
      </c>
      <c r="R31" s="83">
        <v>0.534573651618241</v>
      </c>
      <c r="S31" s="84">
        <f t="shared" si="6"/>
        <v>1.777737499399048</v>
      </c>
      <c r="T31" s="85">
        <f>分析係数表!F34</f>
        <v>0.69697558448287023</v>
      </c>
      <c r="U31" s="86">
        <f t="shared" si="7"/>
        <v>1.2390396327007676</v>
      </c>
      <c r="V31" s="87">
        <f>分析係数表!D34</f>
        <v>0.24415517129719577</v>
      </c>
      <c r="W31" s="167">
        <f t="shared" si="8"/>
        <v>0</v>
      </c>
      <c r="X31" s="76">
        <f>分析係数表!E34</f>
        <v>0.16831811411178033</v>
      </c>
      <c r="Y31" s="166">
        <f t="shared" si="9"/>
        <v>0</v>
      </c>
    </row>
    <row r="32" spans="1:25" x14ac:dyDescent="0.2">
      <c r="A32" s="6" t="s">
        <v>20</v>
      </c>
      <c r="B32" s="5" t="s">
        <v>37</v>
      </c>
      <c r="C32" s="90"/>
      <c r="D32" s="76">
        <f>投入係数表!Z32</f>
        <v>5.9136605558840925E-3</v>
      </c>
      <c r="E32" s="77">
        <f t="shared" si="0"/>
        <v>0.59136605558840927</v>
      </c>
      <c r="F32" s="76">
        <f>分析係数表!C35</f>
        <v>0.83185840707964598</v>
      </c>
      <c r="G32" s="77">
        <f t="shared" si="1"/>
        <v>0.49193282500274749</v>
      </c>
      <c r="H32" s="77">
        <v>0.7350762993672022</v>
      </c>
      <c r="I32" s="77">
        <f t="shared" si="2"/>
        <v>0.7350762993672022</v>
      </c>
      <c r="J32" s="76">
        <f>分析係数表!G35</f>
        <v>0.3136968085106383</v>
      </c>
      <c r="K32" s="78">
        <f t="shared" si="3"/>
        <v>0.23059108912330187</v>
      </c>
      <c r="L32" s="79"/>
      <c r="M32" s="80"/>
      <c r="N32" s="81">
        <f>分析係数表!H35</f>
        <v>6.1560904449307077E-2</v>
      </c>
      <c r="O32" s="82">
        <f t="shared" si="4"/>
        <v>0.46348518093481222</v>
      </c>
      <c r="P32" s="76">
        <f>分析係数表!C35</f>
        <v>0.83185840707964598</v>
      </c>
      <c r="Q32" s="82">
        <f t="shared" si="5"/>
        <v>0.38555404431745438</v>
      </c>
      <c r="R32" s="83">
        <v>0.4774052518632288</v>
      </c>
      <c r="S32" s="84">
        <f t="shared" si="6"/>
        <v>1.212481551230431</v>
      </c>
      <c r="T32" s="85">
        <f>分析係数表!F35</f>
        <v>0.6388297872340426</v>
      </c>
      <c r="U32" s="86">
        <f t="shared" si="7"/>
        <v>0.7745693313977382</v>
      </c>
      <c r="V32" s="87">
        <f>分析係数表!D35</f>
        <v>5.8377659574468083E-2</v>
      </c>
      <c r="W32" s="167">
        <f t="shared" si="8"/>
        <v>0</v>
      </c>
      <c r="X32" s="76">
        <f>分析係数表!E35</f>
        <v>5.1994680851063832E-2</v>
      </c>
      <c r="Y32" s="166">
        <f t="shared" si="9"/>
        <v>0</v>
      </c>
    </row>
    <row r="33" spans="1:25" x14ac:dyDescent="0.2">
      <c r="A33" s="6" t="s">
        <v>21</v>
      </c>
      <c r="B33" s="5" t="s">
        <v>38</v>
      </c>
      <c r="C33" s="90"/>
      <c r="D33" s="76">
        <f>投入係数表!Z33</f>
        <v>6.9485511531638088E-3</v>
      </c>
      <c r="E33" s="77">
        <f t="shared" si="0"/>
        <v>0.69485511531638089</v>
      </c>
      <c r="F33" s="76">
        <f>分析係数表!C36</f>
        <v>0.68845717526942707</v>
      </c>
      <c r="G33" s="77">
        <f t="shared" si="1"/>
        <v>0.47837798991222757</v>
      </c>
      <c r="H33" s="77">
        <v>0.58504165678645814</v>
      </c>
      <c r="I33" s="77">
        <f t="shared" si="2"/>
        <v>0.58504165678645814</v>
      </c>
      <c r="J33" s="76">
        <f>分析係数表!G36</f>
        <v>1.8590797041906328E-2</v>
      </c>
      <c r="K33" s="78">
        <f t="shared" si="3"/>
        <v>1.0876390702377663E-2</v>
      </c>
      <c r="L33" s="79"/>
      <c r="M33" s="80"/>
      <c r="N33" s="81">
        <f>分析係数表!H36</f>
        <v>0.13660999831678169</v>
      </c>
      <c r="O33" s="82">
        <f t="shared" si="4"/>
        <v>1.0285214350529355</v>
      </c>
      <c r="P33" s="76">
        <f>分析係数表!C36</f>
        <v>0.68845717526942707</v>
      </c>
      <c r="Q33" s="82">
        <f t="shared" si="5"/>
        <v>0.70809296188060145</v>
      </c>
      <c r="R33" s="83">
        <v>0.7518875241077374</v>
      </c>
      <c r="S33" s="84">
        <f t="shared" si="6"/>
        <v>1.3369291808941957</v>
      </c>
      <c r="T33" s="85">
        <f>分析係数表!F36</f>
        <v>0.88331963845521777</v>
      </c>
      <c r="U33" s="86">
        <f t="shared" si="7"/>
        <v>1.1809358007076913</v>
      </c>
      <c r="V33" s="87">
        <f>分析係数表!D36</f>
        <v>1.4071487263763352E-2</v>
      </c>
      <c r="W33" s="167">
        <f t="shared" si="8"/>
        <v>0</v>
      </c>
      <c r="X33" s="76">
        <f>分析係数表!E36</f>
        <v>2.8759244042728021E-3</v>
      </c>
      <c r="Y33" s="166">
        <f t="shared" si="9"/>
        <v>0</v>
      </c>
    </row>
    <row r="34" spans="1:25" x14ac:dyDescent="0.2">
      <c r="A34" s="6" t="s">
        <v>22</v>
      </c>
      <c r="B34" s="5" t="s">
        <v>378</v>
      </c>
      <c r="C34" s="90"/>
      <c r="D34" s="76">
        <f>投入係数表!Z34</f>
        <v>5.7953873447664103E-2</v>
      </c>
      <c r="E34" s="77">
        <f t="shared" si="0"/>
        <v>5.7953873447664099</v>
      </c>
      <c r="F34" s="76">
        <f>分析係数表!C37</f>
        <v>0.39828932688731866</v>
      </c>
      <c r="G34" s="77">
        <f t="shared" si="1"/>
        <v>2.3082409245982984</v>
      </c>
      <c r="H34" s="77">
        <v>2.527070715994133</v>
      </c>
      <c r="I34" s="77">
        <f t="shared" si="2"/>
        <v>2.527070715994133</v>
      </c>
      <c r="J34" s="76">
        <f>分析係数表!G37</f>
        <v>0.48125081095108341</v>
      </c>
      <c r="K34" s="78">
        <f t="shared" si="3"/>
        <v>1.2161548314029116</v>
      </c>
      <c r="L34" s="79"/>
      <c r="M34" s="80"/>
      <c r="N34" s="81">
        <f>分析係数表!H37</f>
        <v>4.901531728665208E-2</v>
      </c>
      <c r="O34" s="82">
        <f t="shared" si="4"/>
        <v>0.36903085496231491</v>
      </c>
      <c r="P34" s="76">
        <f>分析係数表!C37</f>
        <v>0.39828932688731866</v>
      </c>
      <c r="Q34" s="82">
        <f t="shared" si="5"/>
        <v>0.14698105082359211</v>
      </c>
      <c r="R34" s="83">
        <v>0.19355210057744626</v>
      </c>
      <c r="S34" s="84">
        <f t="shared" si="6"/>
        <v>2.7206228165715793</v>
      </c>
      <c r="T34" s="85">
        <f>分析係数表!F37</f>
        <v>0.71272868820552748</v>
      </c>
      <c r="U34" s="86">
        <f t="shared" si="7"/>
        <v>1.9390659311570893</v>
      </c>
      <c r="V34" s="87">
        <f>分析係数表!D37</f>
        <v>0.1296224211755547</v>
      </c>
      <c r="W34" s="167">
        <f t="shared" si="8"/>
        <v>0</v>
      </c>
      <c r="X34" s="76">
        <f>分析係数表!E37</f>
        <v>0.11794472557415336</v>
      </c>
      <c r="Y34" s="166">
        <f t="shared" si="9"/>
        <v>0</v>
      </c>
    </row>
    <row r="35" spans="1:25" x14ac:dyDescent="0.2">
      <c r="A35" s="6" t="s">
        <v>23</v>
      </c>
      <c r="B35" s="5" t="s">
        <v>194</v>
      </c>
      <c r="C35" s="90"/>
      <c r="D35" s="76">
        <f>投入係数表!Z35</f>
        <v>7.0963926670609108E-3</v>
      </c>
      <c r="E35" s="77">
        <f t="shared" si="0"/>
        <v>0.70963926670609112</v>
      </c>
      <c r="F35" s="76">
        <f>分析係数表!C38</f>
        <v>3.6824877250409171E-2</v>
      </c>
      <c r="G35" s="77">
        <f t="shared" si="1"/>
        <v>2.6132378888522181E-2</v>
      </c>
      <c r="H35" s="77">
        <v>3.7201600908331779E-2</v>
      </c>
      <c r="I35" s="77">
        <f t="shared" si="2"/>
        <v>3.7201600908331779E-2</v>
      </c>
      <c r="J35" s="76">
        <f>分析係数表!G38</f>
        <v>0.29439252336448596</v>
      </c>
      <c r="K35" s="78">
        <f t="shared" si="3"/>
        <v>1.0951873164602345E-2</v>
      </c>
      <c r="L35" s="79"/>
      <c r="M35" s="80"/>
      <c r="N35" s="81">
        <f>分析係数表!H38</f>
        <v>4.3572911406609439E-2</v>
      </c>
      <c r="O35" s="82">
        <f t="shared" si="4"/>
        <v>0.32805558832844983</v>
      </c>
      <c r="P35" s="76">
        <f>分析係数表!C38</f>
        <v>3.6824877250409171E-2</v>
      </c>
      <c r="Q35" s="82">
        <f t="shared" si="5"/>
        <v>1.2080606771505929E-2</v>
      </c>
      <c r="R35" s="83">
        <v>1.6547279095094854E-2</v>
      </c>
      <c r="S35" s="84">
        <f t="shared" si="6"/>
        <v>5.3748880003426633E-2</v>
      </c>
      <c r="T35" s="85">
        <f>分析係数表!F38</f>
        <v>0.48598130841121495</v>
      </c>
      <c r="U35" s="86">
        <f t="shared" si="7"/>
        <v>2.6120951029702664E-2</v>
      </c>
      <c r="V35" s="87">
        <f>分析係数表!D38</f>
        <v>0.13551401869158877</v>
      </c>
      <c r="W35" s="167">
        <f t="shared" si="8"/>
        <v>0</v>
      </c>
      <c r="X35" s="76">
        <f>分析係数表!E38</f>
        <v>0.13317757009345793</v>
      </c>
      <c r="Y35" s="166">
        <f t="shared" si="9"/>
        <v>0</v>
      </c>
    </row>
    <row r="36" spans="1:25" x14ac:dyDescent="0.2">
      <c r="A36" s="6" t="s">
        <v>24</v>
      </c>
      <c r="B36" s="5" t="s">
        <v>39</v>
      </c>
      <c r="C36" s="90"/>
      <c r="D36" s="76">
        <f>投入係数表!Z36</f>
        <v>0</v>
      </c>
      <c r="E36" s="77">
        <f t="shared" si="0"/>
        <v>0</v>
      </c>
      <c r="F36" s="76">
        <f>分析係数表!C39</f>
        <v>1</v>
      </c>
      <c r="G36" s="77">
        <f t="shared" si="1"/>
        <v>0</v>
      </c>
      <c r="H36" s="77">
        <v>7.0025197894296204E-2</v>
      </c>
      <c r="I36" s="77">
        <f t="shared" si="2"/>
        <v>7.0025197894296204E-2</v>
      </c>
      <c r="J36" s="76">
        <f>分析係数表!G39</f>
        <v>0.34897511924713165</v>
      </c>
      <c r="K36" s="78">
        <f t="shared" si="3"/>
        <v>2.443705178546601E-2</v>
      </c>
      <c r="L36" s="79"/>
      <c r="M36" s="80"/>
      <c r="N36" s="81">
        <f>分析係数表!H39</f>
        <v>3.8938450317006117E-3</v>
      </c>
      <c r="O36" s="82">
        <f t="shared" si="4"/>
        <v>2.9316324787528224E-2</v>
      </c>
      <c r="P36" s="76">
        <f>分析係数表!C39</f>
        <v>1</v>
      </c>
      <c r="Q36" s="82">
        <f t="shared" si="5"/>
        <v>2.9316324787528224E-2</v>
      </c>
      <c r="R36" s="83">
        <v>0.11517096934028551</v>
      </c>
      <c r="S36" s="84">
        <f t="shared" si="6"/>
        <v>0.18519616723458171</v>
      </c>
      <c r="T36" s="85">
        <f>分析係数表!F39</f>
        <v>0.69949722830991368</v>
      </c>
      <c r="U36" s="86">
        <f t="shared" si="7"/>
        <v>0.12954420567420916</v>
      </c>
      <c r="V36" s="87">
        <f>分析係数表!D39</f>
        <v>6.7165141162820671E-2</v>
      </c>
      <c r="W36" s="167">
        <f t="shared" si="8"/>
        <v>0</v>
      </c>
      <c r="X36" s="76">
        <f>分析係数表!E39</f>
        <v>8.4826608224829181E-2</v>
      </c>
      <c r="Y36" s="166">
        <f t="shared" si="9"/>
        <v>0</v>
      </c>
    </row>
    <row r="37" spans="1:25" x14ac:dyDescent="0.2">
      <c r="A37" s="6" t="s">
        <v>25</v>
      </c>
      <c r="B37" s="5" t="s">
        <v>40</v>
      </c>
      <c r="C37" s="90"/>
      <c r="D37" s="76">
        <f>投入係数表!Z37</f>
        <v>2.9568302779420464E-4</v>
      </c>
      <c r="E37" s="77">
        <f t="shared" si="0"/>
        <v>2.9568302779420463E-2</v>
      </c>
      <c r="F37" s="76">
        <f>分析係数表!C40</f>
        <v>1</v>
      </c>
      <c r="G37" s="77">
        <f t="shared" si="1"/>
        <v>2.9568302779420463E-2</v>
      </c>
      <c r="H37" s="77">
        <v>3.1291285915510163E-2</v>
      </c>
      <c r="I37" s="77">
        <f t="shared" si="2"/>
        <v>3.1291285915510163E-2</v>
      </c>
      <c r="J37" s="76">
        <f>分析係数表!G40</f>
        <v>0.51987110633727174</v>
      </c>
      <c r="K37" s="78">
        <f t="shared" si="3"/>
        <v>1.6267435427612158E-2</v>
      </c>
      <c r="L37" s="79"/>
      <c r="M37" s="80"/>
      <c r="N37" s="81">
        <f>分析係数表!H40</f>
        <v>3.0814116590921842E-2</v>
      </c>
      <c r="O37" s="82">
        <f t="shared" si="4"/>
        <v>0.23199604572493515</v>
      </c>
      <c r="P37" s="76">
        <f>分析係数表!C40</f>
        <v>1</v>
      </c>
      <c r="Q37" s="82">
        <f t="shared" si="5"/>
        <v>0.23199604572493515</v>
      </c>
      <c r="R37" s="83">
        <v>0.23246544260922658</v>
      </c>
      <c r="S37" s="84">
        <f t="shared" si="6"/>
        <v>0.26375672852473675</v>
      </c>
      <c r="T37" s="85">
        <f>分析係数表!F40</f>
        <v>0.71122862100305706</v>
      </c>
      <c r="U37" s="86">
        <f t="shared" si="7"/>
        <v>0.18759133430892622</v>
      </c>
      <c r="V37" s="87">
        <f>分析係数表!D40</f>
        <v>7.8492935635792779E-2</v>
      </c>
      <c r="W37" s="167">
        <f t="shared" si="8"/>
        <v>0</v>
      </c>
      <c r="X37" s="76">
        <f>分析係数表!E40</f>
        <v>4.9739733950260268E-2</v>
      </c>
      <c r="Y37" s="166">
        <f t="shared" si="9"/>
        <v>0</v>
      </c>
    </row>
    <row r="38" spans="1:25" x14ac:dyDescent="0.2">
      <c r="A38" s="6" t="s">
        <v>26</v>
      </c>
      <c r="B38" s="5" t="s">
        <v>277</v>
      </c>
      <c r="C38" s="90"/>
      <c r="D38" s="76">
        <f>投入係数表!Z38</f>
        <v>0</v>
      </c>
      <c r="E38" s="77">
        <f t="shared" si="0"/>
        <v>0</v>
      </c>
      <c r="F38" s="76">
        <f>分析係数表!C41</f>
        <v>0.804825195030338</v>
      </c>
      <c r="G38" s="77">
        <f t="shared" si="1"/>
        <v>0</v>
      </c>
      <c r="H38" s="77">
        <v>4.9504660114153692E-3</v>
      </c>
      <c r="I38" s="77">
        <f t="shared" si="2"/>
        <v>4.9504660114153692E-3</v>
      </c>
      <c r="J38" s="76">
        <f>分析係数表!G41</f>
        <v>0.44365116827944301</v>
      </c>
      <c r="K38" s="78">
        <f t="shared" si="3"/>
        <v>2.1962800294921029E-3</v>
      </c>
      <c r="L38" s="79"/>
      <c r="M38" s="80"/>
      <c r="N38" s="81">
        <f>分析係数表!H41</f>
        <v>5.27632833978567E-2</v>
      </c>
      <c r="O38" s="82">
        <f t="shared" si="4"/>
        <v>0.39724887363388389</v>
      </c>
      <c r="P38" s="76">
        <f>分析係数表!C41</f>
        <v>0.804825195030338</v>
      </c>
      <c r="Q38" s="82">
        <f t="shared" si="5"/>
        <v>0.31971590219797269</v>
      </c>
      <c r="R38" s="83">
        <v>0.32623744303456259</v>
      </c>
      <c r="S38" s="84">
        <f t="shared" si="6"/>
        <v>0.33118790904597795</v>
      </c>
      <c r="T38" s="85">
        <f>分析係数表!F41</f>
        <v>0.54625914562190225</v>
      </c>
      <c r="U38" s="86">
        <f t="shared" si="7"/>
        <v>0.18091442423576018</v>
      </c>
      <c r="V38" s="87">
        <f>分析係数表!D41</f>
        <v>0.14125560538116591</v>
      </c>
      <c r="W38" s="167">
        <f t="shared" si="8"/>
        <v>0</v>
      </c>
      <c r="X38" s="76">
        <f>分析係数表!E41</f>
        <v>0.13688930847297617</v>
      </c>
      <c r="Y38" s="166">
        <f t="shared" si="9"/>
        <v>0</v>
      </c>
    </row>
    <row r="39" spans="1:25" x14ac:dyDescent="0.2">
      <c r="A39" s="6" t="s">
        <v>51</v>
      </c>
      <c r="B39" s="5" t="s">
        <v>368</v>
      </c>
      <c r="C39" s="90"/>
      <c r="D39" s="76">
        <f>投入係数表!Z39</f>
        <v>3.6960378474275575E-3</v>
      </c>
      <c r="E39" s="77">
        <f>$C$28*D39</f>
        <v>0.36960378474275574</v>
      </c>
      <c r="F39" s="76">
        <f>分析係数表!C42</f>
        <v>0.80822873082287305</v>
      </c>
      <c r="G39" s="77">
        <f>E39*F39</f>
        <v>0.29872439784996785</v>
      </c>
      <c r="H39" s="77">
        <v>0.31527079961503873</v>
      </c>
      <c r="I39" s="77">
        <f>C39+H39</f>
        <v>0.31527079961503873</v>
      </c>
      <c r="J39" s="76">
        <f>分析係数表!G42</f>
        <v>0.48544520547945208</v>
      </c>
      <c r="K39" s="78">
        <f>I39*J39</f>
        <v>0.15304669810079363</v>
      </c>
      <c r="L39" s="79"/>
      <c r="M39" s="80"/>
      <c r="N39" s="81">
        <f>分析係数表!H42</f>
        <v>1.3409639230208157E-2</v>
      </c>
      <c r="O39" s="82">
        <f t="shared" si="4"/>
        <v>0.10095967758240987</v>
      </c>
      <c r="P39" s="76">
        <f>分析係数表!C42</f>
        <v>0.80822873082287305</v>
      </c>
      <c r="Q39" s="82">
        <f>O39*P39</f>
        <v>8.1598512076717603E-2</v>
      </c>
      <c r="R39" s="83">
        <v>8.7009986899611189E-2</v>
      </c>
      <c r="S39" s="84">
        <f>I39+R39</f>
        <v>0.40228078651464994</v>
      </c>
      <c r="T39" s="85">
        <f>分析係数表!F42</f>
        <v>0.55222602739726023</v>
      </c>
      <c r="U39" s="86">
        <f>S39*T39</f>
        <v>0.22214992063523048</v>
      </c>
      <c r="V39" s="87">
        <f>分析係数表!D42</f>
        <v>0.29537671232876711</v>
      </c>
      <c r="W39" s="167">
        <f>ROUND(S39*V39,0)</f>
        <v>0</v>
      </c>
      <c r="X39" s="76">
        <f>分析係数表!E42</f>
        <v>0.2654109589041096</v>
      </c>
      <c r="Y39" s="166">
        <f>ROUND(S39*X39,0)</f>
        <v>0</v>
      </c>
    </row>
    <row r="40" spans="1:25" x14ac:dyDescent="0.2">
      <c r="A40" s="6" t="s">
        <v>195</v>
      </c>
      <c r="B40" s="5" t="s">
        <v>41</v>
      </c>
      <c r="C40" s="90"/>
      <c r="D40" s="76">
        <f>投入係数表!Z40</f>
        <v>4.0804257835600238E-2</v>
      </c>
      <c r="E40" s="77">
        <f>$C$28*D40</f>
        <v>4.0804257835600239</v>
      </c>
      <c r="F40" s="76">
        <f>分析係数表!C43</f>
        <v>0.42667048218629278</v>
      </c>
      <c r="G40" s="77">
        <f>E40*F40</f>
        <v>1.7409972365969368</v>
      </c>
      <c r="H40" s="77">
        <v>2.2537482560424626</v>
      </c>
      <c r="I40" s="77">
        <f>C40+H40</f>
        <v>2.2537482560424626</v>
      </c>
      <c r="J40" s="76">
        <f>分析係数表!G43</f>
        <v>0.3937480751462889</v>
      </c>
      <c r="K40" s="78">
        <f>I40*J40</f>
        <v>0.88740903768102519</v>
      </c>
      <c r="L40" s="79"/>
      <c r="M40" s="80"/>
      <c r="N40" s="81">
        <f>分析係数表!H43</f>
        <v>3.6537058856533695E-2</v>
      </c>
      <c r="O40" s="82">
        <f t="shared" si="4"/>
        <v>0.27508343950487579</v>
      </c>
      <c r="P40" s="76">
        <f>分析係数表!C43</f>
        <v>0.42667048218629278</v>
      </c>
      <c r="Q40" s="82">
        <f>O40*P40</f>
        <v>0.11736998377500925</v>
      </c>
      <c r="R40" s="83">
        <v>0.22604962668645895</v>
      </c>
      <c r="S40" s="84">
        <f>I40+R40</f>
        <v>2.4797978827289215</v>
      </c>
      <c r="T40" s="85">
        <f>分析係数表!F43</f>
        <v>0.62688635663689563</v>
      </c>
      <c r="U40" s="86">
        <f>S40*T40</f>
        <v>1.5545514598998214</v>
      </c>
      <c r="V40" s="87">
        <f>分析係数表!D43</f>
        <v>0.23175238681860177</v>
      </c>
      <c r="W40" s="167">
        <f>ROUND(S40*V40,0)</f>
        <v>1</v>
      </c>
      <c r="X40" s="76">
        <f>分析係数表!E43</f>
        <v>0.18678780412688636</v>
      </c>
      <c r="Y40" s="166">
        <f>ROUND(S40*X40,0)</f>
        <v>0</v>
      </c>
    </row>
    <row r="41" spans="1:25" x14ac:dyDescent="0.2">
      <c r="A41" s="6" t="s">
        <v>341</v>
      </c>
      <c r="B41" s="5" t="s">
        <v>42</v>
      </c>
      <c r="C41" s="90"/>
      <c r="D41" s="76">
        <f>投入係数表!Z41</f>
        <v>0</v>
      </c>
      <c r="E41" s="77">
        <f>$C$28*D41</f>
        <v>0</v>
      </c>
      <c r="F41" s="76">
        <f>分析係数表!C44</f>
        <v>0.46624741283235149</v>
      </c>
      <c r="G41" s="77">
        <f>E41*F41</f>
        <v>0</v>
      </c>
      <c r="H41" s="77">
        <v>3.2185102166543485E-3</v>
      </c>
      <c r="I41" s="77">
        <f>C41+H41</f>
        <v>3.2185102166543485E-3</v>
      </c>
      <c r="J41" s="76">
        <f>分析係数表!G44</f>
        <v>0.26671004927024261</v>
      </c>
      <c r="K41" s="78">
        <f>I41*J41</f>
        <v>8.5840901846066049E-4</v>
      </c>
      <c r="L41" s="79"/>
      <c r="M41" s="80"/>
      <c r="N41" s="81">
        <f>分析係数表!H44</f>
        <v>0.11393143690736689</v>
      </c>
      <c r="O41" s="82">
        <f t="shared" si="4"/>
        <v>0.85777707656419033</v>
      </c>
      <c r="P41" s="76">
        <f>分析係数表!C44</f>
        <v>0.46624741283235149</v>
      </c>
      <c r="Q41" s="82">
        <f>O41*P41</f>
        <v>0.3999363427349516</v>
      </c>
      <c r="R41" s="83">
        <v>0.40635886397920795</v>
      </c>
      <c r="S41" s="84">
        <f>I41+R41</f>
        <v>0.40957737419586232</v>
      </c>
      <c r="T41" s="85">
        <f>分析係数表!F44</f>
        <v>0.51538533048247648</v>
      </c>
      <c r="U41" s="86">
        <f>S41*T41</f>
        <v>0.21109017035807945</v>
      </c>
      <c r="V41" s="87">
        <f>分析係数表!D44</f>
        <v>0.23854234451984754</v>
      </c>
      <c r="W41" s="167">
        <f>ROUND(S41*V41,0)</f>
        <v>0</v>
      </c>
      <c r="X41" s="76">
        <f>分析係数表!E44</f>
        <v>0.16891326578042204</v>
      </c>
      <c r="Y41" s="166">
        <f>ROUND(S41*X41,0)</f>
        <v>0</v>
      </c>
    </row>
    <row r="42" spans="1:25" x14ac:dyDescent="0.2">
      <c r="A42" s="6" t="s">
        <v>342</v>
      </c>
      <c r="B42" s="5" t="s">
        <v>279</v>
      </c>
      <c r="C42" s="90"/>
      <c r="D42" s="76">
        <f>投入係数表!Z42</f>
        <v>2.9568302779420464E-4</v>
      </c>
      <c r="E42" s="77">
        <f>$C$28*D42</f>
        <v>2.9568302779420463E-2</v>
      </c>
      <c r="F42" s="76">
        <f>分析係数表!C45</f>
        <v>1</v>
      </c>
      <c r="G42" s="77">
        <f>E42*F42</f>
        <v>2.9568302779420463E-2</v>
      </c>
      <c r="H42" s="77">
        <v>7.8405410902368605E-2</v>
      </c>
      <c r="I42" s="77">
        <f>C42+H42</f>
        <v>7.8405410902368605E-2</v>
      </c>
      <c r="J42" s="76">
        <f>分析係数表!G45</f>
        <v>0</v>
      </c>
      <c r="K42" s="78">
        <f>I42*J42</f>
        <v>0</v>
      </c>
      <c r="L42" s="79"/>
      <c r="M42" s="80"/>
      <c r="N42" s="81">
        <f>分析係数表!H45</f>
        <v>0</v>
      </c>
      <c r="O42" s="82">
        <f t="shared" si="4"/>
        <v>0</v>
      </c>
      <c r="P42" s="76">
        <f>分析係数表!C45</f>
        <v>1</v>
      </c>
      <c r="Q42" s="82">
        <f>O42*P42</f>
        <v>0</v>
      </c>
      <c r="R42" s="83">
        <v>1.7025725138039537E-2</v>
      </c>
      <c r="S42" s="84">
        <f>I42+R42</f>
        <v>9.5431136040408149E-2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投入係数表!Z43</f>
        <v>2.2176227084565346E-3</v>
      </c>
      <c r="E43" s="77">
        <f>$C$28*D43</f>
        <v>0.22176227084565345</v>
      </c>
      <c r="F43" s="76">
        <f>分析係数表!C46</f>
        <v>1</v>
      </c>
      <c r="G43" s="77">
        <f>E43*F43</f>
        <v>0.22176227084565345</v>
      </c>
      <c r="H43" s="77">
        <v>0.36940489332689824</v>
      </c>
      <c r="I43" s="77">
        <f>C43+H43</f>
        <v>0.36940489332689824</v>
      </c>
      <c r="J43" s="76">
        <f>分析係数表!G46</f>
        <v>9.2005076142131978E-3</v>
      </c>
      <c r="K43" s="78">
        <f>I43*J43</f>
        <v>3.3987125337817414E-3</v>
      </c>
      <c r="L43" s="79"/>
      <c r="M43" s="80"/>
      <c r="N43" s="81">
        <f>分析係数表!H46</f>
        <v>5.6971329181394824E-2</v>
      </c>
      <c r="O43" s="82">
        <f t="shared" si="4"/>
        <v>0.42893078082501668</v>
      </c>
      <c r="P43" s="76">
        <f>分析係数表!C46</f>
        <v>1</v>
      </c>
      <c r="Q43" s="82">
        <f>O43*P43</f>
        <v>0.42893078082501668</v>
      </c>
      <c r="R43" s="83">
        <v>0.45291019184985942</v>
      </c>
      <c r="S43" s="84">
        <f>I43+R43</f>
        <v>0.82231508517675767</v>
      </c>
      <c r="T43" s="85">
        <f>分析係数表!F46</f>
        <v>0.31329314720812185</v>
      </c>
      <c r="U43" s="86">
        <f>S43*T43</f>
        <v>0.25762568103174122</v>
      </c>
      <c r="V43" s="87">
        <f>分析係数表!D46</f>
        <v>4.7588832487309646E-4</v>
      </c>
      <c r="W43" s="167">
        <f>ROUND(S43*V43,0)</f>
        <v>0</v>
      </c>
      <c r="X43" s="76">
        <f>分析係数表!E46</f>
        <v>1.4276649746192893E-3</v>
      </c>
      <c r="Y43" s="166">
        <f>ROUND(S43*X43,0)</f>
        <v>0</v>
      </c>
    </row>
    <row r="44" spans="1:25" x14ac:dyDescent="0.2">
      <c r="A44" s="192">
        <v>40</v>
      </c>
      <c r="B44" s="14" t="s">
        <v>151</v>
      </c>
      <c r="C44" s="197">
        <f>SUM(C5:C43)</f>
        <v>100</v>
      </c>
      <c r="D44" s="92">
        <f>投入係数表!Z44</f>
        <v>0.74704316972205798</v>
      </c>
      <c r="E44" s="91">
        <f>SUM(E5:E43)</f>
        <v>74.704316972205802</v>
      </c>
      <c r="F44" s="92">
        <f>分析係数表!C47</f>
        <v>0.45905743405002397</v>
      </c>
      <c r="G44" s="91">
        <f>SUM(G5:G43)</f>
        <v>12.823234567965086</v>
      </c>
      <c r="H44" s="91">
        <f>SUM(H5:H43)</f>
        <v>14.989098363070331</v>
      </c>
      <c r="I44" s="91">
        <f>SUM(I5:I43)</f>
        <v>114.98909836307034</v>
      </c>
      <c r="J44" s="92">
        <f>分析係数表!G47</f>
        <v>0.28709558230423765</v>
      </c>
      <c r="K44" s="93">
        <f>SUM(K5:K43)</f>
        <v>12.001416192721784</v>
      </c>
      <c r="L44" s="94">
        <f>最終需要_まとめ!$L$33</f>
        <v>0.62733333333333341</v>
      </c>
      <c r="M44" s="91">
        <f>K44*L44</f>
        <v>7.5288884249008001</v>
      </c>
      <c r="N44" s="95">
        <f>分析係数表!H47</f>
        <v>1</v>
      </c>
      <c r="O44" s="96">
        <f>SUM(O5:O43)</f>
        <v>7.5288884249008001</v>
      </c>
      <c r="P44" s="92">
        <f>分析係数表!C47</f>
        <v>0.45905743405002397</v>
      </c>
      <c r="Q44" s="96">
        <f>SUM(Q5:Q43)</f>
        <v>3.6519125809465258</v>
      </c>
      <c r="R44" s="91">
        <f>SUM(R7:R43)</f>
        <v>4.251880033408745</v>
      </c>
      <c r="S44" s="97">
        <f>SUM(S5:S43)</f>
        <v>119.2842112577476</v>
      </c>
      <c r="T44" s="98">
        <f>分析係数表!F47</f>
        <v>0.51476641739392903</v>
      </c>
      <c r="U44" s="99">
        <f>SUM(U5:U43)</f>
        <v>35.315074356128591</v>
      </c>
      <c r="V44" s="100">
        <f>分析係数表!D47</f>
        <v>0.1047101618971789</v>
      </c>
      <c r="W44" s="164">
        <f>SUM(W5:W43)</f>
        <v>1</v>
      </c>
      <c r="X44" s="92">
        <f>分析係数表!E47</f>
        <v>8.1677152774525266E-2</v>
      </c>
      <c r="Y44" s="165">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286</v>
      </c>
      <c r="S2" s="3" t="s">
        <v>153</v>
      </c>
      <c r="U2" s="64" t="s">
        <v>210</v>
      </c>
      <c r="W2" s="3" t="s">
        <v>130</v>
      </c>
      <c r="Y2" s="3" t="s">
        <v>154</v>
      </c>
    </row>
    <row r="3" spans="1:25" ht="44" x14ac:dyDescent="0.2">
      <c r="B3" s="65"/>
      <c r="C3" s="66" t="s">
        <v>228</v>
      </c>
      <c r="D3" s="66" t="s">
        <v>316</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投入係数表!AA5</f>
        <v>0</v>
      </c>
      <c r="E5" s="77">
        <f t="shared" ref="E5:E38" si="0">$C$29*D5</f>
        <v>0</v>
      </c>
      <c r="F5" s="76">
        <f>分析係数表!C8</f>
        <v>0.32915796798886565</v>
      </c>
      <c r="G5" s="77">
        <f t="shared" ref="G5:G38" si="1">E5*F5</f>
        <v>0</v>
      </c>
      <c r="H5" s="77">
        <f t="array" ref="H5:H43">MMULT(逆行列係数!C5:AO43,'25'!G5:G43)</f>
        <v>3.286259423388881E-3</v>
      </c>
      <c r="I5" s="77">
        <f t="shared" ref="I5:I38" si="2">C5+H5</f>
        <v>3.286259423388881E-3</v>
      </c>
      <c r="J5" s="76">
        <f>分析係数表!G8</f>
        <v>0.11991869918699187</v>
      </c>
      <c r="K5" s="78">
        <f t="shared" ref="K5:K38" si="3">I5*J5</f>
        <v>3.9408395524378857E-4</v>
      </c>
      <c r="L5" s="79" t="s">
        <v>185</v>
      </c>
      <c r="M5" s="80" t="s">
        <v>185</v>
      </c>
      <c r="N5" s="81">
        <f>分析係数表!H8</f>
        <v>1.1827414015597823E-2</v>
      </c>
      <c r="O5" s="82">
        <f t="shared" ref="O5:O43" si="4">$M$44*N5</f>
        <v>0.16055549456142174</v>
      </c>
      <c r="P5" s="76">
        <f>分析係数表!C8</f>
        <v>0.32915796798886565</v>
      </c>
      <c r="Q5" s="82">
        <f t="shared" ref="Q5:Q38" si="5">O5*P5</f>
        <v>5.2848120339284946E-2</v>
      </c>
      <c r="R5" s="83">
        <f t="array" ref="R5:R43">MMULT(逆行列係数!C5:AO43,'25'!Q5:Q43)</f>
        <v>6.7765326014020563E-2</v>
      </c>
      <c r="S5" s="84">
        <f t="shared" ref="S5:S38" si="6">I5+R5</f>
        <v>7.1051585437409442E-2</v>
      </c>
      <c r="T5" s="85">
        <f>分析係数表!F8</f>
        <v>0.45172764227642276</v>
      </c>
      <c r="U5" s="86">
        <f t="shared" ref="U5:U38" si="7">S5*T5</f>
        <v>3.2095965169642783E-2</v>
      </c>
      <c r="V5" s="87">
        <f>分析係数表!D8</f>
        <v>0.19461382113821138</v>
      </c>
      <c r="W5" s="167">
        <f t="shared" ref="W5:W38" si="8">ROUND(S5*V5,0)</f>
        <v>0</v>
      </c>
      <c r="X5" s="76">
        <f>分析係数表!E8</f>
        <v>6.0467479674796751E-2</v>
      </c>
      <c r="Y5" s="166">
        <f t="shared" ref="Y5:Y38" si="9">ROUND(S5*X5,0)</f>
        <v>0</v>
      </c>
    </row>
    <row r="6" spans="1:25" x14ac:dyDescent="0.2">
      <c r="A6" s="6" t="s">
        <v>220</v>
      </c>
      <c r="B6" s="5" t="s">
        <v>266</v>
      </c>
      <c r="C6" s="90"/>
      <c r="D6" s="76">
        <f>投入係数表!AA6</f>
        <v>0</v>
      </c>
      <c r="E6" s="77">
        <f t="shared" si="0"/>
        <v>0</v>
      </c>
      <c r="F6" s="76">
        <f>分析係数表!C9</f>
        <v>0.9329896907216495</v>
      </c>
      <c r="G6" s="77">
        <f t="shared" si="1"/>
        <v>0</v>
      </c>
      <c r="H6" s="77">
        <v>1.3950241934436681E-3</v>
      </c>
      <c r="I6" s="77">
        <f t="shared" si="2"/>
        <v>1.3950241934436681E-3</v>
      </c>
      <c r="J6" s="76">
        <f>分析係数表!G9</f>
        <v>0.24615384615384617</v>
      </c>
      <c r="K6" s="78">
        <f t="shared" si="3"/>
        <v>3.4339057069382602E-4</v>
      </c>
      <c r="L6" s="79"/>
      <c r="M6" s="80"/>
      <c r="N6" s="81">
        <f>分析係数表!H9</f>
        <v>6.1718004825225836E-4</v>
      </c>
      <c r="O6" s="82">
        <f t="shared" si="4"/>
        <v>8.378133017911002E-3</v>
      </c>
      <c r="P6" s="76">
        <f>分析係数表!C9</f>
        <v>0.9329896907216495</v>
      </c>
      <c r="Q6" s="82">
        <f t="shared" si="5"/>
        <v>7.8167117332056252E-3</v>
      </c>
      <c r="R6" s="83">
        <v>1.0185099703330347E-2</v>
      </c>
      <c r="S6" s="84">
        <f t="shared" si="6"/>
        <v>1.1580123896774014E-2</v>
      </c>
      <c r="T6" s="85">
        <f>分析係数表!F9</f>
        <v>0.67179487179487174</v>
      </c>
      <c r="U6" s="86">
        <f t="shared" si="7"/>
        <v>7.7794678486020289E-3</v>
      </c>
      <c r="V6" s="87">
        <f>分析係数表!D9</f>
        <v>0.1076923076923077</v>
      </c>
      <c r="W6" s="167">
        <f t="shared" si="8"/>
        <v>0</v>
      </c>
      <c r="X6" s="76">
        <f>分析係数表!E9</f>
        <v>3.0769230769230771E-2</v>
      </c>
      <c r="Y6" s="166">
        <f t="shared" si="9"/>
        <v>0</v>
      </c>
    </row>
    <row r="7" spans="1:25" x14ac:dyDescent="0.2">
      <c r="A7" s="6" t="s">
        <v>221</v>
      </c>
      <c r="B7" s="5" t="s">
        <v>267</v>
      </c>
      <c r="C7" s="90"/>
      <c r="D7" s="76">
        <f>投入係数表!AA7</f>
        <v>0</v>
      </c>
      <c r="E7" s="77">
        <f t="shared" si="0"/>
        <v>0</v>
      </c>
      <c r="F7" s="76">
        <f>分析係数表!C10</f>
        <v>0</v>
      </c>
      <c r="G7" s="77">
        <f t="shared" si="1"/>
        <v>0</v>
      </c>
      <c r="H7" s="77">
        <v>0</v>
      </c>
      <c r="I7" s="77">
        <f t="shared" si="2"/>
        <v>0</v>
      </c>
      <c r="J7" s="76">
        <f>分析係数表!G10</f>
        <v>0</v>
      </c>
      <c r="K7" s="78">
        <f t="shared" si="3"/>
        <v>0</v>
      </c>
      <c r="L7" s="79"/>
      <c r="M7" s="80"/>
      <c r="N7" s="81">
        <f>分析係数表!H10</f>
        <v>1.2006957302362117E-3</v>
      </c>
      <c r="O7" s="82">
        <f t="shared" si="4"/>
        <v>1.6299276962117765E-2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222</v>
      </c>
      <c r="B8" s="5" t="s">
        <v>27</v>
      </c>
      <c r="C8" s="90"/>
      <c r="D8" s="76">
        <f>投入係数表!AA8</f>
        <v>0</v>
      </c>
      <c r="E8" s="77">
        <f t="shared" si="0"/>
        <v>0</v>
      </c>
      <c r="F8" s="76">
        <f>分析係数表!C11</f>
        <v>2.4090210148641766E-2</v>
      </c>
      <c r="G8" s="77">
        <f t="shared" si="1"/>
        <v>0</v>
      </c>
      <c r="H8" s="77">
        <v>1.59506068252196E-2</v>
      </c>
      <c r="I8" s="77">
        <f t="shared" si="2"/>
        <v>1.59506068252196E-2</v>
      </c>
      <c r="J8" s="76">
        <f>分析係数表!G11</f>
        <v>0.35</v>
      </c>
      <c r="K8" s="78">
        <f t="shared" si="3"/>
        <v>5.5827123888268597E-3</v>
      </c>
      <c r="L8" s="79"/>
      <c r="M8" s="80"/>
      <c r="N8" s="81">
        <f>分析係数表!H11</f>
        <v>-2.2442910845536666E-5</v>
      </c>
      <c r="O8" s="82">
        <f t="shared" si="4"/>
        <v>-3.0465938246949096E-4</v>
      </c>
      <c r="P8" s="76">
        <f>分析係数表!C11</f>
        <v>2.4090210148641766E-2</v>
      </c>
      <c r="Q8" s="82">
        <f t="shared" si="5"/>
        <v>-7.3393085474454647E-6</v>
      </c>
      <c r="R8" s="83">
        <v>1.3818315180460761E-3</v>
      </c>
      <c r="S8" s="84">
        <f t="shared" si="6"/>
        <v>1.7332438343265675E-2</v>
      </c>
      <c r="T8" s="85">
        <f>分析係数表!F11</f>
        <v>0.57857142857142863</v>
      </c>
      <c r="U8" s="86">
        <f t="shared" si="7"/>
        <v>1.0028053612889427E-2</v>
      </c>
      <c r="V8" s="87">
        <f>分析係数表!D11</f>
        <v>7.1428571428571426E-3</v>
      </c>
      <c r="W8" s="167">
        <f t="shared" si="8"/>
        <v>0</v>
      </c>
      <c r="X8" s="76">
        <f>分析係数表!E11</f>
        <v>7.1428571428571426E-3</v>
      </c>
      <c r="Y8" s="166">
        <f t="shared" si="9"/>
        <v>0</v>
      </c>
    </row>
    <row r="9" spans="1:25" x14ac:dyDescent="0.2">
      <c r="A9" s="6" t="s">
        <v>223</v>
      </c>
      <c r="B9" s="5" t="s">
        <v>191</v>
      </c>
      <c r="C9" s="90"/>
      <c r="D9" s="76">
        <f>投入係数表!AA9</f>
        <v>0</v>
      </c>
      <c r="E9" s="77">
        <f t="shared" si="0"/>
        <v>0</v>
      </c>
      <c r="F9" s="76">
        <f>分析係数表!C12</f>
        <v>6.9119669876203549E-2</v>
      </c>
      <c r="G9" s="77">
        <f t="shared" si="1"/>
        <v>0</v>
      </c>
      <c r="H9" s="77">
        <v>5.198639534608454E-4</v>
      </c>
      <c r="I9" s="77">
        <f t="shared" si="2"/>
        <v>5.198639534608454E-4</v>
      </c>
      <c r="J9" s="76">
        <f>分析係数表!G12</f>
        <v>0.14290902487742874</v>
      </c>
      <c r="K9" s="78">
        <f t="shared" si="3"/>
        <v>7.4293250658014407E-5</v>
      </c>
      <c r="L9" s="79"/>
      <c r="M9" s="80"/>
      <c r="N9" s="81">
        <f>分析係数表!H12</f>
        <v>9.3328844751164222E-2</v>
      </c>
      <c r="O9" s="82">
        <f t="shared" si="4"/>
        <v>1.266926041999378</v>
      </c>
      <c r="P9" s="76">
        <f>分析係数表!C12</f>
        <v>6.9119669876203549E-2</v>
      </c>
      <c r="Q9" s="82">
        <f t="shared" si="5"/>
        <v>8.7569509780562202E-2</v>
      </c>
      <c r="R9" s="83">
        <v>9.7058893666374907E-2</v>
      </c>
      <c r="S9" s="84">
        <f t="shared" si="6"/>
        <v>9.7578757619835754E-2</v>
      </c>
      <c r="T9" s="85">
        <f>分析係数表!F12</f>
        <v>0.29616851280188849</v>
      </c>
      <c r="U9" s="86">
        <f t="shared" si="7"/>
        <v>2.8899755525322701E-2</v>
      </c>
      <c r="V9" s="87">
        <f>分析係数表!D12</f>
        <v>3.0506627928091518E-2</v>
      </c>
      <c r="W9" s="167">
        <f t="shared" si="8"/>
        <v>0</v>
      </c>
      <c r="X9" s="76">
        <f>分析係数表!E12</f>
        <v>2.6874886508080623E-2</v>
      </c>
      <c r="Y9" s="166">
        <f t="shared" si="9"/>
        <v>0</v>
      </c>
    </row>
    <row r="10" spans="1:25" x14ac:dyDescent="0.2">
      <c r="A10" s="6" t="s">
        <v>224</v>
      </c>
      <c r="B10" s="5" t="s">
        <v>28</v>
      </c>
      <c r="C10" s="90"/>
      <c r="D10" s="76">
        <f>投入係数表!AA10</f>
        <v>1.288659793814433E-3</v>
      </c>
      <c r="E10" s="77">
        <f t="shared" si="0"/>
        <v>0.12886597938144329</v>
      </c>
      <c r="F10" s="76">
        <f>分析係数表!C13</f>
        <v>0</v>
      </c>
      <c r="G10" s="77">
        <f t="shared" si="1"/>
        <v>0</v>
      </c>
      <c r="H10" s="77">
        <v>0</v>
      </c>
      <c r="I10" s="77">
        <f t="shared" si="2"/>
        <v>0</v>
      </c>
      <c r="J10" s="76">
        <f>分析係数表!G13</f>
        <v>0.24503449717750367</v>
      </c>
      <c r="K10" s="78">
        <f t="shared" si="3"/>
        <v>0</v>
      </c>
      <c r="L10" s="79"/>
      <c r="M10" s="80"/>
      <c r="N10" s="81">
        <f>分析係数表!H13</f>
        <v>1.4329798574875161E-2</v>
      </c>
      <c r="O10" s="82">
        <f t="shared" si="4"/>
        <v>0.19452501570676997</v>
      </c>
      <c r="P10" s="76">
        <f>分析係数表!C13</f>
        <v>0</v>
      </c>
      <c r="Q10" s="82">
        <f t="shared" si="5"/>
        <v>0</v>
      </c>
      <c r="R10" s="83">
        <v>0</v>
      </c>
      <c r="S10" s="84">
        <f t="shared" si="6"/>
        <v>0</v>
      </c>
      <c r="T10" s="85">
        <f>分析係数表!F13</f>
        <v>0.38229144888145516</v>
      </c>
      <c r="U10" s="86">
        <f t="shared" si="7"/>
        <v>0</v>
      </c>
      <c r="V10" s="87">
        <f>分析係数表!D13</f>
        <v>0.18806188584570355</v>
      </c>
      <c r="W10" s="167">
        <f t="shared" si="8"/>
        <v>0</v>
      </c>
      <c r="X10" s="76">
        <f>分析係数表!E13</f>
        <v>0.14384277650010455</v>
      </c>
      <c r="Y10" s="166">
        <f t="shared" si="9"/>
        <v>0</v>
      </c>
    </row>
    <row r="11" spans="1:25" x14ac:dyDescent="0.2">
      <c r="A11" s="6" t="s">
        <v>225</v>
      </c>
      <c r="B11" s="5" t="s">
        <v>268</v>
      </c>
      <c r="C11" s="90"/>
      <c r="D11" s="76">
        <f>投入係数表!AA11</f>
        <v>2.5773195876288659E-3</v>
      </c>
      <c r="E11" s="77">
        <f t="shared" si="0"/>
        <v>0.25773195876288657</v>
      </c>
      <c r="F11" s="76">
        <f>分析係数表!C14</f>
        <v>0.13476611883691525</v>
      </c>
      <c r="G11" s="77">
        <f t="shared" si="1"/>
        <v>3.4733535782710115E-2</v>
      </c>
      <c r="H11" s="77">
        <v>0.11183755393512704</v>
      </c>
      <c r="I11" s="77">
        <f t="shared" si="2"/>
        <v>0.11183755393512704</v>
      </c>
      <c r="J11" s="76">
        <f>分析係数表!G14</f>
        <v>0.15992647058823528</v>
      </c>
      <c r="K11" s="78">
        <f t="shared" si="3"/>
        <v>1.788578528006627E-2</v>
      </c>
      <c r="L11" s="79"/>
      <c r="M11" s="80"/>
      <c r="N11" s="81">
        <f>分析係数表!H14</f>
        <v>1.1894742748134433E-3</v>
      </c>
      <c r="O11" s="82">
        <f t="shared" si="4"/>
        <v>1.6146947270883019E-2</v>
      </c>
      <c r="P11" s="76">
        <f>分析係数表!C14</f>
        <v>0.13476611883691525</v>
      </c>
      <c r="Q11" s="82">
        <f t="shared" si="5"/>
        <v>2.1760614147612253E-3</v>
      </c>
      <c r="R11" s="83">
        <v>2.1770300093584025E-2</v>
      </c>
      <c r="S11" s="84">
        <f t="shared" si="6"/>
        <v>0.13360785402871106</v>
      </c>
      <c r="T11" s="85">
        <f>分析係数表!F14</f>
        <v>0.29852941176470588</v>
      </c>
      <c r="U11" s="86">
        <f t="shared" si="7"/>
        <v>3.9885874070335801E-2</v>
      </c>
      <c r="V11" s="87">
        <f>分析係数表!D14</f>
        <v>5.2205882352941178E-2</v>
      </c>
      <c r="W11" s="167">
        <f t="shared" si="8"/>
        <v>0</v>
      </c>
      <c r="X11" s="76">
        <f>分析係数表!E14</f>
        <v>3.6397058823529414E-2</v>
      </c>
      <c r="Y11" s="166">
        <f t="shared" si="9"/>
        <v>0</v>
      </c>
    </row>
    <row r="12" spans="1:25" x14ac:dyDescent="0.2">
      <c r="A12" s="6" t="s">
        <v>226</v>
      </c>
      <c r="B12" s="5" t="s">
        <v>29</v>
      </c>
      <c r="C12" s="90"/>
      <c r="D12" s="76">
        <f>投入係数表!AA12</f>
        <v>9.0206185567010301E-3</v>
      </c>
      <c r="E12" s="77">
        <f t="shared" si="0"/>
        <v>0.902061855670103</v>
      </c>
      <c r="F12" s="76">
        <f>分析係数表!C15</f>
        <v>0</v>
      </c>
      <c r="G12" s="77">
        <f t="shared" si="1"/>
        <v>0</v>
      </c>
      <c r="H12" s="77">
        <v>0</v>
      </c>
      <c r="I12" s="77">
        <f t="shared" si="2"/>
        <v>0</v>
      </c>
      <c r="J12" s="76">
        <f>分析係数表!G15</f>
        <v>9.5137420718816063E-2</v>
      </c>
      <c r="K12" s="78">
        <f t="shared" si="3"/>
        <v>0</v>
      </c>
      <c r="L12" s="79"/>
      <c r="M12" s="80"/>
      <c r="N12" s="81">
        <f>分析係数表!H15</f>
        <v>8.595634853840543E-3</v>
      </c>
      <c r="O12" s="82">
        <f t="shared" si="4"/>
        <v>0.11668454348581503</v>
      </c>
      <c r="P12" s="76">
        <f>分析係数表!C15</f>
        <v>0</v>
      </c>
      <c r="Q12" s="82">
        <f t="shared" si="5"/>
        <v>0</v>
      </c>
      <c r="R12" s="83">
        <v>0</v>
      </c>
      <c r="S12" s="84">
        <f t="shared" si="6"/>
        <v>0</v>
      </c>
      <c r="T12" s="85">
        <f>分析係数表!F15</f>
        <v>0.30443974630021142</v>
      </c>
      <c r="U12" s="86">
        <f t="shared" si="7"/>
        <v>0</v>
      </c>
      <c r="V12" s="87">
        <f>分析係数表!D15</f>
        <v>2.5369978858350951E-2</v>
      </c>
      <c r="W12" s="167">
        <f t="shared" si="8"/>
        <v>0</v>
      </c>
      <c r="X12" s="76">
        <f>分析係数表!E15</f>
        <v>2.1141649048625793E-2</v>
      </c>
      <c r="Y12" s="166">
        <f t="shared" si="9"/>
        <v>0</v>
      </c>
    </row>
    <row r="13" spans="1:25" x14ac:dyDescent="0.2">
      <c r="A13" s="6" t="s">
        <v>227</v>
      </c>
      <c r="B13" s="5" t="s">
        <v>30</v>
      </c>
      <c r="C13" s="90"/>
      <c r="D13" s="76">
        <f>投入係数表!AA13</f>
        <v>1.2886597938144329E-2</v>
      </c>
      <c r="E13" s="77">
        <f t="shared" si="0"/>
        <v>1.2886597938144329</v>
      </c>
      <c r="F13" s="76">
        <f>分析係数表!C16</f>
        <v>4.9817336433078729E-2</v>
      </c>
      <c r="G13" s="77">
        <f t="shared" si="1"/>
        <v>6.4197598496235464E-2</v>
      </c>
      <c r="H13" s="77">
        <v>7.7549070166804332E-2</v>
      </c>
      <c r="I13" s="77">
        <f t="shared" si="2"/>
        <v>7.7549070166804332E-2</v>
      </c>
      <c r="J13" s="76">
        <f>分析係数表!G16</f>
        <v>3.313253012048193E-2</v>
      </c>
      <c r="K13" s="78">
        <f t="shared" si="3"/>
        <v>2.5693969031170111E-3</v>
      </c>
      <c r="L13" s="79"/>
      <c r="M13" s="80"/>
      <c r="N13" s="81">
        <f>分析係数表!H16</f>
        <v>1.6966840599225718E-2</v>
      </c>
      <c r="O13" s="82">
        <f t="shared" si="4"/>
        <v>0.23032249314693515</v>
      </c>
      <c r="P13" s="76">
        <f>分析係数表!C16</f>
        <v>4.9817336433078729E-2</v>
      </c>
      <c r="Q13" s="82">
        <f t="shared" si="5"/>
        <v>1.1474053129206338E-2</v>
      </c>
      <c r="R13" s="83">
        <v>1.3983193984113254E-2</v>
      </c>
      <c r="S13" s="84">
        <f t="shared" si="6"/>
        <v>9.1532264150917586E-2</v>
      </c>
      <c r="T13" s="85">
        <f>分析係数表!F16</f>
        <v>0.28614457831325302</v>
      </c>
      <c r="U13" s="86">
        <f t="shared" si="7"/>
        <v>2.61914611275216E-2</v>
      </c>
      <c r="V13" s="87">
        <f>分析係数表!D16</f>
        <v>3.0120481927710843E-2</v>
      </c>
      <c r="W13" s="167">
        <f t="shared" si="8"/>
        <v>0</v>
      </c>
      <c r="X13" s="76">
        <f>分析係数表!E16</f>
        <v>1.8072289156626505E-2</v>
      </c>
      <c r="Y13" s="166">
        <f t="shared" si="9"/>
        <v>0</v>
      </c>
    </row>
    <row r="14" spans="1:25" x14ac:dyDescent="0.2">
      <c r="A14" s="6" t="s">
        <v>2</v>
      </c>
      <c r="B14" s="5" t="s">
        <v>365</v>
      </c>
      <c r="C14" s="90"/>
      <c r="D14" s="76">
        <f>投入係数表!AA14</f>
        <v>3.8659793814432991E-2</v>
      </c>
      <c r="E14" s="77">
        <f t="shared" si="0"/>
        <v>3.865979381443299</v>
      </c>
      <c r="F14" s="76">
        <f>分析係数表!C17</f>
        <v>0.15217391304347827</v>
      </c>
      <c r="G14" s="77">
        <f t="shared" si="1"/>
        <v>0.58830121021963244</v>
      </c>
      <c r="H14" s="77">
        <v>0.68729637851360048</v>
      </c>
      <c r="I14" s="77">
        <f t="shared" si="2"/>
        <v>0.68729637851360048</v>
      </c>
      <c r="J14" s="76">
        <f>分析係数表!G17</f>
        <v>0.21460800902425267</v>
      </c>
      <c r="K14" s="78">
        <f t="shared" si="3"/>
        <v>0.14749930740238296</v>
      </c>
      <c r="L14" s="79"/>
      <c r="M14" s="80"/>
      <c r="N14" s="81">
        <f>分析係数表!H17</f>
        <v>2.9400213207653033E-3</v>
      </c>
      <c r="O14" s="82">
        <f t="shared" si="4"/>
        <v>3.9910379103503313E-2</v>
      </c>
      <c r="P14" s="76">
        <f>分析係数表!C17</f>
        <v>0.15217391304347827</v>
      </c>
      <c r="Q14" s="82">
        <f t="shared" si="5"/>
        <v>6.0733185592287652E-3</v>
      </c>
      <c r="R14" s="83">
        <v>1.5513186060270717E-2</v>
      </c>
      <c r="S14" s="84">
        <f t="shared" si="6"/>
        <v>0.70280956457387123</v>
      </c>
      <c r="T14" s="85">
        <f>分析係数表!F17</f>
        <v>0.3288212069937958</v>
      </c>
      <c r="U14" s="86">
        <f t="shared" si="7"/>
        <v>0.23109868930996441</v>
      </c>
      <c r="V14" s="87">
        <f>分析係数表!D17</f>
        <v>7.4732092498589961E-2</v>
      </c>
      <c r="W14" s="167">
        <f t="shared" si="8"/>
        <v>0</v>
      </c>
      <c r="X14" s="76">
        <f>分析係数表!E17</f>
        <v>6.9655950366610264E-2</v>
      </c>
      <c r="Y14" s="166">
        <f t="shared" si="9"/>
        <v>0</v>
      </c>
    </row>
    <row r="15" spans="1:25" x14ac:dyDescent="0.2">
      <c r="A15" s="6" t="s">
        <v>3</v>
      </c>
      <c r="B15" s="5" t="s">
        <v>31</v>
      </c>
      <c r="C15" s="90"/>
      <c r="D15" s="76">
        <f>投入係数表!AA15</f>
        <v>5.1546391752577319E-3</v>
      </c>
      <c r="E15" s="77">
        <f t="shared" si="0"/>
        <v>0.51546391752577314</v>
      </c>
      <c r="F15" s="76">
        <f>分析係数表!C18</f>
        <v>0.51625386996904021</v>
      </c>
      <c r="G15" s="77">
        <f t="shared" si="1"/>
        <v>0.26611024225208257</v>
      </c>
      <c r="H15" s="77">
        <v>0.4095110131792013</v>
      </c>
      <c r="I15" s="77">
        <f t="shared" si="2"/>
        <v>0.4095110131792013</v>
      </c>
      <c r="J15" s="76">
        <f>分析係数表!G18</f>
        <v>0.21552579365079366</v>
      </c>
      <c r="K15" s="78">
        <f t="shared" si="3"/>
        <v>8.8260186124187984E-2</v>
      </c>
      <c r="L15" s="79"/>
      <c r="M15" s="80"/>
      <c r="N15" s="81">
        <f>分析係数表!H18</f>
        <v>4.488582169107333E-4</v>
      </c>
      <c r="O15" s="82">
        <f t="shared" si="4"/>
        <v>6.0931876493898187E-3</v>
      </c>
      <c r="P15" s="76">
        <f>分析係数表!C18</f>
        <v>0.51625386996904021</v>
      </c>
      <c r="Q15" s="82">
        <f t="shared" si="5"/>
        <v>3.1456317044450534E-3</v>
      </c>
      <c r="R15" s="83">
        <v>1.0162759726427734E-2</v>
      </c>
      <c r="S15" s="84">
        <f t="shared" si="6"/>
        <v>0.41967377290562902</v>
      </c>
      <c r="T15" s="85">
        <f>分析係数表!F18</f>
        <v>0.45783730158730157</v>
      </c>
      <c r="U15" s="86">
        <f t="shared" si="7"/>
        <v>0.19214230773407517</v>
      </c>
      <c r="V15" s="87">
        <f>分析係数表!D18</f>
        <v>4.1418650793650792E-2</v>
      </c>
      <c r="W15" s="167">
        <f t="shared" si="8"/>
        <v>0</v>
      </c>
      <c r="X15" s="76">
        <f>分析係数表!E18</f>
        <v>3.8690476190476192E-2</v>
      </c>
      <c r="Y15" s="166">
        <f t="shared" si="9"/>
        <v>0</v>
      </c>
    </row>
    <row r="16" spans="1:25" x14ac:dyDescent="0.2">
      <c r="A16" s="6" t="s">
        <v>4</v>
      </c>
      <c r="B16" s="5" t="s">
        <v>32</v>
      </c>
      <c r="C16" s="90"/>
      <c r="D16" s="76">
        <f>投入係数表!AA16</f>
        <v>0</v>
      </c>
      <c r="E16" s="77">
        <f t="shared" si="0"/>
        <v>0</v>
      </c>
      <c r="F16" s="76">
        <f>分析係数表!C19</f>
        <v>8.2563671984326903E-2</v>
      </c>
      <c r="G16" s="77">
        <f t="shared" si="1"/>
        <v>0</v>
      </c>
      <c r="H16" s="77">
        <v>1.1516320596075805E-2</v>
      </c>
      <c r="I16" s="77">
        <f t="shared" si="2"/>
        <v>1.1516320596075805E-2</v>
      </c>
      <c r="J16" s="76">
        <f>分析係数表!G19</f>
        <v>5.7971014492753624E-2</v>
      </c>
      <c r="K16" s="78">
        <f t="shared" si="3"/>
        <v>6.676127881783075E-4</v>
      </c>
      <c r="L16" s="79"/>
      <c r="M16" s="80"/>
      <c r="N16" s="81">
        <f>分析係数表!H19</f>
        <v>-1.1221455422768333E-4</v>
      </c>
      <c r="O16" s="82">
        <f t="shared" si="4"/>
        <v>-1.5232969123474547E-3</v>
      </c>
      <c r="P16" s="76">
        <f>分析係数表!C19</f>
        <v>8.2563671984326903E-2</v>
      </c>
      <c r="Q16" s="82">
        <f t="shared" si="5"/>
        <v>-1.2576898660579322E-4</v>
      </c>
      <c r="R16" s="83">
        <v>9.3786524015917463E-4</v>
      </c>
      <c r="S16" s="84">
        <f t="shared" si="6"/>
        <v>1.245418583623498E-2</v>
      </c>
      <c r="T16" s="85">
        <f>分析係数表!F19</f>
        <v>0.2402745995423341</v>
      </c>
      <c r="U16" s="86">
        <f t="shared" si="7"/>
        <v>2.9924245144271693E-3</v>
      </c>
      <c r="V16" s="87">
        <f>分析係数表!D19</f>
        <v>4.6529366895499621E-2</v>
      </c>
      <c r="W16" s="167">
        <f t="shared" si="8"/>
        <v>0</v>
      </c>
      <c r="X16" s="76">
        <f>分析係数表!E19</f>
        <v>5.1106025934401222E-2</v>
      </c>
      <c r="Y16" s="166">
        <f t="shared" si="9"/>
        <v>0</v>
      </c>
    </row>
    <row r="17" spans="1:25" x14ac:dyDescent="0.2">
      <c r="A17" s="6" t="s">
        <v>5</v>
      </c>
      <c r="B17" s="5" t="s">
        <v>33</v>
      </c>
      <c r="C17" s="90"/>
      <c r="D17" s="76">
        <f>投入係数表!AA17</f>
        <v>0</v>
      </c>
      <c r="E17" s="77">
        <f t="shared" si="0"/>
        <v>0</v>
      </c>
      <c r="F17" s="76">
        <f>分析係数表!C20</f>
        <v>2.7239392352016778E-2</v>
      </c>
      <c r="G17" s="77">
        <f t="shared" si="1"/>
        <v>0</v>
      </c>
      <c r="H17" s="77">
        <v>1.8943407759085245E-3</v>
      </c>
      <c r="I17" s="77">
        <f t="shared" si="2"/>
        <v>1.8943407759085245E-3</v>
      </c>
      <c r="J17" s="76">
        <f>分析係数表!G20</f>
        <v>0.10507246376811594</v>
      </c>
      <c r="K17" s="78">
        <f t="shared" si="3"/>
        <v>1.9904305254111307E-4</v>
      </c>
      <c r="L17" s="79"/>
      <c r="M17" s="80"/>
      <c r="N17" s="81">
        <f>分析係数表!H20</f>
        <v>5.610727711384166E-4</v>
      </c>
      <c r="O17" s="82">
        <f t="shared" si="4"/>
        <v>7.6164845617372728E-3</v>
      </c>
      <c r="P17" s="76">
        <f>分析係数表!C20</f>
        <v>2.7239392352016778E-2</v>
      </c>
      <c r="Q17" s="82">
        <f t="shared" si="5"/>
        <v>2.0746841132024014E-4</v>
      </c>
      <c r="R17" s="83">
        <v>6.8912159030575697E-4</v>
      </c>
      <c r="S17" s="84">
        <f t="shared" si="6"/>
        <v>2.5834623662142815E-3</v>
      </c>
      <c r="T17" s="85">
        <f>分析係数表!F20</f>
        <v>0.2318840579710145</v>
      </c>
      <c r="U17" s="86">
        <f t="shared" si="7"/>
        <v>5.9906373709316672E-4</v>
      </c>
      <c r="V17" s="87">
        <f>分析係数表!D20</f>
        <v>0</v>
      </c>
      <c r="W17" s="167">
        <f t="shared" si="8"/>
        <v>0</v>
      </c>
      <c r="X17" s="76">
        <f>分析係数表!E20</f>
        <v>0</v>
      </c>
      <c r="Y17" s="166">
        <f t="shared" si="9"/>
        <v>0</v>
      </c>
    </row>
    <row r="18" spans="1:25" x14ac:dyDescent="0.2">
      <c r="A18" s="6" t="s">
        <v>6</v>
      </c>
      <c r="B18" s="5" t="s">
        <v>34</v>
      </c>
      <c r="C18" s="90"/>
      <c r="D18" s="76">
        <f>投入係数表!AA18</f>
        <v>1.288659793814433E-3</v>
      </c>
      <c r="E18" s="77">
        <f t="shared" si="0"/>
        <v>0.12886597938144329</v>
      </c>
      <c r="F18" s="76">
        <f>分析係数表!C21</f>
        <v>0.24117205108940643</v>
      </c>
      <c r="G18" s="77">
        <f t="shared" si="1"/>
        <v>3.1078872563067836E-2</v>
      </c>
      <c r="H18" s="77">
        <v>0.12580860951613768</v>
      </c>
      <c r="I18" s="77">
        <f t="shared" si="2"/>
        <v>0.12580860951613768</v>
      </c>
      <c r="J18" s="76">
        <f>分析係数表!G21</f>
        <v>0.28520236087689715</v>
      </c>
      <c r="K18" s="78">
        <f t="shared" si="3"/>
        <v>3.5880912452642133E-2</v>
      </c>
      <c r="L18" s="79"/>
      <c r="M18" s="80"/>
      <c r="N18" s="81">
        <f>分析係数表!H21</f>
        <v>9.4260225551254001E-4</v>
      </c>
      <c r="O18" s="82">
        <f t="shared" si="4"/>
        <v>1.279569406371862E-2</v>
      </c>
      <c r="P18" s="76">
        <f>分析係数表!C21</f>
        <v>0.24117205108940643</v>
      </c>
      <c r="Q18" s="82">
        <f t="shared" si="5"/>
        <v>3.0859637824595617E-3</v>
      </c>
      <c r="R18" s="83">
        <v>9.0866160223149108E-3</v>
      </c>
      <c r="S18" s="84">
        <f t="shared" si="6"/>
        <v>0.1348952255384526</v>
      </c>
      <c r="T18" s="85">
        <f>分析係数表!F21</f>
        <v>0.42559021922428331</v>
      </c>
      <c r="U18" s="86">
        <f t="shared" si="7"/>
        <v>5.741008860921918E-2</v>
      </c>
      <c r="V18" s="87">
        <f>分析係数表!D21</f>
        <v>8.8743676222596962E-2</v>
      </c>
      <c r="W18" s="167">
        <f t="shared" si="8"/>
        <v>0</v>
      </c>
      <c r="X18" s="76">
        <f>分析係数表!E21</f>
        <v>7.2512647554806076E-2</v>
      </c>
      <c r="Y18" s="166">
        <f t="shared" si="9"/>
        <v>0</v>
      </c>
    </row>
    <row r="19" spans="1:25" x14ac:dyDescent="0.2">
      <c r="A19" s="6" t="s">
        <v>7</v>
      </c>
      <c r="B19" s="5" t="s">
        <v>269</v>
      </c>
      <c r="C19" s="90"/>
      <c r="D19" s="76">
        <f>投入係数表!AA19</f>
        <v>1.1597938144329897E-2</v>
      </c>
      <c r="E19" s="77">
        <f t="shared" si="0"/>
        <v>1.1597938144329898</v>
      </c>
      <c r="F19" s="76">
        <f>分析係数表!C22</f>
        <v>3.5323801513877262E-2</v>
      </c>
      <c r="G19" s="77">
        <f t="shared" si="1"/>
        <v>4.0968326498053528E-2</v>
      </c>
      <c r="H19" s="77">
        <v>4.725852893974769E-2</v>
      </c>
      <c r="I19" s="77">
        <f t="shared" si="2"/>
        <v>4.725852893974769E-2</v>
      </c>
      <c r="J19" s="76">
        <f>分析係数表!G22</f>
        <v>0.19469026548672566</v>
      </c>
      <c r="K19" s="78">
        <f t="shared" si="3"/>
        <v>9.2007755457915851E-3</v>
      </c>
      <c r="L19" s="79"/>
      <c r="M19" s="80"/>
      <c r="N19" s="81">
        <f>分析係数表!H22</f>
        <v>4.4885821691073332E-5</v>
      </c>
      <c r="O19" s="82">
        <f t="shared" si="4"/>
        <v>6.0931876493898192E-4</v>
      </c>
      <c r="P19" s="76">
        <f>分析係数表!C22</f>
        <v>3.5323801513877262E-2</v>
      </c>
      <c r="Q19" s="82">
        <f t="shared" si="5"/>
        <v>2.1523455111385434E-5</v>
      </c>
      <c r="R19" s="83">
        <v>2.641711193130378E-4</v>
      </c>
      <c r="S19" s="84">
        <f t="shared" si="6"/>
        <v>4.752270005906073E-2</v>
      </c>
      <c r="T19" s="85">
        <f>分析係数表!F22</f>
        <v>0.41199606686332352</v>
      </c>
      <c r="U19" s="86">
        <f t="shared" si="7"/>
        <v>1.9579165511058452E-2</v>
      </c>
      <c r="V19" s="87">
        <f>分析係数表!D22</f>
        <v>8.6529006882989187E-2</v>
      </c>
      <c r="W19" s="167">
        <f t="shared" si="8"/>
        <v>0</v>
      </c>
      <c r="X19" s="76">
        <f>分析係数表!E22</f>
        <v>8.9478859390363819E-2</v>
      </c>
      <c r="Y19" s="166">
        <f t="shared" si="9"/>
        <v>0</v>
      </c>
    </row>
    <row r="20" spans="1:25" x14ac:dyDescent="0.2">
      <c r="A20" s="6" t="s">
        <v>8</v>
      </c>
      <c r="B20" s="5" t="s">
        <v>270</v>
      </c>
      <c r="C20" s="90"/>
      <c r="D20" s="76">
        <f>投入係数表!AA20</f>
        <v>0</v>
      </c>
      <c r="E20" s="77">
        <f t="shared" si="0"/>
        <v>0</v>
      </c>
      <c r="F20" s="76">
        <f>分析係数表!C23</f>
        <v>0</v>
      </c>
      <c r="G20" s="77">
        <f t="shared" si="1"/>
        <v>0</v>
      </c>
      <c r="H20" s="77">
        <v>0</v>
      </c>
      <c r="I20" s="77">
        <f t="shared" si="2"/>
        <v>0</v>
      </c>
      <c r="J20" s="76">
        <f>分析係数表!G23</f>
        <v>0.21571476472560636</v>
      </c>
      <c r="K20" s="78">
        <f t="shared" si="3"/>
        <v>0</v>
      </c>
      <c r="L20" s="79"/>
      <c r="M20" s="80"/>
      <c r="N20" s="81">
        <f>分析係数表!H23</f>
        <v>2.2442910845536666E-5</v>
      </c>
      <c r="O20" s="82">
        <f t="shared" si="4"/>
        <v>3.0465938246949096E-4</v>
      </c>
      <c r="P20" s="76">
        <f>分析係数表!C23</f>
        <v>0</v>
      </c>
      <c r="Q20" s="82">
        <f t="shared" si="5"/>
        <v>0</v>
      </c>
      <c r="R20" s="83">
        <v>0</v>
      </c>
      <c r="S20" s="84">
        <f t="shared" si="6"/>
        <v>0</v>
      </c>
      <c r="T20" s="85">
        <f>分析係数表!F23</f>
        <v>0.43970045825416343</v>
      </c>
      <c r="U20" s="86">
        <f t="shared" si="7"/>
        <v>0</v>
      </c>
      <c r="V20" s="87">
        <f>分析係数表!D23</f>
        <v>2.7830557728847658E-2</v>
      </c>
      <c r="W20" s="167">
        <f t="shared" si="8"/>
        <v>0</v>
      </c>
      <c r="X20" s="76">
        <f>分析係数表!E23</f>
        <v>2.7159941879959765E-2</v>
      </c>
      <c r="Y20" s="166">
        <f t="shared" si="9"/>
        <v>0</v>
      </c>
    </row>
    <row r="21" spans="1:25" x14ac:dyDescent="0.2">
      <c r="A21" s="6" t="s">
        <v>9</v>
      </c>
      <c r="B21" s="5" t="s">
        <v>271</v>
      </c>
      <c r="C21" s="90"/>
      <c r="D21" s="76">
        <f>投入係数表!AA21</f>
        <v>0</v>
      </c>
      <c r="E21" s="77">
        <f t="shared" si="0"/>
        <v>0</v>
      </c>
      <c r="F21" s="76">
        <f>分析係数表!C24</f>
        <v>0.4951060358890701</v>
      </c>
      <c r="G21" s="77">
        <f t="shared" si="1"/>
        <v>0</v>
      </c>
      <c r="H21" s="77">
        <v>2.4907407990286776E-2</v>
      </c>
      <c r="I21" s="77">
        <f t="shared" si="2"/>
        <v>2.4907407990286776E-2</v>
      </c>
      <c r="J21" s="76">
        <f>分析係数表!G24</f>
        <v>0.20816733067729085</v>
      </c>
      <c r="K21" s="78">
        <f t="shared" si="3"/>
        <v>5.1849086354282233E-3</v>
      </c>
      <c r="L21" s="79"/>
      <c r="M21" s="80"/>
      <c r="N21" s="81">
        <f>分析係数表!H24</f>
        <v>3.5908657352858665E-4</v>
      </c>
      <c r="O21" s="82">
        <f t="shared" si="4"/>
        <v>4.8745501195118553E-3</v>
      </c>
      <c r="P21" s="76">
        <f>分析係数表!C24</f>
        <v>0.4951060358890701</v>
      </c>
      <c r="Q21" s="82">
        <f t="shared" si="5"/>
        <v>2.4134191864141077E-3</v>
      </c>
      <c r="R21" s="83">
        <v>1.1836331312281158E-2</v>
      </c>
      <c r="S21" s="84">
        <f t="shared" si="6"/>
        <v>3.6743739302567933E-2</v>
      </c>
      <c r="T21" s="85">
        <f>分析係数表!F24</f>
        <v>0.39043824701195218</v>
      </c>
      <c r="U21" s="86">
        <f t="shared" si="7"/>
        <v>1.4346161161958795E-2</v>
      </c>
      <c r="V21" s="87">
        <f>分析係数表!D24</f>
        <v>1.4940239043824702E-2</v>
      </c>
      <c r="W21" s="167">
        <f t="shared" si="8"/>
        <v>0</v>
      </c>
      <c r="X21" s="76">
        <f>分析係数表!E24</f>
        <v>1.0956175298804782E-2</v>
      </c>
      <c r="Y21" s="166">
        <f t="shared" si="9"/>
        <v>0</v>
      </c>
    </row>
    <row r="22" spans="1:25" x14ac:dyDescent="0.2">
      <c r="A22" s="6" t="s">
        <v>10</v>
      </c>
      <c r="B22" s="5" t="s">
        <v>272</v>
      </c>
      <c r="C22" s="90"/>
      <c r="D22" s="76">
        <f>投入係数表!AA22</f>
        <v>0</v>
      </c>
      <c r="E22" s="77">
        <f t="shared" si="0"/>
        <v>0</v>
      </c>
      <c r="F22" s="76">
        <f>分析係数表!C25</f>
        <v>2.1697016660209179E-2</v>
      </c>
      <c r="G22" s="77">
        <f t="shared" si="1"/>
        <v>0</v>
      </c>
      <c r="H22" s="77">
        <v>2.9369168267742241E-3</v>
      </c>
      <c r="I22" s="77">
        <f t="shared" si="2"/>
        <v>2.9369168267742241E-3</v>
      </c>
      <c r="J22" s="76">
        <f>分析係数表!G25</f>
        <v>0.19533527696793002</v>
      </c>
      <c r="K22" s="78">
        <f t="shared" si="3"/>
        <v>5.7368346178971721E-4</v>
      </c>
      <c r="L22" s="79"/>
      <c r="M22" s="80"/>
      <c r="N22" s="81">
        <f>分析係数表!H25</f>
        <v>5.2740840487011166E-4</v>
      </c>
      <c r="O22" s="82">
        <f t="shared" si="4"/>
        <v>7.1594954880330377E-3</v>
      </c>
      <c r="P22" s="76">
        <f>分析係数表!C25</f>
        <v>2.1697016660209179E-2</v>
      </c>
      <c r="Q22" s="82">
        <f t="shared" si="5"/>
        <v>1.5533969288254526E-4</v>
      </c>
      <c r="R22" s="83">
        <v>1.2488089517538185E-3</v>
      </c>
      <c r="S22" s="84">
        <f t="shared" si="6"/>
        <v>4.1857257785280428E-3</v>
      </c>
      <c r="T22" s="85">
        <f>分析係数表!F25</f>
        <v>0.34839650145772594</v>
      </c>
      <c r="U22" s="86">
        <f t="shared" si="7"/>
        <v>1.4582922173005863E-3</v>
      </c>
      <c r="V22" s="87">
        <f>分析係数表!D25</f>
        <v>0.22157434402332363</v>
      </c>
      <c r="W22" s="167">
        <f t="shared" si="8"/>
        <v>0</v>
      </c>
      <c r="X22" s="76">
        <f>分析係数表!E25</f>
        <v>0.11661807580174927</v>
      </c>
      <c r="Y22" s="166">
        <f t="shared" si="9"/>
        <v>0</v>
      </c>
    </row>
    <row r="23" spans="1:25" x14ac:dyDescent="0.2">
      <c r="A23" s="6" t="s">
        <v>11</v>
      </c>
      <c r="B23" s="5" t="s">
        <v>35</v>
      </c>
      <c r="C23" s="90"/>
      <c r="D23" s="76">
        <f>投入係数表!AA23</f>
        <v>0</v>
      </c>
      <c r="E23" s="77">
        <f t="shared" si="0"/>
        <v>0</v>
      </c>
      <c r="F23" s="76">
        <f>分析係数表!C26</f>
        <v>0.4020083102493075</v>
      </c>
      <c r="G23" s="77">
        <f t="shared" si="1"/>
        <v>0</v>
      </c>
      <c r="H23" s="77">
        <v>3.880991531204081E-2</v>
      </c>
      <c r="I23" s="77">
        <f t="shared" si="2"/>
        <v>3.880991531204081E-2</v>
      </c>
      <c r="J23" s="76">
        <f>分析係数表!G26</f>
        <v>0.19660602354380063</v>
      </c>
      <c r="K23" s="78">
        <f t="shared" si="3"/>
        <v>7.6302631235720042E-3</v>
      </c>
      <c r="L23" s="79"/>
      <c r="M23" s="80"/>
      <c r="N23" s="81">
        <f>分析係数表!H26</f>
        <v>1.0985804858890199E-2</v>
      </c>
      <c r="O23" s="82">
        <f t="shared" si="4"/>
        <v>0.14913076771881584</v>
      </c>
      <c r="P23" s="76">
        <f>分析係数表!C26</f>
        <v>0.4020083102493075</v>
      </c>
      <c r="Q23" s="82">
        <f t="shared" si="5"/>
        <v>5.9951807936823129E-2</v>
      </c>
      <c r="R23" s="83">
        <v>6.6343654049242973E-2</v>
      </c>
      <c r="S23" s="84">
        <f t="shared" si="6"/>
        <v>0.10515356936128378</v>
      </c>
      <c r="T23" s="85">
        <f>分析係数表!F26</f>
        <v>0.33374101819293683</v>
      </c>
      <c r="U23" s="86">
        <f t="shared" si="7"/>
        <v>3.5094059305256456E-2</v>
      </c>
      <c r="V23" s="87">
        <f>分析係数表!D26</f>
        <v>1.513530041278092E-2</v>
      </c>
      <c r="W23" s="167">
        <f t="shared" si="8"/>
        <v>0</v>
      </c>
      <c r="X23" s="76">
        <f>分析係数表!E26</f>
        <v>1.5288182235132243E-2</v>
      </c>
      <c r="Y23" s="166">
        <f t="shared" si="9"/>
        <v>0</v>
      </c>
    </row>
    <row r="24" spans="1:25" x14ac:dyDescent="0.2">
      <c r="A24" s="6" t="s">
        <v>12</v>
      </c>
      <c r="B24" s="5" t="s">
        <v>366</v>
      </c>
      <c r="C24" s="90"/>
      <c r="D24" s="76">
        <f>投入係数表!AA24</f>
        <v>0</v>
      </c>
      <c r="E24" s="77">
        <f t="shared" si="0"/>
        <v>0</v>
      </c>
      <c r="F24" s="76">
        <f>分析係数表!C27</f>
        <v>0.43829355002539361</v>
      </c>
      <c r="G24" s="77">
        <f t="shared" si="1"/>
        <v>0</v>
      </c>
      <c r="H24" s="77">
        <v>7.2637189272779486E-3</v>
      </c>
      <c r="I24" s="77">
        <f t="shared" si="2"/>
        <v>7.2637189272779486E-3</v>
      </c>
      <c r="J24" s="76">
        <f>分析係数表!G27</f>
        <v>0.17011899515204937</v>
      </c>
      <c r="K24" s="78">
        <f t="shared" si="3"/>
        <v>1.2356965649754465E-3</v>
      </c>
      <c r="L24" s="79"/>
      <c r="M24" s="80"/>
      <c r="N24" s="81">
        <f>分析係数表!H27</f>
        <v>1.1098019413117881E-2</v>
      </c>
      <c r="O24" s="82">
        <f t="shared" si="4"/>
        <v>0.15065406463116326</v>
      </c>
      <c r="P24" s="76">
        <f>分析係数表!C27</f>
        <v>0.43829355002539361</v>
      </c>
      <c r="Q24" s="82">
        <f t="shared" si="5"/>
        <v>6.6030704812947635E-2</v>
      </c>
      <c r="R24" s="83">
        <v>6.7571296097933262E-2</v>
      </c>
      <c r="S24" s="84">
        <f t="shared" si="6"/>
        <v>7.4835015025211213E-2</v>
      </c>
      <c r="T24" s="85">
        <f>分析係数表!F27</f>
        <v>0.31996474217717058</v>
      </c>
      <c r="U24" s="86">
        <f t="shared" si="7"/>
        <v>2.3944566288366394E-2</v>
      </c>
      <c r="V24" s="87">
        <f>分析係数表!D27</f>
        <v>4.2309387395328336E-2</v>
      </c>
      <c r="W24" s="167">
        <f t="shared" si="8"/>
        <v>0</v>
      </c>
      <c r="X24" s="76">
        <f>分析係数表!E27</f>
        <v>4.9360951961216398E-2</v>
      </c>
      <c r="Y24" s="166">
        <f t="shared" si="9"/>
        <v>0</v>
      </c>
    </row>
    <row r="25" spans="1:25" x14ac:dyDescent="0.2">
      <c r="A25" s="6" t="s">
        <v>13</v>
      </c>
      <c r="B25" s="5" t="s">
        <v>192</v>
      </c>
      <c r="C25" s="90"/>
      <c r="D25" s="76">
        <f>投入係数表!AA25</f>
        <v>0</v>
      </c>
      <c r="E25" s="77">
        <f t="shared" si="0"/>
        <v>0</v>
      </c>
      <c r="F25" s="76">
        <f>分析係数表!C28</f>
        <v>5.3001622498647927E-2</v>
      </c>
      <c r="G25" s="77">
        <f t="shared" si="1"/>
        <v>0</v>
      </c>
      <c r="H25" s="77">
        <v>1.3634991525410613E-2</v>
      </c>
      <c r="I25" s="77">
        <f t="shared" si="2"/>
        <v>1.3634991525410613E-2</v>
      </c>
      <c r="J25" s="76">
        <f>分析係数表!G28</f>
        <v>0.12481857764876633</v>
      </c>
      <c r="K25" s="78">
        <f t="shared" si="3"/>
        <v>1.7019002484547356E-3</v>
      </c>
      <c r="L25" s="79"/>
      <c r="M25" s="80"/>
      <c r="N25" s="81">
        <f>分析係数表!H28</f>
        <v>2.0793356898389723E-2</v>
      </c>
      <c r="O25" s="82">
        <f t="shared" si="4"/>
        <v>0.28226691785798336</v>
      </c>
      <c r="P25" s="76">
        <f>分析係数表!C28</f>
        <v>5.3001622498647927E-2</v>
      </c>
      <c r="Q25" s="82">
        <f t="shared" si="5"/>
        <v>1.4960604624165697E-2</v>
      </c>
      <c r="R25" s="83">
        <v>1.6199535391247077E-2</v>
      </c>
      <c r="S25" s="84">
        <f t="shared" si="6"/>
        <v>2.9834526916657691E-2</v>
      </c>
      <c r="T25" s="85">
        <f>分析係数表!F28</f>
        <v>0.21335268505079827</v>
      </c>
      <c r="U25" s="86">
        <f t="shared" si="7"/>
        <v>6.3652764248892319E-3</v>
      </c>
      <c r="V25" s="87">
        <f>分析係数表!D28</f>
        <v>0.1204644412191582</v>
      </c>
      <c r="W25" s="167">
        <f t="shared" si="8"/>
        <v>0</v>
      </c>
      <c r="X25" s="76">
        <f>分析係数表!E28</f>
        <v>0.11683599419448476</v>
      </c>
      <c r="Y25" s="166">
        <f t="shared" si="9"/>
        <v>0</v>
      </c>
    </row>
    <row r="26" spans="1:25" x14ac:dyDescent="0.2">
      <c r="A26" s="6" t="s">
        <v>14</v>
      </c>
      <c r="B26" s="5" t="s">
        <v>50</v>
      </c>
      <c r="C26" s="90"/>
      <c r="D26" s="76">
        <f>投入係数表!AA26</f>
        <v>2.5773195876288659E-3</v>
      </c>
      <c r="E26" s="77">
        <f t="shared" si="0"/>
        <v>0.25773195876288657</v>
      </c>
      <c r="F26" s="76">
        <f>分析係数表!C29</f>
        <v>0.65190409026798313</v>
      </c>
      <c r="G26" s="77">
        <f t="shared" si="1"/>
        <v>0.16801651811030491</v>
      </c>
      <c r="H26" s="77">
        <v>0.38187535238131076</v>
      </c>
      <c r="I26" s="77">
        <f t="shared" si="2"/>
        <v>0.38187535238131076</v>
      </c>
      <c r="J26" s="76">
        <f>分析係数表!G29</f>
        <v>0.25912644337660473</v>
      </c>
      <c r="K26" s="78">
        <f t="shared" si="3"/>
        <v>9.8954001875756703E-2</v>
      </c>
      <c r="L26" s="79"/>
      <c r="M26" s="80"/>
      <c r="N26" s="81">
        <f>分析係数表!H29</f>
        <v>1.0054424058800426E-2</v>
      </c>
      <c r="O26" s="82">
        <f t="shared" si="4"/>
        <v>0.13648740334633194</v>
      </c>
      <c r="P26" s="76">
        <f>分析係数表!C29</f>
        <v>0.65190409026798313</v>
      </c>
      <c r="Q26" s="82">
        <f t="shared" si="5"/>
        <v>8.8976696511529799E-2</v>
      </c>
      <c r="R26" s="83">
        <v>0.15170612755699864</v>
      </c>
      <c r="S26" s="84">
        <f t="shared" si="6"/>
        <v>0.5335814799383094</v>
      </c>
      <c r="T26" s="85">
        <f>分析係数表!F29</f>
        <v>0.37595926271247221</v>
      </c>
      <c r="U26" s="86">
        <f t="shared" si="7"/>
        <v>0.20060489979463658</v>
      </c>
      <c r="V26" s="87">
        <f>分析係数表!D29</f>
        <v>5.8165387649716703E-2</v>
      </c>
      <c r="W26" s="167">
        <f t="shared" si="8"/>
        <v>0</v>
      </c>
      <c r="X26" s="76">
        <f>分析係数表!E29</f>
        <v>4.2817184250161372E-2</v>
      </c>
      <c r="Y26" s="166">
        <f t="shared" si="9"/>
        <v>0</v>
      </c>
    </row>
    <row r="27" spans="1:25" x14ac:dyDescent="0.2">
      <c r="A27" s="6" t="s">
        <v>15</v>
      </c>
      <c r="B27" s="5" t="s">
        <v>36</v>
      </c>
      <c r="C27" s="90"/>
      <c r="D27" s="76">
        <f>投入係数表!AA27</f>
        <v>2.9639175257731958E-2</v>
      </c>
      <c r="E27" s="77">
        <f t="shared" si="0"/>
        <v>2.9639175257731956</v>
      </c>
      <c r="F27" s="76">
        <f>分析係数表!C30</f>
        <v>1</v>
      </c>
      <c r="G27" s="77">
        <f t="shared" si="1"/>
        <v>2.9639175257731956</v>
      </c>
      <c r="H27" s="77">
        <v>3.2265734714874306</v>
      </c>
      <c r="I27" s="77">
        <f t="shared" si="2"/>
        <v>3.2265734714874306</v>
      </c>
      <c r="J27" s="76">
        <f>分析係数表!G30</f>
        <v>0.34475873544093177</v>
      </c>
      <c r="K27" s="78">
        <f t="shared" si="3"/>
        <v>1.1123893898372639</v>
      </c>
      <c r="L27" s="79"/>
      <c r="M27" s="80"/>
      <c r="N27" s="81">
        <f>分析係数表!H30</f>
        <v>0</v>
      </c>
      <c r="O27" s="82">
        <f t="shared" si="4"/>
        <v>0</v>
      </c>
      <c r="P27" s="76">
        <f>分析係数表!C30</f>
        <v>1</v>
      </c>
      <c r="Q27" s="82">
        <f t="shared" si="5"/>
        <v>0</v>
      </c>
      <c r="R27" s="83">
        <v>3.3438717994339243E-2</v>
      </c>
      <c r="S27" s="84">
        <f t="shared" si="6"/>
        <v>3.26001218948177</v>
      </c>
      <c r="T27" s="85">
        <f>分析係数表!F30</f>
        <v>0.43948973932334995</v>
      </c>
      <c r="U27" s="86">
        <f t="shared" si="7"/>
        <v>1.4327419073462864</v>
      </c>
      <c r="V27" s="87">
        <f>分析係数表!D30</f>
        <v>0.13666112035496394</v>
      </c>
      <c r="W27" s="167">
        <f t="shared" si="8"/>
        <v>0</v>
      </c>
      <c r="X27" s="76">
        <f>分析係数表!E30</f>
        <v>8.1752634498058793E-2</v>
      </c>
      <c r="Y27" s="166">
        <f t="shared" si="9"/>
        <v>0</v>
      </c>
    </row>
    <row r="28" spans="1:25" x14ac:dyDescent="0.2">
      <c r="A28" s="6" t="s">
        <v>16</v>
      </c>
      <c r="B28" s="5" t="s">
        <v>193</v>
      </c>
      <c r="C28" s="90"/>
      <c r="D28" s="76">
        <f>投入係数表!AA28</f>
        <v>4.3814432989690719E-2</v>
      </c>
      <c r="E28" s="77">
        <f t="shared" si="0"/>
        <v>4.3814432989690717</v>
      </c>
      <c r="F28" s="76">
        <f>分析係数表!C31</f>
        <v>0.24163027656477443</v>
      </c>
      <c r="G28" s="77">
        <f t="shared" si="1"/>
        <v>1.0586893560827744</v>
      </c>
      <c r="H28" s="77">
        <v>1.1845323705904005</v>
      </c>
      <c r="I28" s="77">
        <f t="shared" si="2"/>
        <v>1.1845323705904005</v>
      </c>
      <c r="J28" s="76">
        <f>分析係数表!G31</f>
        <v>7.02247191011236E-2</v>
      </c>
      <c r="K28" s="78">
        <f t="shared" si="3"/>
        <v>8.3183452990898923E-2</v>
      </c>
      <c r="L28" s="79"/>
      <c r="M28" s="80"/>
      <c r="N28" s="81">
        <f>分析係数表!H31</f>
        <v>2.3138641081748304E-2</v>
      </c>
      <c r="O28" s="82">
        <f t="shared" si="4"/>
        <v>0.3141038233260452</v>
      </c>
      <c r="P28" s="76">
        <f>分析係数表!C31</f>
        <v>0.24163027656477443</v>
      </c>
      <c r="Q28" s="82">
        <f t="shared" si="5"/>
        <v>7.5896993700325349E-2</v>
      </c>
      <c r="R28" s="83">
        <v>0.10037064430427463</v>
      </c>
      <c r="S28" s="84">
        <f t="shared" si="6"/>
        <v>1.2849030148946752</v>
      </c>
      <c r="T28" s="85">
        <f>分析係数表!F31</f>
        <v>0.24349497338852749</v>
      </c>
      <c r="U28" s="86">
        <f t="shared" si="7"/>
        <v>0.31286742541861767</v>
      </c>
      <c r="V28" s="87">
        <f>分析係数表!D31</f>
        <v>2.9568302779420464E-4</v>
      </c>
      <c r="W28" s="167">
        <f t="shared" si="8"/>
        <v>0</v>
      </c>
      <c r="X28" s="76">
        <f>分析係数表!E31</f>
        <v>2.9568302779420464E-4</v>
      </c>
      <c r="Y28" s="166">
        <f t="shared" si="9"/>
        <v>0</v>
      </c>
    </row>
    <row r="29" spans="1:25" x14ac:dyDescent="0.2">
      <c r="A29" s="6" t="s">
        <v>17</v>
      </c>
      <c r="B29" s="5" t="s">
        <v>273</v>
      </c>
      <c r="C29" s="75">
        <f>最終需要_まとめ!C30</f>
        <v>100</v>
      </c>
      <c r="D29" s="76">
        <f>投入係数表!AA29</f>
        <v>9.2783505154639179E-2</v>
      </c>
      <c r="E29" s="77">
        <f t="shared" si="0"/>
        <v>9.2783505154639183</v>
      </c>
      <c r="F29" s="76">
        <f>分析係数表!C32</f>
        <v>0.66123499142367059</v>
      </c>
      <c r="G29" s="77">
        <f t="shared" si="1"/>
        <v>6.1351700235185938</v>
      </c>
      <c r="H29" s="77">
        <v>6.5559940606659417</v>
      </c>
      <c r="I29" s="77">
        <f t="shared" si="2"/>
        <v>106.55599406066594</v>
      </c>
      <c r="J29" s="76">
        <f>分析係数表!G32</f>
        <v>0.1404639175257732</v>
      </c>
      <c r="K29" s="78">
        <f t="shared" si="3"/>
        <v>14.967272361614159</v>
      </c>
      <c r="L29" s="79"/>
      <c r="M29" s="80"/>
      <c r="N29" s="81">
        <f>分析係数表!H32</f>
        <v>6.5982157885877794E-3</v>
      </c>
      <c r="O29" s="82">
        <f t="shared" si="4"/>
        <v>8.956985844603034E-2</v>
      </c>
      <c r="P29" s="76">
        <f>分析係数表!C32</f>
        <v>0.66123499142367059</v>
      </c>
      <c r="Q29" s="82">
        <f t="shared" si="5"/>
        <v>5.9226724581380258E-2</v>
      </c>
      <c r="R29" s="83">
        <v>7.7918666001625073E-2</v>
      </c>
      <c r="S29" s="84">
        <f t="shared" si="6"/>
        <v>106.63391272666756</v>
      </c>
      <c r="T29" s="85">
        <f>分析係数表!F32</f>
        <v>0.47938144329896909</v>
      </c>
      <c r="U29" s="86">
        <f t="shared" si="7"/>
        <v>51.118318987526202</v>
      </c>
      <c r="V29" s="87">
        <f>分析係数表!D32</f>
        <v>7.7319587628865982E-3</v>
      </c>
      <c r="W29" s="167">
        <f t="shared" si="8"/>
        <v>1</v>
      </c>
      <c r="X29" s="76">
        <f>分析係数表!E32</f>
        <v>1.1597938144329897E-2</v>
      </c>
      <c r="Y29" s="166">
        <f t="shared" si="9"/>
        <v>1</v>
      </c>
    </row>
    <row r="30" spans="1:25" x14ac:dyDescent="0.2">
      <c r="A30" s="6" t="s">
        <v>18</v>
      </c>
      <c r="B30" s="5" t="s">
        <v>274</v>
      </c>
      <c r="C30" s="90"/>
      <c r="D30" s="76">
        <f>投入係数表!AA30</f>
        <v>2.5773195876288659E-3</v>
      </c>
      <c r="E30" s="77">
        <f t="shared" si="0"/>
        <v>0.25773195876288657</v>
      </c>
      <c r="F30" s="76">
        <f>分析係数表!C33</f>
        <v>1</v>
      </c>
      <c r="G30" s="77">
        <f t="shared" si="1"/>
        <v>0.25773195876288657</v>
      </c>
      <c r="H30" s="77">
        <v>0.31882129212102234</v>
      </c>
      <c r="I30" s="77">
        <f t="shared" si="2"/>
        <v>0.31882129212102234</v>
      </c>
      <c r="J30" s="76">
        <f>分析係数表!G33</f>
        <v>0.50865580448065173</v>
      </c>
      <c r="K30" s="78">
        <f t="shared" si="3"/>
        <v>0.1621703008293795</v>
      </c>
      <c r="L30" s="79"/>
      <c r="M30" s="80"/>
      <c r="N30" s="81">
        <f>分析係数表!H33</f>
        <v>9.7626662178084496E-4</v>
      </c>
      <c r="O30" s="82">
        <f t="shared" si="4"/>
        <v>1.3252683137422856E-2</v>
      </c>
      <c r="P30" s="76">
        <f>分析係数表!C33</f>
        <v>1</v>
      </c>
      <c r="Q30" s="82">
        <f t="shared" si="5"/>
        <v>1.3252683137422856E-2</v>
      </c>
      <c r="R30" s="83">
        <v>5.0212220161376331E-2</v>
      </c>
      <c r="S30" s="84">
        <f t="shared" si="6"/>
        <v>0.36903351228239867</v>
      </c>
      <c r="T30" s="85">
        <f>分析係数表!F33</f>
        <v>0.64307535641547864</v>
      </c>
      <c r="U30" s="86">
        <f t="shared" si="7"/>
        <v>0.23731635744025945</v>
      </c>
      <c r="V30" s="87">
        <f>分析係数表!D33</f>
        <v>3.4623217922606926E-2</v>
      </c>
      <c r="W30" s="167">
        <f t="shared" si="8"/>
        <v>0</v>
      </c>
      <c r="X30" s="76">
        <f>分析係数表!E33</f>
        <v>3.0549898167006109E-2</v>
      </c>
      <c r="Y30" s="166">
        <f t="shared" si="9"/>
        <v>0</v>
      </c>
    </row>
    <row r="31" spans="1:25" x14ac:dyDescent="0.2">
      <c r="A31" s="6" t="s">
        <v>19</v>
      </c>
      <c r="B31" s="5" t="s">
        <v>275</v>
      </c>
      <c r="C31" s="90"/>
      <c r="D31" s="76">
        <f>投入係数表!AA31</f>
        <v>1.804123711340206E-2</v>
      </c>
      <c r="E31" s="77">
        <f t="shared" si="0"/>
        <v>1.804123711340206</v>
      </c>
      <c r="F31" s="76">
        <f>分析係数表!C34</f>
        <v>0.39190090916673614</v>
      </c>
      <c r="G31" s="77">
        <f t="shared" si="1"/>
        <v>0.70703772272349297</v>
      </c>
      <c r="H31" s="77">
        <v>1.0219873548829843</v>
      </c>
      <c r="I31" s="77">
        <f t="shared" si="2"/>
        <v>1.0219873548829843</v>
      </c>
      <c r="J31" s="76">
        <f>分析係数表!G34</f>
        <v>0.42497247587591475</v>
      </c>
      <c r="K31" s="78">
        <f t="shared" si="3"/>
        <v>0.43431649651849896</v>
      </c>
      <c r="L31" s="79"/>
      <c r="M31" s="80"/>
      <c r="N31" s="81">
        <f>分析係数表!H34</f>
        <v>0.16350782696515739</v>
      </c>
      <c r="O31" s="82">
        <f t="shared" si="4"/>
        <v>2.2195959309814763</v>
      </c>
      <c r="P31" s="76">
        <f>分析係数表!C34</f>
        <v>0.39190090916673614</v>
      </c>
      <c r="Q31" s="82">
        <f t="shared" si="5"/>
        <v>0.86986166333442871</v>
      </c>
      <c r="R31" s="83">
        <v>0.96385579159548196</v>
      </c>
      <c r="S31" s="84">
        <f t="shared" si="6"/>
        <v>1.9858431464784663</v>
      </c>
      <c r="T31" s="85">
        <f>分析係数表!F34</f>
        <v>0.69697558448287023</v>
      </c>
      <c r="U31" s="86">
        <f t="shared" si="7"/>
        <v>1.3840841877081311</v>
      </c>
      <c r="V31" s="87">
        <f>分析係数表!D34</f>
        <v>0.24415517129719577</v>
      </c>
      <c r="W31" s="167">
        <f t="shared" si="8"/>
        <v>0</v>
      </c>
      <c r="X31" s="76">
        <f>分析係数表!E34</f>
        <v>0.16831811411178033</v>
      </c>
      <c r="Y31" s="166">
        <f t="shared" si="9"/>
        <v>0</v>
      </c>
    </row>
    <row r="32" spans="1:25" x14ac:dyDescent="0.2">
      <c r="A32" s="6" t="s">
        <v>20</v>
      </c>
      <c r="B32" s="5" t="s">
        <v>37</v>
      </c>
      <c r="C32" s="90"/>
      <c r="D32" s="76">
        <f>投入係数表!AA32</f>
        <v>2.3195876288659795E-2</v>
      </c>
      <c r="E32" s="77">
        <f t="shared" si="0"/>
        <v>2.3195876288659796</v>
      </c>
      <c r="F32" s="76">
        <f>分析係数表!C35</f>
        <v>0.83185840707964598</v>
      </c>
      <c r="G32" s="77">
        <f t="shared" si="1"/>
        <v>1.9295684700301068</v>
      </c>
      <c r="H32" s="77">
        <v>2.2962730687034831</v>
      </c>
      <c r="I32" s="77">
        <f t="shared" si="2"/>
        <v>2.2962730687034831</v>
      </c>
      <c r="J32" s="76">
        <f>分析係数表!G35</f>
        <v>0.3136968085106383</v>
      </c>
      <c r="K32" s="78">
        <f t="shared" si="3"/>
        <v>0.72033353312121229</v>
      </c>
      <c r="L32" s="79"/>
      <c r="M32" s="80"/>
      <c r="N32" s="81">
        <f>分析係数表!H35</f>
        <v>6.1560904449307077E-2</v>
      </c>
      <c r="O32" s="82">
        <f t="shared" si="4"/>
        <v>0.83568068611381374</v>
      </c>
      <c r="P32" s="76">
        <f>分析係数表!C35</f>
        <v>0.83185840707964598</v>
      </c>
      <c r="Q32" s="82">
        <f t="shared" si="5"/>
        <v>0.69516800437786275</v>
      </c>
      <c r="R32" s="83">
        <v>0.8607790817103026</v>
      </c>
      <c r="S32" s="84">
        <f t="shared" si="6"/>
        <v>3.1570521504137856</v>
      </c>
      <c r="T32" s="85">
        <f>分析係数表!F35</f>
        <v>0.6388297872340426</v>
      </c>
      <c r="U32" s="86">
        <f t="shared" si="7"/>
        <v>2.0168189535356151</v>
      </c>
      <c r="V32" s="87">
        <f>分析係数表!D35</f>
        <v>5.8377659574468083E-2</v>
      </c>
      <c r="W32" s="167">
        <f t="shared" si="8"/>
        <v>0</v>
      </c>
      <c r="X32" s="76">
        <f>分析係数表!E35</f>
        <v>5.1994680851063832E-2</v>
      </c>
      <c r="Y32" s="166">
        <f t="shared" si="9"/>
        <v>0</v>
      </c>
    </row>
    <row r="33" spans="1:25" x14ac:dyDescent="0.2">
      <c r="A33" s="6" t="s">
        <v>21</v>
      </c>
      <c r="B33" s="5" t="s">
        <v>38</v>
      </c>
      <c r="C33" s="90"/>
      <c r="D33" s="76">
        <f>投入係数表!AA33</f>
        <v>0</v>
      </c>
      <c r="E33" s="77">
        <f t="shared" si="0"/>
        <v>0</v>
      </c>
      <c r="F33" s="76">
        <f>分析係数表!C36</f>
        <v>0.68845717526942707</v>
      </c>
      <c r="G33" s="77">
        <f t="shared" si="1"/>
        <v>0</v>
      </c>
      <c r="H33" s="77">
        <v>0.12870396622056765</v>
      </c>
      <c r="I33" s="77">
        <f t="shared" si="2"/>
        <v>0.12870396622056765</v>
      </c>
      <c r="J33" s="76">
        <f>分析係数表!G36</f>
        <v>1.8590797041906328E-2</v>
      </c>
      <c r="K33" s="78">
        <f t="shared" si="3"/>
        <v>2.3927093144949412E-3</v>
      </c>
      <c r="L33" s="79"/>
      <c r="M33" s="80"/>
      <c r="N33" s="81">
        <f>分析係数表!H36</f>
        <v>0.13660999831678169</v>
      </c>
      <c r="O33" s="82">
        <f t="shared" si="4"/>
        <v>1.8544616610917914</v>
      </c>
      <c r="P33" s="76">
        <f>分析係数表!C36</f>
        <v>0.68845717526942707</v>
      </c>
      <c r="Q33" s="82">
        <f t="shared" si="5"/>
        <v>1.2767174368407044</v>
      </c>
      <c r="R33" s="83">
        <v>1.3556806298735673</v>
      </c>
      <c r="S33" s="84">
        <f t="shared" si="6"/>
        <v>1.4843845960941349</v>
      </c>
      <c r="T33" s="85">
        <f>分析係数表!F36</f>
        <v>0.88331963845521777</v>
      </c>
      <c r="U33" s="86">
        <f t="shared" si="7"/>
        <v>1.3111860647503657</v>
      </c>
      <c r="V33" s="87">
        <f>分析係数表!D36</f>
        <v>1.4071487263763352E-2</v>
      </c>
      <c r="W33" s="167">
        <f t="shared" si="8"/>
        <v>0</v>
      </c>
      <c r="X33" s="76">
        <f>分析係数表!E36</f>
        <v>2.8759244042728021E-3</v>
      </c>
      <c r="Y33" s="166">
        <f t="shared" si="9"/>
        <v>0</v>
      </c>
    </row>
    <row r="34" spans="1:25" x14ac:dyDescent="0.2">
      <c r="A34" s="6" t="s">
        <v>22</v>
      </c>
      <c r="B34" s="5" t="s">
        <v>378</v>
      </c>
      <c r="C34" s="90"/>
      <c r="D34" s="76">
        <f>投入係数表!AA34</f>
        <v>1.2886597938144329E-2</v>
      </c>
      <c r="E34" s="77">
        <f t="shared" si="0"/>
        <v>1.2886597938144329</v>
      </c>
      <c r="F34" s="76">
        <f>分析係数表!C37</f>
        <v>0.39828932688731866</v>
      </c>
      <c r="G34" s="77">
        <f t="shared" si="1"/>
        <v>0.51325944186510131</v>
      </c>
      <c r="H34" s="77">
        <v>0.78468896294909252</v>
      </c>
      <c r="I34" s="77">
        <f t="shared" si="2"/>
        <v>0.78468896294909252</v>
      </c>
      <c r="J34" s="76">
        <f>分析係数表!G37</f>
        <v>0.48125081095108341</v>
      </c>
      <c r="K34" s="78">
        <f t="shared" si="3"/>
        <v>0.37763219976361539</v>
      </c>
      <c r="L34" s="79"/>
      <c r="M34" s="80"/>
      <c r="N34" s="81">
        <f>分析係数表!H37</f>
        <v>4.901531728665208E-2</v>
      </c>
      <c r="O34" s="82">
        <f t="shared" si="4"/>
        <v>0.66537609131336828</v>
      </c>
      <c r="P34" s="76">
        <f>分析係数表!C37</f>
        <v>0.39828932688731866</v>
      </c>
      <c r="Q34" s="82">
        <f t="shared" si="5"/>
        <v>0.26501219553611655</v>
      </c>
      <c r="R34" s="83">
        <v>0.34898149684764035</v>
      </c>
      <c r="S34" s="84">
        <f t="shared" si="6"/>
        <v>1.1336704597967329</v>
      </c>
      <c r="T34" s="85">
        <f>分析係数表!F37</f>
        <v>0.71272868820552748</v>
      </c>
      <c r="U34" s="86">
        <f t="shared" si="7"/>
        <v>0.80799945966828257</v>
      </c>
      <c r="V34" s="87">
        <f>分析係数表!D37</f>
        <v>0.1296224211755547</v>
      </c>
      <c r="W34" s="167">
        <f t="shared" si="8"/>
        <v>0</v>
      </c>
      <c r="X34" s="76">
        <f>分析係数表!E37</f>
        <v>0.11794472557415336</v>
      </c>
      <c r="Y34" s="166">
        <f t="shared" si="9"/>
        <v>0</v>
      </c>
    </row>
    <row r="35" spans="1:25" x14ac:dyDescent="0.2">
      <c r="A35" s="6" t="s">
        <v>23</v>
      </c>
      <c r="B35" s="5" t="s">
        <v>194</v>
      </c>
      <c r="C35" s="90"/>
      <c r="D35" s="76">
        <f>投入係数表!AA35</f>
        <v>3.994845360824742E-2</v>
      </c>
      <c r="E35" s="77">
        <f t="shared" si="0"/>
        <v>3.9948453608247418</v>
      </c>
      <c r="F35" s="76">
        <f>分析係数表!C38</f>
        <v>3.6824877250409171E-2</v>
      </c>
      <c r="G35" s="77">
        <f t="shared" si="1"/>
        <v>0.14710969004673766</v>
      </c>
      <c r="H35" s="77">
        <v>0.17998126352320681</v>
      </c>
      <c r="I35" s="77">
        <f t="shared" si="2"/>
        <v>0.17998126352320681</v>
      </c>
      <c r="J35" s="76">
        <f>分析係数表!G38</f>
        <v>0.29439252336448596</v>
      </c>
      <c r="K35" s="78">
        <f t="shared" si="3"/>
        <v>5.2985138326925363E-2</v>
      </c>
      <c r="L35" s="79"/>
      <c r="M35" s="80"/>
      <c r="N35" s="81">
        <f>分析係数表!H38</f>
        <v>4.3572911406609439E-2</v>
      </c>
      <c r="O35" s="82">
        <f t="shared" si="4"/>
        <v>0.59149619106451667</v>
      </c>
      <c r="P35" s="76">
        <f>分析係数表!C38</f>
        <v>3.6824877250409171E-2</v>
      </c>
      <c r="Q35" s="82">
        <f t="shared" si="5"/>
        <v>2.1781774630035396E-2</v>
      </c>
      <c r="R35" s="83">
        <v>2.9835347744269158E-2</v>
      </c>
      <c r="S35" s="84">
        <f t="shared" si="6"/>
        <v>0.20981661126747597</v>
      </c>
      <c r="T35" s="85">
        <f>分析係数表!F38</f>
        <v>0.48598130841121495</v>
      </c>
      <c r="U35" s="86">
        <f t="shared" si="7"/>
        <v>0.10196695127017524</v>
      </c>
      <c r="V35" s="87">
        <f>分析係数表!D38</f>
        <v>0.13551401869158877</v>
      </c>
      <c r="W35" s="167">
        <f t="shared" si="8"/>
        <v>0</v>
      </c>
      <c r="X35" s="76">
        <f>分析係数表!E38</f>
        <v>0.13317757009345793</v>
      </c>
      <c r="Y35" s="166">
        <f t="shared" si="9"/>
        <v>0</v>
      </c>
    </row>
    <row r="36" spans="1:25" x14ac:dyDescent="0.2">
      <c r="A36" s="6" t="s">
        <v>24</v>
      </c>
      <c r="B36" s="5" t="s">
        <v>39</v>
      </c>
      <c r="C36" s="90"/>
      <c r="D36" s="76">
        <f>投入係数表!AA36</f>
        <v>0</v>
      </c>
      <c r="E36" s="77">
        <f t="shared" si="0"/>
        <v>0</v>
      </c>
      <c r="F36" s="76">
        <f>分析係数表!C39</f>
        <v>1</v>
      </c>
      <c r="G36" s="77">
        <f t="shared" si="1"/>
        <v>0</v>
      </c>
      <c r="H36" s="77">
        <v>0.23697488807809974</v>
      </c>
      <c r="I36" s="77">
        <f t="shared" si="2"/>
        <v>0.23697488807809974</v>
      </c>
      <c r="J36" s="76">
        <f>分析係数表!G39</f>
        <v>0.34897511924713165</v>
      </c>
      <c r="K36" s="78">
        <f t="shared" si="3"/>
        <v>8.2698339825630532E-2</v>
      </c>
      <c r="L36" s="79"/>
      <c r="M36" s="80"/>
      <c r="N36" s="81">
        <f>分析係数表!H39</f>
        <v>3.8938450317006117E-3</v>
      </c>
      <c r="O36" s="82">
        <f t="shared" si="4"/>
        <v>5.285840285845668E-2</v>
      </c>
      <c r="P36" s="76">
        <f>分析係数表!C39</f>
        <v>1</v>
      </c>
      <c r="Q36" s="82">
        <f t="shared" si="5"/>
        <v>5.285840285845668E-2</v>
      </c>
      <c r="R36" s="83">
        <v>0.20765745839934316</v>
      </c>
      <c r="S36" s="84">
        <f t="shared" si="6"/>
        <v>0.44463234647744287</v>
      </c>
      <c r="T36" s="85">
        <f>分析係数表!F39</f>
        <v>0.69949722830991368</v>
      </c>
      <c r="U36" s="86">
        <f t="shared" si="7"/>
        <v>0.3110190939779045</v>
      </c>
      <c r="V36" s="87">
        <f>分析係数表!D39</f>
        <v>6.7165141162820671E-2</v>
      </c>
      <c r="W36" s="167">
        <f t="shared" si="8"/>
        <v>0</v>
      </c>
      <c r="X36" s="76">
        <f>分析係数表!E39</f>
        <v>8.4826608224829181E-2</v>
      </c>
      <c r="Y36" s="166">
        <f t="shared" si="9"/>
        <v>0</v>
      </c>
    </row>
    <row r="37" spans="1:25" x14ac:dyDescent="0.2">
      <c r="A37" s="6" t="s">
        <v>25</v>
      </c>
      <c r="B37" s="5" t="s">
        <v>40</v>
      </c>
      <c r="C37" s="90"/>
      <c r="D37" s="76">
        <f>投入係数表!AA37</f>
        <v>0</v>
      </c>
      <c r="E37" s="77">
        <f t="shared" si="0"/>
        <v>0</v>
      </c>
      <c r="F37" s="76">
        <f>分析係数表!C40</f>
        <v>1</v>
      </c>
      <c r="G37" s="77">
        <f t="shared" si="1"/>
        <v>0</v>
      </c>
      <c r="H37" s="77">
        <v>3.4643745991346357E-3</v>
      </c>
      <c r="I37" s="77">
        <f t="shared" si="2"/>
        <v>3.4643745991346357E-3</v>
      </c>
      <c r="J37" s="76">
        <f>分析係数表!G40</f>
        <v>0.51987110633727174</v>
      </c>
      <c r="K37" s="78">
        <f t="shared" si="3"/>
        <v>1.8010282556188654E-3</v>
      </c>
      <c r="L37" s="79"/>
      <c r="M37" s="80"/>
      <c r="N37" s="81">
        <f>分析係数表!H40</f>
        <v>3.0814116590921842E-2</v>
      </c>
      <c r="O37" s="82">
        <f t="shared" si="4"/>
        <v>0.41829733213061104</v>
      </c>
      <c r="P37" s="76">
        <f>分析係数表!C40</f>
        <v>1</v>
      </c>
      <c r="Q37" s="82">
        <f t="shared" si="5"/>
        <v>0.41829733213061104</v>
      </c>
      <c r="R37" s="83">
        <v>0.41914367183349693</v>
      </c>
      <c r="S37" s="84">
        <f t="shared" si="6"/>
        <v>0.42260804643263156</v>
      </c>
      <c r="T37" s="85">
        <f>分析係数表!F40</f>
        <v>0.71122862100305706</v>
      </c>
      <c r="U37" s="86">
        <f t="shared" si="7"/>
        <v>0.30057093808907642</v>
      </c>
      <c r="V37" s="87">
        <f>分析係数表!D40</f>
        <v>7.8492935635792779E-2</v>
      </c>
      <c r="W37" s="167">
        <f t="shared" si="8"/>
        <v>0</v>
      </c>
      <c r="X37" s="76">
        <f>分析係数表!E40</f>
        <v>4.9739733950260268E-2</v>
      </c>
      <c r="Y37" s="166">
        <f t="shared" si="9"/>
        <v>0</v>
      </c>
    </row>
    <row r="38" spans="1:25" x14ac:dyDescent="0.2">
      <c r="A38" s="6" t="s">
        <v>26</v>
      </c>
      <c r="B38" s="5" t="s">
        <v>277</v>
      </c>
      <c r="C38" s="90"/>
      <c r="D38" s="76">
        <f>投入係数表!AA38</f>
        <v>0</v>
      </c>
      <c r="E38" s="77">
        <f t="shared" si="0"/>
        <v>0</v>
      </c>
      <c r="F38" s="76">
        <f>分析係数表!C41</f>
        <v>0.804825195030338</v>
      </c>
      <c r="G38" s="77">
        <f t="shared" si="1"/>
        <v>0</v>
      </c>
      <c r="H38" s="77">
        <v>3.5322861259278159E-3</v>
      </c>
      <c r="I38" s="77">
        <f t="shared" si="2"/>
        <v>3.5322861259278159E-3</v>
      </c>
      <c r="J38" s="76">
        <f>分析係数表!G41</f>
        <v>0.44365116827944301</v>
      </c>
      <c r="K38" s="78">
        <f t="shared" si="3"/>
        <v>1.5671028664651432E-3</v>
      </c>
      <c r="L38" s="79"/>
      <c r="M38" s="80"/>
      <c r="N38" s="81">
        <f>分析係数表!H41</f>
        <v>5.27632833978567E-2</v>
      </c>
      <c r="O38" s="82">
        <f t="shared" si="4"/>
        <v>0.71625420818577323</v>
      </c>
      <c r="P38" s="76">
        <f>分析係数表!C41</f>
        <v>0.804825195030338</v>
      </c>
      <c r="Q38" s="82">
        <f t="shared" si="5"/>
        <v>0.57645943279441525</v>
      </c>
      <c r="R38" s="83">
        <v>0.58821800878566621</v>
      </c>
      <c r="S38" s="84">
        <f t="shared" si="6"/>
        <v>0.59175029491159403</v>
      </c>
      <c r="T38" s="85">
        <f>分析係数表!F41</f>
        <v>0.54625914562190225</v>
      </c>
      <c r="U38" s="86">
        <f t="shared" si="7"/>
        <v>0.32324901051991606</v>
      </c>
      <c r="V38" s="87">
        <f>分析係数表!D41</f>
        <v>0.14125560538116591</v>
      </c>
      <c r="W38" s="167">
        <f t="shared" si="8"/>
        <v>0</v>
      </c>
      <c r="X38" s="76">
        <f>分析係数表!E41</f>
        <v>0.13688930847297617</v>
      </c>
      <c r="Y38" s="166">
        <f t="shared" si="9"/>
        <v>0</v>
      </c>
    </row>
    <row r="39" spans="1:25" x14ac:dyDescent="0.2">
      <c r="A39" s="6" t="s">
        <v>51</v>
      </c>
      <c r="B39" s="5" t="s">
        <v>368</v>
      </c>
      <c r="C39" s="90"/>
      <c r="D39" s="76">
        <f>投入係数表!AA39</f>
        <v>1.0309278350515464E-2</v>
      </c>
      <c r="E39" s="77">
        <f>$C$29*D39</f>
        <v>1.0309278350515463</v>
      </c>
      <c r="F39" s="76">
        <f>分析係数表!C42</f>
        <v>0.80822873082287305</v>
      </c>
      <c r="G39" s="77">
        <f>E39*F39</f>
        <v>0.83322549569368343</v>
      </c>
      <c r="H39" s="77">
        <v>0.91442326225677506</v>
      </c>
      <c r="I39" s="77">
        <f>C39+H39</f>
        <v>0.91442326225677506</v>
      </c>
      <c r="J39" s="76">
        <f>分析係数表!G42</f>
        <v>0.48544520547945208</v>
      </c>
      <c r="K39" s="78">
        <f>I39*J39</f>
        <v>0.44390238844143104</v>
      </c>
      <c r="L39" s="79"/>
      <c r="M39" s="80"/>
      <c r="N39" s="81">
        <f>分析係数表!H42</f>
        <v>1.3409639230208157E-2</v>
      </c>
      <c r="O39" s="82">
        <f t="shared" si="4"/>
        <v>0.18203398102552082</v>
      </c>
      <c r="P39" s="76">
        <f>分析係数表!C42</f>
        <v>0.80822873082287305</v>
      </c>
      <c r="Q39" s="82">
        <f>O39*P39</f>
        <v>0.14712509345089164</v>
      </c>
      <c r="R39" s="83">
        <v>0.15688217993154738</v>
      </c>
      <c r="S39" s="84">
        <f>I39+R39</f>
        <v>1.0713054421883224</v>
      </c>
      <c r="T39" s="85">
        <f>分析係数表!F42</f>
        <v>0.55222602739726023</v>
      </c>
      <c r="U39" s="86">
        <f>S39*T39</f>
        <v>0.59160274846872252</v>
      </c>
      <c r="V39" s="87">
        <f>分析係数表!D42</f>
        <v>0.29537671232876711</v>
      </c>
      <c r="W39" s="167">
        <f>ROUND(S39*V39,0)</f>
        <v>0</v>
      </c>
      <c r="X39" s="76">
        <f>分析係数表!E42</f>
        <v>0.2654109589041096</v>
      </c>
      <c r="Y39" s="166">
        <f>ROUND(S39*X39,0)</f>
        <v>0</v>
      </c>
    </row>
    <row r="40" spans="1:25" x14ac:dyDescent="0.2">
      <c r="A40" s="6" t="s">
        <v>195</v>
      </c>
      <c r="B40" s="5" t="s">
        <v>41</v>
      </c>
      <c r="C40" s="90"/>
      <c r="D40" s="76">
        <f>投入係数表!AA40</f>
        <v>0.13530927835051546</v>
      </c>
      <c r="E40" s="77">
        <f>$C$29*D40</f>
        <v>13.530927835051546</v>
      </c>
      <c r="F40" s="76">
        <f>分析係数表!C43</f>
        <v>0.42667048218629278</v>
      </c>
      <c r="G40" s="77">
        <f>E40*F40</f>
        <v>5.7732475038093742</v>
      </c>
      <c r="H40" s="77">
        <v>7.0080427204589704</v>
      </c>
      <c r="I40" s="77">
        <f>C40+H40</f>
        <v>7.0080427204589704</v>
      </c>
      <c r="J40" s="76">
        <f>分析係数表!G43</f>
        <v>0.3937480751462889</v>
      </c>
      <c r="K40" s="78">
        <f>I40*J40</f>
        <v>2.7594033317236817</v>
      </c>
      <c r="L40" s="79"/>
      <c r="M40" s="80"/>
      <c r="N40" s="81">
        <f>分析係数表!H43</f>
        <v>3.6537058856533695E-2</v>
      </c>
      <c r="O40" s="82">
        <f t="shared" si="4"/>
        <v>0.49598547466033133</v>
      </c>
      <c r="P40" s="76">
        <f>分析係数表!C43</f>
        <v>0.42667048218629278</v>
      </c>
      <c r="Q40" s="82">
        <f>O40*P40</f>
        <v>0.21162236163072087</v>
      </c>
      <c r="R40" s="83">
        <v>0.40757572171801637</v>
      </c>
      <c r="S40" s="84">
        <f>I40+R40</f>
        <v>7.4156184421769868</v>
      </c>
      <c r="T40" s="85">
        <f>分析係数表!F43</f>
        <v>0.62688635663689563</v>
      </c>
      <c r="U40" s="86">
        <f>S40*T40</f>
        <v>4.6487500274257032</v>
      </c>
      <c r="V40" s="87">
        <f>分析係数表!D43</f>
        <v>0.23175238681860177</v>
      </c>
      <c r="W40" s="167">
        <f>ROUND(S40*V40,0)</f>
        <v>2</v>
      </c>
      <c r="X40" s="76">
        <f>分析係数表!E43</f>
        <v>0.18678780412688636</v>
      </c>
      <c r="Y40" s="166">
        <f>ROUND(S40*X40,0)</f>
        <v>1</v>
      </c>
    </row>
    <row r="41" spans="1:25" x14ac:dyDescent="0.2">
      <c r="A41" s="6" t="s">
        <v>341</v>
      </c>
      <c r="B41" s="5" t="s">
        <v>42</v>
      </c>
      <c r="C41" s="90"/>
      <c r="D41" s="76">
        <f>投入係数表!AA41</f>
        <v>0</v>
      </c>
      <c r="E41" s="77">
        <f>$C$29*D41</f>
        <v>0</v>
      </c>
      <c r="F41" s="76">
        <f>分析係数表!C44</f>
        <v>0.46624741283235149</v>
      </c>
      <c r="G41" s="77">
        <f>E41*F41</f>
        <v>0</v>
      </c>
      <c r="H41" s="77">
        <v>6.0128631763244076E-3</v>
      </c>
      <c r="I41" s="77">
        <f>C41+H41</f>
        <v>6.0128631763244076E-3</v>
      </c>
      <c r="J41" s="76">
        <f>分析係数表!G44</f>
        <v>0.26671004927024261</v>
      </c>
      <c r="K41" s="78">
        <f>I41*J41</f>
        <v>1.6036910340127102E-3</v>
      </c>
      <c r="L41" s="79"/>
      <c r="M41" s="80"/>
      <c r="N41" s="81">
        <f>分析係数表!H44</f>
        <v>0.11393143690736689</v>
      </c>
      <c r="O41" s="82">
        <f t="shared" si="4"/>
        <v>1.5466033551063707</v>
      </c>
      <c r="P41" s="76">
        <f>分析係数表!C44</f>
        <v>0.46624741283235149</v>
      </c>
      <c r="Q41" s="82">
        <f>O41*P41</f>
        <v>0.72109981299617998</v>
      </c>
      <c r="R41" s="83">
        <v>0.73267985305087058</v>
      </c>
      <c r="S41" s="84">
        <f>I41+R41</f>
        <v>0.73869271622719501</v>
      </c>
      <c r="T41" s="85">
        <f>分析係数表!F44</f>
        <v>0.51538533048247648</v>
      </c>
      <c r="U41" s="86">
        <f>S41*T41</f>
        <v>0.38071138967775109</v>
      </c>
      <c r="V41" s="87">
        <f>分析係数表!D44</f>
        <v>0.23854234451984754</v>
      </c>
      <c r="W41" s="167">
        <f>ROUND(S41*V41,0)</f>
        <v>0</v>
      </c>
      <c r="X41" s="76">
        <f>分析係数表!E44</f>
        <v>0.16891326578042204</v>
      </c>
      <c r="Y41" s="166">
        <f>ROUND(S41*X41,0)</f>
        <v>0</v>
      </c>
    </row>
    <row r="42" spans="1:25" x14ac:dyDescent="0.2">
      <c r="A42" s="6" t="s">
        <v>342</v>
      </c>
      <c r="B42" s="5" t="s">
        <v>279</v>
      </c>
      <c r="C42" s="90"/>
      <c r="D42" s="76">
        <f>投入係数表!AA42</f>
        <v>2.5773195876288659E-3</v>
      </c>
      <c r="E42" s="77">
        <f>$C$29*D42</f>
        <v>0.25773195876288657</v>
      </c>
      <c r="F42" s="76">
        <f>分析係数表!C45</f>
        <v>1</v>
      </c>
      <c r="G42" s="77">
        <f>E42*F42</f>
        <v>0.25773195876288657</v>
      </c>
      <c r="H42" s="77">
        <v>0.35659428308177027</v>
      </c>
      <c r="I42" s="77">
        <f>C42+H42</f>
        <v>0.35659428308177027</v>
      </c>
      <c r="J42" s="76">
        <f>分析係数表!G45</f>
        <v>0</v>
      </c>
      <c r="K42" s="78">
        <f>I42*J42</f>
        <v>0</v>
      </c>
      <c r="L42" s="79"/>
      <c r="M42" s="80"/>
      <c r="N42" s="81">
        <f>分析係数表!H45</f>
        <v>0</v>
      </c>
      <c r="O42" s="82">
        <f t="shared" si="4"/>
        <v>0</v>
      </c>
      <c r="P42" s="76">
        <f>分析係数表!C45</f>
        <v>1</v>
      </c>
      <c r="Q42" s="82">
        <f>O42*P42</f>
        <v>0</v>
      </c>
      <c r="R42" s="83">
        <v>3.0698003410260535E-2</v>
      </c>
      <c r="S42" s="84">
        <f>I42+R42</f>
        <v>0.38729228649203079</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投入係数表!AA43</f>
        <v>1.0309278350515464E-2</v>
      </c>
      <c r="E43" s="77">
        <f>$C$29*D43</f>
        <v>1.0309278350515463</v>
      </c>
      <c r="F43" s="76">
        <f>分析係数表!C46</f>
        <v>1</v>
      </c>
      <c r="G43" s="77">
        <f>E43*F43</f>
        <v>1.0309278350515463</v>
      </c>
      <c r="H43" s="77">
        <v>1.2501168991166032</v>
      </c>
      <c r="I43" s="77">
        <f>C43+H43</f>
        <v>1.2501168991166032</v>
      </c>
      <c r="J43" s="76">
        <f>分析係数表!G46</f>
        <v>9.2005076142131978E-3</v>
      </c>
      <c r="K43" s="78">
        <f>I43*J43</f>
        <v>1.1501710048978899E-2</v>
      </c>
      <c r="L43" s="79"/>
      <c r="M43" s="80"/>
      <c r="N43" s="81">
        <f>分析係数表!H46</f>
        <v>5.6971329181394824E-2</v>
      </c>
      <c r="O43" s="82">
        <f t="shared" si="4"/>
        <v>0.7733778423988027</v>
      </c>
      <c r="P43" s="76">
        <f>分析係数表!C46</f>
        <v>1</v>
      </c>
      <c r="Q43" s="82">
        <f>O43*P43</f>
        <v>0.7733778423988027</v>
      </c>
      <c r="R43" s="83">
        <v>0.81661359508765541</v>
      </c>
      <c r="S43" s="84">
        <f>I43+R43</f>
        <v>2.0667304942042586</v>
      </c>
      <c r="T43" s="85">
        <f>分析係数表!F46</f>
        <v>0.31329314720812185</v>
      </c>
      <c r="U43" s="86">
        <f>S43*T43</f>
        <v>0.64749250096024924</v>
      </c>
      <c r="V43" s="87">
        <f>分析係数表!D46</f>
        <v>4.7588832487309646E-4</v>
      </c>
      <c r="W43" s="167">
        <f>ROUND(S43*V43,0)</f>
        <v>0</v>
      </c>
      <c r="X43" s="76">
        <f>分析係数表!E46</f>
        <v>1.4276649746192893E-3</v>
      </c>
      <c r="Y43" s="166">
        <f>ROUND(S43*X43,0)</f>
        <v>0</v>
      </c>
    </row>
    <row r="44" spans="1:25" x14ac:dyDescent="0.2">
      <c r="A44" s="192">
        <v>40</v>
      </c>
      <c r="B44" s="14" t="s">
        <v>151</v>
      </c>
      <c r="C44" s="197">
        <f>SUM(C5:C43)</f>
        <v>100</v>
      </c>
      <c r="D44" s="92">
        <f>投入係数表!AA44</f>
        <v>0.50644329896907214</v>
      </c>
      <c r="E44" s="91">
        <f>SUM(E5:E43)</f>
        <v>50.644329896907209</v>
      </c>
      <c r="F44" s="92">
        <f>分析係数表!C47</f>
        <v>0.45905743405002397</v>
      </c>
      <c r="G44" s="91">
        <f>SUM(G5:G43)</f>
        <v>22.801023286042465</v>
      </c>
      <c r="H44" s="91">
        <f>SUM(H5:H43)</f>
        <v>27.439969261018948</v>
      </c>
      <c r="I44" s="91">
        <f>SUM(I5:I43)</f>
        <v>127.43996926101896</v>
      </c>
      <c r="J44" s="92">
        <f>分析係数表!G47</f>
        <v>0.28709558230423765</v>
      </c>
      <c r="K44" s="93">
        <f>SUM(K5:K43)</f>
        <v>21.638991128136571</v>
      </c>
      <c r="L44" s="94">
        <f>最終需要_まとめ!$L$33</f>
        <v>0.62733333333333341</v>
      </c>
      <c r="M44" s="91">
        <f>K44*L44</f>
        <v>13.574860434384343</v>
      </c>
      <c r="N44" s="95">
        <f>分析係数表!H47</f>
        <v>1</v>
      </c>
      <c r="O44" s="96">
        <f>SUM(O5:O43)</f>
        <v>13.574860434384343</v>
      </c>
      <c r="P44" s="92">
        <f>分析係数表!C47</f>
        <v>0.45905743405002397</v>
      </c>
      <c r="Q44" s="96">
        <f>SUM(Q5:Q43)</f>
        <v>6.5845315811775507</v>
      </c>
      <c r="R44" s="91">
        <f>SUM(R5:R43)</f>
        <v>7.7442452065474523</v>
      </c>
      <c r="S44" s="97">
        <f>SUM(S5:S43)</f>
        <v>135.18421446756639</v>
      </c>
      <c r="T44" s="98">
        <f>分析係数表!F47</f>
        <v>0.51476641739392903</v>
      </c>
      <c r="U44" s="99">
        <f>SUM(U5:U43)</f>
        <v>66.857211575745822</v>
      </c>
      <c r="V44" s="100">
        <f>分析係数表!D47</f>
        <v>0.1047101618971789</v>
      </c>
      <c r="W44" s="164">
        <f>SUM(W5:W43)</f>
        <v>3</v>
      </c>
      <c r="X44" s="92">
        <f>分析係数表!E47</f>
        <v>8.1677152774525266E-2</v>
      </c>
      <c r="Y44" s="165">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49"/>
  <sheetViews>
    <sheetView workbookViewId="0">
      <pane xSplit="2" ySplit="5" topLeftCell="C37" activePane="bottomRight" state="frozen"/>
      <selection activeCell="D5" sqref="D5"/>
      <selection pane="topRight" activeCell="D5" sqref="D5"/>
      <selection pane="bottomLeft" activeCell="D5" sqref="D5"/>
      <selection pane="bottomRight" activeCell="J33" sqref="J33:L33"/>
    </sheetView>
  </sheetViews>
  <sheetFormatPr defaultRowHeight="13" x14ac:dyDescent="0.2"/>
  <cols>
    <col min="1" max="1" width="3.08984375" customWidth="1"/>
    <col min="2" max="2" width="23.453125" customWidth="1"/>
    <col min="3" max="3" width="10.08984375" customWidth="1"/>
    <col min="4" max="5" width="10.90625" customWidth="1"/>
    <col min="6" max="7" width="9.08984375" customWidth="1"/>
    <col min="8" max="8" width="6.90625" customWidth="1"/>
    <col min="9" max="9" width="4" customWidth="1"/>
    <col min="10" max="10" width="16.453125" customWidth="1"/>
    <col min="11" max="11" width="11.453125" customWidth="1"/>
    <col min="12" max="12" width="12.453125" customWidth="1"/>
  </cols>
  <sheetData>
    <row r="1" spans="1:12" x14ac:dyDescent="0.2">
      <c r="A1" s="15" t="s">
        <v>359</v>
      </c>
    </row>
    <row r="2" spans="1:12" x14ac:dyDescent="0.2">
      <c r="A2" s="43" t="s">
        <v>358</v>
      </c>
      <c r="B2" s="44"/>
      <c r="C2" s="44"/>
      <c r="D2" s="44"/>
      <c r="E2" s="44"/>
      <c r="F2" s="44"/>
      <c r="G2" s="45"/>
      <c r="H2" s="46"/>
      <c r="I2" s="46"/>
      <c r="J2" s="46"/>
    </row>
    <row r="3" spans="1:12" x14ac:dyDescent="0.2">
      <c r="A3" s="15" t="s">
        <v>119</v>
      </c>
      <c r="C3" s="47" t="s">
        <v>120</v>
      </c>
      <c r="I3" s="48"/>
      <c r="J3" s="15" t="s">
        <v>121</v>
      </c>
      <c r="K3" s="49"/>
      <c r="L3" s="49"/>
    </row>
    <row r="4" spans="1:12" x14ac:dyDescent="0.2">
      <c r="A4" s="50"/>
      <c r="B4" s="51"/>
      <c r="C4" s="130" t="s">
        <v>122</v>
      </c>
      <c r="D4" s="122" t="s">
        <v>123</v>
      </c>
      <c r="E4" s="122"/>
      <c r="F4" s="52" t="s">
        <v>124</v>
      </c>
      <c r="G4" s="113"/>
      <c r="H4" s="105" t="s">
        <v>125</v>
      </c>
      <c r="I4" s="48"/>
      <c r="J4" s="16"/>
      <c r="K4" s="456" t="s">
        <v>126</v>
      </c>
      <c r="L4" s="457"/>
    </row>
    <row r="5" spans="1:12" x14ac:dyDescent="0.2">
      <c r="A5" s="103"/>
      <c r="B5" s="48"/>
      <c r="C5" s="131" t="s">
        <v>127</v>
      </c>
      <c r="D5" s="125" t="s">
        <v>128</v>
      </c>
      <c r="E5" s="124" t="s">
        <v>129</v>
      </c>
      <c r="F5" s="125" t="s">
        <v>130</v>
      </c>
      <c r="G5" s="124" t="s">
        <v>131</v>
      </c>
      <c r="H5" s="158" t="s">
        <v>132</v>
      </c>
      <c r="J5" s="162"/>
      <c r="K5" s="420" t="s">
        <v>133</v>
      </c>
      <c r="L5" s="421" t="s">
        <v>134</v>
      </c>
    </row>
    <row r="6" spans="1:12" x14ac:dyDescent="0.2">
      <c r="A6" s="2" t="s">
        <v>264</v>
      </c>
      <c r="B6" s="10" t="s">
        <v>265</v>
      </c>
      <c r="C6" s="132">
        <v>100</v>
      </c>
      <c r="D6" s="127">
        <f>'1'!S44</f>
        <v>120.76894083309463</v>
      </c>
      <c r="E6" s="168">
        <f>'1'!U44</f>
        <v>56.53946668552603</v>
      </c>
      <c r="F6" s="119">
        <f>'1'!W44</f>
        <v>21</v>
      </c>
      <c r="G6" s="171">
        <f>'1'!Y44</f>
        <v>7</v>
      </c>
      <c r="H6" s="53">
        <v>1</v>
      </c>
      <c r="I6" s="56"/>
      <c r="J6" s="104" t="s">
        <v>102</v>
      </c>
      <c r="K6" s="185">
        <v>0.75600000000000001</v>
      </c>
      <c r="L6" s="186">
        <v>0.73199999999999998</v>
      </c>
    </row>
    <row r="7" spans="1:12" x14ac:dyDescent="0.2">
      <c r="A7" s="159" t="s">
        <v>220</v>
      </c>
      <c r="B7" s="3" t="s">
        <v>266</v>
      </c>
      <c r="C7" s="133">
        <v>100</v>
      </c>
      <c r="D7" s="128">
        <f>'2'!S44</f>
        <v>133.95257360599865</v>
      </c>
      <c r="E7" s="169">
        <f>'2'!U44</f>
        <v>88.142746217572864</v>
      </c>
      <c r="F7" s="120">
        <f>'2'!W44</f>
        <v>13</v>
      </c>
      <c r="G7" s="172">
        <f>'2'!Y44</f>
        <v>4</v>
      </c>
      <c r="H7" s="156">
        <v>2</v>
      </c>
      <c r="I7" s="56"/>
      <c r="J7" s="103" t="s">
        <v>135</v>
      </c>
      <c r="K7" s="187">
        <v>0.74099999999999999</v>
      </c>
      <c r="L7" s="188">
        <v>0.71099999999999997</v>
      </c>
    </row>
    <row r="8" spans="1:12" x14ac:dyDescent="0.2">
      <c r="A8" s="159" t="s">
        <v>221</v>
      </c>
      <c r="B8" s="3" t="s">
        <v>267</v>
      </c>
      <c r="C8" s="133">
        <v>100</v>
      </c>
      <c r="D8" s="128">
        <f>'3'!S44</f>
        <v>100</v>
      </c>
      <c r="E8" s="169">
        <f>'3'!U44</f>
        <v>0</v>
      </c>
      <c r="F8" s="120">
        <f>'3'!W44</f>
        <v>0</v>
      </c>
      <c r="G8" s="172">
        <f>'3'!Y44</f>
        <v>0</v>
      </c>
      <c r="H8" s="156">
        <v>3</v>
      </c>
      <c r="I8" s="56"/>
      <c r="J8" s="103" t="s">
        <v>136</v>
      </c>
      <c r="K8" s="187">
        <v>0.90500000000000003</v>
      </c>
      <c r="L8" s="188">
        <v>0.73599999999999999</v>
      </c>
    </row>
    <row r="9" spans="1:12" x14ac:dyDescent="0.2">
      <c r="A9" s="159" t="s">
        <v>222</v>
      </c>
      <c r="B9" s="3" t="s">
        <v>27</v>
      </c>
      <c r="C9" s="133">
        <v>100</v>
      </c>
      <c r="D9" s="128">
        <f>'4'!S44</f>
        <v>131.34158095575285</v>
      </c>
      <c r="E9" s="169">
        <f>'4'!U44</f>
        <v>76.216088306989334</v>
      </c>
      <c r="F9" s="120">
        <f>'4'!W44</f>
        <v>3</v>
      </c>
      <c r="G9" s="172">
        <f>'4'!Y44</f>
        <v>3</v>
      </c>
      <c r="H9" s="156">
        <v>4</v>
      </c>
      <c r="I9" s="56"/>
      <c r="J9" s="103" t="s">
        <v>137</v>
      </c>
      <c r="K9" s="187">
        <v>0.871</v>
      </c>
      <c r="L9" s="188">
        <v>0.74299999999999999</v>
      </c>
    </row>
    <row r="10" spans="1:12" x14ac:dyDescent="0.2">
      <c r="A10" s="2" t="s">
        <v>223</v>
      </c>
      <c r="B10" s="10" t="s">
        <v>191</v>
      </c>
      <c r="C10" s="132">
        <v>100</v>
      </c>
      <c r="D10" s="127">
        <f>'5'!S44</f>
        <v>126.62349148852012</v>
      </c>
      <c r="E10" s="168">
        <f>'5'!U44</f>
        <v>43.799420080626099</v>
      </c>
      <c r="F10" s="119">
        <f>'5'!W44</f>
        <v>5</v>
      </c>
      <c r="G10" s="171">
        <f>'5'!Y44</f>
        <v>4</v>
      </c>
      <c r="H10" s="53">
        <v>5</v>
      </c>
      <c r="I10" s="56"/>
      <c r="J10" s="103" t="s">
        <v>138</v>
      </c>
      <c r="K10" s="187">
        <v>0.82499999999999996</v>
      </c>
      <c r="L10" s="188">
        <v>0.73499999999999999</v>
      </c>
    </row>
    <row r="11" spans="1:12" x14ac:dyDescent="0.2">
      <c r="A11" s="159" t="s">
        <v>224</v>
      </c>
      <c r="B11" s="3" t="s">
        <v>28</v>
      </c>
      <c r="C11" s="133">
        <v>100</v>
      </c>
      <c r="D11" s="128">
        <f>'6'!S44</f>
        <v>122.05319423317948</v>
      </c>
      <c r="E11" s="169">
        <f>'6'!U44</f>
        <v>51.073068054690779</v>
      </c>
      <c r="F11" s="120">
        <f>'6'!W44</f>
        <v>21</v>
      </c>
      <c r="G11" s="172">
        <f>'6'!Y44</f>
        <v>15</v>
      </c>
      <c r="H11" s="156">
        <v>6</v>
      </c>
      <c r="I11" s="56"/>
      <c r="J11" s="103" t="s">
        <v>139</v>
      </c>
      <c r="K11" s="187">
        <v>0.86899999999999999</v>
      </c>
      <c r="L11" s="188">
        <v>0.76500000000000001</v>
      </c>
    </row>
    <row r="12" spans="1:12" x14ac:dyDescent="0.2">
      <c r="A12" s="159" t="s">
        <v>225</v>
      </c>
      <c r="B12" s="3" t="s">
        <v>268</v>
      </c>
      <c r="C12" s="133">
        <v>100</v>
      </c>
      <c r="D12" s="128">
        <f>'7'!S44</f>
        <v>126.52378370191342</v>
      </c>
      <c r="E12" s="169">
        <f>'7'!U44</f>
        <v>43.794077860989759</v>
      </c>
      <c r="F12" s="120">
        <f>'7'!W44</f>
        <v>6</v>
      </c>
      <c r="G12" s="172">
        <f>'7'!Y44</f>
        <v>5</v>
      </c>
      <c r="H12" s="156">
        <v>7</v>
      </c>
      <c r="I12" s="56"/>
      <c r="J12" s="103" t="s">
        <v>140</v>
      </c>
      <c r="K12" s="187">
        <v>0.80400000000000005</v>
      </c>
      <c r="L12" s="188">
        <v>0.749</v>
      </c>
    </row>
    <row r="13" spans="1:12" x14ac:dyDescent="0.2">
      <c r="A13" s="159" t="s">
        <v>226</v>
      </c>
      <c r="B13" s="3" t="s">
        <v>29</v>
      </c>
      <c r="C13" s="133">
        <v>100</v>
      </c>
      <c r="D13" s="128">
        <f>'8'!S44</f>
        <v>114.67491562303762</v>
      </c>
      <c r="E13" s="169">
        <f>'8'!U44</f>
        <v>38.782100126868293</v>
      </c>
      <c r="F13" s="120">
        <f>'8'!W44</f>
        <v>5</v>
      </c>
      <c r="G13" s="172">
        <f>'8'!Y44</f>
        <v>2</v>
      </c>
      <c r="H13" s="156">
        <v>8</v>
      </c>
      <c r="I13" s="56"/>
      <c r="J13" s="103" t="s">
        <v>196</v>
      </c>
      <c r="K13" s="161">
        <v>0.78600000000000003</v>
      </c>
      <c r="L13" s="189">
        <v>0.73599999999999999</v>
      </c>
    </row>
    <row r="14" spans="1:12" x14ac:dyDescent="0.2">
      <c r="A14" s="159" t="s">
        <v>227</v>
      </c>
      <c r="B14" s="3" t="s">
        <v>30</v>
      </c>
      <c r="C14" s="133">
        <v>100</v>
      </c>
      <c r="D14" s="128">
        <f>'9'!S44</f>
        <v>105.97930744937428</v>
      </c>
      <c r="E14" s="169">
        <f>'9'!U44</f>
        <v>32.084066520215273</v>
      </c>
      <c r="F14" s="120">
        <f>'9'!W44</f>
        <v>3</v>
      </c>
      <c r="G14" s="172">
        <f>'9'!Y44</f>
        <v>2</v>
      </c>
      <c r="H14" s="156">
        <v>9</v>
      </c>
      <c r="I14" s="56"/>
      <c r="J14" s="103" t="s">
        <v>197</v>
      </c>
      <c r="K14" s="161">
        <v>0.69399999999999995</v>
      </c>
      <c r="L14" s="189">
        <v>0.751</v>
      </c>
    </row>
    <row r="15" spans="1:12" x14ac:dyDescent="0.2">
      <c r="A15" s="159" t="s">
        <v>2</v>
      </c>
      <c r="B15" s="3" t="s">
        <v>365</v>
      </c>
      <c r="C15" s="133">
        <v>100</v>
      </c>
      <c r="D15" s="128">
        <f>'10'!S44</f>
        <v>121.26942557210373</v>
      </c>
      <c r="E15" s="169">
        <f>'10'!U44</f>
        <v>44.445796876829753</v>
      </c>
      <c r="F15" s="120">
        <f>'10'!W44</f>
        <v>10</v>
      </c>
      <c r="G15" s="172">
        <f>'10'!Y44</f>
        <v>8</v>
      </c>
      <c r="H15" s="156">
        <v>10</v>
      </c>
      <c r="I15" s="56"/>
      <c r="J15" s="103" t="s">
        <v>198</v>
      </c>
      <c r="K15" s="161">
        <v>0.66300000000000003</v>
      </c>
      <c r="L15" s="189">
        <v>0.73499999999999999</v>
      </c>
    </row>
    <row r="16" spans="1:12" x14ac:dyDescent="0.2">
      <c r="A16" s="159" t="s">
        <v>3</v>
      </c>
      <c r="B16" s="3" t="s">
        <v>31</v>
      </c>
      <c r="C16" s="133">
        <v>100</v>
      </c>
      <c r="D16" s="128">
        <f>'11'!S44</f>
        <v>128.97976921503846</v>
      </c>
      <c r="E16" s="169">
        <f>'11'!U44</f>
        <v>61.58340207861265</v>
      </c>
      <c r="F16" s="120">
        <f>'11'!W44</f>
        <v>6</v>
      </c>
      <c r="G16" s="172">
        <f>'11'!Y44</f>
        <v>5</v>
      </c>
      <c r="H16" s="156">
        <v>11</v>
      </c>
      <c r="I16" s="56"/>
      <c r="J16" s="103" t="s">
        <v>199</v>
      </c>
      <c r="K16" s="161">
        <v>0.66</v>
      </c>
      <c r="L16" s="189">
        <v>0.72199999999999998</v>
      </c>
    </row>
    <row r="17" spans="1:12" x14ac:dyDescent="0.2">
      <c r="A17" s="159" t="s">
        <v>4</v>
      </c>
      <c r="B17" s="3" t="s">
        <v>32</v>
      </c>
      <c r="C17" s="133">
        <v>100</v>
      </c>
      <c r="D17" s="128">
        <f>'12'!S44</f>
        <v>114.25679168608436</v>
      </c>
      <c r="E17" s="169">
        <f>'12'!U44</f>
        <v>30.304250679263177</v>
      </c>
      <c r="F17" s="120">
        <f>'12'!W44</f>
        <v>5</v>
      </c>
      <c r="G17" s="172">
        <f>'12'!Y44</f>
        <v>5</v>
      </c>
      <c r="H17" s="156">
        <v>12</v>
      </c>
      <c r="I17" s="56"/>
      <c r="J17" s="103" t="s">
        <v>200</v>
      </c>
      <c r="K17" s="161">
        <v>0.69299999999999995</v>
      </c>
      <c r="L17" s="189">
        <v>0.73899999999999999</v>
      </c>
    </row>
    <row r="18" spans="1:12" x14ac:dyDescent="0.2">
      <c r="A18" s="159" t="s">
        <v>5</v>
      </c>
      <c r="B18" s="3" t="s">
        <v>33</v>
      </c>
      <c r="C18" s="133">
        <v>100</v>
      </c>
      <c r="D18" s="128">
        <f>'13'!S44</f>
        <v>115.87984020428495</v>
      </c>
      <c r="E18" s="169">
        <f>'13'!U44</f>
        <v>31.500987703457834</v>
      </c>
      <c r="F18" s="120">
        <f>'13'!W44</f>
        <v>1</v>
      </c>
      <c r="G18" s="172">
        <f>'13'!Y44</f>
        <v>0</v>
      </c>
      <c r="H18" s="156">
        <v>13</v>
      </c>
      <c r="I18" s="56"/>
      <c r="J18" s="103" t="s">
        <v>216</v>
      </c>
      <c r="K18" s="161">
        <v>0.75800000000000001</v>
      </c>
      <c r="L18" s="189">
        <v>0.74199999999999999</v>
      </c>
    </row>
    <row r="19" spans="1:12" x14ac:dyDescent="0.2">
      <c r="A19" s="159" t="s">
        <v>6</v>
      </c>
      <c r="B19" s="3" t="s">
        <v>34</v>
      </c>
      <c r="C19" s="133">
        <v>100</v>
      </c>
      <c r="D19" s="128">
        <f>'14'!S44</f>
        <v>124.053588640539</v>
      </c>
      <c r="E19" s="169">
        <f>'14'!U44</f>
        <v>55.759239444990172</v>
      </c>
      <c r="F19" s="120">
        <f>'14'!W44</f>
        <v>10</v>
      </c>
      <c r="G19" s="172">
        <f>'14'!Y44</f>
        <v>8</v>
      </c>
      <c r="H19" s="156">
        <v>14</v>
      </c>
      <c r="I19" s="56"/>
      <c r="J19" s="103" t="s">
        <v>217</v>
      </c>
      <c r="K19" s="161">
        <v>0.752</v>
      </c>
      <c r="L19" s="189">
        <v>0.72199999999999998</v>
      </c>
    </row>
    <row r="20" spans="1:12" x14ac:dyDescent="0.2">
      <c r="A20" s="159" t="s">
        <v>7</v>
      </c>
      <c r="B20" s="3" t="s">
        <v>269</v>
      </c>
      <c r="C20" s="133">
        <v>100</v>
      </c>
      <c r="D20" s="128">
        <f>'15'!S44</f>
        <v>120.8452781640179</v>
      </c>
      <c r="E20" s="169">
        <f>'15'!U44</f>
        <v>52.393826668537429</v>
      </c>
      <c r="F20" s="120">
        <f>'15'!W44</f>
        <v>11</v>
      </c>
      <c r="G20" s="172">
        <f>'15'!Y44</f>
        <v>9</v>
      </c>
      <c r="H20" s="156">
        <v>15</v>
      </c>
      <c r="I20" s="56"/>
      <c r="J20" s="103" t="s">
        <v>218</v>
      </c>
      <c r="K20" s="161">
        <v>0.71899999999999997</v>
      </c>
      <c r="L20" s="189">
        <v>0.74399999999999999</v>
      </c>
    </row>
    <row r="21" spans="1:12" x14ac:dyDescent="0.2">
      <c r="A21" s="159" t="s">
        <v>8</v>
      </c>
      <c r="B21" s="3" t="s">
        <v>270</v>
      </c>
      <c r="C21" s="133">
        <v>100</v>
      </c>
      <c r="D21" s="128">
        <f>'16'!S44</f>
        <v>119.94608012300738</v>
      </c>
      <c r="E21" s="169">
        <f>'16'!U44</f>
        <v>54.829824257767974</v>
      </c>
      <c r="F21" s="120">
        <f>'16'!W44</f>
        <v>4</v>
      </c>
      <c r="G21" s="172">
        <f>'16'!Y44</f>
        <v>3</v>
      </c>
      <c r="H21" s="156">
        <v>16</v>
      </c>
      <c r="I21" s="56"/>
      <c r="J21" s="103" t="s">
        <v>219</v>
      </c>
      <c r="K21" s="161">
        <v>0.82599999999999996</v>
      </c>
      <c r="L21" s="189">
        <v>0.75</v>
      </c>
    </row>
    <row r="22" spans="1:12" x14ac:dyDescent="0.2">
      <c r="A22" s="159" t="s">
        <v>9</v>
      </c>
      <c r="B22" s="3" t="s">
        <v>271</v>
      </c>
      <c r="C22" s="133">
        <v>100</v>
      </c>
      <c r="D22" s="128">
        <f>'17'!S44</f>
        <v>126.65671679771977</v>
      </c>
      <c r="E22" s="169">
        <f>'17'!U44</f>
        <v>53.053597511304815</v>
      </c>
      <c r="F22" s="120">
        <f>'17'!W44</f>
        <v>3</v>
      </c>
      <c r="G22" s="172">
        <f>'17'!Y44</f>
        <v>2</v>
      </c>
      <c r="H22" s="156">
        <v>17</v>
      </c>
      <c r="I22" s="56"/>
      <c r="J22" s="103" t="s">
        <v>253</v>
      </c>
      <c r="K22" s="161">
        <v>0.84399999999999997</v>
      </c>
      <c r="L22" s="189">
        <v>0.76200000000000001</v>
      </c>
    </row>
    <row r="23" spans="1:12" x14ac:dyDescent="0.2">
      <c r="A23" s="159" t="s">
        <v>10</v>
      </c>
      <c r="B23" s="3" t="s">
        <v>272</v>
      </c>
      <c r="C23" s="133">
        <v>100</v>
      </c>
      <c r="D23" s="128">
        <f>'18'!S44</f>
        <v>121.51796251938336</v>
      </c>
      <c r="E23" s="169">
        <f>'18'!U44</f>
        <v>46.49218973082538</v>
      </c>
      <c r="F23" s="120">
        <f>'18'!W44</f>
        <v>24</v>
      </c>
      <c r="G23" s="172">
        <f>'18'!Y44</f>
        <v>12</v>
      </c>
      <c r="H23" s="156">
        <v>18</v>
      </c>
      <c r="I23" s="56"/>
      <c r="J23" s="190" t="s">
        <v>263</v>
      </c>
      <c r="K23" s="394">
        <v>0.94499999999999995</v>
      </c>
      <c r="L23" s="395">
        <v>0.77200000000000002</v>
      </c>
    </row>
    <row r="24" spans="1:12" x14ac:dyDescent="0.2">
      <c r="A24" s="159" t="s">
        <v>11</v>
      </c>
      <c r="B24" s="3" t="s">
        <v>35</v>
      </c>
      <c r="C24" s="133">
        <v>100</v>
      </c>
      <c r="D24" s="128">
        <f>'19'!S44</f>
        <v>124.8908233934976</v>
      </c>
      <c r="E24" s="169">
        <f>'19'!U44</f>
        <v>46.220470555426417</v>
      </c>
      <c r="F24" s="120">
        <f>'19'!W44</f>
        <v>4</v>
      </c>
      <c r="G24" s="172">
        <f>'19'!Y44</f>
        <v>3</v>
      </c>
      <c r="H24" s="156">
        <v>19</v>
      </c>
      <c r="I24" s="56"/>
      <c r="J24" s="103" t="s">
        <v>340</v>
      </c>
      <c r="K24" s="161">
        <v>0.80800000000000005</v>
      </c>
      <c r="L24" s="189">
        <v>0.74199999999999999</v>
      </c>
    </row>
    <row r="25" spans="1:12" x14ac:dyDescent="0.2">
      <c r="A25" s="159" t="s">
        <v>12</v>
      </c>
      <c r="B25" s="3" t="s">
        <v>367</v>
      </c>
      <c r="C25" s="133">
        <v>100</v>
      </c>
      <c r="D25" s="128">
        <f>'20'!S44</f>
        <v>119.46339175380558</v>
      </c>
      <c r="E25" s="169">
        <f>'20'!U44</f>
        <v>42.545705714761887</v>
      </c>
      <c r="F25" s="120">
        <f>'20'!W44</f>
        <v>6</v>
      </c>
      <c r="G25" s="172">
        <f>'20'!Y44</f>
        <v>5</v>
      </c>
      <c r="H25" s="156">
        <v>20</v>
      </c>
      <c r="I25" s="56"/>
      <c r="J25" s="103" t="s">
        <v>369</v>
      </c>
      <c r="K25" s="161">
        <v>0.82699999999999996</v>
      </c>
      <c r="L25" s="189">
        <v>0.69599999999999995</v>
      </c>
    </row>
    <row r="26" spans="1:12" x14ac:dyDescent="0.2">
      <c r="A26" s="159" t="s">
        <v>13</v>
      </c>
      <c r="B26" s="3" t="s">
        <v>192</v>
      </c>
      <c r="C26" s="133">
        <v>100</v>
      </c>
      <c r="D26" s="128">
        <f>'21'!S44</f>
        <v>117.14330328129036</v>
      </c>
      <c r="E26" s="169">
        <f>'21'!U44</f>
        <v>29.665505993392355</v>
      </c>
      <c r="F26" s="120">
        <f>'21'!W44</f>
        <v>13</v>
      </c>
      <c r="G26" s="172">
        <f>'21'!Y44</f>
        <v>12</v>
      </c>
      <c r="H26" s="156">
        <v>21</v>
      </c>
      <c r="I26" s="56"/>
      <c r="J26" s="200" t="s">
        <v>370</v>
      </c>
      <c r="K26" s="161">
        <v>0.78</v>
      </c>
      <c r="L26" s="189">
        <v>0.71399999999999997</v>
      </c>
    </row>
    <row r="27" spans="1:12" x14ac:dyDescent="0.2">
      <c r="A27" s="11" t="s">
        <v>14</v>
      </c>
      <c r="B27" s="12" t="s">
        <v>50</v>
      </c>
      <c r="C27" s="134">
        <v>100</v>
      </c>
      <c r="D27" s="129">
        <f>'22'!S44</f>
        <v>134.15249618240227</v>
      </c>
      <c r="E27" s="170">
        <f>'22'!U44</f>
        <v>57.211920654493923</v>
      </c>
      <c r="F27" s="121">
        <f>'22'!W44</f>
        <v>9</v>
      </c>
      <c r="G27" s="173">
        <f>'22'!Y44</f>
        <v>6</v>
      </c>
      <c r="H27" s="157">
        <v>22</v>
      </c>
      <c r="I27" s="56"/>
      <c r="J27" s="199" t="s">
        <v>371</v>
      </c>
      <c r="K27" s="396">
        <v>0.82799999999999996</v>
      </c>
      <c r="L27" s="397">
        <v>0.68200000000000005</v>
      </c>
    </row>
    <row r="28" spans="1:12" x14ac:dyDescent="0.2">
      <c r="A28" s="159" t="s">
        <v>15</v>
      </c>
      <c r="B28" s="3" t="s">
        <v>36</v>
      </c>
      <c r="C28" s="133">
        <v>100</v>
      </c>
      <c r="D28" s="128">
        <f>'23'!S44</f>
        <v>136.00815717707155</v>
      </c>
      <c r="E28" s="169">
        <f>'23'!U44</f>
        <v>64.139178321855923</v>
      </c>
      <c r="F28" s="120">
        <f>'23'!W44</f>
        <v>16</v>
      </c>
      <c r="G28" s="172">
        <f>'23'!Y44</f>
        <v>10</v>
      </c>
      <c r="H28" s="156">
        <v>23</v>
      </c>
      <c r="I28" s="56"/>
      <c r="J28" s="114" t="s">
        <v>550</v>
      </c>
      <c r="K28" s="422">
        <v>0.67200000000000004</v>
      </c>
      <c r="L28" s="423">
        <v>0.67900000000000005</v>
      </c>
    </row>
    <row r="29" spans="1:12" x14ac:dyDescent="0.2">
      <c r="A29" s="159" t="s">
        <v>16</v>
      </c>
      <c r="B29" s="3" t="s">
        <v>193</v>
      </c>
      <c r="C29" s="133">
        <v>100</v>
      </c>
      <c r="D29" s="128">
        <f>'24'!S44</f>
        <v>119.2842112577476</v>
      </c>
      <c r="E29" s="169">
        <f>'24'!U44</f>
        <v>35.315074356128591</v>
      </c>
      <c r="F29" s="120">
        <f>'24'!W44</f>
        <v>1</v>
      </c>
      <c r="G29" s="172">
        <f>'24'!Y44</f>
        <v>0</v>
      </c>
      <c r="H29" s="156">
        <v>24</v>
      </c>
      <c r="I29" s="56"/>
      <c r="J29" s="200" t="s">
        <v>551</v>
      </c>
      <c r="K29" s="416">
        <v>0.59799999999999998</v>
      </c>
      <c r="L29" s="417">
        <v>0.61099999999999999</v>
      </c>
    </row>
    <row r="30" spans="1:12" x14ac:dyDescent="0.2">
      <c r="A30" s="159" t="s">
        <v>17</v>
      </c>
      <c r="B30" s="3" t="s">
        <v>273</v>
      </c>
      <c r="C30" s="133">
        <v>100</v>
      </c>
      <c r="D30" s="128">
        <f>'25'!S44</f>
        <v>135.18421446756639</v>
      </c>
      <c r="E30" s="169">
        <f>'25'!U44</f>
        <v>66.857211575745822</v>
      </c>
      <c r="F30" s="120">
        <f>'25'!W44</f>
        <v>3</v>
      </c>
      <c r="G30" s="172">
        <f>'25'!Y44</f>
        <v>2</v>
      </c>
      <c r="H30" s="156">
        <v>25</v>
      </c>
      <c r="I30" s="56"/>
      <c r="J30" s="200" t="s">
        <v>552</v>
      </c>
      <c r="K30" s="416">
        <v>0.71299999999999997</v>
      </c>
      <c r="L30" s="417">
        <v>0.622</v>
      </c>
    </row>
    <row r="31" spans="1:12" x14ac:dyDescent="0.2">
      <c r="A31" s="159" t="s">
        <v>18</v>
      </c>
      <c r="B31" s="3" t="s">
        <v>274</v>
      </c>
      <c r="C31" s="133">
        <v>100</v>
      </c>
      <c r="D31" s="128">
        <f>'26'!S44</f>
        <v>136.53186699417449</v>
      </c>
      <c r="E31" s="169">
        <f>'26'!U44</f>
        <v>84.751106023204059</v>
      </c>
      <c r="F31" s="120">
        <f>'26'!W44</f>
        <v>5</v>
      </c>
      <c r="G31" s="172">
        <f>'26'!Y44</f>
        <v>5</v>
      </c>
      <c r="H31" s="156">
        <v>26</v>
      </c>
      <c r="I31" s="56"/>
      <c r="J31" s="115" t="s">
        <v>553</v>
      </c>
      <c r="K31" s="424">
        <v>0.64</v>
      </c>
      <c r="L31" s="425">
        <v>0.64900000000000002</v>
      </c>
    </row>
    <row r="32" spans="1:12" x14ac:dyDescent="0.2">
      <c r="A32" s="159" t="s">
        <v>19</v>
      </c>
      <c r="B32" s="3" t="s">
        <v>275</v>
      </c>
      <c r="C32" s="133">
        <v>100</v>
      </c>
      <c r="D32" s="128">
        <f>'27'!S44</f>
        <v>130.46706110274445</v>
      </c>
      <c r="E32" s="169">
        <f>'27'!U44</f>
        <v>87.880323759770661</v>
      </c>
      <c r="F32" s="120">
        <f>'27'!W44</f>
        <v>26</v>
      </c>
      <c r="G32" s="172">
        <f>'27'!Y44</f>
        <v>18</v>
      </c>
      <c r="H32" s="156">
        <v>27</v>
      </c>
      <c r="I32" s="56"/>
      <c r="J32" s="191" t="s">
        <v>141</v>
      </c>
      <c r="K32" s="191"/>
      <c r="L32" s="47" t="s">
        <v>120</v>
      </c>
    </row>
    <row r="33" spans="1:12" x14ac:dyDescent="0.2">
      <c r="A33" s="159" t="s">
        <v>20</v>
      </c>
      <c r="B33" s="3" t="s">
        <v>37</v>
      </c>
      <c r="C33" s="133">
        <v>100</v>
      </c>
      <c r="D33" s="128">
        <f>'28'!S44</f>
        <v>131.42304136954496</v>
      </c>
      <c r="E33" s="169">
        <f>'28'!U44</f>
        <v>82.332157338214188</v>
      </c>
      <c r="F33" s="120">
        <f>'28'!W44</f>
        <v>8</v>
      </c>
      <c r="G33" s="172">
        <f>'28'!Y44</f>
        <v>7</v>
      </c>
      <c r="H33" s="156">
        <v>28</v>
      </c>
      <c r="I33" s="56"/>
      <c r="J33" s="57" t="s">
        <v>142</v>
      </c>
      <c r="K33" s="58">
        <f>AVERAGE(K29:K31)</f>
        <v>0.65033333333333332</v>
      </c>
      <c r="L33" s="58">
        <f>AVERAGE(L29:L31)</f>
        <v>0.62733333333333341</v>
      </c>
    </row>
    <row r="34" spans="1:12" x14ac:dyDescent="0.2">
      <c r="A34" s="159" t="s">
        <v>21</v>
      </c>
      <c r="B34" s="3" t="s">
        <v>38</v>
      </c>
      <c r="C34" s="133">
        <v>100</v>
      </c>
      <c r="D34" s="128">
        <f>'29'!S44</f>
        <v>112.22810496558645</v>
      </c>
      <c r="E34" s="169">
        <f>'29'!U44</f>
        <v>95.974491097500348</v>
      </c>
      <c r="F34" s="120">
        <f>'29'!W44</f>
        <v>1</v>
      </c>
      <c r="G34" s="172">
        <f>'29'!Y44</f>
        <v>0</v>
      </c>
      <c r="H34" s="156">
        <v>29</v>
      </c>
      <c r="I34" s="56"/>
    </row>
    <row r="35" spans="1:12" x14ac:dyDescent="0.2">
      <c r="A35" s="159" t="s">
        <v>22</v>
      </c>
      <c r="B35" s="3" t="s">
        <v>378</v>
      </c>
      <c r="C35" s="133">
        <v>100</v>
      </c>
      <c r="D35" s="128">
        <f>'30'!S44</f>
        <v>131.43090477674787</v>
      </c>
      <c r="E35" s="169">
        <f>'30'!U44</f>
        <v>90.150368344092385</v>
      </c>
      <c r="F35" s="120">
        <f>'30'!W44</f>
        <v>15</v>
      </c>
      <c r="G35" s="172">
        <f>'30'!Y44</f>
        <v>13</v>
      </c>
      <c r="H35" s="156">
        <v>30</v>
      </c>
      <c r="I35" s="56"/>
    </row>
    <row r="36" spans="1:12" x14ac:dyDescent="0.2">
      <c r="A36" s="159" t="s">
        <v>23</v>
      </c>
      <c r="B36" s="3" t="s">
        <v>194</v>
      </c>
      <c r="C36" s="133">
        <v>100</v>
      </c>
      <c r="D36" s="128">
        <f>'31'!S44</f>
        <v>131.26185586934463</v>
      </c>
      <c r="E36" s="169">
        <f>'31'!U44</f>
        <v>67.973011614786202</v>
      </c>
      <c r="F36" s="120">
        <f>'31'!W44</f>
        <v>17</v>
      </c>
      <c r="G36" s="172">
        <f>'31'!Y44</f>
        <v>15</v>
      </c>
      <c r="H36" s="156">
        <v>31</v>
      </c>
      <c r="I36" s="56"/>
    </row>
    <row r="37" spans="1:12" x14ac:dyDescent="0.2">
      <c r="A37" s="159" t="s">
        <v>24</v>
      </c>
      <c r="B37" s="3" t="s">
        <v>39</v>
      </c>
      <c r="C37" s="133">
        <v>100</v>
      </c>
      <c r="D37" s="128">
        <f>'32'!S44</f>
        <v>130.44612490205432</v>
      </c>
      <c r="E37" s="169">
        <f>'32'!U44</f>
        <v>87.637925346233999</v>
      </c>
      <c r="F37" s="120">
        <f>'32'!W44</f>
        <v>9</v>
      </c>
      <c r="G37" s="172">
        <f>'32'!Y44</f>
        <v>10</v>
      </c>
      <c r="H37" s="156">
        <v>32</v>
      </c>
      <c r="I37" s="56"/>
    </row>
    <row r="38" spans="1:12" x14ac:dyDescent="0.2">
      <c r="A38" s="159" t="s">
        <v>25</v>
      </c>
      <c r="B38" s="3" t="s">
        <v>40</v>
      </c>
      <c r="C38" s="133">
        <v>100</v>
      </c>
      <c r="D38" s="128">
        <f>'33'!S44</f>
        <v>134.77567564196849</v>
      </c>
      <c r="E38" s="169">
        <f>'33'!U44</f>
        <v>90.813391564672543</v>
      </c>
      <c r="F38" s="120">
        <f>'33'!W44</f>
        <v>10</v>
      </c>
      <c r="G38" s="172">
        <f>'33'!Y44</f>
        <v>7</v>
      </c>
      <c r="H38" s="156">
        <v>33</v>
      </c>
      <c r="I38" s="56"/>
    </row>
    <row r="39" spans="1:12" x14ac:dyDescent="0.2">
      <c r="A39" s="159" t="s">
        <v>26</v>
      </c>
      <c r="B39" s="3" t="s">
        <v>277</v>
      </c>
      <c r="C39" s="133">
        <v>100</v>
      </c>
      <c r="D39" s="128">
        <f>'34'!S44</f>
        <v>131.82986754373093</v>
      </c>
      <c r="E39" s="169">
        <f>'34'!U44</f>
        <v>73.683859132276723</v>
      </c>
      <c r="F39" s="120">
        <f>'34'!W44</f>
        <v>18</v>
      </c>
      <c r="G39" s="172">
        <f>'34'!Y44</f>
        <v>16</v>
      </c>
      <c r="H39" s="156">
        <v>34</v>
      </c>
      <c r="I39" s="56"/>
    </row>
    <row r="40" spans="1:12" x14ac:dyDescent="0.2">
      <c r="A40" s="159" t="s">
        <v>51</v>
      </c>
      <c r="B40" s="3" t="s">
        <v>368</v>
      </c>
      <c r="C40" s="133">
        <v>100</v>
      </c>
      <c r="D40" s="128">
        <f>'35'!S44</f>
        <v>138.35371151163019</v>
      </c>
      <c r="E40" s="169">
        <f>'35'!U44</f>
        <v>77.132823915961438</v>
      </c>
      <c r="F40" s="120">
        <f>'35'!W44</f>
        <v>32</v>
      </c>
      <c r="G40" s="172">
        <f>'35'!Y44</f>
        <v>29</v>
      </c>
      <c r="H40" s="156">
        <v>35</v>
      </c>
      <c r="I40" s="56"/>
    </row>
    <row r="41" spans="1:12" x14ac:dyDescent="0.2">
      <c r="A41" s="159" t="s">
        <v>195</v>
      </c>
      <c r="B41" s="3" t="s">
        <v>41</v>
      </c>
      <c r="C41" s="133">
        <v>100</v>
      </c>
      <c r="D41" s="128">
        <f>'36'!S44</f>
        <v>128.56460348233006</v>
      </c>
      <c r="E41" s="169">
        <f>'36'!U44</f>
        <v>79.415671062579747</v>
      </c>
      <c r="F41" s="120">
        <f>'36'!W44</f>
        <v>26</v>
      </c>
      <c r="G41" s="172">
        <f>'36'!Y44</f>
        <v>21</v>
      </c>
      <c r="H41" s="156">
        <v>36</v>
      </c>
      <c r="I41" s="56"/>
    </row>
    <row r="42" spans="1:12" x14ac:dyDescent="0.2">
      <c r="A42" s="159" t="s">
        <v>201</v>
      </c>
      <c r="B42" s="3" t="s">
        <v>346</v>
      </c>
      <c r="C42" s="133">
        <v>100</v>
      </c>
      <c r="D42" s="128">
        <f>'37'!S44</f>
        <v>128.34291657827947</v>
      </c>
      <c r="E42" s="169">
        <f>'37'!U44</f>
        <v>67.848680098876301</v>
      </c>
      <c r="F42" s="120">
        <f>'37'!W44</f>
        <v>26</v>
      </c>
      <c r="G42" s="172">
        <f>'37'!Y44</f>
        <v>18</v>
      </c>
      <c r="H42" s="156">
        <v>37</v>
      </c>
      <c r="I42" s="56"/>
    </row>
    <row r="43" spans="1:12" x14ac:dyDescent="0.2">
      <c r="A43" s="159" t="s">
        <v>202</v>
      </c>
      <c r="B43" s="3" t="s">
        <v>279</v>
      </c>
      <c r="C43" s="133">
        <v>100</v>
      </c>
      <c r="D43" s="128">
        <f>'38'!S44</f>
        <v>131.43299516236397</v>
      </c>
      <c r="E43" s="169">
        <f>'38'!U44</f>
        <v>14.828952087445911</v>
      </c>
      <c r="F43" s="120">
        <f>'38'!W44</f>
        <v>2</v>
      </c>
      <c r="G43" s="172">
        <f>'38'!Y44</f>
        <v>2</v>
      </c>
      <c r="H43" s="156">
        <v>38</v>
      </c>
      <c r="I43" s="56"/>
    </row>
    <row r="44" spans="1:12" x14ac:dyDescent="0.2">
      <c r="A44" s="159" t="s">
        <v>203</v>
      </c>
      <c r="B44" s="3" t="s">
        <v>280</v>
      </c>
      <c r="C44" s="133">
        <v>100</v>
      </c>
      <c r="D44" s="128">
        <f>'39'!S44</f>
        <v>145.0658953063774</v>
      </c>
      <c r="E44" s="169">
        <f>'39'!U44</f>
        <v>59.894040662686649</v>
      </c>
      <c r="F44" s="120">
        <f>'39'!W44</f>
        <v>3</v>
      </c>
      <c r="G44" s="172">
        <f>'39'!Y44</f>
        <v>4</v>
      </c>
      <c r="H44" s="156">
        <v>39</v>
      </c>
      <c r="I44" s="56"/>
    </row>
    <row r="45" spans="1:12" x14ac:dyDescent="0.2">
      <c r="A45" s="106"/>
      <c r="B45" s="94" t="s">
        <v>83</v>
      </c>
      <c r="C45" s="135">
        <f>SUM(C6:C44)</f>
        <v>3900</v>
      </c>
      <c r="D45" s="202">
        <f>SUM(D6:D44)</f>
        <v>4903.6044635333092</v>
      </c>
      <c r="E45" s="203">
        <f>SUM(E6:E44)</f>
        <v>2263.0660180251734</v>
      </c>
      <c r="F45" s="204">
        <f>SUM(F6:F44)</f>
        <v>401</v>
      </c>
      <c r="G45" s="205">
        <f>SUM(G6:G44)</f>
        <v>297</v>
      </c>
      <c r="H45" s="160"/>
      <c r="I45" s="56"/>
    </row>
    <row r="46" spans="1:12" x14ac:dyDescent="0.2">
      <c r="A46" s="398" t="str">
        <f>取引基本表!$E$1</f>
        <v>2015年西脇市産業連関表</v>
      </c>
      <c r="B46" s="399"/>
      <c r="C46" s="60"/>
      <c r="D46" s="60"/>
      <c r="E46" s="60"/>
      <c r="F46" s="60"/>
      <c r="G46" s="60"/>
      <c r="H46" s="48"/>
      <c r="I46" s="48"/>
      <c r="J46" s="48"/>
    </row>
    <row r="47" spans="1:12" x14ac:dyDescent="0.2">
      <c r="A47" s="59" t="s">
        <v>556</v>
      </c>
      <c r="B47" s="60"/>
      <c r="C47" s="60"/>
      <c r="D47" s="60"/>
      <c r="E47" s="60"/>
      <c r="F47" s="60"/>
      <c r="G47" s="60"/>
      <c r="H47" s="48"/>
      <c r="I47" s="48"/>
      <c r="J47" s="48"/>
    </row>
    <row r="48" spans="1:12" x14ac:dyDescent="0.2">
      <c r="A48" s="59" t="s">
        <v>557</v>
      </c>
      <c r="B48" s="60"/>
      <c r="C48" s="60"/>
      <c r="D48" s="60"/>
      <c r="E48" s="60"/>
      <c r="F48" s="60"/>
      <c r="G48" s="60"/>
      <c r="H48" s="48"/>
      <c r="I48" s="48"/>
      <c r="J48" s="48"/>
    </row>
    <row r="49" spans="1:10" x14ac:dyDescent="0.2">
      <c r="A49" s="59" t="s">
        <v>252</v>
      </c>
      <c r="B49" s="60"/>
      <c r="C49" s="60"/>
      <c r="D49" s="60"/>
      <c r="E49" s="60"/>
      <c r="F49" s="60"/>
      <c r="G49" s="60"/>
      <c r="H49" s="48"/>
      <c r="I49" s="48"/>
      <c r="J49" s="48"/>
    </row>
  </sheetData>
  <mergeCells count="1">
    <mergeCell ref="K4:L4"/>
  </mergeCells>
  <phoneticPr fontId="5"/>
  <pageMargins left="0.75" right="0.75" top="0.62" bottom="0.62" header="0.51200000000000001" footer="0.51200000000000001"/>
  <pageSetup paperSize="9" scale="83"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282</v>
      </c>
      <c r="S2" s="3" t="s">
        <v>153</v>
      </c>
      <c r="U2" s="64" t="s">
        <v>210</v>
      </c>
      <c r="W2" s="3" t="s">
        <v>130</v>
      </c>
      <c r="Y2" s="3" t="s">
        <v>154</v>
      </c>
    </row>
    <row r="3" spans="1:25" ht="44" x14ac:dyDescent="0.2">
      <c r="B3" s="65"/>
      <c r="C3" s="66" t="s">
        <v>228</v>
      </c>
      <c r="D3" s="66" t="s">
        <v>317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投入係数表!AB5</f>
        <v>0</v>
      </c>
      <c r="E5" s="77">
        <f t="shared" ref="E5:E38" si="0">$C$30*D5</f>
        <v>0</v>
      </c>
      <c r="F5" s="76">
        <f>分析係数表!C8</f>
        <v>0.32915796798886565</v>
      </c>
      <c r="G5" s="77">
        <f t="shared" ref="G5:G38" si="1">E5*F5</f>
        <v>0</v>
      </c>
      <c r="H5" s="77">
        <f t="array" ref="H5:H43">MMULT(逆行列係数!C5:AO43,'26'!G5:G43)</f>
        <v>1.1835881678252805E-3</v>
      </c>
      <c r="I5" s="77">
        <f t="shared" ref="I5:I38" si="2">C5+H5</f>
        <v>1.1835881678252805E-3</v>
      </c>
      <c r="J5" s="76">
        <f>分析係数表!G8</f>
        <v>0.11991869918699187</v>
      </c>
      <c r="K5" s="78">
        <f t="shared" ref="K5:K38" si="3">I5*J5</f>
        <v>1.4193435345872266E-4</v>
      </c>
      <c r="L5" s="79" t="s">
        <v>185</v>
      </c>
      <c r="M5" s="80" t="s">
        <v>185</v>
      </c>
      <c r="N5" s="81">
        <f>分析係数表!H8</f>
        <v>1.1827414015597823E-2</v>
      </c>
      <c r="O5" s="82">
        <f t="shared" ref="O5:O43" si="4">$M$44*N5</f>
        <v>0.40890582025684102</v>
      </c>
      <c r="P5" s="76">
        <f>分析係数表!C8</f>
        <v>0.32915796798886565</v>
      </c>
      <c r="Q5" s="82">
        <f t="shared" ref="Q5:Q38" si="5">O5*P5</f>
        <v>0.13459460889456212</v>
      </c>
      <c r="R5" s="83">
        <f t="array" ref="R5:R43">MMULT(逆行列係数!C5:AO43,'26'!Q5:Q43)</f>
        <v>0.17258603509289927</v>
      </c>
      <c r="S5" s="84">
        <f t="shared" ref="S5:S38" si="6">I5+R5</f>
        <v>0.17376962326072454</v>
      </c>
      <c r="T5" s="85">
        <f>分析係数表!F8</f>
        <v>0.45172764227642276</v>
      </c>
      <c r="U5" s="86">
        <f t="shared" ref="U5:U38" si="7">S5*T5</f>
        <v>7.8496542214829323E-2</v>
      </c>
      <c r="V5" s="87">
        <f>分析係数表!D8</f>
        <v>0.19461382113821138</v>
      </c>
      <c r="W5" s="88">
        <f t="shared" ref="W5:W38" si="8">ROUND(S5*V5,0)</f>
        <v>0</v>
      </c>
      <c r="X5" s="76">
        <f>分析係数表!E8</f>
        <v>6.0467479674796751E-2</v>
      </c>
      <c r="Y5" s="89">
        <f t="shared" ref="Y5:Y38" si="9">ROUND(S5*X5,0)</f>
        <v>0</v>
      </c>
    </row>
    <row r="6" spans="1:25" x14ac:dyDescent="0.2">
      <c r="A6" s="6" t="s">
        <v>220</v>
      </c>
      <c r="B6" s="5" t="s">
        <v>266</v>
      </c>
      <c r="C6" s="90"/>
      <c r="D6" s="76">
        <f>投入係数表!AB6</f>
        <v>0</v>
      </c>
      <c r="E6" s="77">
        <f t="shared" si="0"/>
        <v>0</v>
      </c>
      <c r="F6" s="76">
        <f>分析係数表!C9</f>
        <v>0.9329896907216495</v>
      </c>
      <c r="G6" s="77">
        <f t="shared" si="1"/>
        <v>0</v>
      </c>
      <c r="H6" s="77">
        <v>1.7005744516308699E-3</v>
      </c>
      <c r="I6" s="77">
        <f t="shared" si="2"/>
        <v>1.7005744516308699E-3</v>
      </c>
      <c r="J6" s="76">
        <f>分析係数表!G9</f>
        <v>0.24615384615384617</v>
      </c>
      <c r="K6" s="78">
        <f t="shared" si="3"/>
        <v>4.1860294193990646E-4</v>
      </c>
      <c r="L6" s="79"/>
      <c r="M6" s="80"/>
      <c r="N6" s="81">
        <f>分析係数表!H9</f>
        <v>6.1718004825225836E-4</v>
      </c>
      <c r="O6" s="82">
        <f t="shared" si="4"/>
        <v>2.1337590241106506E-2</v>
      </c>
      <c r="P6" s="76">
        <f>分析係数表!C9</f>
        <v>0.9329896907216495</v>
      </c>
      <c r="Q6" s="82">
        <f t="shared" si="5"/>
        <v>1.9907751719795246E-2</v>
      </c>
      <c r="R6" s="83">
        <v>2.5939607734786953E-2</v>
      </c>
      <c r="S6" s="84">
        <f t="shared" si="6"/>
        <v>2.7640182186417825E-2</v>
      </c>
      <c r="T6" s="85">
        <f>分析係数表!F9</f>
        <v>0.67179487179487174</v>
      </c>
      <c r="U6" s="86">
        <f t="shared" si="7"/>
        <v>1.8568532648311459E-2</v>
      </c>
      <c r="V6" s="87">
        <f>分析係数表!D9</f>
        <v>0.1076923076923077</v>
      </c>
      <c r="W6" s="88">
        <f t="shared" si="8"/>
        <v>0</v>
      </c>
      <c r="X6" s="76">
        <f>分析係数表!E9</f>
        <v>3.0769230769230771E-2</v>
      </c>
      <c r="Y6" s="89">
        <f t="shared" si="9"/>
        <v>0</v>
      </c>
    </row>
    <row r="7" spans="1:25" x14ac:dyDescent="0.2">
      <c r="A7" s="6" t="s">
        <v>221</v>
      </c>
      <c r="B7" s="5" t="s">
        <v>267</v>
      </c>
      <c r="C7" s="90"/>
      <c r="D7" s="76">
        <f>投入係数表!AB7</f>
        <v>0</v>
      </c>
      <c r="E7" s="77">
        <f t="shared" si="0"/>
        <v>0</v>
      </c>
      <c r="F7" s="76">
        <f>分析係数表!C10</f>
        <v>0</v>
      </c>
      <c r="G7" s="77">
        <f t="shared" si="1"/>
        <v>0</v>
      </c>
      <c r="H7" s="77">
        <v>0</v>
      </c>
      <c r="I7" s="77">
        <f t="shared" si="2"/>
        <v>0</v>
      </c>
      <c r="J7" s="76">
        <f>分析係数表!G10</f>
        <v>0</v>
      </c>
      <c r="K7" s="78">
        <f t="shared" si="3"/>
        <v>0</v>
      </c>
      <c r="L7" s="79"/>
      <c r="M7" s="80"/>
      <c r="N7" s="81">
        <f>分析係数表!H10</f>
        <v>1.2006957302362117E-3</v>
      </c>
      <c r="O7" s="82">
        <f t="shared" si="4"/>
        <v>4.1511311923607207E-2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222</v>
      </c>
      <c r="B8" s="5" t="s">
        <v>27</v>
      </c>
      <c r="C8" s="90"/>
      <c r="D8" s="76">
        <f>投入係数表!AB8</f>
        <v>0</v>
      </c>
      <c r="E8" s="77">
        <f t="shared" si="0"/>
        <v>0</v>
      </c>
      <c r="F8" s="76">
        <f>分析係数表!C11</f>
        <v>2.4090210148641766E-2</v>
      </c>
      <c r="G8" s="77">
        <f t="shared" si="1"/>
        <v>0</v>
      </c>
      <c r="H8" s="77">
        <v>2.3154678284266206E-2</v>
      </c>
      <c r="I8" s="77">
        <f t="shared" si="2"/>
        <v>2.3154678284266206E-2</v>
      </c>
      <c r="J8" s="76">
        <f>分析係数表!G11</f>
        <v>0.35</v>
      </c>
      <c r="K8" s="78">
        <f t="shared" si="3"/>
        <v>8.104137399493172E-3</v>
      </c>
      <c r="L8" s="79"/>
      <c r="M8" s="80"/>
      <c r="N8" s="81">
        <f>分析係数表!H11</f>
        <v>-2.2442910845536666E-5</v>
      </c>
      <c r="O8" s="82">
        <f t="shared" si="4"/>
        <v>-7.7591237240387295E-4</v>
      </c>
      <c r="P8" s="76">
        <f>分析係数表!C11</f>
        <v>2.4090210148641766E-2</v>
      </c>
      <c r="Q8" s="82">
        <f t="shared" si="5"/>
        <v>-1.8691892108140491E-5</v>
      </c>
      <c r="R8" s="83">
        <v>3.5192750761153585E-3</v>
      </c>
      <c r="S8" s="84">
        <f t="shared" si="6"/>
        <v>2.6673953360381565E-2</v>
      </c>
      <c r="T8" s="85">
        <f>分析係数表!F11</f>
        <v>0.57857142857142863</v>
      </c>
      <c r="U8" s="86">
        <f t="shared" si="7"/>
        <v>1.5432787301363621E-2</v>
      </c>
      <c r="V8" s="87">
        <f>分析係数表!D11</f>
        <v>7.1428571428571426E-3</v>
      </c>
      <c r="W8" s="88">
        <f t="shared" si="8"/>
        <v>0</v>
      </c>
      <c r="X8" s="76">
        <f>分析係数表!E11</f>
        <v>7.1428571428571426E-3</v>
      </c>
      <c r="Y8" s="89">
        <f t="shared" si="9"/>
        <v>0</v>
      </c>
    </row>
    <row r="9" spans="1:25" x14ac:dyDescent="0.2">
      <c r="A9" s="6" t="s">
        <v>223</v>
      </c>
      <c r="B9" s="5" t="s">
        <v>191</v>
      </c>
      <c r="C9" s="90"/>
      <c r="D9" s="76">
        <f>投入係数表!AB9</f>
        <v>0</v>
      </c>
      <c r="E9" s="77">
        <f t="shared" si="0"/>
        <v>0</v>
      </c>
      <c r="F9" s="76">
        <f>分析係数表!C12</f>
        <v>6.9119669876203549E-2</v>
      </c>
      <c r="G9" s="77">
        <f t="shared" si="1"/>
        <v>0</v>
      </c>
      <c r="H9" s="77">
        <v>6.379096676638851E-4</v>
      </c>
      <c r="I9" s="77">
        <f t="shared" si="2"/>
        <v>6.379096676638851E-4</v>
      </c>
      <c r="J9" s="76">
        <f>分析係数表!G12</f>
        <v>0.14290902487742874</v>
      </c>
      <c r="K9" s="78">
        <f t="shared" si="3"/>
        <v>9.1163048565730452E-5</v>
      </c>
      <c r="L9" s="79"/>
      <c r="M9" s="80"/>
      <c r="N9" s="81">
        <f>分析係数表!H12</f>
        <v>9.3328844751164222E-2</v>
      </c>
      <c r="O9" s="82">
        <f t="shared" si="4"/>
        <v>3.2266316006415057</v>
      </c>
      <c r="P9" s="76">
        <f>分析係数表!C12</f>
        <v>6.9119669876203549E-2</v>
      </c>
      <c r="Q9" s="82">
        <f t="shared" si="5"/>
        <v>0.22302371104846713</v>
      </c>
      <c r="R9" s="83">
        <v>0.24719145636394038</v>
      </c>
      <c r="S9" s="84">
        <f t="shared" si="6"/>
        <v>0.24782936603160427</v>
      </c>
      <c r="T9" s="85">
        <f>分析係数表!F12</f>
        <v>0.29616851280188849</v>
      </c>
      <c r="U9" s="86">
        <f t="shared" si="7"/>
        <v>7.3399254766215102E-2</v>
      </c>
      <c r="V9" s="87">
        <f>分析係数表!D12</f>
        <v>3.0506627928091518E-2</v>
      </c>
      <c r="W9" s="88">
        <f t="shared" si="8"/>
        <v>0</v>
      </c>
      <c r="X9" s="76">
        <f>分析係数表!E12</f>
        <v>2.6874886508080623E-2</v>
      </c>
      <c r="Y9" s="89">
        <f t="shared" si="9"/>
        <v>0</v>
      </c>
    </row>
    <row r="10" spans="1:25" x14ac:dyDescent="0.2">
      <c r="A10" s="6" t="s">
        <v>224</v>
      </c>
      <c r="B10" s="5" t="s">
        <v>28</v>
      </c>
      <c r="C10" s="90"/>
      <c r="D10" s="76">
        <f>投入係数表!AB10</f>
        <v>2.0366598778004071E-3</v>
      </c>
      <c r="E10" s="77">
        <f t="shared" si="0"/>
        <v>0.20366598778004072</v>
      </c>
      <c r="F10" s="76">
        <f>分析係数表!C13</f>
        <v>0</v>
      </c>
      <c r="G10" s="77">
        <f t="shared" si="1"/>
        <v>0</v>
      </c>
      <c r="H10" s="77">
        <v>0</v>
      </c>
      <c r="I10" s="77">
        <f t="shared" si="2"/>
        <v>0</v>
      </c>
      <c r="J10" s="76">
        <f>分析係数表!G13</f>
        <v>0.24503449717750367</v>
      </c>
      <c r="K10" s="78">
        <f t="shared" si="3"/>
        <v>0</v>
      </c>
      <c r="L10" s="79"/>
      <c r="M10" s="80"/>
      <c r="N10" s="81">
        <f>分析係数表!H13</f>
        <v>1.4329798574875161E-2</v>
      </c>
      <c r="O10" s="82">
        <f t="shared" si="4"/>
        <v>0.49542004977987286</v>
      </c>
      <c r="P10" s="76">
        <f>分析係数表!C13</f>
        <v>0</v>
      </c>
      <c r="Q10" s="82">
        <f t="shared" si="5"/>
        <v>0</v>
      </c>
      <c r="R10" s="83">
        <v>0</v>
      </c>
      <c r="S10" s="84">
        <f t="shared" si="6"/>
        <v>0</v>
      </c>
      <c r="T10" s="85">
        <f>分析係数表!F13</f>
        <v>0.38229144888145516</v>
      </c>
      <c r="U10" s="86">
        <f t="shared" si="7"/>
        <v>0</v>
      </c>
      <c r="V10" s="87">
        <f>分析係数表!D13</f>
        <v>0.18806188584570355</v>
      </c>
      <c r="W10" s="88">
        <f t="shared" si="8"/>
        <v>0</v>
      </c>
      <c r="X10" s="76">
        <f>分析係数表!E13</f>
        <v>0.14384277650010455</v>
      </c>
      <c r="Y10" s="89">
        <f t="shared" si="9"/>
        <v>0</v>
      </c>
    </row>
    <row r="11" spans="1:25" x14ac:dyDescent="0.2">
      <c r="A11" s="6" t="s">
        <v>225</v>
      </c>
      <c r="B11" s="5" t="s">
        <v>268</v>
      </c>
      <c r="C11" s="90"/>
      <c r="D11" s="76">
        <f>投入係数表!AB11</f>
        <v>3.564154786150713E-3</v>
      </c>
      <c r="E11" s="77">
        <f t="shared" si="0"/>
        <v>0.35641547861507128</v>
      </c>
      <c r="F11" s="76">
        <f>分析係数表!C14</f>
        <v>0.13476611883691525</v>
      </c>
      <c r="G11" s="77">
        <f t="shared" si="1"/>
        <v>4.8032730746354724E-2</v>
      </c>
      <c r="H11" s="77">
        <v>0.13643111533680197</v>
      </c>
      <c r="I11" s="77">
        <f t="shared" si="2"/>
        <v>0.13643111533680197</v>
      </c>
      <c r="J11" s="76">
        <f>分析係数表!G14</f>
        <v>0.15992647058823528</v>
      </c>
      <c r="K11" s="78">
        <f t="shared" si="3"/>
        <v>2.1818946754231194E-2</v>
      </c>
      <c r="L11" s="79"/>
      <c r="M11" s="80"/>
      <c r="N11" s="81">
        <f>分析係数表!H14</f>
        <v>1.1894742748134433E-3</v>
      </c>
      <c r="O11" s="82">
        <f t="shared" si="4"/>
        <v>4.1123355737405269E-2</v>
      </c>
      <c r="P11" s="76">
        <f>分析係数表!C14</f>
        <v>0.13476611883691525</v>
      </c>
      <c r="Q11" s="82">
        <f t="shared" si="5"/>
        <v>5.542035046279899E-3</v>
      </c>
      <c r="R11" s="83">
        <v>5.5445018816213915E-2</v>
      </c>
      <c r="S11" s="84">
        <f t="shared" si="6"/>
        <v>0.19187613415301588</v>
      </c>
      <c r="T11" s="85">
        <f>分析係数表!F14</f>
        <v>0.29852941176470588</v>
      </c>
      <c r="U11" s="86">
        <f t="shared" si="7"/>
        <v>5.7280669460385625E-2</v>
      </c>
      <c r="V11" s="87">
        <f>分析係数表!D14</f>
        <v>5.2205882352941178E-2</v>
      </c>
      <c r="W11" s="88">
        <f t="shared" si="8"/>
        <v>0</v>
      </c>
      <c r="X11" s="76">
        <f>分析係数表!E14</f>
        <v>3.6397058823529414E-2</v>
      </c>
      <c r="Y11" s="89">
        <f t="shared" si="9"/>
        <v>0</v>
      </c>
    </row>
    <row r="12" spans="1:25" x14ac:dyDescent="0.2">
      <c r="A12" s="6" t="s">
        <v>226</v>
      </c>
      <c r="B12" s="5" t="s">
        <v>29</v>
      </c>
      <c r="C12" s="90"/>
      <c r="D12" s="76">
        <f>投入係数表!AB12</f>
        <v>1.4765784114052953E-2</v>
      </c>
      <c r="E12" s="77">
        <f t="shared" si="0"/>
        <v>1.4765784114052953</v>
      </c>
      <c r="F12" s="76">
        <f>分析係数表!C15</f>
        <v>0</v>
      </c>
      <c r="G12" s="77">
        <f t="shared" si="1"/>
        <v>0</v>
      </c>
      <c r="H12" s="77">
        <v>0</v>
      </c>
      <c r="I12" s="77">
        <f t="shared" si="2"/>
        <v>0</v>
      </c>
      <c r="J12" s="76">
        <f>分析係数表!G15</f>
        <v>9.5137420718816063E-2</v>
      </c>
      <c r="K12" s="78">
        <f t="shared" si="3"/>
        <v>0</v>
      </c>
      <c r="L12" s="79"/>
      <c r="M12" s="80"/>
      <c r="N12" s="81">
        <f>分析係数表!H15</f>
        <v>8.595634853840543E-3</v>
      </c>
      <c r="O12" s="82">
        <f t="shared" si="4"/>
        <v>0.29717443863068332</v>
      </c>
      <c r="P12" s="76">
        <f>分析係数表!C15</f>
        <v>0</v>
      </c>
      <c r="Q12" s="82">
        <f t="shared" si="5"/>
        <v>0</v>
      </c>
      <c r="R12" s="83">
        <v>0</v>
      </c>
      <c r="S12" s="84">
        <f t="shared" si="6"/>
        <v>0</v>
      </c>
      <c r="T12" s="85">
        <f>分析係数表!F15</f>
        <v>0.30443974630021142</v>
      </c>
      <c r="U12" s="86">
        <f t="shared" si="7"/>
        <v>0</v>
      </c>
      <c r="V12" s="87">
        <f>分析係数表!D15</f>
        <v>2.5369978858350951E-2</v>
      </c>
      <c r="W12" s="88">
        <f t="shared" si="8"/>
        <v>0</v>
      </c>
      <c r="X12" s="76">
        <f>分析係数表!E15</f>
        <v>2.1141649048625793E-2</v>
      </c>
      <c r="Y12" s="89">
        <f t="shared" si="9"/>
        <v>0</v>
      </c>
    </row>
    <row r="13" spans="1:25" x14ac:dyDescent="0.2">
      <c r="A13" s="6" t="s">
        <v>227</v>
      </c>
      <c r="B13" s="5" t="s">
        <v>30</v>
      </c>
      <c r="C13" s="90"/>
      <c r="D13" s="76">
        <f>投入係数表!AB13</f>
        <v>1.2219959266802444E-2</v>
      </c>
      <c r="E13" s="77">
        <f t="shared" si="0"/>
        <v>1.2219959266802443</v>
      </c>
      <c r="F13" s="76">
        <f>分析係数表!C16</f>
        <v>4.9817336433078729E-2</v>
      </c>
      <c r="G13" s="77">
        <f t="shared" si="1"/>
        <v>6.0876582199281534E-2</v>
      </c>
      <c r="H13" s="77">
        <v>7.2814697330588277E-2</v>
      </c>
      <c r="I13" s="77">
        <f t="shared" si="2"/>
        <v>7.2814697330588277E-2</v>
      </c>
      <c r="J13" s="76">
        <f>分析係数表!G16</f>
        <v>3.313253012048193E-2</v>
      </c>
      <c r="K13" s="78">
        <f t="shared" si="3"/>
        <v>2.4125351525194913E-3</v>
      </c>
      <c r="L13" s="79"/>
      <c r="M13" s="80"/>
      <c r="N13" s="81">
        <f>分析係数表!H16</f>
        <v>1.6966840599225718E-2</v>
      </c>
      <c r="O13" s="82">
        <f t="shared" si="4"/>
        <v>0.5865897535373279</v>
      </c>
      <c r="P13" s="76">
        <f>分析係数表!C16</f>
        <v>4.9817336433078729E-2</v>
      </c>
      <c r="Q13" s="82">
        <f t="shared" si="5"/>
        <v>2.9222339100165796E-2</v>
      </c>
      <c r="R13" s="83">
        <v>3.5612667268119957E-2</v>
      </c>
      <c r="S13" s="84">
        <f t="shared" si="6"/>
        <v>0.10842736459870823</v>
      </c>
      <c r="T13" s="85">
        <f>分析係数表!F16</f>
        <v>0.28614457831325302</v>
      </c>
      <c r="U13" s="86">
        <f t="shared" si="7"/>
        <v>3.1025902520714705E-2</v>
      </c>
      <c r="V13" s="87">
        <f>分析係数表!D16</f>
        <v>3.0120481927710843E-2</v>
      </c>
      <c r="W13" s="88">
        <f t="shared" si="8"/>
        <v>0</v>
      </c>
      <c r="X13" s="76">
        <f>分析係数表!E16</f>
        <v>1.8072289156626505E-2</v>
      </c>
      <c r="Y13" s="89">
        <f t="shared" si="9"/>
        <v>0</v>
      </c>
    </row>
    <row r="14" spans="1:25" x14ac:dyDescent="0.2">
      <c r="A14" s="6" t="s">
        <v>2</v>
      </c>
      <c r="B14" s="5" t="s">
        <v>365</v>
      </c>
      <c r="C14" s="90"/>
      <c r="D14" s="76">
        <f>投入係数表!AB14</f>
        <v>1.4765784114052953E-2</v>
      </c>
      <c r="E14" s="77">
        <f t="shared" si="0"/>
        <v>1.4765784114052953</v>
      </c>
      <c r="F14" s="76">
        <f>分析係数表!C17</f>
        <v>0.15217391304347827</v>
      </c>
      <c r="G14" s="77">
        <f t="shared" si="1"/>
        <v>0.22469671477906669</v>
      </c>
      <c r="H14" s="77">
        <v>0.26279651549677646</v>
      </c>
      <c r="I14" s="77">
        <f t="shared" si="2"/>
        <v>0.26279651549677646</v>
      </c>
      <c r="J14" s="76">
        <f>分析係数表!G17</f>
        <v>0.21460800902425267</v>
      </c>
      <c r="K14" s="78">
        <f t="shared" si="3"/>
        <v>5.639823696927436E-2</v>
      </c>
      <c r="L14" s="79"/>
      <c r="M14" s="80"/>
      <c r="N14" s="81">
        <f>分析係数表!H17</f>
        <v>2.9400213207653033E-3</v>
      </c>
      <c r="O14" s="82">
        <f t="shared" si="4"/>
        <v>0.10164452078490736</v>
      </c>
      <c r="P14" s="76">
        <f>分析係数表!C17</f>
        <v>0.15217391304347827</v>
      </c>
      <c r="Q14" s="82">
        <f t="shared" si="5"/>
        <v>1.5467644467268513E-2</v>
      </c>
      <c r="R14" s="83">
        <v>3.9509280502046364E-2</v>
      </c>
      <c r="S14" s="84">
        <f t="shared" si="6"/>
        <v>0.30230579599882285</v>
      </c>
      <c r="T14" s="85">
        <f>分析係数表!F17</f>
        <v>0.3288212069937958</v>
      </c>
      <c r="U14" s="86">
        <f t="shared" si="7"/>
        <v>9.9404556721553128E-2</v>
      </c>
      <c r="V14" s="87">
        <f>分析係数表!D17</f>
        <v>7.4732092498589961E-2</v>
      </c>
      <c r="W14" s="88">
        <f t="shared" si="8"/>
        <v>0</v>
      </c>
      <c r="X14" s="76">
        <f>分析係数表!E17</f>
        <v>6.9655950366610264E-2</v>
      </c>
      <c r="Y14" s="89">
        <f t="shared" si="9"/>
        <v>0</v>
      </c>
    </row>
    <row r="15" spans="1:25" x14ac:dyDescent="0.2">
      <c r="A15" s="6" t="s">
        <v>3</v>
      </c>
      <c r="B15" s="5" t="s">
        <v>31</v>
      </c>
      <c r="C15" s="90"/>
      <c r="D15" s="76">
        <f>投入係数表!AB15</f>
        <v>5.0916496945010179E-4</v>
      </c>
      <c r="E15" s="77">
        <f t="shared" si="0"/>
        <v>5.091649694501018E-2</v>
      </c>
      <c r="F15" s="76">
        <f>分析係数表!C18</f>
        <v>0.51625386996904021</v>
      </c>
      <c r="G15" s="77">
        <f t="shared" si="1"/>
        <v>2.628583859312832E-2</v>
      </c>
      <c r="H15" s="77">
        <v>5.5333345058236588E-2</v>
      </c>
      <c r="I15" s="77">
        <f t="shared" si="2"/>
        <v>5.5333345058236588E-2</v>
      </c>
      <c r="J15" s="76">
        <f>分析係数表!G18</f>
        <v>0.21552579365079366</v>
      </c>
      <c r="K15" s="78">
        <f t="shared" si="3"/>
        <v>1.1925763109029663E-2</v>
      </c>
      <c r="L15" s="79"/>
      <c r="M15" s="80"/>
      <c r="N15" s="81">
        <f>分析係数表!H18</f>
        <v>4.488582169107333E-4</v>
      </c>
      <c r="O15" s="82">
        <f t="shared" si="4"/>
        <v>1.5518247448077458E-2</v>
      </c>
      <c r="P15" s="76">
        <f>分析係数表!C18</f>
        <v>0.51625386996904021</v>
      </c>
      <c r="Q15" s="82">
        <f t="shared" si="5"/>
        <v>8.0113553002071694E-3</v>
      </c>
      <c r="R15" s="83">
        <v>2.5882711852121397E-2</v>
      </c>
      <c r="S15" s="84">
        <f t="shared" si="6"/>
        <v>8.1216056910357992E-2</v>
      </c>
      <c r="T15" s="85">
        <f>分析係数表!F18</f>
        <v>0.45783730158730157</v>
      </c>
      <c r="U15" s="86">
        <f t="shared" si="7"/>
        <v>3.718374034139902E-2</v>
      </c>
      <c r="V15" s="87">
        <f>分析係数表!D18</f>
        <v>4.1418650793650792E-2</v>
      </c>
      <c r="W15" s="88">
        <f t="shared" si="8"/>
        <v>0</v>
      </c>
      <c r="X15" s="76">
        <f>分析係数表!E18</f>
        <v>3.8690476190476192E-2</v>
      </c>
      <c r="Y15" s="89">
        <f t="shared" si="9"/>
        <v>0</v>
      </c>
    </row>
    <row r="16" spans="1:25" x14ac:dyDescent="0.2">
      <c r="A16" s="6" t="s">
        <v>4</v>
      </c>
      <c r="B16" s="5" t="s">
        <v>32</v>
      </c>
      <c r="C16" s="90"/>
      <c r="D16" s="76">
        <f>投入係数表!AB16</f>
        <v>0</v>
      </c>
      <c r="E16" s="77">
        <f t="shared" si="0"/>
        <v>0</v>
      </c>
      <c r="F16" s="76">
        <f>分析係数表!C19</f>
        <v>8.2563671984326903E-2</v>
      </c>
      <c r="G16" s="77">
        <f t="shared" si="1"/>
        <v>0</v>
      </c>
      <c r="H16" s="77">
        <v>2.6862550074670927E-3</v>
      </c>
      <c r="I16" s="77">
        <f t="shared" si="2"/>
        <v>2.6862550074670927E-3</v>
      </c>
      <c r="J16" s="76">
        <f>分析係数表!G19</f>
        <v>5.7971014492753624E-2</v>
      </c>
      <c r="K16" s="78">
        <f t="shared" si="3"/>
        <v>1.5572492796910682E-4</v>
      </c>
      <c r="L16" s="79"/>
      <c r="M16" s="80"/>
      <c r="N16" s="81">
        <f>分析係数表!H19</f>
        <v>-1.1221455422768333E-4</v>
      </c>
      <c r="O16" s="82">
        <f t="shared" si="4"/>
        <v>-3.8795618620193644E-3</v>
      </c>
      <c r="P16" s="76">
        <f>分析係数表!C19</f>
        <v>8.2563671984326903E-2</v>
      </c>
      <c r="Q16" s="82">
        <f t="shared" si="5"/>
        <v>-3.2031087301867133E-4</v>
      </c>
      <c r="R16" s="83">
        <v>2.3885732242626941E-3</v>
      </c>
      <c r="S16" s="84">
        <f t="shared" si="6"/>
        <v>5.0748282317297864E-3</v>
      </c>
      <c r="T16" s="85">
        <f>分析係数表!F19</f>
        <v>0.2402745995423341</v>
      </c>
      <c r="U16" s="86">
        <f t="shared" si="7"/>
        <v>1.2193523211250059E-3</v>
      </c>
      <c r="V16" s="87">
        <f>分析係数表!D19</f>
        <v>4.6529366895499621E-2</v>
      </c>
      <c r="W16" s="88">
        <f t="shared" si="8"/>
        <v>0</v>
      </c>
      <c r="X16" s="76">
        <f>分析係数表!E19</f>
        <v>5.1106025934401222E-2</v>
      </c>
      <c r="Y16" s="89">
        <f t="shared" si="9"/>
        <v>0</v>
      </c>
    </row>
    <row r="17" spans="1:25" x14ac:dyDescent="0.2">
      <c r="A17" s="6" t="s">
        <v>5</v>
      </c>
      <c r="B17" s="5" t="s">
        <v>33</v>
      </c>
      <c r="C17" s="90"/>
      <c r="D17" s="76">
        <f>投入係数表!AB17</f>
        <v>0</v>
      </c>
      <c r="E17" s="77">
        <f t="shared" si="0"/>
        <v>0</v>
      </c>
      <c r="F17" s="76">
        <f>分析係数表!C20</f>
        <v>2.7239392352016778E-2</v>
      </c>
      <c r="G17" s="77">
        <f t="shared" si="1"/>
        <v>0</v>
      </c>
      <c r="H17" s="77">
        <v>8.3870180340417919E-4</v>
      </c>
      <c r="I17" s="77">
        <f t="shared" si="2"/>
        <v>8.3870180340417919E-4</v>
      </c>
      <c r="J17" s="76">
        <f>分析係数表!G20</f>
        <v>0.10507246376811594</v>
      </c>
      <c r="K17" s="78">
        <f t="shared" si="3"/>
        <v>8.8124464850439119E-5</v>
      </c>
      <c r="L17" s="79"/>
      <c r="M17" s="80"/>
      <c r="N17" s="81">
        <f>分析係数表!H20</f>
        <v>5.610727711384166E-4</v>
      </c>
      <c r="O17" s="82">
        <f t="shared" si="4"/>
        <v>1.9397809310096822E-2</v>
      </c>
      <c r="P17" s="76">
        <f>分析係数表!C20</f>
        <v>2.7239392352016778E-2</v>
      </c>
      <c r="Q17" s="82">
        <f t="shared" si="5"/>
        <v>5.2838453856733126E-4</v>
      </c>
      <c r="R17" s="83">
        <v>1.7550681146752973E-3</v>
      </c>
      <c r="S17" s="84">
        <f t="shared" si="6"/>
        <v>2.5937699180794763E-3</v>
      </c>
      <c r="T17" s="85">
        <f>分析係数表!F20</f>
        <v>0.2318840579710145</v>
      </c>
      <c r="U17" s="86">
        <f t="shared" si="7"/>
        <v>6.0145389404741483E-4</v>
      </c>
      <c r="V17" s="87">
        <f>分析係数表!D20</f>
        <v>0</v>
      </c>
      <c r="W17" s="88">
        <f t="shared" si="8"/>
        <v>0</v>
      </c>
      <c r="X17" s="76">
        <f>分析係数表!E20</f>
        <v>0</v>
      </c>
      <c r="Y17" s="89">
        <f t="shared" si="9"/>
        <v>0</v>
      </c>
    </row>
    <row r="18" spans="1:25" x14ac:dyDescent="0.2">
      <c r="A18" s="6" t="s">
        <v>6</v>
      </c>
      <c r="B18" s="5" t="s">
        <v>34</v>
      </c>
      <c r="C18" s="90"/>
      <c r="D18" s="76">
        <f>投入係数表!AB18</f>
        <v>0</v>
      </c>
      <c r="E18" s="77">
        <f t="shared" si="0"/>
        <v>0</v>
      </c>
      <c r="F18" s="76">
        <f>分析係数表!C21</f>
        <v>0.24117205108940643</v>
      </c>
      <c r="G18" s="77">
        <f t="shared" si="1"/>
        <v>0</v>
      </c>
      <c r="H18" s="77">
        <v>1.9644465658934535E-2</v>
      </c>
      <c r="I18" s="77">
        <f t="shared" si="2"/>
        <v>1.9644465658934535E-2</v>
      </c>
      <c r="J18" s="76">
        <f>分析係数表!G21</f>
        <v>0.28520236087689715</v>
      </c>
      <c r="K18" s="78">
        <f t="shared" si="3"/>
        <v>5.6026479840932605E-3</v>
      </c>
      <c r="L18" s="79"/>
      <c r="M18" s="80"/>
      <c r="N18" s="81">
        <f>分析係数表!H21</f>
        <v>9.4260225551254001E-4</v>
      </c>
      <c r="O18" s="82">
        <f t="shared" si="4"/>
        <v>3.2588319640962662E-2</v>
      </c>
      <c r="P18" s="76">
        <f>分析係数表!C21</f>
        <v>0.24117205108940643</v>
      </c>
      <c r="Q18" s="82">
        <f t="shared" si="5"/>
        <v>7.8593918893681541E-3</v>
      </c>
      <c r="R18" s="83">
        <v>2.3141968377433601E-2</v>
      </c>
      <c r="S18" s="84">
        <f t="shared" si="6"/>
        <v>4.2786434036368136E-2</v>
      </c>
      <c r="T18" s="85">
        <f>分析係数表!F21</f>
        <v>0.42559021922428331</v>
      </c>
      <c r="U18" s="86">
        <f t="shared" si="7"/>
        <v>1.8209487841363253E-2</v>
      </c>
      <c r="V18" s="87">
        <f>分析係数表!D21</f>
        <v>8.8743676222596962E-2</v>
      </c>
      <c r="W18" s="88">
        <f t="shared" si="8"/>
        <v>0</v>
      </c>
      <c r="X18" s="76">
        <f>分析係数表!E21</f>
        <v>7.2512647554806076E-2</v>
      </c>
      <c r="Y18" s="89">
        <f t="shared" si="9"/>
        <v>0</v>
      </c>
    </row>
    <row r="19" spans="1:25" x14ac:dyDescent="0.2">
      <c r="A19" s="6" t="s">
        <v>7</v>
      </c>
      <c r="B19" s="5" t="s">
        <v>269</v>
      </c>
      <c r="C19" s="90"/>
      <c r="D19" s="76">
        <f>投入係数表!AB19</f>
        <v>0</v>
      </c>
      <c r="E19" s="77">
        <f t="shared" si="0"/>
        <v>0</v>
      </c>
      <c r="F19" s="76">
        <f>分析係数表!C22</f>
        <v>3.5323801513877262E-2</v>
      </c>
      <c r="G19" s="77">
        <f t="shared" si="1"/>
        <v>0</v>
      </c>
      <c r="H19" s="77">
        <v>1.5454426552908799E-3</v>
      </c>
      <c r="I19" s="77">
        <f t="shared" si="2"/>
        <v>1.5454426552908799E-3</v>
      </c>
      <c r="J19" s="76">
        <f>分析係数表!G22</f>
        <v>0.19469026548672566</v>
      </c>
      <c r="K19" s="78">
        <f t="shared" si="3"/>
        <v>3.0088264085309166E-4</v>
      </c>
      <c r="L19" s="79"/>
      <c r="M19" s="80"/>
      <c r="N19" s="81">
        <f>分析係数表!H22</f>
        <v>4.4885821691073332E-5</v>
      </c>
      <c r="O19" s="82">
        <f t="shared" si="4"/>
        <v>1.5518247448077459E-3</v>
      </c>
      <c r="P19" s="76">
        <f>分析係数表!C22</f>
        <v>3.5323801513877262E-2</v>
      </c>
      <c r="Q19" s="82">
        <f t="shared" si="5"/>
        <v>5.4816349269912049E-5</v>
      </c>
      <c r="R19" s="83">
        <v>6.7279608540298983E-4</v>
      </c>
      <c r="S19" s="84">
        <f t="shared" si="6"/>
        <v>2.2182387406938699E-3</v>
      </c>
      <c r="T19" s="85">
        <f>分析係数表!F22</f>
        <v>0.41199606686332352</v>
      </c>
      <c r="U19" s="86">
        <f t="shared" si="7"/>
        <v>9.1390563652972618E-4</v>
      </c>
      <c r="V19" s="87">
        <f>分析係数表!D22</f>
        <v>8.6529006882989187E-2</v>
      </c>
      <c r="W19" s="88">
        <f t="shared" si="8"/>
        <v>0</v>
      </c>
      <c r="X19" s="76">
        <f>分析係数表!E22</f>
        <v>8.9478859390363819E-2</v>
      </c>
      <c r="Y19" s="89">
        <f t="shared" si="9"/>
        <v>0</v>
      </c>
    </row>
    <row r="20" spans="1:25" x14ac:dyDescent="0.2">
      <c r="A20" s="6" t="s">
        <v>8</v>
      </c>
      <c r="B20" s="5" t="s">
        <v>270</v>
      </c>
      <c r="C20" s="90"/>
      <c r="D20" s="76">
        <f>投入係数表!AB20</f>
        <v>0</v>
      </c>
      <c r="E20" s="77">
        <f t="shared" si="0"/>
        <v>0</v>
      </c>
      <c r="F20" s="76">
        <f>分析係数表!C23</f>
        <v>0</v>
      </c>
      <c r="G20" s="77">
        <f t="shared" si="1"/>
        <v>0</v>
      </c>
      <c r="H20" s="77">
        <v>0</v>
      </c>
      <c r="I20" s="77">
        <f t="shared" si="2"/>
        <v>0</v>
      </c>
      <c r="J20" s="76">
        <f>分析係数表!G23</f>
        <v>0.21571476472560636</v>
      </c>
      <c r="K20" s="78">
        <f t="shared" si="3"/>
        <v>0</v>
      </c>
      <c r="L20" s="79"/>
      <c r="M20" s="80"/>
      <c r="N20" s="81">
        <f>分析係数表!H23</f>
        <v>2.2442910845536666E-5</v>
      </c>
      <c r="O20" s="82">
        <f t="shared" si="4"/>
        <v>7.7591237240387295E-4</v>
      </c>
      <c r="P20" s="76">
        <f>分析係数表!C23</f>
        <v>0</v>
      </c>
      <c r="Q20" s="82">
        <f t="shared" si="5"/>
        <v>0</v>
      </c>
      <c r="R20" s="83">
        <v>0</v>
      </c>
      <c r="S20" s="84">
        <f t="shared" si="6"/>
        <v>0</v>
      </c>
      <c r="T20" s="85">
        <f>分析係数表!F23</f>
        <v>0.43970045825416343</v>
      </c>
      <c r="U20" s="86">
        <f t="shared" si="7"/>
        <v>0</v>
      </c>
      <c r="V20" s="87">
        <f>分析係数表!D23</f>
        <v>2.7830557728847658E-2</v>
      </c>
      <c r="W20" s="88">
        <f t="shared" si="8"/>
        <v>0</v>
      </c>
      <c r="X20" s="76">
        <f>分析係数表!E23</f>
        <v>2.7159941879959765E-2</v>
      </c>
      <c r="Y20" s="89">
        <f t="shared" si="9"/>
        <v>0</v>
      </c>
    </row>
    <row r="21" spans="1:25" x14ac:dyDescent="0.2">
      <c r="A21" s="6" t="s">
        <v>9</v>
      </c>
      <c r="B21" s="5" t="s">
        <v>271</v>
      </c>
      <c r="C21" s="90"/>
      <c r="D21" s="76">
        <f>投入係数表!AB21</f>
        <v>0</v>
      </c>
      <c r="E21" s="77">
        <f t="shared" si="0"/>
        <v>0</v>
      </c>
      <c r="F21" s="76">
        <f>分析係数表!C24</f>
        <v>0.4951060358890701</v>
      </c>
      <c r="G21" s="77">
        <f t="shared" si="1"/>
        <v>0</v>
      </c>
      <c r="H21" s="77">
        <v>2.1060013290848157E-2</v>
      </c>
      <c r="I21" s="77">
        <f t="shared" si="2"/>
        <v>2.1060013290848157E-2</v>
      </c>
      <c r="J21" s="76">
        <f>分析係数表!G24</f>
        <v>0.20816733067729085</v>
      </c>
      <c r="K21" s="78">
        <f t="shared" si="3"/>
        <v>4.3840067507841286E-3</v>
      </c>
      <c r="L21" s="79"/>
      <c r="M21" s="80"/>
      <c r="N21" s="81">
        <f>分析係数表!H24</f>
        <v>3.5908657352858665E-4</v>
      </c>
      <c r="O21" s="82">
        <f t="shared" si="4"/>
        <v>1.2414597958461967E-2</v>
      </c>
      <c r="P21" s="76">
        <f>分析係数表!C24</f>
        <v>0.4951060358890701</v>
      </c>
      <c r="Q21" s="82">
        <f t="shared" si="5"/>
        <v>6.1465423823706469E-3</v>
      </c>
      <c r="R21" s="83">
        <v>3.0144996141682961E-2</v>
      </c>
      <c r="S21" s="84">
        <f t="shared" si="6"/>
        <v>5.1205009432531118E-2</v>
      </c>
      <c r="T21" s="85">
        <f>分析係数表!F24</f>
        <v>0.39043824701195218</v>
      </c>
      <c r="U21" s="86">
        <f t="shared" si="7"/>
        <v>1.9992394121067927E-2</v>
      </c>
      <c r="V21" s="87">
        <f>分析係数表!D24</f>
        <v>1.4940239043824702E-2</v>
      </c>
      <c r="W21" s="88">
        <f t="shared" si="8"/>
        <v>0</v>
      </c>
      <c r="X21" s="76">
        <f>分析係数表!E24</f>
        <v>1.0956175298804782E-2</v>
      </c>
      <c r="Y21" s="89">
        <f t="shared" si="9"/>
        <v>0</v>
      </c>
    </row>
    <row r="22" spans="1:25" x14ac:dyDescent="0.2">
      <c r="A22" s="6" t="s">
        <v>10</v>
      </c>
      <c r="B22" s="5" t="s">
        <v>272</v>
      </c>
      <c r="C22" s="90"/>
      <c r="D22" s="76">
        <f>投入係数表!AB22</f>
        <v>0</v>
      </c>
      <c r="E22" s="77">
        <f t="shared" si="0"/>
        <v>0</v>
      </c>
      <c r="F22" s="76">
        <f>分析係数表!C25</f>
        <v>2.1697016660209179E-2</v>
      </c>
      <c r="G22" s="77">
        <f t="shared" si="1"/>
        <v>0</v>
      </c>
      <c r="H22" s="77">
        <v>1.9435279361755355E-3</v>
      </c>
      <c r="I22" s="77">
        <f t="shared" si="2"/>
        <v>1.9435279361755355E-3</v>
      </c>
      <c r="J22" s="76">
        <f>分析係数表!G25</f>
        <v>0.19533527696793002</v>
      </c>
      <c r="K22" s="78">
        <f t="shared" si="3"/>
        <v>3.7963956770775762E-4</v>
      </c>
      <c r="L22" s="79"/>
      <c r="M22" s="80"/>
      <c r="N22" s="81">
        <f>分析係数表!H25</f>
        <v>5.2740840487011166E-4</v>
      </c>
      <c r="O22" s="82">
        <f t="shared" si="4"/>
        <v>1.8233940751491016E-2</v>
      </c>
      <c r="P22" s="76">
        <f>分析係数表!C25</f>
        <v>2.1697016660209179E-2</v>
      </c>
      <c r="Q22" s="82">
        <f t="shared" si="5"/>
        <v>3.9562211626636761E-4</v>
      </c>
      <c r="R22" s="83">
        <v>3.1804906468998464E-3</v>
      </c>
      <c r="S22" s="84">
        <f t="shared" si="6"/>
        <v>5.1240185830753824E-3</v>
      </c>
      <c r="T22" s="85">
        <f>分析係数表!F25</f>
        <v>0.34839650145772594</v>
      </c>
      <c r="U22" s="86">
        <f t="shared" si="7"/>
        <v>1.7851901477478373E-3</v>
      </c>
      <c r="V22" s="87">
        <f>分析係数表!D25</f>
        <v>0.22157434402332363</v>
      </c>
      <c r="W22" s="88">
        <f t="shared" si="8"/>
        <v>0</v>
      </c>
      <c r="X22" s="76">
        <f>分析係数表!E25</f>
        <v>0.11661807580174927</v>
      </c>
      <c r="Y22" s="89">
        <f t="shared" si="9"/>
        <v>0</v>
      </c>
    </row>
    <row r="23" spans="1:25" x14ac:dyDescent="0.2">
      <c r="A23" s="6" t="s">
        <v>11</v>
      </c>
      <c r="B23" s="5" t="s">
        <v>35</v>
      </c>
      <c r="C23" s="90"/>
      <c r="D23" s="76">
        <f>投入係数表!AB23</f>
        <v>0</v>
      </c>
      <c r="E23" s="77">
        <f t="shared" si="0"/>
        <v>0</v>
      </c>
      <c r="F23" s="76">
        <f>分析係数表!C26</f>
        <v>0.4020083102493075</v>
      </c>
      <c r="G23" s="77">
        <f t="shared" si="1"/>
        <v>0</v>
      </c>
      <c r="H23" s="77">
        <v>1.5203057172570315E-2</v>
      </c>
      <c r="I23" s="77">
        <f t="shared" si="2"/>
        <v>1.5203057172570315E-2</v>
      </c>
      <c r="J23" s="76">
        <f>分析係数表!G26</f>
        <v>0.19660602354380063</v>
      </c>
      <c r="K23" s="78">
        <f t="shared" si="3"/>
        <v>2.9890126164081065E-3</v>
      </c>
      <c r="L23" s="79"/>
      <c r="M23" s="80"/>
      <c r="N23" s="81">
        <f>分析係数表!H26</f>
        <v>1.0985804858890199E-2</v>
      </c>
      <c r="O23" s="82">
        <f t="shared" si="4"/>
        <v>0.37980910629169584</v>
      </c>
      <c r="P23" s="76">
        <f>分析係数表!C26</f>
        <v>0.4020083102493075</v>
      </c>
      <c r="Q23" s="82">
        <f t="shared" si="5"/>
        <v>0.15268641703762428</v>
      </c>
      <c r="R23" s="83">
        <v>0.16896529360110843</v>
      </c>
      <c r="S23" s="84">
        <f t="shared" si="6"/>
        <v>0.18416835077367874</v>
      </c>
      <c r="T23" s="85">
        <f>分析係数表!F26</f>
        <v>0.33374101819293683</v>
      </c>
      <c r="U23" s="86">
        <f t="shared" si="7"/>
        <v>6.1464532906121486E-2</v>
      </c>
      <c r="V23" s="87">
        <f>分析係数表!D26</f>
        <v>1.513530041278092E-2</v>
      </c>
      <c r="W23" s="88">
        <f t="shared" si="8"/>
        <v>0</v>
      </c>
      <c r="X23" s="76">
        <f>分析係数表!E26</f>
        <v>1.5288182235132243E-2</v>
      </c>
      <c r="Y23" s="89">
        <f t="shared" si="9"/>
        <v>0</v>
      </c>
    </row>
    <row r="24" spans="1:25" x14ac:dyDescent="0.2">
      <c r="A24" s="6" t="s">
        <v>12</v>
      </c>
      <c r="B24" s="5" t="s">
        <v>366</v>
      </c>
      <c r="C24" s="90"/>
      <c r="D24" s="76">
        <f>投入係数表!AB24</f>
        <v>0</v>
      </c>
      <c r="E24" s="77">
        <f t="shared" si="0"/>
        <v>0</v>
      </c>
      <c r="F24" s="76">
        <f>分析係数表!C27</f>
        <v>0.43829355002539361</v>
      </c>
      <c r="G24" s="77">
        <f t="shared" si="1"/>
        <v>0</v>
      </c>
      <c r="H24" s="77">
        <v>3.0164157357159575E-3</v>
      </c>
      <c r="I24" s="77">
        <f t="shared" si="2"/>
        <v>3.0164157357159575E-3</v>
      </c>
      <c r="J24" s="76">
        <f>分析係数表!G27</f>
        <v>0.17011899515204937</v>
      </c>
      <c r="K24" s="78">
        <f t="shared" si="3"/>
        <v>5.1314961392082842E-4</v>
      </c>
      <c r="L24" s="79"/>
      <c r="M24" s="80"/>
      <c r="N24" s="81">
        <f>分析係数表!H27</f>
        <v>1.1098019413117881E-2</v>
      </c>
      <c r="O24" s="82">
        <f t="shared" si="4"/>
        <v>0.38368866815371516</v>
      </c>
      <c r="P24" s="76">
        <f>分析係数表!C27</f>
        <v>0.43829355002539361</v>
      </c>
      <c r="Q24" s="82">
        <f t="shared" si="5"/>
        <v>0.168168268469607</v>
      </c>
      <c r="R24" s="83">
        <v>0.17209187597234865</v>
      </c>
      <c r="S24" s="84">
        <f t="shared" si="6"/>
        <v>0.17510829170806461</v>
      </c>
      <c r="T24" s="85">
        <f>分析係数表!F27</f>
        <v>0.31996474217717058</v>
      </c>
      <c r="U24" s="86">
        <f t="shared" si="7"/>
        <v>5.602847940945567E-2</v>
      </c>
      <c r="V24" s="87">
        <f>分析係数表!D27</f>
        <v>4.2309387395328336E-2</v>
      </c>
      <c r="W24" s="88">
        <f t="shared" si="8"/>
        <v>0</v>
      </c>
      <c r="X24" s="76">
        <f>分析係数表!E27</f>
        <v>4.9360951961216398E-2</v>
      </c>
      <c r="Y24" s="89">
        <f t="shared" si="9"/>
        <v>0</v>
      </c>
    </row>
    <row r="25" spans="1:25" x14ac:dyDescent="0.2">
      <c r="A25" s="6" t="s">
        <v>13</v>
      </c>
      <c r="B25" s="5" t="s">
        <v>192</v>
      </c>
      <c r="C25" s="90"/>
      <c r="D25" s="76">
        <f>投入係数表!AB25</f>
        <v>0</v>
      </c>
      <c r="E25" s="77">
        <f t="shared" si="0"/>
        <v>0</v>
      </c>
      <c r="F25" s="76">
        <f>分析係数表!C28</f>
        <v>5.3001622498647927E-2</v>
      </c>
      <c r="G25" s="77">
        <f t="shared" si="1"/>
        <v>0</v>
      </c>
      <c r="H25" s="77">
        <v>6.4066782536004825E-3</v>
      </c>
      <c r="I25" s="77">
        <f t="shared" si="2"/>
        <v>6.4066782536004825E-3</v>
      </c>
      <c r="J25" s="76">
        <f>分析係数表!G28</f>
        <v>0.12481857764876633</v>
      </c>
      <c r="K25" s="78">
        <f t="shared" si="3"/>
        <v>7.9967246706769449E-4</v>
      </c>
      <c r="L25" s="79"/>
      <c r="M25" s="80"/>
      <c r="N25" s="81">
        <f>分析係数表!H28</f>
        <v>2.0793356898389723E-2</v>
      </c>
      <c r="O25" s="82">
        <f t="shared" si="4"/>
        <v>0.71888281303218837</v>
      </c>
      <c r="P25" s="76">
        <f>分析係数表!C28</f>
        <v>5.3001622498647927E-2</v>
      </c>
      <c r="Q25" s="82">
        <f t="shared" si="5"/>
        <v>3.8101955477098146E-2</v>
      </c>
      <c r="R25" s="83">
        <v>4.1257288173364375E-2</v>
      </c>
      <c r="S25" s="84">
        <f t="shared" si="6"/>
        <v>4.7663966426964854E-2</v>
      </c>
      <c r="T25" s="85">
        <f>分析係数表!F28</f>
        <v>0.21335268505079827</v>
      </c>
      <c r="U25" s="86">
        <f t="shared" si="7"/>
        <v>1.0169235217364054E-2</v>
      </c>
      <c r="V25" s="87">
        <f>分析係数表!D28</f>
        <v>0.1204644412191582</v>
      </c>
      <c r="W25" s="88">
        <f t="shared" si="8"/>
        <v>0</v>
      </c>
      <c r="X25" s="76">
        <f>分析係数表!E28</f>
        <v>0.11683599419448476</v>
      </c>
      <c r="Y25" s="89">
        <f t="shared" si="9"/>
        <v>0</v>
      </c>
    </row>
    <row r="26" spans="1:25" x14ac:dyDescent="0.2">
      <c r="A26" s="6" t="s">
        <v>14</v>
      </c>
      <c r="B26" s="5" t="s">
        <v>50</v>
      </c>
      <c r="C26" s="90"/>
      <c r="D26" s="76">
        <f>投入係数表!AB26</f>
        <v>3.564154786150713E-3</v>
      </c>
      <c r="E26" s="77">
        <f t="shared" si="0"/>
        <v>0.35641547861507128</v>
      </c>
      <c r="F26" s="76">
        <f>分析係数表!C29</f>
        <v>0.65190409026798313</v>
      </c>
      <c r="G26" s="77">
        <f t="shared" si="1"/>
        <v>0.23234870834398583</v>
      </c>
      <c r="H26" s="77">
        <v>0.47462928649766911</v>
      </c>
      <c r="I26" s="77">
        <f t="shared" si="2"/>
        <v>0.47462928649766911</v>
      </c>
      <c r="J26" s="76">
        <f>分析係数表!G29</f>
        <v>0.25912644337660473</v>
      </c>
      <c r="K26" s="78">
        <f t="shared" si="3"/>
        <v>0.12298899893251657</v>
      </c>
      <c r="L26" s="79"/>
      <c r="M26" s="80"/>
      <c r="N26" s="81">
        <f>分析係数表!H29</f>
        <v>1.0054424058800426E-2</v>
      </c>
      <c r="O26" s="82">
        <f t="shared" si="4"/>
        <v>0.34760874283693505</v>
      </c>
      <c r="P26" s="76">
        <f>分析係数表!C29</f>
        <v>0.65190409026798313</v>
      </c>
      <c r="Q26" s="82">
        <f t="shared" si="5"/>
        <v>0.22660756126830944</v>
      </c>
      <c r="R26" s="83">
        <v>0.38636808223932884</v>
      </c>
      <c r="S26" s="84">
        <f t="shared" si="6"/>
        <v>0.86099736873699795</v>
      </c>
      <c r="T26" s="85">
        <f>分析係数表!F29</f>
        <v>0.37595926271247221</v>
      </c>
      <c r="U26" s="86">
        <f t="shared" si="7"/>
        <v>0.32369993594774032</v>
      </c>
      <c r="V26" s="87">
        <f>分析係数表!D29</f>
        <v>5.8165387649716703E-2</v>
      </c>
      <c r="W26" s="88">
        <f t="shared" si="8"/>
        <v>0</v>
      </c>
      <c r="X26" s="76">
        <f>分析係数表!E29</f>
        <v>4.2817184250161372E-2</v>
      </c>
      <c r="Y26" s="89">
        <f t="shared" si="9"/>
        <v>0</v>
      </c>
    </row>
    <row r="27" spans="1:25" x14ac:dyDescent="0.2">
      <c r="A27" s="6" t="s">
        <v>15</v>
      </c>
      <c r="B27" s="5" t="s">
        <v>36</v>
      </c>
      <c r="C27" s="90"/>
      <c r="D27" s="76">
        <f>投入係数表!AB27</f>
        <v>2.5458248472505093E-3</v>
      </c>
      <c r="E27" s="77">
        <f t="shared" si="0"/>
        <v>0.25458248472505091</v>
      </c>
      <c r="F27" s="76">
        <f>分析係数表!C30</f>
        <v>1</v>
      </c>
      <c r="G27" s="77">
        <f t="shared" si="1"/>
        <v>0.25458248472505091</v>
      </c>
      <c r="H27" s="77">
        <v>0.35364376887691001</v>
      </c>
      <c r="I27" s="77">
        <f t="shared" si="2"/>
        <v>0.35364376887691001</v>
      </c>
      <c r="J27" s="76">
        <f>分析係数表!G30</f>
        <v>0.34475873544093177</v>
      </c>
      <c r="K27" s="78">
        <f t="shared" si="3"/>
        <v>0.12192177855456864</v>
      </c>
      <c r="L27" s="79"/>
      <c r="M27" s="80"/>
      <c r="N27" s="81">
        <f>分析係数表!H30</f>
        <v>0</v>
      </c>
      <c r="O27" s="82">
        <f t="shared" si="4"/>
        <v>0</v>
      </c>
      <c r="P27" s="76">
        <f>分析係数表!C30</f>
        <v>1</v>
      </c>
      <c r="Q27" s="82">
        <f t="shared" si="5"/>
        <v>0</v>
      </c>
      <c r="R27" s="83">
        <v>8.5162369853257563E-2</v>
      </c>
      <c r="S27" s="84">
        <f t="shared" si="6"/>
        <v>0.43880613873016761</v>
      </c>
      <c r="T27" s="85">
        <f>分析係数表!F30</f>
        <v>0.43948973932334995</v>
      </c>
      <c r="U27" s="86">
        <f t="shared" si="7"/>
        <v>0.19285079552400711</v>
      </c>
      <c r="V27" s="87">
        <f>分析係数表!D30</f>
        <v>0.13666112035496394</v>
      </c>
      <c r="W27" s="88">
        <f t="shared" si="8"/>
        <v>0</v>
      </c>
      <c r="X27" s="76">
        <f>分析係数表!E30</f>
        <v>8.1752634498058793E-2</v>
      </c>
      <c r="Y27" s="89">
        <f t="shared" si="9"/>
        <v>0</v>
      </c>
    </row>
    <row r="28" spans="1:25" x14ac:dyDescent="0.2">
      <c r="A28" s="6" t="s">
        <v>16</v>
      </c>
      <c r="B28" s="5" t="s">
        <v>193</v>
      </c>
      <c r="C28" s="90"/>
      <c r="D28" s="76">
        <f>投入係数表!AB28</f>
        <v>7.6883910386965376E-2</v>
      </c>
      <c r="E28" s="77">
        <f t="shared" si="0"/>
        <v>7.6883910386965377</v>
      </c>
      <c r="F28" s="76">
        <f>分析係数表!C31</f>
        <v>0.24163027656477443</v>
      </c>
      <c r="G28" s="77">
        <f t="shared" si="1"/>
        <v>1.8577480530183776</v>
      </c>
      <c r="H28" s="77">
        <v>1.9091241934377816</v>
      </c>
      <c r="I28" s="77">
        <f t="shared" si="2"/>
        <v>1.9091241934377816</v>
      </c>
      <c r="J28" s="76">
        <f>分析係数表!G31</f>
        <v>7.02247191011236E-2</v>
      </c>
      <c r="K28" s="78">
        <f t="shared" si="3"/>
        <v>0.13406771021332736</v>
      </c>
      <c r="L28" s="79"/>
      <c r="M28" s="80"/>
      <c r="N28" s="81">
        <f>分析係数表!H31</f>
        <v>2.3138641081748304E-2</v>
      </c>
      <c r="O28" s="82">
        <f t="shared" si="4"/>
        <v>0.79996565594839308</v>
      </c>
      <c r="P28" s="76">
        <f>分析係数表!C31</f>
        <v>0.24163027656477443</v>
      </c>
      <c r="Q28" s="82">
        <f t="shared" si="5"/>
        <v>0.1932959226891314</v>
      </c>
      <c r="R28" s="83">
        <v>0.25562588655753571</v>
      </c>
      <c r="S28" s="84">
        <f t="shared" si="6"/>
        <v>2.1647500799953172</v>
      </c>
      <c r="T28" s="85">
        <f>分析係数表!F31</f>
        <v>0.24349497338852749</v>
      </c>
      <c r="U28" s="86">
        <f t="shared" si="7"/>
        <v>0.52710576312127255</v>
      </c>
      <c r="V28" s="87">
        <f>分析係数表!D31</f>
        <v>2.9568302779420464E-4</v>
      </c>
      <c r="W28" s="88">
        <f t="shared" si="8"/>
        <v>0</v>
      </c>
      <c r="X28" s="76">
        <f>分析係数表!E31</f>
        <v>2.9568302779420464E-4</v>
      </c>
      <c r="Y28" s="89">
        <f t="shared" si="9"/>
        <v>0</v>
      </c>
    </row>
    <row r="29" spans="1:25" x14ac:dyDescent="0.2">
      <c r="A29" s="6" t="s">
        <v>17</v>
      </c>
      <c r="B29" s="5" t="s">
        <v>273</v>
      </c>
      <c r="C29" s="90"/>
      <c r="D29" s="76">
        <f>投入係数表!AB29</f>
        <v>9.1649694501018328E-3</v>
      </c>
      <c r="E29" s="77">
        <f t="shared" si="0"/>
        <v>0.91649694501018331</v>
      </c>
      <c r="F29" s="76">
        <f>分析係数表!C32</f>
        <v>0.66123499142367059</v>
      </c>
      <c r="G29" s="77">
        <f t="shared" si="1"/>
        <v>0.60601984957362887</v>
      </c>
      <c r="H29" s="77">
        <v>0.66168517434582264</v>
      </c>
      <c r="I29" s="77">
        <f t="shared" si="2"/>
        <v>0.66168517434582264</v>
      </c>
      <c r="J29" s="76">
        <f>分析係数表!G32</f>
        <v>0.1404639175257732</v>
      </c>
      <c r="K29" s="78">
        <f t="shared" si="3"/>
        <v>9.2942891757338483E-2</v>
      </c>
      <c r="L29" s="79"/>
      <c r="M29" s="80"/>
      <c r="N29" s="81">
        <f>分析係数表!H32</f>
        <v>6.5982157885877794E-3</v>
      </c>
      <c r="O29" s="82">
        <f t="shared" si="4"/>
        <v>0.22811823748673862</v>
      </c>
      <c r="P29" s="76">
        <f>分析係数表!C32</f>
        <v>0.66123499142367059</v>
      </c>
      <c r="Q29" s="82">
        <f t="shared" si="5"/>
        <v>0.15083976080812647</v>
      </c>
      <c r="R29" s="83">
        <v>0.19844475657308955</v>
      </c>
      <c r="S29" s="84">
        <f t="shared" si="6"/>
        <v>0.86012993091891221</v>
      </c>
      <c r="T29" s="85">
        <f>分析係数表!F32</f>
        <v>0.47938144329896909</v>
      </c>
      <c r="U29" s="86">
        <f t="shared" si="7"/>
        <v>0.41233032770855071</v>
      </c>
      <c r="V29" s="87">
        <f>分析係数表!D32</f>
        <v>7.7319587628865982E-3</v>
      </c>
      <c r="W29" s="88">
        <f t="shared" si="8"/>
        <v>0</v>
      </c>
      <c r="X29" s="76">
        <f>分析係数表!E32</f>
        <v>1.1597938144329897E-2</v>
      </c>
      <c r="Y29" s="89">
        <f t="shared" si="9"/>
        <v>0</v>
      </c>
    </row>
    <row r="30" spans="1:25" x14ac:dyDescent="0.2">
      <c r="A30" s="6" t="s">
        <v>18</v>
      </c>
      <c r="B30" s="5" t="s">
        <v>274</v>
      </c>
      <c r="C30" s="75">
        <f>最終需要_まとめ!C31</f>
        <v>100</v>
      </c>
      <c r="D30" s="76">
        <f>投入係数表!AB30</f>
        <v>0</v>
      </c>
      <c r="E30" s="77">
        <f t="shared" si="0"/>
        <v>0</v>
      </c>
      <c r="F30" s="76">
        <f>分析係数表!C33</f>
        <v>1</v>
      </c>
      <c r="G30" s="77">
        <f t="shared" si="1"/>
        <v>0</v>
      </c>
      <c r="H30" s="77">
        <v>6.4501169134116521E-2</v>
      </c>
      <c r="I30" s="77">
        <f t="shared" si="2"/>
        <v>100.06450116913412</v>
      </c>
      <c r="J30" s="76">
        <f>分析係数表!G33</f>
        <v>0.50865580448065173</v>
      </c>
      <c r="K30" s="78">
        <f t="shared" si="3"/>
        <v>50.89838934214103</v>
      </c>
      <c r="L30" s="79"/>
      <c r="M30" s="80"/>
      <c r="N30" s="81">
        <f>分析係数表!H33</f>
        <v>9.7626662178084496E-4</v>
      </c>
      <c r="O30" s="82">
        <f t="shared" si="4"/>
        <v>3.3752188199568475E-2</v>
      </c>
      <c r="P30" s="76">
        <f>分析係数表!C33</f>
        <v>1</v>
      </c>
      <c r="Q30" s="82">
        <f t="shared" si="5"/>
        <v>3.3752188199568475E-2</v>
      </c>
      <c r="R30" s="83">
        <v>0.12788144764581683</v>
      </c>
      <c r="S30" s="84">
        <f t="shared" si="6"/>
        <v>100.19238261677994</v>
      </c>
      <c r="T30" s="85">
        <f>分析係数表!F33</f>
        <v>0.64307535641547864</v>
      </c>
      <c r="U30" s="86">
        <f t="shared" si="7"/>
        <v>64.431252161401758</v>
      </c>
      <c r="V30" s="87">
        <f>分析係数表!D33</f>
        <v>3.4623217922606926E-2</v>
      </c>
      <c r="W30" s="88">
        <f t="shared" si="8"/>
        <v>3</v>
      </c>
      <c r="X30" s="76">
        <f>分析係数表!E33</f>
        <v>3.0549898167006109E-2</v>
      </c>
      <c r="Y30" s="89">
        <f t="shared" si="9"/>
        <v>3</v>
      </c>
    </row>
    <row r="31" spans="1:25" x14ac:dyDescent="0.2">
      <c r="A31" s="6" t="s">
        <v>19</v>
      </c>
      <c r="B31" s="5" t="s">
        <v>275</v>
      </c>
      <c r="C31" s="90"/>
      <c r="D31" s="76">
        <f>投入係数表!AB31</f>
        <v>1.5274949083503055E-2</v>
      </c>
      <c r="E31" s="77">
        <f t="shared" si="0"/>
        <v>1.5274949083503055</v>
      </c>
      <c r="F31" s="76">
        <f>分析係数表!C34</f>
        <v>0.39190090916673614</v>
      </c>
      <c r="G31" s="77">
        <f t="shared" si="1"/>
        <v>0.59862664333004501</v>
      </c>
      <c r="H31" s="77">
        <v>0.80214419794125558</v>
      </c>
      <c r="I31" s="77">
        <f t="shared" si="2"/>
        <v>0.80214419794125558</v>
      </c>
      <c r="J31" s="76">
        <f>分析係数表!G34</f>
        <v>0.42497247587591475</v>
      </c>
      <c r="K31" s="78">
        <f t="shared" si="3"/>
        <v>0.34088920580859522</v>
      </c>
      <c r="L31" s="79"/>
      <c r="M31" s="80"/>
      <c r="N31" s="81">
        <f>分析係数表!H34</f>
        <v>0.16350782696515739</v>
      </c>
      <c r="O31" s="82">
        <f t="shared" si="4"/>
        <v>5.6529095891484165</v>
      </c>
      <c r="P31" s="76">
        <f>分析係数表!C34</f>
        <v>0.39190090916673614</v>
      </c>
      <c r="Q31" s="82">
        <f t="shared" si="5"/>
        <v>2.2153804074246253</v>
      </c>
      <c r="R31" s="83">
        <v>2.4547664603336341</v>
      </c>
      <c r="S31" s="84">
        <f t="shared" si="6"/>
        <v>3.2569106582748897</v>
      </c>
      <c r="T31" s="85">
        <f>分析係数表!F34</f>
        <v>0.69697558448287023</v>
      </c>
      <c r="U31" s="86">
        <f t="shared" si="7"/>
        <v>2.269987209659631</v>
      </c>
      <c r="V31" s="87">
        <f>分析係数表!D34</f>
        <v>0.24415517129719577</v>
      </c>
      <c r="W31" s="88">
        <f t="shared" si="8"/>
        <v>1</v>
      </c>
      <c r="X31" s="76">
        <f>分析係数表!E34</f>
        <v>0.16831811411178033</v>
      </c>
      <c r="Y31" s="89">
        <f t="shared" si="9"/>
        <v>1</v>
      </c>
    </row>
    <row r="32" spans="1:25" x14ac:dyDescent="0.2">
      <c r="A32" s="6" t="s">
        <v>20</v>
      </c>
      <c r="B32" s="5" t="s">
        <v>37</v>
      </c>
      <c r="C32" s="90"/>
      <c r="D32" s="76">
        <f>投入係数表!AB32</f>
        <v>2.6476578411405296E-2</v>
      </c>
      <c r="E32" s="77">
        <f t="shared" si="0"/>
        <v>2.6476578411405294</v>
      </c>
      <c r="F32" s="76">
        <f>分析係数表!C35</f>
        <v>0.83185840707964598</v>
      </c>
      <c r="G32" s="77">
        <f t="shared" si="1"/>
        <v>2.2024764342230951</v>
      </c>
      <c r="H32" s="77">
        <v>2.4115947645171651</v>
      </c>
      <c r="I32" s="77">
        <f t="shared" si="2"/>
        <v>2.4115947645171651</v>
      </c>
      <c r="J32" s="76">
        <f>分析係数表!G35</f>
        <v>0.3136968085106383</v>
      </c>
      <c r="K32" s="78">
        <f t="shared" si="3"/>
        <v>0.75650958104999899</v>
      </c>
      <c r="L32" s="79"/>
      <c r="M32" s="80"/>
      <c r="N32" s="81">
        <f>分析係数表!H35</f>
        <v>6.1560904449307077E-2</v>
      </c>
      <c r="O32" s="82">
        <f t="shared" si="4"/>
        <v>2.1283276375038236</v>
      </c>
      <c r="P32" s="76">
        <f>分析係数表!C35</f>
        <v>0.83185840707964598</v>
      </c>
      <c r="Q32" s="82">
        <f t="shared" si="5"/>
        <v>1.7704672382775168</v>
      </c>
      <c r="R32" s="83">
        <v>2.1922487139300606</v>
      </c>
      <c r="S32" s="84">
        <f t="shared" si="6"/>
        <v>4.6038434784472262</v>
      </c>
      <c r="T32" s="85">
        <f>分析係数表!F35</f>
        <v>0.6388297872340426</v>
      </c>
      <c r="U32" s="86">
        <f t="shared" si="7"/>
        <v>2.941072349795276</v>
      </c>
      <c r="V32" s="87">
        <f>分析係数表!D35</f>
        <v>5.8377659574468083E-2</v>
      </c>
      <c r="W32" s="88">
        <f t="shared" si="8"/>
        <v>0</v>
      </c>
      <c r="X32" s="76">
        <f>分析係数表!E35</f>
        <v>5.1994680851063832E-2</v>
      </c>
      <c r="Y32" s="89">
        <f t="shared" si="9"/>
        <v>0</v>
      </c>
    </row>
    <row r="33" spans="1:25" x14ac:dyDescent="0.2">
      <c r="A33" s="6" t="s">
        <v>21</v>
      </c>
      <c r="B33" s="5" t="s">
        <v>38</v>
      </c>
      <c r="C33" s="90"/>
      <c r="D33" s="76">
        <f>投入係数表!AB33</f>
        <v>1.0183299389002036E-3</v>
      </c>
      <c r="E33" s="77">
        <f t="shared" si="0"/>
        <v>0.10183299389002036</v>
      </c>
      <c r="F33" s="76">
        <f>分析係数表!C36</f>
        <v>0.68845717526942707</v>
      </c>
      <c r="G33" s="77">
        <f t="shared" si="1"/>
        <v>7.0107655322752246E-2</v>
      </c>
      <c r="H33" s="77">
        <v>0.20750652594645419</v>
      </c>
      <c r="I33" s="77">
        <f t="shared" si="2"/>
        <v>0.20750652594645419</v>
      </c>
      <c r="J33" s="76">
        <f>分析係数表!G36</f>
        <v>1.8590797041906328E-2</v>
      </c>
      <c r="K33" s="78">
        <f t="shared" si="3"/>
        <v>3.8577117087415995E-3</v>
      </c>
      <c r="L33" s="79"/>
      <c r="M33" s="80"/>
      <c r="N33" s="81">
        <f>分析係数表!H36</f>
        <v>0.13660999831678169</v>
      </c>
      <c r="O33" s="82">
        <f t="shared" si="4"/>
        <v>4.7229786108223752</v>
      </c>
      <c r="P33" s="76">
        <f>分析係数表!C36</f>
        <v>0.68845717526942707</v>
      </c>
      <c r="Q33" s="82">
        <f t="shared" si="5"/>
        <v>3.251568513264695</v>
      </c>
      <c r="R33" s="83">
        <v>3.4526734913621584</v>
      </c>
      <c r="S33" s="84">
        <f t="shared" si="6"/>
        <v>3.6601800173086128</v>
      </c>
      <c r="T33" s="85">
        <f>分析係数表!F36</f>
        <v>0.88331963845521777</v>
      </c>
      <c r="U33" s="86">
        <f t="shared" si="7"/>
        <v>3.2331088895700564</v>
      </c>
      <c r="V33" s="87">
        <f>分析係数表!D36</f>
        <v>1.4071487263763352E-2</v>
      </c>
      <c r="W33" s="88">
        <f t="shared" si="8"/>
        <v>0</v>
      </c>
      <c r="X33" s="76">
        <f>分析係数表!E36</f>
        <v>2.8759244042728021E-3</v>
      </c>
      <c r="Y33" s="89">
        <f t="shared" si="9"/>
        <v>0</v>
      </c>
    </row>
    <row r="34" spans="1:25" x14ac:dyDescent="0.2">
      <c r="A34" s="6" t="s">
        <v>22</v>
      </c>
      <c r="B34" s="5" t="s">
        <v>378</v>
      </c>
      <c r="C34" s="90"/>
      <c r="D34" s="76">
        <f>投入係数表!AB34</f>
        <v>4.3279022403258656E-2</v>
      </c>
      <c r="E34" s="77">
        <f t="shared" si="0"/>
        <v>4.3279022403258658</v>
      </c>
      <c r="F34" s="76">
        <f>分析係数表!C37</f>
        <v>0.39828932688731866</v>
      </c>
      <c r="G34" s="77">
        <f t="shared" si="1"/>
        <v>1.7237572701335075</v>
      </c>
      <c r="H34" s="77">
        <v>1.9958376394483988</v>
      </c>
      <c r="I34" s="77">
        <f t="shared" si="2"/>
        <v>1.9958376394483988</v>
      </c>
      <c r="J34" s="76">
        <f>分析係数表!G37</f>
        <v>0.48125081095108341</v>
      </c>
      <c r="K34" s="78">
        <f t="shared" si="3"/>
        <v>0.96049848251123793</v>
      </c>
      <c r="L34" s="79"/>
      <c r="M34" s="80"/>
      <c r="N34" s="81">
        <f>分析係数表!H37</f>
        <v>4.901531728665208E-2</v>
      </c>
      <c r="O34" s="82">
        <f t="shared" si="4"/>
        <v>1.6945926213300586</v>
      </c>
      <c r="P34" s="76">
        <f>分析係数表!C37</f>
        <v>0.39828932688731866</v>
      </c>
      <c r="Q34" s="82">
        <f t="shared" si="5"/>
        <v>0.67493815449776595</v>
      </c>
      <c r="R34" s="83">
        <v>0.88879278540264062</v>
      </c>
      <c r="S34" s="84">
        <f t="shared" si="6"/>
        <v>2.8846304248510393</v>
      </c>
      <c r="T34" s="85">
        <f>分析係数表!F37</f>
        <v>0.71272868820552748</v>
      </c>
      <c r="U34" s="86">
        <f t="shared" si="7"/>
        <v>2.0559588586618345</v>
      </c>
      <c r="V34" s="87">
        <f>分析係数表!D37</f>
        <v>0.1296224211755547</v>
      </c>
      <c r="W34" s="88">
        <f t="shared" si="8"/>
        <v>0</v>
      </c>
      <c r="X34" s="76">
        <f>分析係数表!E37</f>
        <v>0.11794472557415336</v>
      </c>
      <c r="Y34" s="89">
        <f t="shared" si="9"/>
        <v>0</v>
      </c>
    </row>
    <row r="35" spans="1:25" x14ac:dyDescent="0.2">
      <c r="A35" s="6" t="s">
        <v>23</v>
      </c>
      <c r="B35" s="5" t="s">
        <v>194</v>
      </c>
      <c r="C35" s="90"/>
      <c r="D35" s="76">
        <f>投入係数表!AB35</f>
        <v>8.6558044806517315E-3</v>
      </c>
      <c r="E35" s="77">
        <f t="shared" si="0"/>
        <v>0.8655804480651732</v>
      </c>
      <c r="F35" s="76">
        <f>分析係数表!C38</f>
        <v>3.6824877250409171E-2</v>
      </c>
      <c r="G35" s="77">
        <f t="shared" si="1"/>
        <v>3.1874893750354176E-2</v>
      </c>
      <c r="H35" s="77">
        <v>5.1577828395824359E-2</v>
      </c>
      <c r="I35" s="77">
        <f t="shared" si="2"/>
        <v>5.1577828395824359E-2</v>
      </c>
      <c r="J35" s="76">
        <f>分析係数表!G38</f>
        <v>0.29439252336448596</v>
      </c>
      <c r="K35" s="78">
        <f t="shared" si="3"/>
        <v>1.5184127051107169E-2</v>
      </c>
      <c r="L35" s="79"/>
      <c r="M35" s="80"/>
      <c r="N35" s="81">
        <f>分析係数表!H38</f>
        <v>4.3572911406609439E-2</v>
      </c>
      <c r="O35" s="82">
        <f t="shared" si="4"/>
        <v>1.5064338710221195</v>
      </c>
      <c r="P35" s="76">
        <f>分析係数表!C38</f>
        <v>3.6824877250409171E-2</v>
      </c>
      <c r="Q35" s="82">
        <f t="shared" si="5"/>
        <v>5.5474242386248269E-2</v>
      </c>
      <c r="R35" s="83">
        <v>7.598523722494796E-2</v>
      </c>
      <c r="S35" s="84">
        <f t="shared" si="6"/>
        <v>0.12756306562077233</v>
      </c>
      <c r="T35" s="85">
        <f>分析係数表!F38</f>
        <v>0.48598130841121495</v>
      </c>
      <c r="U35" s="86">
        <f t="shared" si="7"/>
        <v>6.1993265535328607E-2</v>
      </c>
      <c r="V35" s="87">
        <f>分析係数表!D38</f>
        <v>0.13551401869158877</v>
      </c>
      <c r="W35" s="88">
        <f t="shared" si="8"/>
        <v>0</v>
      </c>
      <c r="X35" s="76">
        <f>分析係数表!E38</f>
        <v>0.13317757009345793</v>
      </c>
      <c r="Y35" s="89">
        <f t="shared" si="9"/>
        <v>0</v>
      </c>
    </row>
    <row r="36" spans="1:25" x14ac:dyDescent="0.2">
      <c r="A36" s="6" t="s">
        <v>24</v>
      </c>
      <c r="B36" s="5" t="s">
        <v>39</v>
      </c>
      <c r="C36" s="90"/>
      <c r="D36" s="76">
        <f>投入係数表!AB36</f>
        <v>0</v>
      </c>
      <c r="E36" s="77">
        <f t="shared" si="0"/>
        <v>0</v>
      </c>
      <c r="F36" s="76">
        <f>分析係数表!C39</f>
        <v>1</v>
      </c>
      <c r="G36" s="77">
        <f t="shared" si="1"/>
        <v>0</v>
      </c>
      <c r="H36" s="77">
        <v>0.50092018115677595</v>
      </c>
      <c r="I36" s="77">
        <f t="shared" si="2"/>
        <v>0.50092018115677595</v>
      </c>
      <c r="J36" s="76">
        <f>分析係数表!G39</f>
        <v>0.34897511924713165</v>
      </c>
      <c r="K36" s="78">
        <f t="shared" si="3"/>
        <v>0.17480867995248067</v>
      </c>
      <c r="L36" s="79"/>
      <c r="M36" s="80"/>
      <c r="N36" s="81">
        <f>分析係数表!H39</f>
        <v>3.8938450317006117E-3</v>
      </c>
      <c r="O36" s="82">
        <f t="shared" si="4"/>
        <v>0.13462079661207196</v>
      </c>
      <c r="P36" s="76">
        <f>分析係数表!C39</f>
        <v>1</v>
      </c>
      <c r="Q36" s="82">
        <f t="shared" si="5"/>
        <v>0.13462079661207196</v>
      </c>
      <c r="R36" s="83">
        <v>0.52886600730285438</v>
      </c>
      <c r="S36" s="84">
        <f t="shared" si="6"/>
        <v>1.0297861884596302</v>
      </c>
      <c r="T36" s="85">
        <f>分析係数表!F39</f>
        <v>0.69949722830991368</v>
      </c>
      <c r="U36" s="86">
        <f t="shared" si="7"/>
        <v>0.72033258457934179</v>
      </c>
      <c r="V36" s="87">
        <f>分析係数表!D39</f>
        <v>6.7165141162820671E-2</v>
      </c>
      <c r="W36" s="88">
        <f t="shared" si="8"/>
        <v>0</v>
      </c>
      <c r="X36" s="76">
        <f>分析係数表!E39</f>
        <v>8.4826608224829181E-2</v>
      </c>
      <c r="Y36" s="89">
        <f t="shared" si="9"/>
        <v>0</v>
      </c>
    </row>
    <row r="37" spans="1:25" x14ac:dyDescent="0.2">
      <c r="A37" s="6" t="s">
        <v>25</v>
      </c>
      <c r="B37" s="5" t="s">
        <v>40</v>
      </c>
      <c r="C37" s="90"/>
      <c r="D37" s="76">
        <f>投入係数表!AB37</f>
        <v>0</v>
      </c>
      <c r="E37" s="77">
        <f t="shared" si="0"/>
        <v>0</v>
      </c>
      <c r="F37" s="76">
        <f>分析係数表!C40</f>
        <v>1</v>
      </c>
      <c r="G37" s="77">
        <f t="shared" si="1"/>
        <v>0</v>
      </c>
      <c r="H37" s="77">
        <v>2.4749970568899095E-3</v>
      </c>
      <c r="I37" s="77">
        <f t="shared" si="2"/>
        <v>2.4749970568899095E-3</v>
      </c>
      <c r="J37" s="76">
        <f>分析係数表!G40</f>
        <v>0.51987110633727174</v>
      </c>
      <c r="K37" s="78">
        <f t="shared" si="3"/>
        <v>1.2866794581468488E-3</v>
      </c>
      <c r="L37" s="79"/>
      <c r="M37" s="80"/>
      <c r="N37" s="81">
        <f>分析係数表!H40</f>
        <v>3.0814116590921842E-2</v>
      </c>
      <c r="O37" s="82">
        <f t="shared" si="4"/>
        <v>1.0653276873105175</v>
      </c>
      <c r="P37" s="76">
        <f>分析係数表!C40</f>
        <v>1</v>
      </c>
      <c r="Q37" s="82">
        <f t="shared" si="5"/>
        <v>1.0653276873105175</v>
      </c>
      <c r="R37" s="83">
        <v>1.0674831615368583</v>
      </c>
      <c r="S37" s="84">
        <f t="shared" si="6"/>
        <v>1.0699581585937481</v>
      </c>
      <c r="T37" s="85">
        <f>分析係数表!F40</f>
        <v>0.71122862100305706</v>
      </c>
      <c r="U37" s="86">
        <f t="shared" si="7"/>
        <v>0.76098486566760171</v>
      </c>
      <c r="V37" s="87">
        <f>分析係数表!D40</f>
        <v>7.8492935635792779E-2</v>
      </c>
      <c r="W37" s="88">
        <f t="shared" si="8"/>
        <v>0</v>
      </c>
      <c r="X37" s="76">
        <f>分析係数表!E40</f>
        <v>4.9739733950260268E-2</v>
      </c>
      <c r="Y37" s="89">
        <f t="shared" si="9"/>
        <v>0</v>
      </c>
    </row>
    <row r="38" spans="1:25" x14ac:dyDescent="0.2">
      <c r="A38" s="6" t="s">
        <v>26</v>
      </c>
      <c r="B38" s="5" t="s">
        <v>277</v>
      </c>
      <c r="C38" s="90"/>
      <c r="D38" s="76">
        <f>投入係数表!AB38</f>
        <v>0</v>
      </c>
      <c r="E38" s="77">
        <f t="shared" si="0"/>
        <v>0</v>
      </c>
      <c r="F38" s="76">
        <f>分析係数表!C41</f>
        <v>0.804825195030338</v>
      </c>
      <c r="G38" s="77">
        <f t="shared" si="1"/>
        <v>0</v>
      </c>
      <c r="H38" s="77">
        <v>7.7712530009701082E-3</v>
      </c>
      <c r="I38" s="77">
        <f t="shared" si="2"/>
        <v>7.7712530009701082E-3</v>
      </c>
      <c r="J38" s="76">
        <f>分析係数表!G41</f>
        <v>0.44365116827944301</v>
      </c>
      <c r="K38" s="78">
        <f t="shared" si="3"/>
        <v>3.4477254728755161E-3</v>
      </c>
      <c r="L38" s="79"/>
      <c r="M38" s="80"/>
      <c r="N38" s="81">
        <f>分析係数表!H41</f>
        <v>5.27632833978567E-2</v>
      </c>
      <c r="O38" s="82">
        <f t="shared" si="4"/>
        <v>1.8241699875215052</v>
      </c>
      <c r="P38" s="76">
        <f>分析係数表!C41</f>
        <v>0.804825195030338</v>
      </c>
      <c r="Q38" s="82">
        <f t="shared" si="5"/>
        <v>1.4681379659754847</v>
      </c>
      <c r="R38" s="83">
        <v>1.4980849333707085</v>
      </c>
      <c r="S38" s="84">
        <f t="shared" si="6"/>
        <v>1.5058561863716786</v>
      </c>
      <c r="T38" s="85">
        <f>分析係数表!F41</f>
        <v>0.54625914562190225</v>
      </c>
      <c r="U38" s="86">
        <f t="shared" si="7"/>
        <v>0.82258771379684914</v>
      </c>
      <c r="V38" s="87">
        <f>分析係数表!D41</f>
        <v>0.14125560538116591</v>
      </c>
      <c r="W38" s="88">
        <f t="shared" si="8"/>
        <v>0</v>
      </c>
      <c r="X38" s="76">
        <f>分析係数表!E41</f>
        <v>0.13688930847297617</v>
      </c>
      <c r="Y38" s="89">
        <f t="shared" si="9"/>
        <v>0</v>
      </c>
    </row>
    <row r="39" spans="1:25" x14ac:dyDescent="0.2">
      <c r="A39" s="6" t="s">
        <v>51</v>
      </c>
      <c r="B39" s="5" t="s">
        <v>368</v>
      </c>
      <c r="C39" s="90"/>
      <c r="D39" s="76">
        <f>投入係数表!AB39</f>
        <v>1.5274949083503055E-3</v>
      </c>
      <c r="E39" s="77">
        <f>$C$30*D39</f>
        <v>0.15274949083503053</v>
      </c>
      <c r="F39" s="76">
        <f>分析係数表!C42</f>
        <v>0.80822873082287305</v>
      </c>
      <c r="G39" s="77">
        <f>E39*F39</f>
        <v>0.1234565271114368</v>
      </c>
      <c r="H39" s="77">
        <v>0.15584338550806059</v>
      </c>
      <c r="I39" s="77">
        <f>C39+H39</f>
        <v>0.15584338550806059</v>
      </c>
      <c r="J39" s="76">
        <f>分析係数表!G42</f>
        <v>0.48544520547945208</v>
      </c>
      <c r="K39" s="78">
        <f>I39*J39</f>
        <v>7.5653424300573938E-2</v>
      </c>
      <c r="L39" s="79"/>
      <c r="M39" s="80"/>
      <c r="N39" s="81">
        <f>分析係数表!H42</f>
        <v>1.3409639230208157E-2</v>
      </c>
      <c r="O39" s="82">
        <f t="shared" si="4"/>
        <v>0.46360764251131409</v>
      </c>
      <c r="P39" s="76">
        <f>分析係数表!C42</f>
        <v>0.80822873082287305</v>
      </c>
      <c r="Q39" s="82">
        <f>O39*P39</f>
        <v>0.37470101650670362</v>
      </c>
      <c r="R39" s="83">
        <v>0.39955055193735295</v>
      </c>
      <c r="S39" s="84">
        <f>I39+R39</f>
        <v>0.55539393744541354</v>
      </c>
      <c r="T39" s="85">
        <f>分析係数表!F42</f>
        <v>0.55222602739726023</v>
      </c>
      <c r="U39" s="86">
        <f>S39*T39</f>
        <v>0.30670298771600318</v>
      </c>
      <c r="V39" s="87">
        <f>分析係数表!D42</f>
        <v>0.29537671232876711</v>
      </c>
      <c r="W39" s="88">
        <f>ROUND(S39*V39,0)</f>
        <v>0</v>
      </c>
      <c r="X39" s="76">
        <f>分析係数表!E42</f>
        <v>0.2654109589041096</v>
      </c>
      <c r="Y39" s="89">
        <f>ROUND(S39*X39,0)</f>
        <v>0</v>
      </c>
    </row>
    <row r="40" spans="1:25" x14ac:dyDescent="0.2">
      <c r="A40" s="6" t="s">
        <v>195</v>
      </c>
      <c r="B40" s="5" t="s">
        <v>41</v>
      </c>
      <c r="C40" s="90"/>
      <c r="D40" s="76">
        <f>投入係数表!AB40</f>
        <v>6.2118126272912425E-2</v>
      </c>
      <c r="E40" s="77">
        <f>$C$30*D40</f>
        <v>6.2118126272912422</v>
      </c>
      <c r="F40" s="76">
        <f>分析係数表!C43</f>
        <v>0.42667048218629278</v>
      </c>
      <c r="G40" s="77">
        <f>E40*F40</f>
        <v>2.6503970889372566</v>
      </c>
      <c r="H40" s="77">
        <v>3.2157652040669245</v>
      </c>
      <c r="I40" s="77">
        <f>C40+H40</f>
        <v>3.2157652040669245</v>
      </c>
      <c r="J40" s="76">
        <f>分析係数表!G43</f>
        <v>0.3937480751462889</v>
      </c>
      <c r="K40" s="78">
        <f>I40*J40</f>
        <v>1.2662013592237644</v>
      </c>
      <c r="L40" s="79"/>
      <c r="M40" s="80"/>
      <c r="N40" s="81">
        <f>分析係数表!H43</f>
        <v>3.6537058856533695E-2</v>
      </c>
      <c r="O40" s="82">
        <f t="shared" si="4"/>
        <v>1.2631853422735053</v>
      </c>
      <c r="P40" s="76">
        <f>分析係数表!C43</f>
        <v>0.42667048218629278</v>
      </c>
      <c r="Q40" s="82">
        <f>O40*P40</f>
        <v>0.53896389907849385</v>
      </c>
      <c r="R40" s="83">
        <v>1.0380216837868628</v>
      </c>
      <c r="S40" s="84">
        <f>I40+R40</f>
        <v>4.2537868878537868</v>
      </c>
      <c r="T40" s="85">
        <f>分析係数表!F43</f>
        <v>0.62688635663689563</v>
      </c>
      <c r="U40" s="86">
        <f>S40*T40</f>
        <v>2.6666409640364592</v>
      </c>
      <c r="V40" s="87">
        <f>分析係数表!D43</f>
        <v>0.23175238681860177</v>
      </c>
      <c r="W40" s="88">
        <f>ROUND(S40*V40,0)</f>
        <v>1</v>
      </c>
      <c r="X40" s="76">
        <f>分析係数表!E43</f>
        <v>0.18678780412688636</v>
      </c>
      <c r="Y40" s="89">
        <f>ROUND(S40*X40,0)</f>
        <v>1</v>
      </c>
    </row>
    <row r="41" spans="1:25" x14ac:dyDescent="0.2">
      <c r="A41" s="6" t="s">
        <v>341</v>
      </c>
      <c r="B41" s="5" t="s">
        <v>42</v>
      </c>
      <c r="C41" s="90"/>
      <c r="D41" s="76">
        <f>投入係数表!AB41</f>
        <v>0</v>
      </c>
      <c r="E41" s="77">
        <f>$C$30*D41</f>
        <v>0</v>
      </c>
      <c r="F41" s="76">
        <f>分析係数表!C44</f>
        <v>0.46624741283235149</v>
      </c>
      <c r="G41" s="77">
        <f>E41*F41</f>
        <v>0</v>
      </c>
      <c r="H41" s="77">
        <v>4.1779293274087402E-3</v>
      </c>
      <c r="I41" s="77">
        <f>C41+H41</f>
        <v>4.1779293274087402E-3</v>
      </c>
      <c r="J41" s="76">
        <f>分析係数表!G44</f>
        <v>0.26671004927024261</v>
      </c>
      <c r="K41" s="78">
        <f>I41*J41</f>
        <v>1.1142957367607767E-3</v>
      </c>
      <c r="L41" s="79"/>
      <c r="M41" s="80"/>
      <c r="N41" s="81">
        <f>分析係数表!H44</f>
        <v>0.11393143690736689</v>
      </c>
      <c r="O41" s="82">
        <f t="shared" si="4"/>
        <v>3.938919158508261</v>
      </c>
      <c r="P41" s="76">
        <f>分析係数表!C44</f>
        <v>0.46624741283235149</v>
      </c>
      <c r="Q41" s="82">
        <f>O41*P41</f>
        <v>1.8365108670102597</v>
      </c>
      <c r="R41" s="83">
        <v>1.8660031356498665</v>
      </c>
      <c r="S41" s="84">
        <f>I41+R41</f>
        <v>1.8701810649772752</v>
      </c>
      <c r="T41" s="85">
        <f>分析係数表!F44</f>
        <v>0.51538533048247648</v>
      </c>
      <c r="U41" s="86">
        <f>S41*T41</f>
        <v>0.96386388623538277</v>
      </c>
      <c r="V41" s="87">
        <f>分析係数表!D44</f>
        <v>0.23854234451984754</v>
      </c>
      <c r="W41" s="88">
        <f>ROUND(S41*V41,0)</f>
        <v>0</v>
      </c>
      <c r="X41" s="76">
        <f>分析係数表!E44</f>
        <v>0.16891326578042204</v>
      </c>
      <c r="Y41" s="89">
        <f>ROUND(S41*X41,0)</f>
        <v>0</v>
      </c>
    </row>
    <row r="42" spans="1:25" x14ac:dyDescent="0.2">
      <c r="A42" s="6" t="s">
        <v>342</v>
      </c>
      <c r="B42" s="5" t="s">
        <v>279</v>
      </c>
      <c r="C42" s="90"/>
      <c r="D42" s="76">
        <f>投入係数表!AB42</f>
        <v>6.619144602851324E-3</v>
      </c>
      <c r="E42" s="77">
        <f>$C$30*D42</f>
        <v>0.66191446028513234</v>
      </c>
      <c r="F42" s="76">
        <f>分析係数表!C45</f>
        <v>1</v>
      </c>
      <c r="G42" s="77">
        <f>E42*F42</f>
        <v>0.66191446028513234</v>
      </c>
      <c r="H42" s="77">
        <v>0.72056878956037651</v>
      </c>
      <c r="I42" s="77">
        <f>C42+H42</f>
        <v>0.72056878956037651</v>
      </c>
      <c r="J42" s="76">
        <f>分析係数表!G45</f>
        <v>0</v>
      </c>
      <c r="K42" s="78">
        <f>I42*J42</f>
        <v>0</v>
      </c>
      <c r="L42" s="79"/>
      <c r="M42" s="80"/>
      <c r="N42" s="81">
        <f>分析係数表!H45</f>
        <v>0</v>
      </c>
      <c r="O42" s="82">
        <f t="shared" si="4"/>
        <v>0</v>
      </c>
      <c r="P42" s="76">
        <f>分析係数表!C45</f>
        <v>1</v>
      </c>
      <c r="Q42" s="82">
        <f>O42*P42</f>
        <v>0</v>
      </c>
      <c r="R42" s="83">
        <v>7.8182265259802736E-2</v>
      </c>
      <c r="S42" s="84">
        <f>I42+R42</f>
        <v>0.79875105482017927</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投入係数表!AB43</f>
        <v>2.5458248472505093E-2</v>
      </c>
      <c r="E43" s="77">
        <f>$C$30*D43</f>
        <v>2.5458248472505094</v>
      </c>
      <c r="F43" s="76">
        <f>分析係数表!C46</f>
        <v>1</v>
      </c>
      <c r="G43" s="77">
        <f>E43*F43</f>
        <v>2.5458248472505094</v>
      </c>
      <c r="H43" s="77">
        <v>2.6425111481274612</v>
      </c>
      <c r="I43" s="77">
        <f>C43+H43</f>
        <v>2.6425111481274612</v>
      </c>
      <c r="J43" s="76">
        <f>分析係数表!G46</f>
        <v>9.2005076142131978E-3</v>
      </c>
      <c r="K43" s="78">
        <f>I43*J43</f>
        <v>2.4312443938989965E-2</v>
      </c>
      <c r="L43" s="79"/>
      <c r="M43" s="80"/>
      <c r="N43" s="81">
        <f>分析係数表!H46</f>
        <v>5.6971329181394824E-2</v>
      </c>
      <c r="O43" s="82">
        <f t="shared" si="4"/>
        <v>1.9696535573472314</v>
      </c>
      <c r="P43" s="76">
        <f>分析係数表!C46</f>
        <v>1</v>
      </c>
      <c r="Q43" s="82">
        <f>O43*P43</f>
        <v>1.9696535573472314</v>
      </c>
      <c r="R43" s="83">
        <v>2.0797672035102028</v>
      </c>
      <c r="S43" s="84">
        <f>I43+R43</f>
        <v>4.7222783516376641</v>
      </c>
      <c r="T43" s="85">
        <f>分析係数表!F46</f>
        <v>0.31329314720812185</v>
      </c>
      <c r="U43" s="86">
        <f>S43*T43</f>
        <v>1.4794574467773456</v>
      </c>
      <c r="V43" s="87">
        <f>分析係数表!D46</f>
        <v>4.7588832487309646E-4</v>
      </c>
      <c r="W43" s="88">
        <f>ROUND(S43*V43,0)</f>
        <v>0</v>
      </c>
      <c r="X43" s="76">
        <f>分析係数表!E46</f>
        <v>1.4276649746192893E-3</v>
      </c>
      <c r="Y43" s="89">
        <f>ROUND(S43*X43,0)</f>
        <v>0</v>
      </c>
    </row>
    <row r="44" spans="1:25" x14ac:dyDescent="0.2">
      <c r="A44" s="192">
        <v>40</v>
      </c>
      <c r="B44" s="14" t="s">
        <v>151</v>
      </c>
      <c r="C44" s="197">
        <f>SUM(C5:C43)</f>
        <v>100</v>
      </c>
      <c r="D44" s="92">
        <f>投入係数表!AB44</f>
        <v>0.33044806517311609</v>
      </c>
      <c r="E44" s="91">
        <f>SUM(E5:E43)</f>
        <v>33.044806517311613</v>
      </c>
      <c r="F44" s="92">
        <f>分析係数表!C47</f>
        <v>0.45905743405002397</v>
      </c>
      <c r="G44" s="91">
        <f>SUM(G5:G43)</f>
        <v>13.919026782322964</v>
      </c>
      <c r="H44" s="91">
        <f>SUM(H5:H43)</f>
        <v>16.808674417654061</v>
      </c>
      <c r="I44" s="91">
        <f>SUM(I5:I43)</f>
        <v>116.80867441765406</v>
      </c>
      <c r="J44" s="92">
        <f>分析係数表!G47</f>
        <v>0.28709558230423765</v>
      </c>
      <c r="K44" s="93">
        <f>SUM(K5:K43)</f>
        <v>55.110598618574222</v>
      </c>
      <c r="L44" s="94">
        <f>最終需要_まとめ!$L$33</f>
        <v>0.62733333333333341</v>
      </c>
      <c r="M44" s="91">
        <f>K44*L44</f>
        <v>34.572715533385569</v>
      </c>
      <c r="N44" s="95">
        <f>分析係数表!H47</f>
        <v>1</v>
      </c>
      <c r="O44" s="96">
        <f>SUM(O5:O43)</f>
        <v>34.572715533385569</v>
      </c>
      <c r="P44" s="92">
        <f>分析係数表!C47</f>
        <v>0.45905743405002397</v>
      </c>
      <c r="Q44" s="96">
        <f>SUM(Q5:Q43)</f>
        <v>16.769611619728543</v>
      </c>
      <c r="R44" s="91">
        <f>SUM(R5:R43)</f>
        <v>19.723192576520404</v>
      </c>
      <c r="S44" s="97">
        <f>SUM(S5:S43)</f>
        <v>136.53186699417449</v>
      </c>
      <c r="T44" s="98">
        <f>分析係数表!F47</f>
        <v>0.51476641739392903</v>
      </c>
      <c r="U44" s="99">
        <f>SUM(U5:U43)</f>
        <v>84.751106023204059</v>
      </c>
      <c r="V44" s="100">
        <f>分析係数表!D47</f>
        <v>0.1047101618971789</v>
      </c>
      <c r="W44" s="101">
        <f>SUM(W5:W43)</f>
        <v>5</v>
      </c>
      <c r="X44" s="92">
        <f>分析係数表!E47</f>
        <v>8.1677152774525266E-2</v>
      </c>
      <c r="Y44" s="102">
        <f>SUM(Y5:Y43)</f>
        <v>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385</v>
      </c>
      <c r="S2" s="3" t="s">
        <v>153</v>
      </c>
      <c r="U2" s="64" t="s">
        <v>210</v>
      </c>
      <c r="W2" s="3" t="s">
        <v>130</v>
      </c>
      <c r="Y2" s="3" t="s">
        <v>154</v>
      </c>
    </row>
    <row r="3" spans="1:25" ht="44" x14ac:dyDescent="0.2">
      <c r="B3" s="65"/>
      <c r="C3" s="66" t="s">
        <v>228</v>
      </c>
      <c r="D3" s="66" t="s">
        <v>381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投入係数表!AC5</f>
        <v>1.2952528981283597E-4</v>
      </c>
      <c r="E5" s="77">
        <f t="shared" ref="E5:E38" si="0">$C$31*D5</f>
        <v>1.2952528981283597E-2</v>
      </c>
      <c r="F5" s="76">
        <f>分析係数表!C8</f>
        <v>0.32915796798886565</v>
      </c>
      <c r="G5" s="77">
        <f t="shared" ref="G5:G38" si="1">E5*F5</f>
        <v>4.2634281197962013E-3</v>
      </c>
      <c r="H5" s="77">
        <f t="array" ref="H5:H43">MMULT(逆行列係数!C5:AO43,'27'!G5:G43)</f>
        <v>5.7958955020926666E-3</v>
      </c>
      <c r="I5" s="77">
        <f t="shared" ref="I5:I38" si="2">C5+H5</f>
        <v>5.7958955020926666E-3</v>
      </c>
      <c r="J5" s="76">
        <f>分析係数表!G8</f>
        <v>0.11991869918699187</v>
      </c>
      <c r="K5" s="78">
        <f t="shared" ref="K5:K38" si="3">I5*J5</f>
        <v>6.9503624923468975E-4</v>
      </c>
      <c r="L5" s="79" t="s">
        <v>185</v>
      </c>
      <c r="M5" s="80" t="s">
        <v>185</v>
      </c>
      <c r="N5" s="81">
        <f>分析係数表!H8</f>
        <v>1.1827414015597823E-2</v>
      </c>
      <c r="O5" s="82">
        <f t="shared" ref="O5:O43" si="4">$M$44*N5</f>
        <v>0.34243283173201899</v>
      </c>
      <c r="P5" s="76">
        <f>分析係数表!C8</f>
        <v>0.32915796798886565</v>
      </c>
      <c r="Q5" s="82">
        <f t="shared" ref="Q5:Q38" si="5">O5*P5</f>
        <v>0.11271449506558452</v>
      </c>
      <c r="R5" s="83">
        <f t="array" ref="R5:R43">MMULT(逆行列係数!C5:AO43,'27'!Q5:Q43)</f>
        <v>0.14452991810471638</v>
      </c>
      <c r="S5" s="84">
        <f t="shared" ref="S5:S38" si="6">I5+R5</f>
        <v>0.15032581360680905</v>
      </c>
      <c r="T5" s="85">
        <f>分析係数表!F8</f>
        <v>0.45172764227642276</v>
      </c>
      <c r="U5" s="86">
        <f t="shared" ref="U5:U38" si="7">S5*T5</f>
        <v>6.7906325353888838E-2</v>
      </c>
      <c r="V5" s="87">
        <f>分析係数表!D8</f>
        <v>0.19461382113821138</v>
      </c>
      <c r="W5" s="88">
        <f t="shared" ref="W5:W38" si="8">ROUND(S5*V5,0)</f>
        <v>0</v>
      </c>
      <c r="X5" s="76">
        <f>分析係数表!E8</f>
        <v>6.0467479674796751E-2</v>
      </c>
      <c r="Y5" s="89">
        <f t="shared" ref="Y5:Y38" si="9">ROUND(S5*X5,0)</f>
        <v>0</v>
      </c>
    </row>
    <row r="6" spans="1:25" x14ac:dyDescent="0.2">
      <c r="A6" s="6" t="s">
        <v>220</v>
      </c>
      <c r="B6" s="5" t="s">
        <v>266</v>
      </c>
      <c r="C6" s="90"/>
      <c r="D6" s="76">
        <f>投入係数表!AC6</f>
        <v>0</v>
      </c>
      <c r="E6" s="77">
        <f t="shared" si="0"/>
        <v>0</v>
      </c>
      <c r="F6" s="76">
        <f>分析係数表!C9</f>
        <v>0.9329896907216495</v>
      </c>
      <c r="G6" s="77">
        <f t="shared" si="1"/>
        <v>0</v>
      </c>
      <c r="H6" s="77">
        <v>2.1987496749532303E-3</v>
      </c>
      <c r="I6" s="77">
        <f t="shared" si="2"/>
        <v>2.1987496749532303E-3</v>
      </c>
      <c r="J6" s="76">
        <f>分析係数表!G9</f>
        <v>0.24615384615384617</v>
      </c>
      <c r="K6" s="78">
        <f t="shared" si="3"/>
        <v>5.4123068921925672E-4</v>
      </c>
      <c r="L6" s="79"/>
      <c r="M6" s="80"/>
      <c r="N6" s="81">
        <f>分析係数表!H9</f>
        <v>6.1718004825225836E-4</v>
      </c>
      <c r="O6" s="82">
        <f t="shared" si="4"/>
        <v>1.7868885906319777E-2</v>
      </c>
      <c r="P6" s="76">
        <f>分析係数表!C9</f>
        <v>0.9329896907216495</v>
      </c>
      <c r="Q6" s="82">
        <f t="shared" si="5"/>
        <v>1.6671486335277732E-2</v>
      </c>
      <c r="R6" s="83">
        <v>2.1722785273786474E-2</v>
      </c>
      <c r="S6" s="84">
        <f t="shared" si="6"/>
        <v>2.3921534948739706E-2</v>
      </c>
      <c r="T6" s="85">
        <f>分析係数表!F9</f>
        <v>0.67179487179487174</v>
      </c>
      <c r="U6" s="86">
        <f t="shared" si="7"/>
        <v>1.6070364504025134E-2</v>
      </c>
      <c r="V6" s="87">
        <f>分析係数表!D9</f>
        <v>0.1076923076923077</v>
      </c>
      <c r="W6" s="88">
        <f t="shared" si="8"/>
        <v>0</v>
      </c>
      <c r="X6" s="76">
        <f>分析係数表!E9</f>
        <v>3.0769230769230771E-2</v>
      </c>
      <c r="Y6" s="89">
        <f t="shared" si="9"/>
        <v>0</v>
      </c>
    </row>
    <row r="7" spans="1:25" x14ac:dyDescent="0.2">
      <c r="A7" s="6" t="s">
        <v>221</v>
      </c>
      <c r="B7" s="5" t="s">
        <v>267</v>
      </c>
      <c r="C7" s="90"/>
      <c r="D7" s="76">
        <f>投入係数表!AC7</f>
        <v>0</v>
      </c>
      <c r="E7" s="77">
        <f t="shared" si="0"/>
        <v>0</v>
      </c>
      <c r="F7" s="76">
        <f>分析係数表!C10</f>
        <v>0</v>
      </c>
      <c r="G7" s="77">
        <f t="shared" si="1"/>
        <v>0</v>
      </c>
      <c r="H7" s="77">
        <v>0</v>
      </c>
      <c r="I7" s="77">
        <f t="shared" si="2"/>
        <v>0</v>
      </c>
      <c r="J7" s="76">
        <f>分析係数表!G10</f>
        <v>0</v>
      </c>
      <c r="K7" s="78">
        <f t="shared" si="3"/>
        <v>0</v>
      </c>
      <c r="L7" s="79"/>
      <c r="M7" s="80"/>
      <c r="N7" s="81">
        <f>分析係数表!H10</f>
        <v>1.2006957302362117E-3</v>
      </c>
      <c r="O7" s="82">
        <f t="shared" si="4"/>
        <v>3.4763105308658476E-2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222</v>
      </c>
      <c r="B8" s="5" t="s">
        <v>27</v>
      </c>
      <c r="C8" s="90"/>
      <c r="D8" s="76">
        <f>投入係数表!AC8</f>
        <v>0</v>
      </c>
      <c r="E8" s="77">
        <f t="shared" si="0"/>
        <v>0</v>
      </c>
      <c r="F8" s="76">
        <f>分析係数表!C11</f>
        <v>2.4090210148641766E-2</v>
      </c>
      <c r="G8" s="77">
        <f t="shared" si="1"/>
        <v>0</v>
      </c>
      <c r="H8" s="77">
        <v>7.2779389641964278E-3</v>
      </c>
      <c r="I8" s="77">
        <f t="shared" si="2"/>
        <v>7.2779389641964278E-3</v>
      </c>
      <c r="J8" s="76">
        <f>分析係数表!G11</f>
        <v>0.35</v>
      </c>
      <c r="K8" s="78">
        <f t="shared" si="3"/>
        <v>2.5472786374687497E-3</v>
      </c>
      <c r="L8" s="79"/>
      <c r="M8" s="80"/>
      <c r="N8" s="81">
        <f>分析係数表!H11</f>
        <v>-2.2442910845536666E-5</v>
      </c>
      <c r="O8" s="82">
        <f t="shared" si="4"/>
        <v>-6.4977766932071922E-4</v>
      </c>
      <c r="P8" s="76">
        <f>分析係数表!C11</f>
        <v>2.4090210148641766E-2</v>
      </c>
      <c r="Q8" s="82">
        <f t="shared" si="5"/>
        <v>-1.5653280603830784E-5</v>
      </c>
      <c r="R8" s="83">
        <v>2.9471708893777666E-3</v>
      </c>
      <c r="S8" s="84">
        <f t="shared" si="6"/>
        <v>1.0225109853574194E-2</v>
      </c>
      <c r="T8" s="85">
        <f>分析係数表!F11</f>
        <v>0.57857142857142863</v>
      </c>
      <c r="U8" s="86">
        <f t="shared" si="7"/>
        <v>5.9159564152822123E-3</v>
      </c>
      <c r="V8" s="87">
        <f>分析係数表!D11</f>
        <v>7.1428571428571426E-3</v>
      </c>
      <c r="W8" s="88">
        <f t="shared" si="8"/>
        <v>0</v>
      </c>
      <c r="X8" s="76">
        <f>分析係数表!E11</f>
        <v>7.1428571428571426E-3</v>
      </c>
      <c r="Y8" s="89">
        <f t="shared" si="9"/>
        <v>0</v>
      </c>
    </row>
    <row r="9" spans="1:25" x14ac:dyDescent="0.2">
      <c r="A9" s="6" t="s">
        <v>223</v>
      </c>
      <c r="B9" s="5" t="s">
        <v>191</v>
      </c>
      <c r="C9" s="90"/>
      <c r="D9" s="76">
        <f>投入係数表!AC9</f>
        <v>1.2952528981283597E-4</v>
      </c>
      <c r="E9" s="77">
        <f t="shared" si="0"/>
        <v>1.2952528981283597E-2</v>
      </c>
      <c r="F9" s="76">
        <f>分析係数表!C12</f>
        <v>6.9119669876203549E-2</v>
      </c>
      <c r="G9" s="77">
        <f t="shared" si="1"/>
        <v>8.9527452724828132E-4</v>
      </c>
      <c r="H9" s="77">
        <v>1.6818886092442612E-3</v>
      </c>
      <c r="I9" s="77">
        <f t="shared" si="2"/>
        <v>1.6818886092442612E-3</v>
      </c>
      <c r="J9" s="76">
        <f>分析係数表!G12</f>
        <v>0.14290902487742874</v>
      </c>
      <c r="K9" s="78">
        <f t="shared" si="3"/>
        <v>2.4035706109955214E-4</v>
      </c>
      <c r="L9" s="79"/>
      <c r="M9" s="80"/>
      <c r="N9" s="81">
        <f>分析係数表!H12</f>
        <v>9.3328844751164222E-2</v>
      </c>
      <c r="O9" s="82">
        <f t="shared" si="4"/>
        <v>2.7021004378702105</v>
      </c>
      <c r="P9" s="76">
        <f>分析係数表!C12</f>
        <v>6.9119669876203549E-2</v>
      </c>
      <c r="Q9" s="82">
        <f t="shared" si="5"/>
        <v>0.18676829023793401</v>
      </c>
      <c r="R9" s="83">
        <v>0.20700725250009386</v>
      </c>
      <c r="S9" s="84">
        <f t="shared" si="6"/>
        <v>0.20868914110933812</v>
      </c>
      <c r="T9" s="85">
        <f>分析係数表!F12</f>
        <v>0.29616851280188849</v>
      </c>
      <c r="U9" s="86">
        <f t="shared" si="7"/>
        <v>6.1807152560256123E-2</v>
      </c>
      <c r="V9" s="87">
        <f>分析係数表!D12</f>
        <v>3.0506627928091518E-2</v>
      </c>
      <c r="W9" s="88">
        <f t="shared" si="8"/>
        <v>0</v>
      </c>
      <c r="X9" s="76">
        <f>分析係数表!E12</f>
        <v>2.6874886508080623E-2</v>
      </c>
      <c r="Y9" s="89">
        <f t="shared" si="9"/>
        <v>0</v>
      </c>
    </row>
    <row r="10" spans="1:25" x14ac:dyDescent="0.2">
      <c r="A10" s="6" t="s">
        <v>224</v>
      </c>
      <c r="B10" s="5" t="s">
        <v>28</v>
      </c>
      <c r="C10" s="90"/>
      <c r="D10" s="76">
        <f>投入係数表!AC10</f>
        <v>4.4686224985428409E-3</v>
      </c>
      <c r="E10" s="77">
        <f t="shared" si="0"/>
        <v>0.44686224985428408</v>
      </c>
      <c r="F10" s="76">
        <f>分析係数表!C13</f>
        <v>0</v>
      </c>
      <c r="G10" s="77">
        <f t="shared" si="1"/>
        <v>0</v>
      </c>
      <c r="H10" s="77">
        <v>0</v>
      </c>
      <c r="I10" s="77">
        <f t="shared" si="2"/>
        <v>0</v>
      </c>
      <c r="J10" s="76">
        <f>分析係数表!G13</f>
        <v>0.24503449717750367</v>
      </c>
      <c r="K10" s="78">
        <f t="shared" si="3"/>
        <v>0</v>
      </c>
      <c r="L10" s="79"/>
      <c r="M10" s="80"/>
      <c r="N10" s="81">
        <f>分析係数表!H13</f>
        <v>1.4329798574875161E-2</v>
      </c>
      <c r="O10" s="82">
        <f t="shared" si="4"/>
        <v>0.41488304186127917</v>
      </c>
      <c r="P10" s="76">
        <f>分析係数表!C13</f>
        <v>0</v>
      </c>
      <c r="Q10" s="82">
        <f t="shared" si="5"/>
        <v>0</v>
      </c>
      <c r="R10" s="83">
        <v>0</v>
      </c>
      <c r="S10" s="84">
        <f t="shared" si="6"/>
        <v>0</v>
      </c>
      <c r="T10" s="85">
        <f>分析係数表!F13</f>
        <v>0.38229144888145516</v>
      </c>
      <c r="U10" s="86">
        <f t="shared" si="7"/>
        <v>0</v>
      </c>
      <c r="V10" s="87">
        <f>分析係数表!D13</f>
        <v>0.18806188584570355</v>
      </c>
      <c r="W10" s="88">
        <f t="shared" si="8"/>
        <v>0</v>
      </c>
      <c r="X10" s="76">
        <f>分析係数表!E13</f>
        <v>0.14384277650010455</v>
      </c>
      <c r="Y10" s="89">
        <f t="shared" si="9"/>
        <v>0</v>
      </c>
    </row>
    <row r="11" spans="1:25" x14ac:dyDescent="0.2">
      <c r="A11" s="6" t="s">
        <v>225</v>
      </c>
      <c r="B11" s="5" t="s">
        <v>268</v>
      </c>
      <c r="C11" s="90"/>
      <c r="D11" s="76">
        <f>投入係数表!AC11</f>
        <v>8.4191438378343371E-3</v>
      </c>
      <c r="E11" s="77">
        <f t="shared" si="0"/>
        <v>0.84191438378343375</v>
      </c>
      <c r="F11" s="76">
        <f>分析係数表!C14</f>
        <v>0.13476611883691525</v>
      </c>
      <c r="G11" s="77">
        <f t="shared" si="1"/>
        <v>0.11346153389546651</v>
      </c>
      <c r="H11" s="77">
        <v>0.17319926223807258</v>
      </c>
      <c r="I11" s="77">
        <f t="shared" si="2"/>
        <v>0.17319926223807258</v>
      </c>
      <c r="J11" s="76">
        <f>分析係数表!G14</f>
        <v>0.15992647058823528</v>
      </c>
      <c r="K11" s="78">
        <f t="shared" si="3"/>
        <v>2.7699146718221164E-2</v>
      </c>
      <c r="L11" s="79"/>
      <c r="M11" s="80"/>
      <c r="N11" s="81">
        <f>分析係数表!H14</f>
        <v>1.1894742748134433E-3</v>
      </c>
      <c r="O11" s="82">
        <f t="shared" si="4"/>
        <v>3.4438216473998119E-2</v>
      </c>
      <c r="P11" s="76">
        <f>分析係数表!C14</f>
        <v>0.13476611883691525</v>
      </c>
      <c r="Q11" s="82">
        <f t="shared" si="5"/>
        <v>4.6411047738662429E-3</v>
      </c>
      <c r="R11" s="83">
        <v>4.6431705928630808E-2</v>
      </c>
      <c r="S11" s="84">
        <f t="shared" si="6"/>
        <v>0.21963096816670338</v>
      </c>
      <c r="T11" s="85">
        <f>分析係数表!F14</f>
        <v>0.29852941176470588</v>
      </c>
      <c r="U11" s="86">
        <f t="shared" si="7"/>
        <v>6.5566303732118802E-2</v>
      </c>
      <c r="V11" s="87">
        <f>分析係数表!D14</f>
        <v>5.2205882352941178E-2</v>
      </c>
      <c r="W11" s="88">
        <f t="shared" si="8"/>
        <v>0</v>
      </c>
      <c r="X11" s="76">
        <f>分析係数表!E14</f>
        <v>3.6397058823529414E-2</v>
      </c>
      <c r="Y11" s="89">
        <f t="shared" si="9"/>
        <v>0</v>
      </c>
    </row>
    <row r="12" spans="1:25" x14ac:dyDescent="0.2">
      <c r="A12" s="6" t="s">
        <v>226</v>
      </c>
      <c r="B12" s="5" t="s">
        <v>29</v>
      </c>
      <c r="C12" s="90"/>
      <c r="D12" s="76">
        <f>投入係数表!AC12</f>
        <v>0</v>
      </c>
      <c r="E12" s="77">
        <f t="shared" si="0"/>
        <v>0</v>
      </c>
      <c r="F12" s="76">
        <f>分析係数表!C15</f>
        <v>0</v>
      </c>
      <c r="G12" s="77">
        <f t="shared" si="1"/>
        <v>0</v>
      </c>
      <c r="H12" s="77">
        <v>0</v>
      </c>
      <c r="I12" s="77">
        <f t="shared" si="2"/>
        <v>0</v>
      </c>
      <c r="J12" s="76">
        <f>分析係数表!G15</f>
        <v>9.5137420718816063E-2</v>
      </c>
      <c r="K12" s="78">
        <f t="shared" si="3"/>
        <v>0</v>
      </c>
      <c r="L12" s="79"/>
      <c r="M12" s="80"/>
      <c r="N12" s="81">
        <f>分析係数表!H15</f>
        <v>8.595634853840543E-3</v>
      </c>
      <c r="O12" s="82">
        <f t="shared" si="4"/>
        <v>0.24886484734983544</v>
      </c>
      <c r="P12" s="76">
        <f>分析係数表!C15</f>
        <v>0</v>
      </c>
      <c r="Q12" s="82">
        <f t="shared" si="5"/>
        <v>0</v>
      </c>
      <c r="R12" s="83">
        <v>0</v>
      </c>
      <c r="S12" s="84">
        <f t="shared" si="6"/>
        <v>0</v>
      </c>
      <c r="T12" s="85">
        <f>分析係数表!F15</f>
        <v>0.30443974630021142</v>
      </c>
      <c r="U12" s="86">
        <f t="shared" si="7"/>
        <v>0</v>
      </c>
      <c r="V12" s="87">
        <f>分析係数表!D15</f>
        <v>2.5369978858350951E-2</v>
      </c>
      <c r="W12" s="88">
        <f t="shared" si="8"/>
        <v>0</v>
      </c>
      <c r="X12" s="76">
        <f>分析係数表!E15</f>
        <v>2.1141649048625793E-2</v>
      </c>
      <c r="Y12" s="89">
        <f t="shared" si="9"/>
        <v>0</v>
      </c>
    </row>
    <row r="13" spans="1:25" x14ac:dyDescent="0.2">
      <c r="A13" s="6" t="s">
        <v>227</v>
      </c>
      <c r="B13" s="5" t="s">
        <v>30</v>
      </c>
      <c r="C13" s="90"/>
      <c r="D13" s="76">
        <f>投入係数表!AC13</f>
        <v>1.6190661226604495E-3</v>
      </c>
      <c r="E13" s="77">
        <f t="shared" si="0"/>
        <v>0.16190661226604494</v>
      </c>
      <c r="F13" s="76">
        <f>分析係数表!C16</f>
        <v>4.9817336433078729E-2</v>
      </c>
      <c r="G13" s="77">
        <f t="shared" si="1"/>
        <v>8.0657561739975927E-3</v>
      </c>
      <c r="H13" s="77">
        <v>1.3608273007163142E-2</v>
      </c>
      <c r="I13" s="77">
        <f t="shared" si="2"/>
        <v>1.3608273007163142E-2</v>
      </c>
      <c r="J13" s="76">
        <f>分析係数表!G16</f>
        <v>3.313253012048193E-2</v>
      </c>
      <c r="K13" s="78">
        <f t="shared" si="3"/>
        <v>4.5087651529757404E-4</v>
      </c>
      <c r="L13" s="79"/>
      <c r="M13" s="80"/>
      <c r="N13" s="81">
        <f>分析係数表!H16</f>
        <v>1.6966840599225718E-2</v>
      </c>
      <c r="O13" s="82">
        <f t="shared" si="4"/>
        <v>0.49123191800646365</v>
      </c>
      <c r="P13" s="76">
        <f>分析係数表!C16</f>
        <v>4.9817336433078729E-2</v>
      </c>
      <c r="Q13" s="82">
        <f t="shared" si="5"/>
        <v>2.4471865725994545E-2</v>
      </c>
      <c r="R13" s="83">
        <v>2.9823362481102948E-2</v>
      </c>
      <c r="S13" s="84">
        <f t="shared" si="6"/>
        <v>4.343163548826609E-2</v>
      </c>
      <c r="T13" s="85">
        <f>分析係数表!F16</f>
        <v>0.28614457831325302</v>
      </c>
      <c r="U13" s="86">
        <f t="shared" si="7"/>
        <v>1.2427727022244815E-2</v>
      </c>
      <c r="V13" s="87">
        <f>分析係数表!D16</f>
        <v>3.0120481927710843E-2</v>
      </c>
      <c r="W13" s="88">
        <f t="shared" si="8"/>
        <v>0</v>
      </c>
      <c r="X13" s="76">
        <f>分析係数表!E16</f>
        <v>1.8072289156626505E-2</v>
      </c>
      <c r="Y13" s="89">
        <f t="shared" si="9"/>
        <v>0</v>
      </c>
    </row>
    <row r="14" spans="1:25" x14ac:dyDescent="0.2">
      <c r="A14" s="6" t="s">
        <v>2</v>
      </c>
      <c r="B14" s="5" t="s">
        <v>365</v>
      </c>
      <c r="C14" s="90"/>
      <c r="D14" s="76">
        <f>投入係数表!AC14</f>
        <v>5.3752995272326924E-3</v>
      </c>
      <c r="E14" s="77">
        <f t="shared" si="0"/>
        <v>0.5375299527232692</v>
      </c>
      <c r="F14" s="76">
        <f>分析係数表!C17</f>
        <v>0.15217391304347827</v>
      </c>
      <c r="G14" s="77">
        <f t="shared" si="1"/>
        <v>8.179803628397575E-2</v>
      </c>
      <c r="H14" s="77">
        <v>0.10998533147359024</v>
      </c>
      <c r="I14" s="77">
        <f t="shared" si="2"/>
        <v>0.10998533147359024</v>
      </c>
      <c r="J14" s="76">
        <f>分析係数表!G17</f>
        <v>0.21460800902425267</v>
      </c>
      <c r="K14" s="78">
        <f t="shared" si="3"/>
        <v>2.3603733009419675E-2</v>
      </c>
      <c r="L14" s="79"/>
      <c r="M14" s="80"/>
      <c r="N14" s="81">
        <f>分析係数表!H17</f>
        <v>2.9400213207653033E-3</v>
      </c>
      <c r="O14" s="82">
        <f t="shared" si="4"/>
        <v>8.5120874681014216E-2</v>
      </c>
      <c r="P14" s="76">
        <f>分析係数表!C17</f>
        <v>0.15217391304347827</v>
      </c>
      <c r="Q14" s="82">
        <f t="shared" si="5"/>
        <v>1.2953176581893468E-2</v>
      </c>
      <c r="R14" s="83">
        <v>3.3086530276121767E-2</v>
      </c>
      <c r="S14" s="84">
        <f t="shared" si="6"/>
        <v>0.14307186174971201</v>
      </c>
      <c r="T14" s="85">
        <f>分析係数表!F17</f>
        <v>0.3288212069937958</v>
      </c>
      <c r="U14" s="86">
        <f t="shared" si="7"/>
        <v>4.7045062267389789E-2</v>
      </c>
      <c r="V14" s="87">
        <f>分析係数表!D17</f>
        <v>7.4732092498589961E-2</v>
      </c>
      <c r="W14" s="88">
        <f t="shared" si="8"/>
        <v>0</v>
      </c>
      <c r="X14" s="76">
        <f>分析係数表!E17</f>
        <v>6.9655950366610264E-2</v>
      </c>
      <c r="Y14" s="89">
        <f t="shared" si="9"/>
        <v>0</v>
      </c>
    </row>
    <row r="15" spans="1:25" x14ac:dyDescent="0.2">
      <c r="A15" s="6" t="s">
        <v>3</v>
      </c>
      <c r="B15" s="5" t="s">
        <v>31</v>
      </c>
      <c r="C15" s="90"/>
      <c r="D15" s="76">
        <f>投入係数表!AC15</f>
        <v>1.9428793471925395E-4</v>
      </c>
      <c r="E15" s="77">
        <f t="shared" si="0"/>
        <v>1.9428793471925394E-2</v>
      </c>
      <c r="F15" s="76">
        <f>分析係数表!C18</f>
        <v>0.51625386996904021</v>
      </c>
      <c r="G15" s="77">
        <f t="shared" si="1"/>
        <v>1.003018981871071E-2</v>
      </c>
      <c r="H15" s="77">
        <v>3.4160268151293263E-2</v>
      </c>
      <c r="I15" s="77">
        <f t="shared" si="2"/>
        <v>3.4160268151293263E-2</v>
      </c>
      <c r="J15" s="76">
        <f>分析係数表!G18</f>
        <v>0.21552579365079366</v>
      </c>
      <c r="K15" s="78">
        <f t="shared" si="3"/>
        <v>7.3624189046314105E-3</v>
      </c>
      <c r="L15" s="79"/>
      <c r="M15" s="80"/>
      <c r="N15" s="81">
        <f>分析係数表!H18</f>
        <v>4.488582169107333E-4</v>
      </c>
      <c r="O15" s="82">
        <f t="shared" si="4"/>
        <v>1.2995553386414383E-2</v>
      </c>
      <c r="P15" s="76">
        <f>分析係数表!C18</f>
        <v>0.51625386996904021</v>
      </c>
      <c r="Q15" s="82">
        <f t="shared" si="5"/>
        <v>6.709004728125691E-3</v>
      </c>
      <c r="R15" s="83">
        <v>2.1675138560900784E-2</v>
      </c>
      <c r="S15" s="84">
        <f t="shared" si="6"/>
        <v>5.5835406712194044E-2</v>
      </c>
      <c r="T15" s="85">
        <f>分析係数表!F18</f>
        <v>0.45783730158730157</v>
      </c>
      <c r="U15" s="86">
        <f t="shared" si="7"/>
        <v>2.5563531942140429E-2</v>
      </c>
      <c r="V15" s="87">
        <f>分析係数表!D18</f>
        <v>4.1418650793650792E-2</v>
      </c>
      <c r="W15" s="88">
        <f t="shared" si="8"/>
        <v>0</v>
      </c>
      <c r="X15" s="76">
        <f>分析係数表!E18</f>
        <v>3.8690476190476192E-2</v>
      </c>
      <c r="Y15" s="89">
        <f t="shared" si="9"/>
        <v>0</v>
      </c>
    </row>
    <row r="16" spans="1:25" x14ac:dyDescent="0.2">
      <c r="A16" s="6" t="s">
        <v>4</v>
      </c>
      <c r="B16" s="5" t="s">
        <v>32</v>
      </c>
      <c r="C16" s="90"/>
      <c r="D16" s="76">
        <f>投入係数表!AC16</f>
        <v>0</v>
      </c>
      <c r="E16" s="77">
        <f t="shared" si="0"/>
        <v>0</v>
      </c>
      <c r="F16" s="76">
        <f>分析係数表!C19</f>
        <v>8.2563671984326903E-2</v>
      </c>
      <c r="G16" s="77">
        <f t="shared" si="1"/>
        <v>0</v>
      </c>
      <c r="H16" s="77">
        <v>3.8948958924921893E-3</v>
      </c>
      <c r="I16" s="77">
        <f t="shared" si="2"/>
        <v>3.8948958924921893E-3</v>
      </c>
      <c r="J16" s="76">
        <f>分析係数表!G19</f>
        <v>5.7971014492753624E-2</v>
      </c>
      <c r="K16" s="78">
        <f t="shared" si="3"/>
        <v>2.2579106623143126E-4</v>
      </c>
      <c r="L16" s="79"/>
      <c r="M16" s="80"/>
      <c r="N16" s="81">
        <f>分析係数表!H19</f>
        <v>-1.1221455422768333E-4</v>
      </c>
      <c r="O16" s="82">
        <f t="shared" si="4"/>
        <v>-3.2488883466035958E-3</v>
      </c>
      <c r="P16" s="76">
        <f>分析係数表!C19</f>
        <v>8.2563671984326903E-2</v>
      </c>
      <c r="Q16" s="82">
        <f t="shared" si="5"/>
        <v>-2.6824015176268146E-4</v>
      </c>
      <c r="R16" s="83">
        <v>2.0002794102314302E-3</v>
      </c>
      <c r="S16" s="84">
        <f t="shared" si="6"/>
        <v>5.8951753027236195E-3</v>
      </c>
      <c r="T16" s="85">
        <f>分析係数表!F19</f>
        <v>0.2402745995423341</v>
      </c>
      <c r="U16" s="86">
        <f t="shared" si="7"/>
        <v>1.4164608850937759E-3</v>
      </c>
      <c r="V16" s="87">
        <f>分析係数表!D19</f>
        <v>4.6529366895499621E-2</v>
      </c>
      <c r="W16" s="88">
        <f t="shared" si="8"/>
        <v>0</v>
      </c>
      <c r="X16" s="76">
        <f>分析係数表!E19</f>
        <v>5.1106025934401222E-2</v>
      </c>
      <c r="Y16" s="89">
        <f t="shared" si="9"/>
        <v>0</v>
      </c>
    </row>
    <row r="17" spans="1:25" x14ac:dyDescent="0.2">
      <c r="A17" s="6" t="s">
        <v>5</v>
      </c>
      <c r="B17" s="5" t="s">
        <v>33</v>
      </c>
      <c r="C17" s="90"/>
      <c r="D17" s="76">
        <f>投入係数表!AC17</f>
        <v>0</v>
      </c>
      <c r="E17" s="77">
        <f t="shared" si="0"/>
        <v>0</v>
      </c>
      <c r="F17" s="76">
        <f>分析係数表!C20</f>
        <v>2.7239392352016778E-2</v>
      </c>
      <c r="G17" s="77">
        <f t="shared" si="1"/>
        <v>0</v>
      </c>
      <c r="H17" s="77">
        <v>1.0057511815499019E-3</v>
      </c>
      <c r="I17" s="77">
        <f t="shared" si="2"/>
        <v>1.0057511815499019E-3</v>
      </c>
      <c r="J17" s="76">
        <f>分析係数表!G20</f>
        <v>0.10507246376811594</v>
      </c>
      <c r="K17" s="78">
        <f t="shared" si="3"/>
        <v>1.0567675458314186E-4</v>
      </c>
      <c r="L17" s="79"/>
      <c r="M17" s="80"/>
      <c r="N17" s="81">
        <f>分析係数表!H20</f>
        <v>5.610727711384166E-4</v>
      </c>
      <c r="O17" s="82">
        <f t="shared" si="4"/>
        <v>1.6244441733017978E-2</v>
      </c>
      <c r="P17" s="76">
        <f>分析係数表!C20</f>
        <v>2.7239392352016778E-2</v>
      </c>
      <c r="Q17" s="82">
        <f t="shared" si="5"/>
        <v>4.4248872190515208E-4</v>
      </c>
      <c r="R17" s="83">
        <v>1.4697588408336753E-3</v>
      </c>
      <c r="S17" s="84">
        <f t="shared" si="6"/>
        <v>2.475510022383577E-3</v>
      </c>
      <c r="T17" s="85">
        <f>分析係数表!F20</f>
        <v>0.2318840579710145</v>
      </c>
      <c r="U17" s="86">
        <f t="shared" si="7"/>
        <v>5.740313095382207E-4</v>
      </c>
      <c r="V17" s="87">
        <f>分析係数表!D20</f>
        <v>0</v>
      </c>
      <c r="W17" s="88">
        <f t="shared" si="8"/>
        <v>0</v>
      </c>
      <c r="X17" s="76">
        <f>分析係数表!E20</f>
        <v>0</v>
      </c>
      <c r="Y17" s="89">
        <f t="shared" si="9"/>
        <v>0</v>
      </c>
    </row>
    <row r="18" spans="1:25" x14ac:dyDescent="0.2">
      <c r="A18" s="6" t="s">
        <v>6</v>
      </c>
      <c r="B18" s="5" t="s">
        <v>34</v>
      </c>
      <c r="C18" s="90"/>
      <c r="D18" s="76">
        <f>投入係数表!AC18</f>
        <v>3.0438443106016451E-3</v>
      </c>
      <c r="E18" s="77">
        <f t="shared" si="0"/>
        <v>0.3043844310601645</v>
      </c>
      <c r="F18" s="76">
        <f>分析係数表!C21</f>
        <v>0.24117205108940643</v>
      </c>
      <c r="G18" s="77">
        <f t="shared" si="1"/>
        <v>7.3409017558461895E-2</v>
      </c>
      <c r="H18" s="77">
        <v>9.2859384734085407E-2</v>
      </c>
      <c r="I18" s="77">
        <f t="shared" si="2"/>
        <v>9.2859384734085407E-2</v>
      </c>
      <c r="J18" s="76">
        <f>分析係数表!G21</f>
        <v>0.28520236087689715</v>
      </c>
      <c r="K18" s="78">
        <f t="shared" si="3"/>
        <v>2.6483715755737259E-2</v>
      </c>
      <c r="L18" s="79"/>
      <c r="M18" s="80"/>
      <c r="N18" s="81">
        <f>分析係数表!H21</f>
        <v>9.4260225551254001E-4</v>
      </c>
      <c r="O18" s="82">
        <f t="shared" si="4"/>
        <v>2.7290662111470208E-2</v>
      </c>
      <c r="P18" s="76">
        <f>分析係数表!C21</f>
        <v>0.24117205108940643</v>
      </c>
      <c r="Q18" s="82">
        <f t="shared" si="5"/>
        <v>6.5817449570112216E-3</v>
      </c>
      <c r="R18" s="83">
        <v>1.9379938779936805E-2</v>
      </c>
      <c r="S18" s="84">
        <f t="shared" si="6"/>
        <v>0.11223932351402222</v>
      </c>
      <c r="T18" s="85">
        <f>分析係数表!F21</f>
        <v>0.42559021922428331</v>
      </c>
      <c r="U18" s="86">
        <f t="shared" si="7"/>
        <v>4.7767958299917972E-2</v>
      </c>
      <c r="V18" s="87">
        <f>分析係数表!D21</f>
        <v>8.8743676222596962E-2</v>
      </c>
      <c r="W18" s="88">
        <f t="shared" si="8"/>
        <v>0</v>
      </c>
      <c r="X18" s="76">
        <f>分析係数表!E21</f>
        <v>7.2512647554806076E-2</v>
      </c>
      <c r="Y18" s="89">
        <f t="shared" si="9"/>
        <v>0</v>
      </c>
    </row>
    <row r="19" spans="1:25" x14ac:dyDescent="0.2">
      <c r="A19" s="6" t="s">
        <v>7</v>
      </c>
      <c r="B19" s="5" t="s">
        <v>269</v>
      </c>
      <c r="C19" s="90"/>
      <c r="D19" s="76">
        <f>投入係数表!AC19</f>
        <v>0</v>
      </c>
      <c r="E19" s="77">
        <f t="shared" si="0"/>
        <v>0</v>
      </c>
      <c r="F19" s="76">
        <f>分析係数表!C22</f>
        <v>3.5323801513877262E-2</v>
      </c>
      <c r="G19" s="77">
        <f t="shared" si="1"/>
        <v>0</v>
      </c>
      <c r="H19" s="77">
        <v>1.7156334787348051E-3</v>
      </c>
      <c r="I19" s="77">
        <f t="shared" si="2"/>
        <v>1.7156334787348051E-3</v>
      </c>
      <c r="J19" s="76">
        <f>分析係数表!G22</f>
        <v>0.19469026548672566</v>
      </c>
      <c r="K19" s="78">
        <f t="shared" si="3"/>
        <v>3.3401713745279392E-4</v>
      </c>
      <c r="L19" s="79"/>
      <c r="M19" s="80"/>
      <c r="N19" s="81">
        <f>分析係数表!H22</f>
        <v>4.4885821691073332E-5</v>
      </c>
      <c r="O19" s="82">
        <f t="shared" si="4"/>
        <v>1.2995553386414384E-3</v>
      </c>
      <c r="P19" s="76">
        <f>分析係数表!C22</f>
        <v>3.5323801513877262E-2</v>
      </c>
      <c r="Q19" s="82">
        <f t="shared" si="5"/>
        <v>4.5905234838469724E-5</v>
      </c>
      <c r="R19" s="83">
        <v>5.6342428326907321E-4</v>
      </c>
      <c r="S19" s="84">
        <f t="shared" si="6"/>
        <v>2.2790577620038785E-3</v>
      </c>
      <c r="T19" s="85">
        <f>分析係数表!F22</f>
        <v>0.41199606686332352</v>
      </c>
      <c r="U19" s="86">
        <f t="shared" si="7"/>
        <v>9.3896283409992639E-4</v>
      </c>
      <c r="V19" s="87">
        <f>分析係数表!D22</f>
        <v>8.6529006882989187E-2</v>
      </c>
      <c r="W19" s="88">
        <f t="shared" si="8"/>
        <v>0</v>
      </c>
      <c r="X19" s="76">
        <f>分析係数表!E22</f>
        <v>8.9478859390363819E-2</v>
      </c>
      <c r="Y19" s="89">
        <f t="shared" si="9"/>
        <v>0</v>
      </c>
    </row>
    <row r="20" spans="1:25" x14ac:dyDescent="0.2">
      <c r="A20" s="6" t="s">
        <v>8</v>
      </c>
      <c r="B20" s="5" t="s">
        <v>270</v>
      </c>
      <c r="C20" s="90"/>
      <c r="D20" s="76">
        <f>投入係数表!AC20</f>
        <v>0</v>
      </c>
      <c r="E20" s="77">
        <f t="shared" si="0"/>
        <v>0</v>
      </c>
      <c r="F20" s="76">
        <f>分析係数表!C23</f>
        <v>0</v>
      </c>
      <c r="G20" s="77">
        <f t="shared" si="1"/>
        <v>0</v>
      </c>
      <c r="H20" s="77">
        <v>0</v>
      </c>
      <c r="I20" s="77">
        <f t="shared" si="2"/>
        <v>0</v>
      </c>
      <c r="J20" s="76">
        <f>分析係数表!G23</f>
        <v>0.21571476472560636</v>
      </c>
      <c r="K20" s="78">
        <f t="shared" si="3"/>
        <v>0</v>
      </c>
      <c r="L20" s="79"/>
      <c r="M20" s="80"/>
      <c r="N20" s="81">
        <f>分析係数表!H23</f>
        <v>2.2442910845536666E-5</v>
      </c>
      <c r="O20" s="82">
        <f t="shared" si="4"/>
        <v>6.4977766932071922E-4</v>
      </c>
      <c r="P20" s="76">
        <f>分析係数表!C23</f>
        <v>0</v>
      </c>
      <c r="Q20" s="82">
        <f t="shared" si="5"/>
        <v>0</v>
      </c>
      <c r="R20" s="83">
        <v>0</v>
      </c>
      <c r="S20" s="84">
        <f t="shared" si="6"/>
        <v>0</v>
      </c>
      <c r="T20" s="85">
        <f>分析係数表!F23</f>
        <v>0.43970045825416343</v>
      </c>
      <c r="U20" s="86">
        <f t="shared" si="7"/>
        <v>0</v>
      </c>
      <c r="V20" s="87">
        <f>分析係数表!D23</f>
        <v>2.7830557728847658E-2</v>
      </c>
      <c r="W20" s="88">
        <f t="shared" si="8"/>
        <v>0</v>
      </c>
      <c r="X20" s="76">
        <f>分析係数表!E23</f>
        <v>2.7159941879959765E-2</v>
      </c>
      <c r="Y20" s="89">
        <f t="shared" si="9"/>
        <v>0</v>
      </c>
    </row>
    <row r="21" spans="1:25" x14ac:dyDescent="0.2">
      <c r="A21" s="6" t="s">
        <v>9</v>
      </c>
      <c r="B21" s="5" t="s">
        <v>271</v>
      </c>
      <c r="C21" s="90"/>
      <c r="D21" s="76">
        <f>投入係数表!AC21</f>
        <v>1.1657276083155237E-3</v>
      </c>
      <c r="E21" s="77">
        <f t="shared" si="0"/>
        <v>0.11657276083155237</v>
      </c>
      <c r="F21" s="76">
        <f>分析係数表!C24</f>
        <v>0.4951060358890701</v>
      </c>
      <c r="G21" s="77">
        <f t="shared" si="1"/>
        <v>5.7715877507954552E-2</v>
      </c>
      <c r="H21" s="77">
        <v>7.7525911293754607E-2</v>
      </c>
      <c r="I21" s="77">
        <f t="shared" si="2"/>
        <v>7.7525911293754607E-2</v>
      </c>
      <c r="J21" s="76">
        <f>分析係数表!G24</f>
        <v>0.20816733067729085</v>
      </c>
      <c r="K21" s="78">
        <f t="shared" si="3"/>
        <v>1.6138362012345333E-2</v>
      </c>
      <c r="L21" s="79"/>
      <c r="M21" s="80"/>
      <c r="N21" s="81">
        <f>分析係数表!H24</f>
        <v>3.5908657352858665E-4</v>
      </c>
      <c r="O21" s="82">
        <f t="shared" si="4"/>
        <v>1.0396442709131508E-2</v>
      </c>
      <c r="P21" s="76">
        <f>分析係数表!C24</f>
        <v>0.4951060358890701</v>
      </c>
      <c r="Q21" s="82">
        <f t="shared" si="5"/>
        <v>5.1473415370659253E-3</v>
      </c>
      <c r="R21" s="83">
        <v>2.5244532799419312E-2</v>
      </c>
      <c r="S21" s="84">
        <f t="shared" si="6"/>
        <v>0.10277044409317392</v>
      </c>
      <c r="T21" s="85">
        <f>分析係数表!F24</f>
        <v>0.39043824701195218</v>
      </c>
      <c r="U21" s="86">
        <f t="shared" si="7"/>
        <v>4.0125512036378659E-2</v>
      </c>
      <c r="V21" s="87">
        <f>分析係数表!D24</f>
        <v>1.4940239043824702E-2</v>
      </c>
      <c r="W21" s="88">
        <f t="shared" si="8"/>
        <v>0</v>
      </c>
      <c r="X21" s="76">
        <f>分析係数表!E24</f>
        <v>1.0956175298804782E-2</v>
      </c>
      <c r="Y21" s="89">
        <f t="shared" si="9"/>
        <v>0</v>
      </c>
    </row>
    <row r="22" spans="1:25" x14ac:dyDescent="0.2">
      <c r="A22" s="6" t="s">
        <v>10</v>
      </c>
      <c r="B22" s="5" t="s">
        <v>272</v>
      </c>
      <c r="C22" s="90"/>
      <c r="D22" s="76">
        <f>投入係数表!AC22</f>
        <v>0</v>
      </c>
      <c r="E22" s="77">
        <f t="shared" si="0"/>
        <v>0</v>
      </c>
      <c r="F22" s="76">
        <f>分析係数表!C25</f>
        <v>2.1697016660209179E-2</v>
      </c>
      <c r="G22" s="77">
        <f t="shared" si="1"/>
        <v>0</v>
      </c>
      <c r="H22" s="77">
        <v>2.248938116365503E-3</v>
      </c>
      <c r="I22" s="77">
        <f t="shared" si="2"/>
        <v>2.248938116365503E-3</v>
      </c>
      <c r="J22" s="76">
        <f>分析係数表!G25</f>
        <v>0.19533527696793002</v>
      </c>
      <c r="K22" s="78">
        <f t="shared" si="3"/>
        <v>4.3929694984399034E-4</v>
      </c>
      <c r="L22" s="79"/>
      <c r="M22" s="80"/>
      <c r="N22" s="81">
        <f>分析係数表!H25</f>
        <v>5.2740840487011166E-4</v>
      </c>
      <c r="O22" s="82">
        <f t="shared" si="4"/>
        <v>1.5269775229036902E-2</v>
      </c>
      <c r="P22" s="76">
        <f>分析係数表!C25</f>
        <v>2.1697016660209179E-2</v>
      </c>
      <c r="Q22" s="82">
        <f t="shared" si="5"/>
        <v>3.3130856754206309E-4</v>
      </c>
      <c r="R22" s="83">
        <v>2.6634602995648966E-3</v>
      </c>
      <c r="S22" s="84">
        <f t="shared" si="6"/>
        <v>4.9123984159303996E-3</v>
      </c>
      <c r="T22" s="85">
        <f>分析係数表!F25</f>
        <v>0.34839650145772594</v>
      </c>
      <c r="U22" s="86">
        <f t="shared" si="7"/>
        <v>1.711462421876626E-3</v>
      </c>
      <c r="V22" s="87">
        <f>分析係数表!D25</f>
        <v>0.22157434402332363</v>
      </c>
      <c r="W22" s="88">
        <f t="shared" si="8"/>
        <v>0</v>
      </c>
      <c r="X22" s="76">
        <f>分析係数表!E25</f>
        <v>0.11661807580174927</v>
      </c>
      <c r="Y22" s="89">
        <f t="shared" si="9"/>
        <v>0</v>
      </c>
    </row>
    <row r="23" spans="1:25" x14ac:dyDescent="0.2">
      <c r="A23" s="6" t="s">
        <v>11</v>
      </c>
      <c r="B23" s="5" t="s">
        <v>35</v>
      </c>
      <c r="C23" s="90"/>
      <c r="D23" s="76">
        <f>投入係数表!AC23</f>
        <v>1.9428793471925395E-4</v>
      </c>
      <c r="E23" s="77">
        <f t="shared" si="0"/>
        <v>1.9428793471925394E-2</v>
      </c>
      <c r="F23" s="76">
        <f>分析係数表!C26</f>
        <v>0.4020083102493075</v>
      </c>
      <c r="G23" s="77">
        <f t="shared" si="1"/>
        <v>7.8105364338315044E-3</v>
      </c>
      <c r="H23" s="77">
        <v>2.6685042073427104E-2</v>
      </c>
      <c r="I23" s="77">
        <f t="shared" si="2"/>
        <v>2.6685042073427104E-2</v>
      </c>
      <c r="J23" s="76">
        <f>分析係数表!G26</f>
        <v>0.19660602354380063</v>
      </c>
      <c r="K23" s="78">
        <f t="shared" si="3"/>
        <v>5.2464400101555194E-3</v>
      </c>
      <c r="L23" s="79"/>
      <c r="M23" s="80"/>
      <c r="N23" s="81">
        <f>分析係数表!H26</f>
        <v>1.0985804858890199E-2</v>
      </c>
      <c r="O23" s="82">
        <f t="shared" si="4"/>
        <v>0.31806616913249208</v>
      </c>
      <c r="P23" s="76">
        <f>分析係数表!C26</f>
        <v>0.4020083102493075</v>
      </c>
      <c r="Q23" s="82">
        <f t="shared" si="5"/>
        <v>0.12786524320042358</v>
      </c>
      <c r="R23" s="83">
        <v>0.14149777549245232</v>
      </c>
      <c r="S23" s="84">
        <f t="shared" si="6"/>
        <v>0.16818281756587944</v>
      </c>
      <c r="T23" s="85">
        <f>分析係数表!F26</f>
        <v>0.33374101819293683</v>
      </c>
      <c r="U23" s="86">
        <f t="shared" si="7"/>
        <v>5.612950477699355E-2</v>
      </c>
      <c r="V23" s="87">
        <f>分析係数表!D26</f>
        <v>1.513530041278092E-2</v>
      </c>
      <c r="W23" s="88">
        <f t="shared" si="8"/>
        <v>0</v>
      </c>
      <c r="X23" s="76">
        <f>分析係数表!E26</f>
        <v>1.5288182235132243E-2</v>
      </c>
      <c r="Y23" s="89">
        <f t="shared" si="9"/>
        <v>0</v>
      </c>
    </row>
    <row r="24" spans="1:25" x14ac:dyDescent="0.2">
      <c r="A24" s="6" t="s">
        <v>12</v>
      </c>
      <c r="B24" s="5" t="s">
        <v>366</v>
      </c>
      <c r="C24" s="90"/>
      <c r="D24" s="76">
        <f>投入係数表!AC24</f>
        <v>3.2381322453208991E-4</v>
      </c>
      <c r="E24" s="77">
        <f t="shared" si="0"/>
        <v>3.2381322453208988E-2</v>
      </c>
      <c r="F24" s="76">
        <f>分析係数表!C27</f>
        <v>0.43829355002539361</v>
      </c>
      <c r="G24" s="77">
        <f t="shared" si="1"/>
        <v>1.4192524772533955E-2</v>
      </c>
      <c r="H24" s="77">
        <v>1.7618849461235236E-2</v>
      </c>
      <c r="I24" s="77">
        <f t="shared" si="2"/>
        <v>1.7618849461235236E-2</v>
      </c>
      <c r="J24" s="76">
        <f>分析係数表!G27</f>
        <v>0.17011899515204937</v>
      </c>
      <c r="K24" s="78">
        <f t="shared" si="3"/>
        <v>2.997300966080565E-3</v>
      </c>
      <c r="L24" s="79"/>
      <c r="M24" s="80"/>
      <c r="N24" s="81">
        <f>分析係数表!H27</f>
        <v>1.1098019413117881E-2</v>
      </c>
      <c r="O24" s="82">
        <f t="shared" si="4"/>
        <v>0.32131505747909561</v>
      </c>
      <c r="P24" s="76">
        <f>分析係数表!C27</f>
        <v>0.43829355002539361</v>
      </c>
      <c r="Q24" s="82">
        <f t="shared" si="5"/>
        <v>0.14083031721912623</v>
      </c>
      <c r="R24" s="83">
        <v>0.14411609101154846</v>
      </c>
      <c r="S24" s="84">
        <f t="shared" si="6"/>
        <v>0.16173494047278369</v>
      </c>
      <c r="T24" s="85">
        <f>分析係数表!F27</f>
        <v>0.31996474217717058</v>
      </c>
      <c r="U24" s="86">
        <f t="shared" si="7"/>
        <v>5.1749478529414264E-2</v>
      </c>
      <c r="V24" s="87">
        <f>分析係数表!D27</f>
        <v>4.2309387395328336E-2</v>
      </c>
      <c r="W24" s="88">
        <f t="shared" si="8"/>
        <v>0</v>
      </c>
      <c r="X24" s="76">
        <f>分析係数表!E27</f>
        <v>4.9360951961216398E-2</v>
      </c>
      <c r="Y24" s="89">
        <f t="shared" si="9"/>
        <v>0</v>
      </c>
    </row>
    <row r="25" spans="1:25" x14ac:dyDescent="0.2">
      <c r="A25" s="6" t="s">
        <v>13</v>
      </c>
      <c r="B25" s="5" t="s">
        <v>192</v>
      </c>
      <c r="C25" s="90"/>
      <c r="D25" s="76">
        <f>投入係数表!AC25</f>
        <v>0</v>
      </c>
      <c r="E25" s="77">
        <f t="shared" si="0"/>
        <v>0</v>
      </c>
      <c r="F25" s="76">
        <f>分析係数表!C28</f>
        <v>5.3001622498647927E-2</v>
      </c>
      <c r="G25" s="77">
        <f t="shared" si="1"/>
        <v>0</v>
      </c>
      <c r="H25" s="77">
        <v>8.1238920542174662E-3</v>
      </c>
      <c r="I25" s="77">
        <f t="shared" si="2"/>
        <v>8.1238920542174662E-3</v>
      </c>
      <c r="J25" s="76">
        <f>分析係数表!G28</f>
        <v>0.12481857764876633</v>
      </c>
      <c r="K25" s="78">
        <f t="shared" si="3"/>
        <v>1.0140126511795386E-3</v>
      </c>
      <c r="L25" s="79"/>
      <c r="M25" s="80"/>
      <c r="N25" s="81">
        <f>分析係数表!H28</f>
        <v>2.0793356898389723E-2</v>
      </c>
      <c r="O25" s="82">
        <f t="shared" si="4"/>
        <v>0.60201901062564633</v>
      </c>
      <c r="P25" s="76">
        <f>分析係数表!C28</f>
        <v>5.3001622498647927E-2</v>
      </c>
      <c r="Q25" s="82">
        <f t="shared" si="5"/>
        <v>3.1907984338190025E-2</v>
      </c>
      <c r="R25" s="83">
        <v>3.4550376440998426E-2</v>
      </c>
      <c r="S25" s="84">
        <f t="shared" si="6"/>
        <v>4.267426849521589E-2</v>
      </c>
      <c r="T25" s="85">
        <f>分析係数表!F28</f>
        <v>0.21335268505079827</v>
      </c>
      <c r="U25" s="86">
        <f t="shared" si="7"/>
        <v>9.1046697660329984E-3</v>
      </c>
      <c r="V25" s="87">
        <f>分析係数表!D28</f>
        <v>0.1204644412191582</v>
      </c>
      <c r="W25" s="88">
        <f t="shared" si="8"/>
        <v>0</v>
      </c>
      <c r="X25" s="76">
        <f>分析係数表!E28</f>
        <v>0.11683599419448476</v>
      </c>
      <c r="Y25" s="89">
        <f t="shared" si="9"/>
        <v>0</v>
      </c>
    </row>
    <row r="26" spans="1:25" x14ac:dyDescent="0.2">
      <c r="A26" s="6" t="s">
        <v>14</v>
      </c>
      <c r="B26" s="5" t="s">
        <v>50</v>
      </c>
      <c r="C26" s="90"/>
      <c r="D26" s="76">
        <f>投入係数表!AC26</f>
        <v>6.4115018457353802E-3</v>
      </c>
      <c r="E26" s="77">
        <f t="shared" si="0"/>
        <v>0.64115018457353801</v>
      </c>
      <c r="F26" s="76">
        <f>分析係数表!C29</f>
        <v>0.65190409026798313</v>
      </c>
      <c r="G26" s="77">
        <f t="shared" si="1"/>
        <v>0.41796842779956178</v>
      </c>
      <c r="H26" s="77">
        <v>0.5840774767408442</v>
      </c>
      <c r="I26" s="77">
        <f t="shared" si="2"/>
        <v>0.5840774767408442</v>
      </c>
      <c r="J26" s="76">
        <f>分析係数表!G29</f>
        <v>0.25912644337660473</v>
      </c>
      <c r="K26" s="78">
        <f t="shared" si="3"/>
        <v>0.15134991920423654</v>
      </c>
      <c r="L26" s="79"/>
      <c r="M26" s="80"/>
      <c r="N26" s="81">
        <f>分析係数表!H29</f>
        <v>1.0054424058800426E-2</v>
      </c>
      <c r="O26" s="82">
        <f t="shared" si="4"/>
        <v>0.29110039585568215</v>
      </c>
      <c r="P26" s="76">
        <f>分析係数表!C29</f>
        <v>0.65190409026798313</v>
      </c>
      <c r="Q26" s="82">
        <f t="shared" si="5"/>
        <v>0.18976953873694824</v>
      </c>
      <c r="R26" s="83">
        <v>0.32355889776521085</v>
      </c>
      <c r="S26" s="84">
        <f t="shared" si="6"/>
        <v>0.90763637450605505</v>
      </c>
      <c r="T26" s="85">
        <f>分析係数表!F29</f>
        <v>0.37595926271247221</v>
      </c>
      <c r="U26" s="86">
        <f t="shared" si="7"/>
        <v>0.34123430217031775</v>
      </c>
      <c r="V26" s="87">
        <f>分析係数表!D29</f>
        <v>5.8165387649716703E-2</v>
      </c>
      <c r="W26" s="88">
        <f t="shared" si="8"/>
        <v>0</v>
      </c>
      <c r="X26" s="76">
        <f>分析係数表!E29</f>
        <v>4.2817184250161372E-2</v>
      </c>
      <c r="Y26" s="89">
        <f t="shared" si="9"/>
        <v>0</v>
      </c>
    </row>
    <row r="27" spans="1:25" x14ac:dyDescent="0.2">
      <c r="A27" s="6" t="s">
        <v>15</v>
      </c>
      <c r="B27" s="5" t="s">
        <v>36</v>
      </c>
      <c r="C27" s="90"/>
      <c r="D27" s="76">
        <f>投入係数表!AC27</f>
        <v>3.0438443106016451E-3</v>
      </c>
      <c r="E27" s="77">
        <f t="shared" si="0"/>
        <v>0.3043844310601645</v>
      </c>
      <c r="F27" s="76">
        <f>分析係数表!C30</f>
        <v>1</v>
      </c>
      <c r="G27" s="77">
        <f t="shared" si="1"/>
        <v>0.3043844310601645</v>
      </c>
      <c r="H27" s="77">
        <v>0.36571778749418887</v>
      </c>
      <c r="I27" s="77">
        <f t="shared" si="2"/>
        <v>0.36571778749418887</v>
      </c>
      <c r="J27" s="76">
        <f>分析係数表!G30</f>
        <v>0.34475873544093177</v>
      </c>
      <c r="K27" s="78">
        <f t="shared" si="3"/>
        <v>0.12608440194475196</v>
      </c>
      <c r="L27" s="79"/>
      <c r="M27" s="80"/>
      <c r="N27" s="81">
        <f>分析係数表!H30</f>
        <v>0</v>
      </c>
      <c r="O27" s="82">
        <f t="shared" si="4"/>
        <v>0</v>
      </c>
      <c r="P27" s="76">
        <f>分析係数表!C30</f>
        <v>1</v>
      </c>
      <c r="Q27" s="82">
        <f t="shared" si="5"/>
        <v>0</v>
      </c>
      <c r="R27" s="83">
        <v>7.1318112927673899E-2</v>
      </c>
      <c r="S27" s="84">
        <f t="shared" si="6"/>
        <v>0.4370359004218628</v>
      </c>
      <c r="T27" s="85">
        <f>分析係数表!F30</f>
        <v>0.43948973932334995</v>
      </c>
      <c r="U27" s="86">
        <f t="shared" si="7"/>
        <v>0.19207279395135002</v>
      </c>
      <c r="V27" s="87">
        <f>分析係数表!D30</f>
        <v>0.13666112035496394</v>
      </c>
      <c r="W27" s="88">
        <f t="shared" si="8"/>
        <v>0</v>
      </c>
      <c r="X27" s="76">
        <f>分析係数表!E30</f>
        <v>8.1752634498058793E-2</v>
      </c>
      <c r="Y27" s="89">
        <f t="shared" si="9"/>
        <v>0</v>
      </c>
    </row>
    <row r="28" spans="1:25" x14ac:dyDescent="0.2">
      <c r="A28" s="6" t="s">
        <v>16</v>
      </c>
      <c r="B28" s="5" t="s">
        <v>193</v>
      </c>
      <c r="C28" s="90"/>
      <c r="D28" s="76">
        <f>投入係数表!AC28</f>
        <v>2.3573602745936145E-2</v>
      </c>
      <c r="E28" s="77">
        <f t="shared" si="0"/>
        <v>2.3573602745936144</v>
      </c>
      <c r="F28" s="76">
        <f>分析係数表!C31</f>
        <v>0.24163027656477443</v>
      </c>
      <c r="G28" s="77">
        <f t="shared" si="1"/>
        <v>0.56960961511286767</v>
      </c>
      <c r="H28" s="77">
        <v>0.60221205861104721</v>
      </c>
      <c r="I28" s="77">
        <f t="shared" si="2"/>
        <v>0.60221205861104721</v>
      </c>
      <c r="J28" s="76">
        <f>分析係数表!G31</f>
        <v>7.02247191011236E-2</v>
      </c>
      <c r="K28" s="78">
        <f t="shared" si="3"/>
        <v>4.2290172655270172E-2</v>
      </c>
      <c r="L28" s="79"/>
      <c r="M28" s="80"/>
      <c r="N28" s="81">
        <f>分析係数表!H31</f>
        <v>2.3138641081748304E-2</v>
      </c>
      <c r="O28" s="82">
        <f t="shared" si="4"/>
        <v>0.66992077706966147</v>
      </c>
      <c r="P28" s="76">
        <f>分析係数表!C31</f>
        <v>0.24163027656477443</v>
      </c>
      <c r="Q28" s="82">
        <f t="shared" si="5"/>
        <v>0.16187314263983088</v>
      </c>
      <c r="R28" s="83">
        <v>0.21407055576495021</v>
      </c>
      <c r="S28" s="84">
        <f t="shared" si="6"/>
        <v>0.81628261437599736</v>
      </c>
      <c r="T28" s="85">
        <f>分析係数表!F31</f>
        <v>0.24349497338852749</v>
      </c>
      <c r="U28" s="86">
        <f t="shared" si="7"/>
        <v>0.19876071346500113</v>
      </c>
      <c r="V28" s="87">
        <f>分析係数表!D31</f>
        <v>2.9568302779420464E-4</v>
      </c>
      <c r="W28" s="88">
        <f t="shared" si="8"/>
        <v>0</v>
      </c>
      <c r="X28" s="76">
        <f>分析係数表!E31</f>
        <v>2.9568302779420464E-4</v>
      </c>
      <c r="Y28" s="89">
        <f t="shared" si="9"/>
        <v>0</v>
      </c>
    </row>
    <row r="29" spans="1:25" x14ac:dyDescent="0.2">
      <c r="A29" s="6" t="s">
        <v>17</v>
      </c>
      <c r="B29" s="5" t="s">
        <v>273</v>
      </c>
      <c r="C29" s="90"/>
      <c r="D29" s="76">
        <f>投入係数表!AC29</f>
        <v>2.3314552166310474E-3</v>
      </c>
      <c r="E29" s="77">
        <f t="shared" si="0"/>
        <v>0.23314552166310473</v>
      </c>
      <c r="F29" s="76">
        <f>分析係数表!C32</f>
        <v>0.66123499142367059</v>
      </c>
      <c r="G29" s="77">
        <f t="shared" si="1"/>
        <v>0.15416397701737025</v>
      </c>
      <c r="H29" s="77">
        <v>0.17555061076608239</v>
      </c>
      <c r="I29" s="77">
        <f t="shared" si="2"/>
        <v>0.17555061076608239</v>
      </c>
      <c r="J29" s="76">
        <f>分析係数表!G32</f>
        <v>0.1404639175257732</v>
      </c>
      <c r="K29" s="78">
        <f t="shared" si="3"/>
        <v>2.465852651224611E-2</v>
      </c>
      <c r="L29" s="79"/>
      <c r="M29" s="80"/>
      <c r="N29" s="81">
        <f>分析係数表!H32</f>
        <v>6.5982157885877794E-3</v>
      </c>
      <c r="O29" s="82">
        <f t="shared" si="4"/>
        <v>0.19103463478029142</v>
      </c>
      <c r="P29" s="76">
        <f>分析係数表!C32</f>
        <v>0.66123499142367059</v>
      </c>
      <c r="Q29" s="82">
        <f t="shared" si="5"/>
        <v>0.12631878509057004</v>
      </c>
      <c r="R29" s="83">
        <v>0.16618496624237611</v>
      </c>
      <c r="S29" s="84">
        <f t="shared" si="6"/>
        <v>0.34173557700845847</v>
      </c>
      <c r="T29" s="85">
        <f>分析係数表!F32</f>
        <v>0.47938144329896909</v>
      </c>
      <c r="U29" s="86">
        <f t="shared" si="7"/>
        <v>0.16382169413292083</v>
      </c>
      <c r="V29" s="87">
        <f>分析係数表!D32</f>
        <v>7.7319587628865982E-3</v>
      </c>
      <c r="W29" s="88">
        <f t="shared" si="8"/>
        <v>0</v>
      </c>
      <c r="X29" s="76">
        <f>分析係数表!E32</f>
        <v>1.1597938144329897E-2</v>
      </c>
      <c r="Y29" s="89">
        <f t="shared" si="9"/>
        <v>0</v>
      </c>
    </row>
    <row r="30" spans="1:25" x14ac:dyDescent="0.2">
      <c r="A30" s="6" t="s">
        <v>18</v>
      </c>
      <c r="B30" s="5" t="s">
        <v>274</v>
      </c>
      <c r="C30" s="90"/>
      <c r="D30" s="76">
        <f>投入係数表!AC30</f>
        <v>1.3600155430347775E-3</v>
      </c>
      <c r="E30" s="77">
        <f t="shared" si="0"/>
        <v>0.13600155430347774</v>
      </c>
      <c r="F30" s="76">
        <f>分析係数表!C33</f>
        <v>1</v>
      </c>
      <c r="G30" s="77">
        <f t="shared" si="1"/>
        <v>0.13600155430347774</v>
      </c>
      <c r="H30" s="77">
        <v>0.16652367927010864</v>
      </c>
      <c r="I30" s="77">
        <f t="shared" si="2"/>
        <v>0.16652367927010864</v>
      </c>
      <c r="J30" s="76">
        <f>分析係数表!G33</f>
        <v>0.50865580448065173</v>
      </c>
      <c r="K30" s="78">
        <f t="shared" si="3"/>
        <v>8.4703236044215133E-2</v>
      </c>
      <c r="L30" s="79"/>
      <c r="M30" s="80"/>
      <c r="N30" s="81">
        <f>分析係数表!H33</f>
        <v>9.7626662178084496E-4</v>
      </c>
      <c r="O30" s="82">
        <f t="shared" si="4"/>
        <v>2.8265328615451283E-2</v>
      </c>
      <c r="P30" s="76">
        <f>分析係数表!C33</f>
        <v>1</v>
      </c>
      <c r="Q30" s="82">
        <f t="shared" si="5"/>
        <v>2.8265328615451283E-2</v>
      </c>
      <c r="R30" s="83">
        <v>0.10709264596879839</v>
      </c>
      <c r="S30" s="84">
        <f t="shared" si="6"/>
        <v>0.273616325238907</v>
      </c>
      <c r="T30" s="85">
        <f>分析係数表!F33</f>
        <v>0.64307535641547864</v>
      </c>
      <c r="U30" s="86">
        <f t="shared" si="7"/>
        <v>0.17595591587410364</v>
      </c>
      <c r="V30" s="87">
        <f>分析係数表!D33</f>
        <v>3.4623217922606926E-2</v>
      </c>
      <c r="W30" s="88">
        <f t="shared" si="8"/>
        <v>0</v>
      </c>
      <c r="X30" s="76">
        <f>分析係数表!E33</f>
        <v>3.0549898167006109E-2</v>
      </c>
      <c r="Y30" s="89">
        <f t="shared" si="9"/>
        <v>0</v>
      </c>
    </row>
    <row r="31" spans="1:25" x14ac:dyDescent="0.2">
      <c r="A31" s="6" t="s">
        <v>19</v>
      </c>
      <c r="B31" s="5" t="s">
        <v>275</v>
      </c>
      <c r="C31" s="75">
        <f>最終需要_まとめ!C32</f>
        <v>100</v>
      </c>
      <c r="D31" s="76">
        <f>投入係数表!AC31</f>
        <v>1.1398225503529565E-2</v>
      </c>
      <c r="E31" s="77">
        <f t="shared" si="0"/>
        <v>1.1398225503529564</v>
      </c>
      <c r="F31" s="76">
        <f>分析係数表!C34</f>
        <v>0.39190090916673614</v>
      </c>
      <c r="G31" s="77">
        <f t="shared" si="1"/>
        <v>0.44669749377207152</v>
      </c>
      <c r="H31" s="77">
        <v>0.59225205304386275</v>
      </c>
      <c r="I31" s="77">
        <f t="shared" si="2"/>
        <v>100.59225205304386</v>
      </c>
      <c r="J31" s="76">
        <f>分析係数表!G34</f>
        <v>0.42497247587591475</v>
      </c>
      <c r="K31" s="78">
        <f t="shared" si="3"/>
        <v>42.748938408916118</v>
      </c>
      <c r="L31" s="79"/>
      <c r="M31" s="80"/>
      <c r="N31" s="81">
        <f>分析係数表!H34</f>
        <v>0.16350782696515739</v>
      </c>
      <c r="O31" s="82">
        <f t="shared" si="4"/>
        <v>4.7339552098361004</v>
      </c>
      <c r="P31" s="76">
        <f>分析係数表!C34</f>
        <v>0.39190090916673614</v>
      </c>
      <c r="Q31" s="82">
        <f t="shared" si="5"/>
        <v>1.855241350689375</v>
      </c>
      <c r="R31" s="83">
        <v>2.0557120701408467</v>
      </c>
      <c r="S31" s="84">
        <f t="shared" si="6"/>
        <v>102.64796412318471</v>
      </c>
      <c r="T31" s="85">
        <f>分析係数表!F34</f>
        <v>0.69697558448287023</v>
      </c>
      <c r="U31" s="86">
        <f t="shared" si="7"/>
        <v>71.543124790733359</v>
      </c>
      <c r="V31" s="87">
        <f>分析係数表!D34</f>
        <v>0.24415517129719577</v>
      </c>
      <c r="W31" s="88">
        <f t="shared" si="8"/>
        <v>25</v>
      </c>
      <c r="X31" s="76">
        <f>分析係数表!E34</f>
        <v>0.16831811411178033</v>
      </c>
      <c r="Y31" s="89">
        <f t="shared" si="9"/>
        <v>17</v>
      </c>
    </row>
    <row r="32" spans="1:25" x14ac:dyDescent="0.2">
      <c r="A32" s="6" t="s">
        <v>20</v>
      </c>
      <c r="B32" s="5" t="s">
        <v>37</v>
      </c>
      <c r="C32" s="90"/>
      <c r="D32" s="76">
        <f>投入係数表!AC32</f>
        <v>1.7680202059452109E-2</v>
      </c>
      <c r="E32" s="77">
        <f t="shared" si="0"/>
        <v>1.7680202059452108</v>
      </c>
      <c r="F32" s="76">
        <f>分析係数表!C35</f>
        <v>0.83185840707964598</v>
      </c>
      <c r="G32" s="77">
        <f t="shared" si="1"/>
        <v>1.4707424722022107</v>
      </c>
      <c r="H32" s="77">
        <v>1.7350953173068941</v>
      </c>
      <c r="I32" s="77">
        <f t="shared" si="2"/>
        <v>1.7350953173068941</v>
      </c>
      <c r="J32" s="76">
        <f>分析係数表!G35</f>
        <v>0.3136968085106383</v>
      </c>
      <c r="K32" s="78">
        <f t="shared" si="3"/>
        <v>0.54429386350092601</v>
      </c>
      <c r="L32" s="79"/>
      <c r="M32" s="80"/>
      <c r="N32" s="81">
        <f>分析係数表!H35</f>
        <v>6.1560904449307077E-2</v>
      </c>
      <c r="O32" s="82">
        <f t="shared" si="4"/>
        <v>1.7823401469467328</v>
      </c>
      <c r="P32" s="76">
        <f>分析係数表!C35</f>
        <v>0.83185840707964598</v>
      </c>
      <c r="Q32" s="82">
        <f t="shared" si="5"/>
        <v>1.4826546355132113</v>
      </c>
      <c r="R32" s="83">
        <v>1.8358700164757273</v>
      </c>
      <c r="S32" s="84">
        <f t="shared" si="6"/>
        <v>3.5709653337826213</v>
      </c>
      <c r="T32" s="85">
        <f>分析係数表!F35</f>
        <v>0.6388297872340426</v>
      </c>
      <c r="U32" s="86">
        <f t="shared" si="7"/>
        <v>2.2812390244004939</v>
      </c>
      <c r="V32" s="87">
        <f>分析係数表!D35</f>
        <v>5.8377659574468083E-2</v>
      </c>
      <c r="W32" s="88">
        <f t="shared" si="8"/>
        <v>0</v>
      </c>
      <c r="X32" s="76">
        <f>分析係数表!E35</f>
        <v>5.1994680851063832E-2</v>
      </c>
      <c r="Y32" s="89">
        <f t="shared" si="9"/>
        <v>0</v>
      </c>
    </row>
    <row r="33" spans="1:25" x14ac:dyDescent="0.2">
      <c r="A33" s="6" t="s">
        <v>21</v>
      </c>
      <c r="B33" s="5" t="s">
        <v>38</v>
      </c>
      <c r="C33" s="90"/>
      <c r="D33" s="76">
        <f>投入係数表!AC33</f>
        <v>2.7329836150508387E-2</v>
      </c>
      <c r="E33" s="77">
        <f t="shared" si="0"/>
        <v>2.7329836150508386</v>
      </c>
      <c r="F33" s="76">
        <f>分析係数表!C36</f>
        <v>0.68845717526942707</v>
      </c>
      <c r="G33" s="77">
        <f t="shared" si="1"/>
        <v>1.8815421796755276</v>
      </c>
      <c r="H33" s="77">
        <v>1.9840839934326484</v>
      </c>
      <c r="I33" s="77">
        <f t="shared" si="2"/>
        <v>1.9840839934326484</v>
      </c>
      <c r="J33" s="76">
        <f>分析係数表!G36</f>
        <v>1.8590797041906328E-2</v>
      </c>
      <c r="K33" s="78">
        <f t="shared" si="3"/>
        <v>3.6885702836001372E-2</v>
      </c>
      <c r="L33" s="79"/>
      <c r="M33" s="80"/>
      <c r="N33" s="81">
        <f>分析係数表!H36</f>
        <v>0.13660999831678169</v>
      </c>
      <c r="O33" s="82">
        <f t="shared" si="4"/>
        <v>3.9551966731552177</v>
      </c>
      <c r="P33" s="76">
        <f>分析係数表!C36</f>
        <v>0.68845717526942707</v>
      </c>
      <c r="Q33" s="82">
        <f t="shared" si="5"/>
        <v>2.7229835292354765</v>
      </c>
      <c r="R33" s="83">
        <v>2.8913962632045473</v>
      </c>
      <c r="S33" s="84">
        <f t="shared" si="6"/>
        <v>4.8754802566371955</v>
      </c>
      <c r="T33" s="85">
        <f>分析係数表!F36</f>
        <v>0.88331963845521777</v>
      </c>
      <c r="U33" s="86">
        <f t="shared" si="7"/>
        <v>4.3066074575883198</v>
      </c>
      <c r="V33" s="87">
        <f>分析係数表!D36</f>
        <v>1.4071487263763352E-2</v>
      </c>
      <c r="W33" s="88">
        <f t="shared" si="8"/>
        <v>0</v>
      </c>
      <c r="X33" s="76">
        <f>分析係数表!E36</f>
        <v>2.8759244042728021E-3</v>
      </c>
      <c r="Y33" s="89">
        <f t="shared" si="9"/>
        <v>0</v>
      </c>
    </row>
    <row r="34" spans="1:25" x14ac:dyDescent="0.2">
      <c r="A34" s="6" t="s">
        <v>22</v>
      </c>
      <c r="B34" s="5" t="s">
        <v>378</v>
      </c>
      <c r="C34" s="90"/>
      <c r="D34" s="76">
        <f>投入係数表!AC34</f>
        <v>2.0918334304773006E-2</v>
      </c>
      <c r="E34" s="77">
        <f t="shared" si="0"/>
        <v>2.0918334304773007</v>
      </c>
      <c r="F34" s="76">
        <f>分析係数表!C37</f>
        <v>0.39828932688731866</v>
      </c>
      <c r="G34" s="77">
        <f t="shared" si="1"/>
        <v>0.83315492898519483</v>
      </c>
      <c r="H34" s="77">
        <v>0.99760264002169674</v>
      </c>
      <c r="I34" s="77">
        <f t="shared" si="2"/>
        <v>0.99760264002169674</v>
      </c>
      <c r="J34" s="76">
        <f>分析係数表!G37</f>
        <v>0.48125081095108341</v>
      </c>
      <c r="K34" s="78">
        <f t="shared" si="3"/>
        <v>0.48009707951738329</v>
      </c>
      <c r="L34" s="79"/>
      <c r="M34" s="80"/>
      <c r="N34" s="81">
        <f>分析係数表!H37</f>
        <v>4.901531728665208E-2</v>
      </c>
      <c r="O34" s="82">
        <f t="shared" si="4"/>
        <v>1.4191144297964506</v>
      </c>
      <c r="P34" s="76">
        <f>分析係数表!C37</f>
        <v>0.39828932688731866</v>
      </c>
      <c r="Q34" s="82">
        <f t="shared" si="5"/>
        <v>0.56521813101970941</v>
      </c>
      <c r="R34" s="83">
        <v>0.74430789499950412</v>
      </c>
      <c r="S34" s="84">
        <f t="shared" si="6"/>
        <v>1.741910535021201</v>
      </c>
      <c r="T34" s="85">
        <f>分析係数表!F37</f>
        <v>0.71272868820552748</v>
      </c>
      <c r="U34" s="86">
        <f t="shared" si="7"/>
        <v>1.2415096105970491</v>
      </c>
      <c r="V34" s="87">
        <f>分析係数表!D37</f>
        <v>0.1296224211755547</v>
      </c>
      <c r="W34" s="88">
        <f t="shared" si="8"/>
        <v>0</v>
      </c>
      <c r="X34" s="76">
        <f>分析係数表!E37</f>
        <v>0.11794472557415336</v>
      </c>
      <c r="Y34" s="89">
        <f t="shared" si="9"/>
        <v>0</v>
      </c>
    </row>
    <row r="35" spans="1:25" x14ac:dyDescent="0.2">
      <c r="A35" s="6" t="s">
        <v>23</v>
      </c>
      <c r="B35" s="5" t="s">
        <v>194</v>
      </c>
      <c r="C35" s="90"/>
      <c r="D35" s="76">
        <f>投入係数表!AC35</f>
        <v>3.8598536364225118E-2</v>
      </c>
      <c r="E35" s="77">
        <f t="shared" si="0"/>
        <v>3.8598536364225118</v>
      </c>
      <c r="F35" s="76">
        <f>分析係数表!C38</f>
        <v>3.6824877250409171E-2</v>
      </c>
      <c r="G35" s="77">
        <f t="shared" si="1"/>
        <v>0.14213863636580445</v>
      </c>
      <c r="H35" s="77">
        <v>0.15632188174410466</v>
      </c>
      <c r="I35" s="77">
        <f t="shared" si="2"/>
        <v>0.15632188174410466</v>
      </c>
      <c r="J35" s="76">
        <f>分析係数表!G38</f>
        <v>0.29439252336448596</v>
      </c>
      <c r="K35" s="78">
        <f t="shared" si="3"/>
        <v>4.6019993223731744E-2</v>
      </c>
      <c r="L35" s="79"/>
      <c r="M35" s="80"/>
      <c r="N35" s="81">
        <f>分析係数表!H38</f>
        <v>4.3572911406609439E-2</v>
      </c>
      <c r="O35" s="82">
        <f t="shared" si="4"/>
        <v>1.2615433449861764</v>
      </c>
      <c r="P35" s="76">
        <f>分析係数表!C38</f>
        <v>3.6824877250409171E-2</v>
      </c>
      <c r="Q35" s="82">
        <f t="shared" si="5"/>
        <v>4.6456178825186538E-2</v>
      </c>
      <c r="R35" s="83">
        <v>6.3632843221514024E-2</v>
      </c>
      <c r="S35" s="84">
        <f t="shared" si="6"/>
        <v>0.21995472496561869</v>
      </c>
      <c r="T35" s="85">
        <f>分析係数表!F38</f>
        <v>0.48598130841121495</v>
      </c>
      <c r="U35" s="86">
        <f t="shared" si="7"/>
        <v>0.1068938850300203</v>
      </c>
      <c r="V35" s="87">
        <f>分析係数表!D38</f>
        <v>0.13551401869158877</v>
      </c>
      <c r="W35" s="88">
        <f t="shared" si="8"/>
        <v>0</v>
      </c>
      <c r="X35" s="76">
        <f>分析係数表!E38</f>
        <v>0.13317757009345793</v>
      </c>
      <c r="Y35" s="89">
        <f t="shared" si="9"/>
        <v>0</v>
      </c>
    </row>
    <row r="36" spans="1:25" x14ac:dyDescent="0.2">
      <c r="A36" s="6" t="s">
        <v>24</v>
      </c>
      <c r="B36" s="5" t="s">
        <v>39</v>
      </c>
      <c r="C36" s="90"/>
      <c r="D36" s="76">
        <f>投入係数表!AC36</f>
        <v>0</v>
      </c>
      <c r="E36" s="77">
        <f t="shared" si="0"/>
        <v>0</v>
      </c>
      <c r="F36" s="76">
        <f>分析係数表!C39</f>
        <v>1</v>
      </c>
      <c r="G36" s="77">
        <f t="shared" si="1"/>
        <v>0</v>
      </c>
      <c r="H36" s="77">
        <v>0.18954563948392356</v>
      </c>
      <c r="I36" s="77">
        <f t="shared" si="2"/>
        <v>0.18954563948392356</v>
      </c>
      <c r="J36" s="76">
        <f>分析係数表!G39</f>
        <v>0.34897511924713165</v>
      </c>
      <c r="K36" s="78">
        <f t="shared" si="3"/>
        <v>6.6146712141676042E-2</v>
      </c>
      <c r="L36" s="79"/>
      <c r="M36" s="80"/>
      <c r="N36" s="81">
        <f>分析係数表!H39</f>
        <v>3.8938450317006117E-3</v>
      </c>
      <c r="O36" s="82">
        <f t="shared" si="4"/>
        <v>0.11273642562714478</v>
      </c>
      <c r="P36" s="76">
        <f>分析係数表!C39</f>
        <v>1</v>
      </c>
      <c r="Q36" s="82">
        <f t="shared" si="5"/>
        <v>0.11273642562714478</v>
      </c>
      <c r="R36" s="83">
        <v>0.44289192160133656</v>
      </c>
      <c r="S36" s="84">
        <f t="shared" si="6"/>
        <v>0.63243756108526017</v>
      </c>
      <c r="T36" s="85">
        <f>分析係数表!F39</f>
        <v>0.69949722830991368</v>
      </c>
      <c r="U36" s="86">
        <f t="shared" si="7"/>
        <v>0.44238832105822123</v>
      </c>
      <c r="V36" s="87">
        <f>分析係数表!D39</f>
        <v>6.7165141162820671E-2</v>
      </c>
      <c r="W36" s="88">
        <f t="shared" si="8"/>
        <v>0</v>
      </c>
      <c r="X36" s="76">
        <f>分析係数表!E39</f>
        <v>8.4826608224829181E-2</v>
      </c>
      <c r="Y36" s="89">
        <f t="shared" si="9"/>
        <v>0</v>
      </c>
    </row>
    <row r="37" spans="1:25" x14ac:dyDescent="0.2">
      <c r="A37" s="6" t="s">
        <v>25</v>
      </c>
      <c r="B37" s="5" t="s">
        <v>40</v>
      </c>
      <c r="C37" s="90"/>
      <c r="D37" s="76">
        <f>投入係数表!AC37</f>
        <v>0</v>
      </c>
      <c r="E37" s="77">
        <f t="shared" si="0"/>
        <v>0</v>
      </c>
      <c r="F37" s="76">
        <f>分析係数表!C40</f>
        <v>1</v>
      </c>
      <c r="G37" s="77">
        <f t="shared" si="1"/>
        <v>0</v>
      </c>
      <c r="H37" s="77">
        <v>2.2546124724680408E-3</v>
      </c>
      <c r="I37" s="77">
        <f t="shared" si="2"/>
        <v>2.2546124724680408E-3</v>
      </c>
      <c r="J37" s="76">
        <f>分析係数表!G40</f>
        <v>0.51987110633727174</v>
      </c>
      <c r="K37" s="78">
        <f t="shared" si="3"/>
        <v>1.172107880423772E-3</v>
      </c>
      <c r="L37" s="79"/>
      <c r="M37" s="80"/>
      <c r="N37" s="81">
        <f>分析係数表!H40</f>
        <v>3.0814116590921842E-2</v>
      </c>
      <c r="O37" s="82">
        <f t="shared" si="4"/>
        <v>0.89214473997734745</v>
      </c>
      <c r="P37" s="76">
        <f>分析係数表!C40</f>
        <v>1</v>
      </c>
      <c r="Q37" s="82">
        <f t="shared" si="5"/>
        <v>0.89214473997734745</v>
      </c>
      <c r="R37" s="83">
        <v>0.8939498136801074</v>
      </c>
      <c r="S37" s="84">
        <f t="shared" si="6"/>
        <v>0.89620442615257545</v>
      </c>
      <c r="T37" s="85">
        <f>分析係数表!F40</f>
        <v>0.71122862100305706</v>
      </c>
      <c r="U37" s="86">
        <f t="shared" si="7"/>
        <v>0.63740623814933228</v>
      </c>
      <c r="V37" s="87">
        <f>分析係数表!D40</f>
        <v>7.8492935635792779E-2</v>
      </c>
      <c r="W37" s="88">
        <f t="shared" si="8"/>
        <v>0</v>
      </c>
      <c r="X37" s="76">
        <f>分析係数表!E40</f>
        <v>4.9739733950260268E-2</v>
      </c>
      <c r="Y37" s="89">
        <f t="shared" si="9"/>
        <v>0</v>
      </c>
    </row>
    <row r="38" spans="1:25" x14ac:dyDescent="0.2">
      <c r="A38" s="6" t="s">
        <v>26</v>
      </c>
      <c r="B38" s="5" t="s">
        <v>277</v>
      </c>
      <c r="C38" s="90"/>
      <c r="D38" s="76">
        <f>投入係数表!AC38</f>
        <v>0</v>
      </c>
      <c r="E38" s="77">
        <f t="shared" si="0"/>
        <v>0</v>
      </c>
      <c r="F38" s="76">
        <f>分析係数表!C41</f>
        <v>0.804825195030338</v>
      </c>
      <c r="G38" s="77">
        <f t="shared" si="1"/>
        <v>0</v>
      </c>
      <c r="H38" s="77">
        <v>3.4442106158122715E-3</v>
      </c>
      <c r="I38" s="77">
        <f t="shared" si="2"/>
        <v>3.4442106158122715E-3</v>
      </c>
      <c r="J38" s="76">
        <f>分析係数表!G41</f>
        <v>0.44365116827944301</v>
      </c>
      <c r="K38" s="78">
        <f t="shared" si="3"/>
        <v>1.5280280635055741E-3</v>
      </c>
      <c r="L38" s="79"/>
      <c r="M38" s="80"/>
      <c r="N38" s="81">
        <f>分析係数表!H41</f>
        <v>5.27632833978567E-2</v>
      </c>
      <c r="O38" s="82">
        <f t="shared" si="4"/>
        <v>1.5276273005730108</v>
      </c>
      <c r="P38" s="76">
        <f>分析係数表!C41</f>
        <v>0.804825195030338</v>
      </c>
      <c r="Q38" s="82">
        <f t="shared" si="5"/>
        <v>1.2294729401173421</v>
      </c>
      <c r="R38" s="83">
        <v>1.2545516363327485</v>
      </c>
      <c r="S38" s="84">
        <f t="shared" si="6"/>
        <v>1.2579958469485608</v>
      </c>
      <c r="T38" s="85">
        <f>分析係数表!F41</f>
        <v>0.54625914562190225</v>
      </c>
      <c r="U38" s="86">
        <f t="shared" si="7"/>
        <v>0.68719173655002219</v>
      </c>
      <c r="V38" s="87">
        <f>分析係数表!D41</f>
        <v>0.14125560538116591</v>
      </c>
      <c r="W38" s="88">
        <f t="shared" si="8"/>
        <v>0</v>
      </c>
      <c r="X38" s="76">
        <f>分析係数表!E41</f>
        <v>0.13688930847297617</v>
      </c>
      <c r="Y38" s="89">
        <f t="shared" si="9"/>
        <v>0</v>
      </c>
    </row>
    <row r="39" spans="1:25" x14ac:dyDescent="0.2">
      <c r="A39" s="6" t="s">
        <v>51</v>
      </c>
      <c r="B39" s="5" t="s">
        <v>368</v>
      </c>
      <c r="C39" s="90"/>
      <c r="D39" s="76">
        <f>投入係数表!AC39</f>
        <v>3.2381322453208991E-4</v>
      </c>
      <c r="E39" s="77">
        <f>$C$31*D39</f>
        <v>3.2381322453208988E-2</v>
      </c>
      <c r="F39" s="76">
        <f>分析係数表!C42</f>
        <v>0.80822873082287305</v>
      </c>
      <c r="G39" s="77">
        <f>E39*F39</f>
        <v>2.6171515148723304E-2</v>
      </c>
      <c r="H39" s="77">
        <v>4.4748389442904393E-2</v>
      </c>
      <c r="I39" s="77">
        <f>C39+H39</f>
        <v>4.4748389442904393E-2</v>
      </c>
      <c r="J39" s="76">
        <f>分析係数表!G42</f>
        <v>0.48544520547945208</v>
      </c>
      <c r="K39" s="78">
        <f>I39*J39</f>
        <v>2.1722891107985268E-2</v>
      </c>
      <c r="L39" s="79"/>
      <c r="M39" s="80"/>
      <c r="N39" s="81">
        <f>分析係数表!H42</f>
        <v>1.3409639230208157E-2</v>
      </c>
      <c r="O39" s="82">
        <f t="shared" si="4"/>
        <v>0.38824215741912971</v>
      </c>
      <c r="P39" s="76">
        <f>分析係数表!C42</f>
        <v>0.80822873082287305</v>
      </c>
      <c r="Q39" s="82">
        <f>O39*P39</f>
        <v>0.31378846614279732</v>
      </c>
      <c r="R39" s="83">
        <v>0.33459838462084091</v>
      </c>
      <c r="S39" s="84">
        <f>I39+R39</f>
        <v>0.37934677406374528</v>
      </c>
      <c r="T39" s="85">
        <f>分析係数表!F42</f>
        <v>0.55222602739726023</v>
      </c>
      <c r="U39" s="86">
        <f>S39*T39</f>
        <v>0.20948516204718809</v>
      </c>
      <c r="V39" s="87">
        <f>分析係数表!D42</f>
        <v>0.29537671232876711</v>
      </c>
      <c r="W39" s="88">
        <f>ROUND(S39*V39,0)</f>
        <v>0</v>
      </c>
      <c r="X39" s="76">
        <f>分析係数表!E42</f>
        <v>0.2654109589041096</v>
      </c>
      <c r="Y39" s="89">
        <f>ROUND(S39*X39,0)</f>
        <v>0</v>
      </c>
    </row>
    <row r="40" spans="1:25" x14ac:dyDescent="0.2">
      <c r="A40" s="6" t="s">
        <v>195</v>
      </c>
      <c r="B40" s="5" t="s">
        <v>41</v>
      </c>
      <c r="C40" s="90"/>
      <c r="D40" s="76">
        <f>投入係数表!AC40</f>
        <v>8.6199080370442327E-2</v>
      </c>
      <c r="E40" s="77">
        <f>$C$31*D40</f>
        <v>8.6199080370442331</v>
      </c>
      <c r="F40" s="76">
        <f>分析係数表!C43</f>
        <v>0.42667048218629278</v>
      </c>
      <c r="G40" s="77">
        <f>E40*F40</f>
        <v>3.6778603185671632</v>
      </c>
      <c r="H40" s="77">
        <v>4.162315095066659</v>
      </c>
      <c r="I40" s="77">
        <f>C40+H40</f>
        <v>4.162315095066659</v>
      </c>
      <c r="J40" s="76">
        <f>分析係数表!G43</f>
        <v>0.3937480751462889</v>
      </c>
      <c r="K40" s="78">
        <f>I40*J40</f>
        <v>1.6389035568348396</v>
      </c>
      <c r="L40" s="79"/>
      <c r="M40" s="80"/>
      <c r="N40" s="81">
        <f>分析係数表!H43</f>
        <v>3.6537058856533695E-2</v>
      </c>
      <c r="O40" s="82">
        <f t="shared" si="4"/>
        <v>1.057838045654131</v>
      </c>
      <c r="P40" s="76">
        <f>分析係数表!C43</f>
        <v>0.42667048218629278</v>
      </c>
      <c r="Q40" s="82">
        <f>O40*P40</f>
        <v>0.45134826901425368</v>
      </c>
      <c r="R40" s="83">
        <v>0.869277684419135</v>
      </c>
      <c r="S40" s="84">
        <f>I40+R40</f>
        <v>5.031592779485794</v>
      </c>
      <c r="T40" s="85">
        <f>分析係数表!F43</f>
        <v>0.62688635663689563</v>
      </c>
      <c r="U40" s="86">
        <f>S40*T40</f>
        <v>3.1542368656123605</v>
      </c>
      <c r="V40" s="87">
        <f>分析係数表!D43</f>
        <v>0.23175238681860177</v>
      </c>
      <c r="W40" s="88">
        <f>ROUND(S40*V40,0)</f>
        <v>1</v>
      </c>
      <c r="X40" s="76">
        <f>分析係数表!E43</f>
        <v>0.18678780412688636</v>
      </c>
      <c r="Y40" s="89">
        <f>ROUND(S40*X40,0)</f>
        <v>1</v>
      </c>
    </row>
    <row r="41" spans="1:25" x14ac:dyDescent="0.2">
      <c r="A41" s="6" t="s">
        <v>341</v>
      </c>
      <c r="B41" s="5" t="s">
        <v>42</v>
      </c>
      <c r="C41" s="90"/>
      <c r="D41" s="76">
        <f>投入係数表!AC41</f>
        <v>8.4191438378343367E-4</v>
      </c>
      <c r="E41" s="77">
        <f>$C$31*D41</f>
        <v>8.4191438378343364E-2</v>
      </c>
      <c r="F41" s="76">
        <f>分析係数表!C44</f>
        <v>0.46624741283235149</v>
      </c>
      <c r="G41" s="77">
        <f>E41*F41</f>
        <v>3.925404032653694E-2</v>
      </c>
      <c r="H41" s="77">
        <v>4.3234633866540376E-2</v>
      </c>
      <c r="I41" s="77">
        <f>C41+H41</f>
        <v>4.3234633866540376E-2</v>
      </c>
      <c r="J41" s="76">
        <f>分析係数表!G44</f>
        <v>0.26671004927024261</v>
      </c>
      <c r="K41" s="78">
        <f>I41*J41</f>
        <v>1.1531111328725883E-2</v>
      </c>
      <c r="L41" s="79"/>
      <c r="M41" s="80"/>
      <c r="N41" s="81">
        <f>分析係数表!H44</f>
        <v>0.11393143690736689</v>
      </c>
      <c r="O41" s="82">
        <f t="shared" si="4"/>
        <v>3.298596338306631</v>
      </c>
      <c r="P41" s="76">
        <f>分析係数表!C44</f>
        <v>0.46624741283235149</v>
      </c>
      <c r="Q41" s="82">
        <f>O41*P41</f>
        <v>1.5379620087137347</v>
      </c>
      <c r="R41" s="83">
        <v>1.5626599234025462</v>
      </c>
      <c r="S41" s="84">
        <f>I41+R41</f>
        <v>1.6058945572690866</v>
      </c>
      <c r="T41" s="85">
        <f>分析係数表!F44</f>
        <v>0.51538533048247648</v>
      </c>
      <c r="U41" s="86">
        <f>S41*T41</f>
        <v>0.82765449711813843</v>
      </c>
      <c r="V41" s="87">
        <f>分析係数表!D44</f>
        <v>0.23854234451984754</v>
      </c>
      <c r="W41" s="88">
        <f>ROUND(S41*V41,0)</f>
        <v>0</v>
      </c>
      <c r="X41" s="76">
        <f>分析係数表!E44</f>
        <v>0.16891326578042204</v>
      </c>
      <c r="Y41" s="89">
        <f>ROUND(S41*X41,0)</f>
        <v>0</v>
      </c>
    </row>
    <row r="42" spans="1:25" x14ac:dyDescent="0.2">
      <c r="A42" s="6" t="s">
        <v>342</v>
      </c>
      <c r="B42" s="5" t="s">
        <v>279</v>
      </c>
      <c r="C42" s="90"/>
      <c r="D42" s="76">
        <f>投入係数表!AC42</f>
        <v>5.1810115925134386E-3</v>
      </c>
      <c r="E42" s="77">
        <f>$C$31*D42</f>
        <v>0.51810115925134381</v>
      </c>
      <c r="F42" s="76">
        <f>分析係数表!C45</f>
        <v>1</v>
      </c>
      <c r="G42" s="77">
        <f>E42*F42</f>
        <v>0.51810115925134381</v>
      </c>
      <c r="H42" s="77">
        <v>0.56565269402761797</v>
      </c>
      <c r="I42" s="77">
        <f>C42+H42</f>
        <v>0.56565269402761797</v>
      </c>
      <c r="J42" s="76">
        <f>分析係数表!G45</f>
        <v>0</v>
      </c>
      <c r="K42" s="78">
        <f>I42*J42</f>
        <v>0</v>
      </c>
      <c r="L42" s="79"/>
      <c r="M42" s="80"/>
      <c r="N42" s="81">
        <f>分析係数表!H45</f>
        <v>0</v>
      </c>
      <c r="O42" s="82">
        <f t="shared" si="4"/>
        <v>0</v>
      </c>
      <c r="P42" s="76">
        <f>分析係数表!C45</f>
        <v>1</v>
      </c>
      <c r="Q42" s="82">
        <f>O42*P42</f>
        <v>0</v>
      </c>
      <c r="R42" s="83">
        <v>6.5472715617796842E-2</v>
      </c>
      <c r="S42" s="84">
        <f>I42+R42</f>
        <v>0.63112540964541486</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投入係数表!AC43</f>
        <v>9.2610582216177701E-3</v>
      </c>
      <c r="E43" s="77">
        <f>$C$31*D43</f>
        <v>0.92610582216177706</v>
      </c>
      <c r="F43" s="76">
        <f>分析係数表!C46</f>
        <v>1</v>
      </c>
      <c r="G43" s="77">
        <f>E43*F43</f>
        <v>0.92610582216177706</v>
      </c>
      <c r="H43" s="77">
        <v>0.99991272912690721</v>
      </c>
      <c r="I43" s="77">
        <f>C43+H43</f>
        <v>0.99991272912690721</v>
      </c>
      <c r="J43" s="76">
        <f>分析係数表!G46</f>
        <v>9.2005076142131978E-3</v>
      </c>
      <c r="K43" s="78">
        <f>I43*J43</f>
        <v>9.1997046778808083E-3</v>
      </c>
      <c r="L43" s="79"/>
      <c r="M43" s="80"/>
      <c r="N43" s="81">
        <f>分析係数表!H46</f>
        <v>5.6971329181394824E-2</v>
      </c>
      <c r="O43" s="82">
        <f t="shared" si="4"/>
        <v>1.6494606135706456</v>
      </c>
      <c r="P43" s="76">
        <f>分析係数表!C46</f>
        <v>1</v>
      </c>
      <c r="Q43" s="82">
        <f>O43*P43</f>
        <v>1.6494606135706456</v>
      </c>
      <c r="R43" s="83">
        <v>1.7416738465450252</v>
      </c>
      <c r="S43" s="84">
        <f>I43+R43</f>
        <v>2.7415865756719322</v>
      </c>
      <c r="T43" s="85">
        <f>分析係数表!F46</f>
        <v>0.31329314720812185</v>
      </c>
      <c r="U43" s="86">
        <f>S43*T43</f>
        <v>0.85892028663579734</v>
      </c>
      <c r="V43" s="87">
        <f>分析係数表!D46</f>
        <v>4.7588832487309646E-4</v>
      </c>
      <c r="W43" s="88">
        <f>ROUND(S43*V43,0)</f>
        <v>0</v>
      </c>
      <c r="X43" s="76">
        <f>分析係数表!E46</f>
        <v>1.4276649746192893E-3</v>
      </c>
      <c r="Y43" s="89">
        <f>ROUND(S43*X43,0)</f>
        <v>0</v>
      </c>
    </row>
    <row r="44" spans="1:25" x14ac:dyDescent="0.2">
      <c r="A44" s="192">
        <v>40</v>
      </c>
      <c r="B44" s="14" t="s">
        <v>151</v>
      </c>
      <c r="C44" s="197">
        <f>SUM(C5:C43)</f>
        <v>100</v>
      </c>
      <c r="D44" s="92">
        <f>投入係数表!AC44</f>
        <v>0.2795155754161</v>
      </c>
      <c r="E44" s="91">
        <f>SUM(E5:E43)</f>
        <v>27.951557541610001</v>
      </c>
      <c r="F44" s="92">
        <f>分析係数表!C47</f>
        <v>0.45905743405002397</v>
      </c>
      <c r="G44" s="91">
        <f>SUM(G5:G43)</f>
        <v>11.915538746841772</v>
      </c>
      <c r="H44" s="91">
        <f>SUM(H5:H43)</f>
        <v>13.950131408440779</v>
      </c>
      <c r="I44" s="91">
        <f>SUM(I5:I43)</f>
        <v>113.9501314084408</v>
      </c>
      <c r="J44" s="92">
        <f>分析係数表!G47</f>
        <v>0.28709558230423765</v>
      </c>
      <c r="K44" s="93">
        <f>SUM(K5:K43)</f>
        <v>46.151650107478119</v>
      </c>
      <c r="L44" s="94">
        <f>最終需要_まとめ!$L$33</f>
        <v>0.62733333333333341</v>
      </c>
      <c r="M44" s="91">
        <f>K44*L44</f>
        <v>28.952468500757945</v>
      </c>
      <c r="N44" s="95">
        <f>分析係数表!H47</f>
        <v>1</v>
      </c>
      <c r="O44" s="96">
        <f>SUM(O5:O43)</f>
        <v>28.952468500757945</v>
      </c>
      <c r="P44" s="92">
        <f>分析係数表!C47</f>
        <v>0.45905743405002397</v>
      </c>
      <c r="Q44" s="96">
        <f>SUM(Q5:Q43)</f>
        <v>14.043491947321437</v>
      </c>
      <c r="R44" s="91">
        <f>SUM(R5:R43)</f>
        <v>16.516929694303673</v>
      </c>
      <c r="S44" s="97">
        <f>SUM(S5:S43)</f>
        <v>130.46706110274445</v>
      </c>
      <c r="T44" s="98">
        <f>分析係数表!F47</f>
        <v>0.51476641739392903</v>
      </c>
      <c r="U44" s="99">
        <f>SUM(U5:U43)</f>
        <v>87.880323759770661</v>
      </c>
      <c r="V44" s="100">
        <f>分析係数表!D47</f>
        <v>0.1047101618971789</v>
      </c>
      <c r="W44" s="101">
        <f>SUM(W5:W43)</f>
        <v>26</v>
      </c>
      <c r="X44" s="92">
        <f>分析係数表!E47</f>
        <v>8.1677152774525266E-2</v>
      </c>
      <c r="Y44" s="102">
        <f>SUM(Y5:Y43)</f>
        <v>18</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292</v>
      </c>
      <c r="S2" s="3" t="s">
        <v>153</v>
      </c>
      <c r="U2" s="64" t="s">
        <v>210</v>
      </c>
      <c r="W2" s="3" t="s">
        <v>130</v>
      </c>
      <c r="Y2" s="3" t="s">
        <v>154</v>
      </c>
    </row>
    <row r="3" spans="1:25" ht="44" x14ac:dyDescent="0.2">
      <c r="B3" s="65"/>
      <c r="C3" s="66" t="s">
        <v>228</v>
      </c>
      <c r="D3" s="66" t="s">
        <v>234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投入係数表!AD5</f>
        <v>0</v>
      </c>
      <c r="E5" s="77">
        <f t="shared" ref="E5:E38" si="0">$C$32*D5</f>
        <v>0</v>
      </c>
      <c r="F5" s="76">
        <f>分析係数表!C8</f>
        <v>0.32915796798886565</v>
      </c>
      <c r="G5" s="77">
        <f t="shared" ref="G5:G38" si="1">E5*F5</f>
        <v>0</v>
      </c>
      <c r="H5" s="77">
        <f t="array" ref="H5:H43">MMULT(逆行列係数!C5:AO43,'28'!G5:G43)</f>
        <v>1.9553662934824129E-3</v>
      </c>
      <c r="I5" s="77">
        <f t="shared" ref="I5:I38" si="2">C5+H5</f>
        <v>1.9553662934824129E-3</v>
      </c>
      <c r="J5" s="76">
        <f>分析係数表!G8</f>
        <v>0.11991869918699187</v>
      </c>
      <c r="K5" s="78">
        <f t="shared" ref="K5:K38" si="3">I5*J5</f>
        <v>2.3448498234850072E-4</v>
      </c>
      <c r="L5" s="79" t="s">
        <v>185</v>
      </c>
      <c r="M5" s="80" t="s">
        <v>185</v>
      </c>
      <c r="N5" s="81">
        <f>分析係数表!H8</f>
        <v>1.1827414015597823E-2</v>
      </c>
      <c r="O5" s="82">
        <f t="shared" ref="O5:O43" si="4">$M$44*N5</f>
        <v>0.27338524015694982</v>
      </c>
      <c r="P5" s="76">
        <f>分析係数表!C8</f>
        <v>0.32915796798886565</v>
      </c>
      <c r="Q5" s="82">
        <f t="shared" ref="Q5:Q38" si="5">O5*P5</f>
        <v>8.998693012820963E-2</v>
      </c>
      <c r="R5" s="83">
        <f t="array" ref="R5:R43">MMULT(逆行列係数!C5:AO43,'28'!Q5:Q43)</f>
        <v>0.11538714372412669</v>
      </c>
      <c r="S5" s="84">
        <f t="shared" ref="S5:S38" si="6">I5+R5</f>
        <v>0.11734251001760911</v>
      </c>
      <c r="T5" s="85">
        <f>分析係数表!F8</f>
        <v>0.45172764227642276</v>
      </c>
      <c r="U5" s="86">
        <f t="shared" ref="U5:U38" si="7">S5*T5</f>
        <v>5.3006855389052081E-2</v>
      </c>
      <c r="V5" s="87">
        <f>分析係数表!D8</f>
        <v>0.19461382113821138</v>
      </c>
      <c r="W5" s="88">
        <f t="shared" ref="W5:W38" si="8">ROUND(S5*V5,0)</f>
        <v>0</v>
      </c>
      <c r="X5" s="76">
        <f>分析係数表!E8</f>
        <v>6.0467479674796751E-2</v>
      </c>
      <c r="Y5" s="89">
        <f t="shared" ref="Y5:Y38" si="9">ROUND(S5*X5,0)</f>
        <v>0</v>
      </c>
    </row>
    <row r="6" spans="1:25" x14ac:dyDescent="0.2">
      <c r="A6" s="6" t="s">
        <v>220</v>
      </c>
      <c r="B6" s="5" t="s">
        <v>266</v>
      </c>
      <c r="C6" s="90"/>
      <c r="D6" s="76">
        <f>投入係数表!AD6</f>
        <v>0</v>
      </c>
      <c r="E6" s="77">
        <f t="shared" si="0"/>
        <v>0</v>
      </c>
      <c r="F6" s="76">
        <f>分析係数表!C9</f>
        <v>0.9329896907216495</v>
      </c>
      <c r="G6" s="77">
        <f t="shared" si="1"/>
        <v>0</v>
      </c>
      <c r="H6" s="77">
        <v>2.072230399491237E-3</v>
      </c>
      <c r="I6" s="77">
        <f t="shared" si="2"/>
        <v>2.072230399491237E-3</v>
      </c>
      <c r="J6" s="76">
        <f>分析係数表!G9</f>
        <v>0.24615384615384617</v>
      </c>
      <c r="K6" s="78">
        <f t="shared" si="3"/>
        <v>5.1008748295168916E-4</v>
      </c>
      <c r="L6" s="79"/>
      <c r="M6" s="80"/>
      <c r="N6" s="81">
        <f>分析係数表!H9</f>
        <v>6.1718004825225836E-4</v>
      </c>
      <c r="O6" s="82">
        <f t="shared" si="4"/>
        <v>1.4265833215021102E-2</v>
      </c>
      <c r="P6" s="76">
        <f>分析係数表!C9</f>
        <v>0.9329896907216495</v>
      </c>
      <c r="Q6" s="82">
        <f t="shared" si="5"/>
        <v>1.3309875319169173E-2</v>
      </c>
      <c r="R6" s="83">
        <v>1.7342638668477506E-2</v>
      </c>
      <c r="S6" s="84">
        <f t="shared" si="6"/>
        <v>1.9414869067968743E-2</v>
      </c>
      <c r="T6" s="85">
        <f>分析係数表!F9</f>
        <v>0.67179487179487174</v>
      </c>
      <c r="U6" s="86">
        <f t="shared" si="7"/>
        <v>1.3042809476430283E-2</v>
      </c>
      <c r="V6" s="87">
        <f>分析係数表!D9</f>
        <v>0.1076923076923077</v>
      </c>
      <c r="W6" s="88">
        <f t="shared" si="8"/>
        <v>0</v>
      </c>
      <c r="X6" s="76">
        <f>分析係数表!E9</f>
        <v>3.0769230769230771E-2</v>
      </c>
      <c r="Y6" s="89">
        <f t="shared" si="9"/>
        <v>0</v>
      </c>
    </row>
    <row r="7" spans="1:25" x14ac:dyDescent="0.2">
      <c r="A7" s="6" t="s">
        <v>221</v>
      </c>
      <c r="B7" s="5" t="s">
        <v>267</v>
      </c>
      <c r="C7" s="90"/>
      <c r="D7" s="76">
        <f>投入係数表!AD7</f>
        <v>0</v>
      </c>
      <c r="E7" s="77">
        <f t="shared" si="0"/>
        <v>0</v>
      </c>
      <c r="F7" s="76">
        <f>分析係数表!C10</f>
        <v>0</v>
      </c>
      <c r="G7" s="77">
        <f t="shared" si="1"/>
        <v>0</v>
      </c>
      <c r="H7" s="77">
        <v>0</v>
      </c>
      <c r="I7" s="77">
        <f t="shared" si="2"/>
        <v>0</v>
      </c>
      <c r="J7" s="76">
        <f>分析係数表!G10</f>
        <v>0</v>
      </c>
      <c r="K7" s="78">
        <f t="shared" si="3"/>
        <v>0</v>
      </c>
      <c r="L7" s="79"/>
      <c r="M7" s="80"/>
      <c r="N7" s="81">
        <f>分析係数表!H10</f>
        <v>1.2006957302362117E-3</v>
      </c>
      <c r="O7" s="82">
        <f t="shared" si="4"/>
        <v>2.7753530072859234E-2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222</v>
      </c>
      <c r="B8" s="5" t="s">
        <v>27</v>
      </c>
      <c r="C8" s="90"/>
      <c r="D8" s="76">
        <f>投入係数表!AD8</f>
        <v>0</v>
      </c>
      <c r="E8" s="77">
        <f t="shared" si="0"/>
        <v>0</v>
      </c>
      <c r="F8" s="76">
        <f>分析係数表!C11</f>
        <v>2.4090210148641766E-2</v>
      </c>
      <c r="G8" s="77">
        <f t="shared" si="1"/>
        <v>0</v>
      </c>
      <c r="H8" s="77">
        <v>2.1517944951000793E-3</v>
      </c>
      <c r="I8" s="77">
        <f t="shared" si="2"/>
        <v>2.1517944951000793E-3</v>
      </c>
      <c r="J8" s="76">
        <f>分析係数表!G11</f>
        <v>0.35</v>
      </c>
      <c r="K8" s="78">
        <f t="shared" si="3"/>
        <v>7.5312807328502772E-4</v>
      </c>
      <c r="L8" s="79"/>
      <c r="M8" s="80"/>
      <c r="N8" s="81">
        <f>分析係数表!H11</f>
        <v>-2.2442910845536666E-5</v>
      </c>
      <c r="O8" s="82">
        <f t="shared" si="4"/>
        <v>-5.1875757145531276E-4</v>
      </c>
      <c r="P8" s="76">
        <f>分析係数表!C11</f>
        <v>2.4090210148641766E-2</v>
      </c>
      <c r="Q8" s="82">
        <f t="shared" si="5"/>
        <v>-1.2496978912557531E-5</v>
      </c>
      <c r="R8" s="83">
        <v>2.3529082106433265E-3</v>
      </c>
      <c r="S8" s="84">
        <f t="shared" si="6"/>
        <v>4.5047027057434057E-3</v>
      </c>
      <c r="T8" s="85">
        <f>分析係数表!F11</f>
        <v>0.57857142857142863</v>
      </c>
      <c r="U8" s="86">
        <f t="shared" si="7"/>
        <v>2.6062922797515423E-3</v>
      </c>
      <c r="V8" s="87">
        <f>分析係数表!D11</f>
        <v>7.1428571428571426E-3</v>
      </c>
      <c r="W8" s="88">
        <f t="shared" si="8"/>
        <v>0</v>
      </c>
      <c r="X8" s="76">
        <f>分析係数表!E11</f>
        <v>7.1428571428571426E-3</v>
      </c>
      <c r="Y8" s="89">
        <f t="shared" si="9"/>
        <v>0</v>
      </c>
    </row>
    <row r="9" spans="1:25" x14ac:dyDescent="0.2">
      <c r="A9" s="6" t="s">
        <v>223</v>
      </c>
      <c r="B9" s="5" t="s">
        <v>191</v>
      </c>
      <c r="C9" s="90"/>
      <c r="D9" s="76">
        <f>投入係数表!AD9</f>
        <v>0</v>
      </c>
      <c r="E9" s="77">
        <f t="shared" si="0"/>
        <v>0</v>
      </c>
      <c r="F9" s="76">
        <f>分析係数表!C12</f>
        <v>6.9119669876203549E-2</v>
      </c>
      <c r="G9" s="77">
        <f t="shared" si="1"/>
        <v>0</v>
      </c>
      <c r="H9" s="77">
        <v>5.8267293720357842E-4</v>
      </c>
      <c r="I9" s="77">
        <f t="shared" si="2"/>
        <v>5.8267293720357842E-4</v>
      </c>
      <c r="J9" s="76">
        <f>分析係数表!G12</f>
        <v>0.14290902487742874</v>
      </c>
      <c r="K9" s="78">
        <f t="shared" si="3"/>
        <v>8.3269221278230662E-5</v>
      </c>
      <c r="L9" s="79"/>
      <c r="M9" s="80"/>
      <c r="N9" s="81">
        <f>分析係数表!H12</f>
        <v>9.3328844751164222E-2</v>
      </c>
      <c r="O9" s="82">
        <f t="shared" si="4"/>
        <v>2.157253360896918</v>
      </c>
      <c r="P9" s="76">
        <f>分析係数表!C12</f>
        <v>6.9119669876203549E-2</v>
      </c>
      <c r="Q9" s="82">
        <f t="shared" si="5"/>
        <v>0.14910864014452557</v>
      </c>
      <c r="R9" s="83">
        <v>0.16526665142686098</v>
      </c>
      <c r="S9" s="84">
        <f t="shared" si="6"/>
        <v>0.16584932436406455</v>
      </c>
      <c r="T9" s="85">
        <f>分析係数表!F12</f>
        <v>0.29616851280188849</v>
      </c>
      <c r="U9" s="86">
        <f t="shared" si="7"/>
        <v>4.9119347746103006E-2</v>
      </c>
      <c r="V9" s="87">
        <f>分析係数表!D12</f>
        <v>3.0506627928091518E-2</v>
      </c>
      <c r="W9" s="88">
        <f t="shared" si="8"/>
        <v>0</v>
      </c>
      <c r="X9" s="76">
        <f>分析係数表!E12</f>
        <v>2.6874886508080623E-2</v>
      </c>
      <c r="Y9" s="89">
        <f t="shared" si="9"/>
        <v>0</v>
      </c>
    </row>
    <row r="10" spans="1:25" x14ac:dyDescent="0.2">
      <c r="A10" s="6" t="s">
        <v>224</v>
      </c>
      <c r="B10" s="5" t="s">
        <v>28</v>
      </c>
      <c r="C10" s="90"/>
      <c r="D10" s="76">
        <f>投入係数表!AD10</f>
        <v>1.5957446808510637E-3</v>
      </c>
      <c r="E10" s="77">
        <f t="shared" si="0"/>
        <v>0.15957446808510636</v>
      </c>
      <c r="F10" s="76">
        <f>分析係数表!C13</f>
        <v>0</v>
      </c>
      <c r="G10" s="77">
        <f t="shared" si="1"/>
        <v>0</v>
      </c>
      <c r="H10" s="77">
        <v>0</v>
      </c>
      <c r="I10" s="77">
        <f t="shared" si="2"/>
        <v>0</v>
      </c>
      <c r="J10" s="76">
        <f>分析係数表!G13</f>
        <v>0.24503449717750367</v>
      </c>
      <c r="K10" s="78">
        <f t="shared" si="3"/>
        <v>0</v>
      </c>
      <c r="L10" s="79"/>
      <c r="M10" s="80"/>
      <c r="N10" s="81">
        <f>分析係数表!H13</f>
        <v>1.4329798574875161E-2</v>
      </c>
      <c r="O10" s="82">
        <f t="shared" si="4"/>
        <v>0.33122670937421722</v>
      </c>
      <c r="P10" s="76">
        <f>分析係数表!C13</f>
        <v>0</v>
      </c>
      <c r="Q10" s="82">
        <f t="shared" si="5"/>
        <v>0</v>
      </c>
      <c r="R10" s="83">
        <v>0</v>
      </c>
      <c r="S10" s="84">
        <f t="shared" si="6"/>
        <v>0</v>
      </c>
      <c r="T10" s="85">
        <f>分析係数表!F13</f>
        <v>0.38229144888145516</v>
      </c>
      <c r="U10" s="86">
        <f t="shared" si="7"/>
        <v>0</v>
      </c>
      <c r="V10" s="87">
        <f>分析係数表!D13</f>
        <v>0.18806188584570355</v>
      </c>
      <c r="W10" s="88">
        <f t="shared" si="8"/>
        <v>0</v>
      </c>
      <c r="X10" s="76">
        <f>分析係数表!E13</f>
        <v>0.14384277650010455</v>
      </c>
      <c r="Y10" s="89">
        <f t="shared" si="9"/>
        <v>0</v>
      </c>
    </row>
    <row r="11" spans="1:25" x14ac:dyDescent="0.2">
      <c r="A11" s="6" t="s">
        <v>225</v>
      </c>
      <c r="B11" s="5" t="s">
        <v>268</v>
      </c>
      <c r="C11" s="90"/>
      <c r="D11" s="76">
        <f>投入係数表!AD11</f>
        <v>4.5212765957446804E-3</v>
      </c>
      <c r="E11" s="77">
        <f t="shared" si="0"/>
        <v>0.45212765957446804</v>
      </c>
      <c r="F11" s="76">
        <f>分析係数表!C14</f>
        <v>0.13476611883691525</v>
      </c>
      <c r="G11" s="77">
        <f t="shared" si="1"/>
        <v>6.0931489899669122E-2</v>
      </c>
      <c r="H11" s="77">
        <v>0.14452256898839019</v>
      </c>
      <c r="I11" s="77">
        <f t="shared" si="2"/>
        <v>0.14452256898839019</v>
      </c>
      <c r="J11" s="76">
        <f>分析係数表!G14</f>
        <v>0.15992647058823528</v>
      </c>
      <c r="K11" s="78">
        <f t="shared" si="3"/>
        <v>2.311298437865799E-2</v>
      </c>
      <c r="L11" s="79"/>
      <c r="M11" s="80"/>
      <c r="N11" s="81">
        <f>分析係数表!H14</f>
        <v>1.1894742748134433E-3</v>
      </c>
      <c r="O11" s="82">
        <f t="shared" si="4"/>
        <v>2.7494151287131577E-2</v>
      </c>
      <c r="P11" s="76">
        <f>分析係数表!C14</f>
        <v>0.13476611883691525</v>
      </c>
      <c r="Q11" s="82">
        <f t="shared" si="5"/>
        <v>3.7052800596817006E-3</v>
      </c>
      <c r="R11" s="83">
        <v>3.706929330342211E-2</v>
      </c>
      <c r="S11" s="84">
        <f t="shared" si="6"/>
        <v>0.18159186229181229</v>
      </c>
      <c r="T11" s="85">
        <f>分析係数表!F14</f>
        <v>0.29852941176470588</v>
      </c>
      <c r="U11" s="86">
        <f t="shared" si="7"/>
        <v>5.4210511831232197E-2</v>
      </c>
      <c r="V11" s="87">
        <f>分析係数表!D14</f>
        <v>5.2205882352941178E-2</v>
      </c>
      <c r="W11" s="88">
        <f t="shared" si="8"/>
        <v>0</v>
      </c>
      <c r="X11" s="76">
        <f>分析係数表!E14</f>
        <v>3.6397058823529414E-2</v>
      </c>
      <c r="Y11" s="89">
        <f t="shared" si="9"/>
        <v>0</v>
      </c>
    </row>
    <row r="12" spans="1:25" x14ac:dyDescent="0.2">
      <c r="A12" s="6" t="s">
        <v>226</v>
      </c>
      <c r="B12" s="5" t="s">
        <v>29</v>
      </c>
      <c r="C12" s="90"/>
      <c r="D12" s="76">
        <f>投入係数表!AD12</f>
        <v>0</v>
      </c>
      <c r="E12" s="77">
        <f t="shared" si="0"/>
        <v>0</v>
      </c>
      <c r="F12" s="76">
        <f>分析係数表!C15</f>
        <v>0</v>
      </c>
      <c r="G12" s="77">
        <f t="shared" si="1"/>
        <v>0</v>
      </c>
      <c r="H12" s="77">
        <v>0</v>
      </c>
      <c r="I12" s="77">
        <f t="shared" si="2"/>
        <v>0</v>
      </c>
      <c r="J12" s="76">
        <f>分析係数表!G15</f>
        <v>9.5137420718816063E-2</v>
      </c>
      <c r="K12" s="78">
        <f t="shared" si="3"/>
        <v>0</v>
      </c>
      <c r="L12" s="79"/>
      <c r="M12" s="80"/>
      <c r="N12" s="81">
        <f>分析係数表!H15</f>
        <v>8.595634853840543E-3</v>
      </c>
      <c r="O12" s="82">
        <f t="shared" si="4"/>
        <v>0.19868414986738478</v>
      </c>
      <c r="P12" s="76">
        <f>分析係数表!C15</f>
        <v>0</v>
      </c>
      <c r="Q12" s="82">
        <f t="shared" si="5"/>
        <v>0</v>
      </c>
      <c r="R12" s="83">
        <v>0</v>
      </c>
      <c r="S12" s="84">
        <f t="shared" si="6"/>
        <v>0</v>
      </c>
      <c r="T12" s="85">
        <f>分析係数表!F15</f>
        <v>0.30443974630021142</v>
      </c>
      <c r="U12" s="86">
        <f t="shared" si="7"/>
        <v>0</v>
      </c>
      <c r="V12" s="87">
        <f>分析係数表!D15</f>
        <v>2.5369978858350951E-2</v>
      </c>
      <c r="W12" s="88">
        <f t="shared" si="8"/>
        <v>0</v>
      </c>
      <c r="X12" s="76">
        <f>分析係数表!E15</f>
        <v>2.1141649048625793E-2</v>
      </c>
      <c r="Y12" s="89">
        <f t="shared" si="9"/>
        <v>0</v>
      </c>
    </row>
    <row r="13" spans="1:25" x14ac:dyDescent="0.2">
      <c r="A13" s="6" t="s">
        <v>227</v>
      </c>
      <c r="B13" s="5" t="s">
        <v>30</v>
      </c>
      <c r="C13" s="90"/>
      <c r="D13" s="76">
        <f>投入係数表!AD13</f>
        <v>3.9893617021276594E-4</v>
      </c>
      <c r="E13" s="77">
        <f t="shared" si="0"/>
        <v>3.9893617021276591E-2</v>
      </c>
      <c r="F13" s="76">
        <f>分析係数表!C16</f>
        <v>4.9817336433078729E-2</v>
      </c>
      <c r="G13" s="77">
        <f t="shared" si="1"/>
        <v>1.9873937406813319E-3</v>
      </c>
      <c r="H13" s="77">
        <v>8.0320569785680973E-3</v>
      </c>
      <c r="I13" s="77">
        <f t="shared" si="2"/>
        <v>8.0320569785680973E-3</v>
      </c>
      <c r="J13" s="76">
        <f>分析係数表!G16</f>
        <v>3.313253012048193E-2</v>
      </c>
      <c r="K13" s="78">
        <f t="shared" si="3"/>
        <v>2.6612236977183456E-4</v>
      </c>
      <c r="L13" s="79"/>
      <c r="M13" s="80"/>
      <c r="N13" s="81">
        <f>分析係数表!H16</f>
        <v>1.6966840599225718E-2</v>
      </c>
      <c r="O13" s="82">
        <f t="shared" si="4"/>
        <v>0.39218072402021642</v>
      </c>
      <c r="P13" s="76">
        <f>分析係数表!C16</f>
        <v>4.9817336433078729E-2</v>
      </c>
      <c r="Q13" s="82">
        <f t="shared" si="5"/>
        <v>1.9537399071083521E-2</v>
      </c>
      <c r="R13" s="83">
        <v>2.380982884422916E-2</v>
      </c>
      <c r="S13" s="84">
        <f t="shared" si="6"/>
        <v>3.1841885822797261E-2</v>
      </c>
      <c r="T13" s="85">
        <f>分析係数表!F16</f>
        <v>0.28614457831325302</v>
      </c>
      <c r="U13" s="86">
        <f t="shared" si="7"/>
        <v>9.1113829914630726E-3</v>
      </c>
      <c r="V13" s="87">
        <f>分析係数表!D16</f>
        <v>3.0120481927710843E-2</v>
      </c>
      <c r="W13" s="88">
        <f t="shared" si="8"/>
        <v>0</v>
      </c>
      <c r="X13" s="76">
        <f>分析係数表!E16</f>
        <v>1.8072289156626505E-2</v>
      </c>
      <c r="Y13" s="89">
        <f t="shared" si="9"/>
        <v>0</v>
      </c>
    </row>
    <row r="14" spans="1:25" x14ac:dyDescent="0.2">
      <c r="A14" s="6" t="s">
        <v>2</v>
      </c>
      <c r="B14" s="5" t="s">
        <v>365</v>
      </c>
      <c r="C14" s="90"/>
      <c r="D14" s="76">
        <f>投入係数表!AD14</f>
        <v>2.9255319148936169E-3</v>
      </c>
      <c r="E14" s="77">
        <f t="shared" si="0"/>
        <v>0.29255319148936171</v>
      </c>
      <c r="F14" s="76">
        <f>分析係数表!C17</f>
        <v>0.15217391304347827</v>
      </c>
      <c r="G14" s="77">
        <f t="shared" si="1"/>
        <v>4.4518963922294173E-2</v>
      </c>
      <c r="H14" s="77">
        <v>8.4672288220629235E-2</v>
      </c>
      <c r="I14" s="77">
        <f t="shared" si="2"/>
        <v>8.4672288220629235E-2</v>
      </c>
      <c r="J14" s="76">
        <f>分析係数表!G17</f>
        <v>0.21460800902425267</v>
      </c>
      <c r="K14" s="78">
        <f t="shared" si="3"/>
        <v>1.8171351194556921E-2</v>
      </c>
      <c r="L14" s="79"/>
      <c r="M14" s="80"/>
      <c r="N14" s="81">
        <f>分析係数表!H17</f>
        <v>2.9400213207653033E-3</v>
      </c>
      <c r="O14" s="82">
        <f t="shared" si="4"/>
        <v>6.7957241860645973E-2</v>
      </c>
      <c r="P14" s="76">
        <f>分析係数表!C17</f>
        <v>0.15217391304347827</v>
      </c>
      <c r="Q14" s="82">
        <f t="shared" si="5"/>
        <v>1.0341319413576562E-2</v>
      </c>
      <c r="R14" s="83">
        <v>2.641501686548697E-2</v>
      </c>
      <c r="S14" s="84">
        <f t="shared" si="6"/>
        <v>0.11108730508611621</v>
      </c>
      <c r="T14" s="85">
        <f>分析係数表!F17</f>
        <v>0.3288212069937958</v>
      </c>
      <c r="U14" s="86">
        <f t="shared" si="7"/>
        <v>3.6527861740104764E-2</v>
      </c>
      <c r="V14" s="87">
        <f>分析係数表!D17</f>
        <v>7.4732092498589961E-2</v>
      </c>
      <c r="W14" s="88">
        <f t="shared" si="8"/>
        <v>0</v>
      </c>
      <c r="X14" s="76">
        <f>分析係数表!E17</f>
        <v>6.9655950366610264E-2</v>
      </c>
      <c r="Y14" s="89">
        <f t="shared" si="9"/>
        <v>0</v>
      </c>
    </row>
    <row r="15" spans="1:25" x14ac:dyDescent="0.2">
      <c r="A15" s="6" t="s">
        <v>3</v>
      </c>
      <c r="B15" s="5" t="s">
        <v>31</v>
      </c>
      <c r="C15" s="90"/>
      <c r="D15" s="76">
        <f>投入係数表!AD15</f>
        <v>0</v>
      </c>
      <c r="E15" s="77">
        <f t="shared" si="0"/>
        <v>0</v>
      </c>
      <c r="F15" s="76">
        <f>分析係数表!C18</f>
        <v>0.51625386996904021</v>
      </c>
      <c r="G15" s="77">
        <f t="shared" si="1"/>
        <v>0</v>
      </c>
      <c r="H15" s="77">
        <v>2.7293073073080248E-2</v>
      </c>
      <c r="I15" s="77">
        <f t="shared" si="2"/>
        <v>2.7293073073080248E-2</v>
      </c>
      <c r="J15" s="76">
        <f>分析係数表!G18</f>
        <v>0.21552579365079366</v>
      </c>
      <c r="K15" s="78">
        <f t="shared" si="3"/>
        <v>5.8823612352447265E-3</v>
      </c>
      <c r="L15" s="79"/>
      <c r="M15" s="80"/>
      <c r="N15" s="81">
        <f>分析係数表!H18</f>
        <v>4.488582169107333E-4</v>
      </c>
      <c r="O15" s="82">
        <f t="shared" si="4"/>
        <v>1.0375151429106255E-2</v>
      </c>
      <c r="P15" s="76">
        <f>分析係数表!C18</f>
        <v>0.51625386996904021</v>
      </c>
      <c r="Q15" s="82">
        <f t="shared" si="5"/>
        <v>5.3562120767909225E-3</v>
      </c>
      <c r="R15" s="83">
        <v>1.7304599360216513E-2</v>
      </c>
      <c r="S15" s="84">
        <f t="shared" si="6"/>
        <v>4.4597672433296764E-2</v>
      </c>
      <c r="T15" s="85">
        <f>分析係数表!F18</f>
        <v>0.45783730158730157</v>
      </c>
      <c r="U15" s="86">
        <f t="shared" si="7"/>
        <v>2.0418478003934978E-2</v>
      </c>
      <c r="V15" s="87">
        <f>分析係数表!D18</f>
        <v>4.1418650793650792E-2</v>
      </c>
      <c r="W15" s="88">
        <f t="shared" si="8"/>
        <v>0</v>
      </c>
      <c r="X15" s="76">
        <f>分析係数表!E18</f>
        <v>3.8690476190476192E-2</v>
      </c>
      <c r="Y15" s="89">
        <f t="shared" si="9"/>
        <v>0</v>
      </c>
    </row>
    <row r="16" spans="1:25" x14ac:dyDescent="0.2">
      <c r="A16" s="6" t="s">
        <v>4</v>
      </c>
      <c r="B16" s="5" t="s">
        <v>32</v>
      </c>
      <c r="C16" s="90"/>
      <c r="D16" s="76">
        <f>投入係数表!AD16</f>
        <v>0</v>
      </c>
      <c r="E16" s="77">
        <f t="shared" si="0"/>
        <v>0</v>
      </c>
      <c r="F16" s="76">
        <f>分析係数表!C19</f>
        <v>8.2563671984326903E-2</v>
      </c>
      <c r="G16" s="77">
        <f t="shared" si="1"/>
        <v>0</v>
      </c>
      <c r="H16" s="77">
        <v>2.7579330723149992E-3</v>
      </c>
      <c r="I16" s="77">
        <f t="shared" si="2"/>
        <v>2.7579330723149992E-3</v>
      </c>
      <c r="J16" s="76">
        <f>分析係数表!G19</f>
        <v>5.7971014492753624E-2</v>
      </c>
      <c r="K16" s="78">
        <f t="shared" si="3"/>
        <v>1.5988017810521734E-4</v>
      </c>
      <c r="L16" s="79"/>
      <c r="M16" s="80"/>
      <c r="N16" s="81">
        <f>分析係数表!H19</f>
        <v>-1.1221455422768333E-4</v>
      </c>
      <c r="O16" s="82">
        <f t="shared" si="4"/>
        <v>-2.5937878572765637E-3</v>
      </c>
      <c r="P16" s="76">
        <f>分析係数表!C19</f>
        <v>8.2563671984326903E-2</v>
      </c>
      <c r="Q16" s="82">
        <f t="shared" si="5"/>
        <v>-2.1415264984511232E-4</v>
      </c>
      <c r="R16" s="83">
        <v>1.5969463680838665E-3</v>
      </c>
      <c r="S16" s="84">
        <f t="shared" si="6"/>
        <v>4.3548794403988657E-3</v>
      </c>
      <c r="T16" s="85">
        <f>分析係数表!F19</f>
        <v>0.2402745995423341</v>
      </c>
      <c r="U16" s="86">
        <f t="shared" si="7"/>
        <v>1.0463669135969814E-3</v>
      </c>
      <c r="V16" s="87">
        <f>分析係数表!D19</f>
        <v>4.6529366895499621E-2</v>
      </c>
      <c r="W16" s="88">
        <f t="shared" si="8"/>
        <v>0</v>
      </c>
      <c r="X16" s="76">
        <f>分析係数表!E19</f>
        <v>5.1106025934401222E-2</v>
      </c>
      <c r="Y16" s="89">
        <f t="shared" si="9"/>
        <v>0</v>
      </c>
    </row>
    <row r="17" spans="1:25" x14ac:dyDescent="0.2">
      <c r="A17" s="6" t="s">
        <v>5</v>
      </c>
      <c r="B17" s="5" t="s">
        <v>33</v>
      </c>
      <c r="C17" s="90"/>
      <c r="D17" s="76">
        <f>投入係数表!AD17</f>
        <v>0</v>
      </c>
      <c r="E17" s="77">
        <f t="shared" si="0"/>
        <v>0</v>
      </c>
      <c r="F17" s="76">
        <f>分析係数表!C20</f>
        <v>2.7239392352016778E-2</v>
      </c>
      <c r="G17" s="77">
        <f t="shared" si="1"/>
        <v>0</v>
      </c>
      <c r="H17" s="77">
        <v>1.3487103594450158E-3</v>
      </c>
      <c r="I17" s="77">
        <f t="shared" si="2"/>
        <v>1.3487103594450158E-3</v>
      </c>
      <c r="J17" s="76">
        <f>分析係数表!G20</f>
        <v>0.10507246376811594</v>
      </c>
      <c r="K17" s="78">
        <f t="shared" si="3"/>
        <v>1.4171232037646903E-4</v>
      </c>
      <c r="L17" s="79"/>
      <c r="M17" s="80"/>
      <c r="N17" s="81">
        <f>分析係数表!H20</f>
        <v>5.610727711384166E-4</v>
      </c>
      <c r="O17" s="82">
        <f t="shared" si="4"/>
        <v>1.2968939286382819E-2</v>
      </c>
      <c r="P17" s="76">
        <f>分析係数表!C20</f>
        <v>2.7239392352016778E-2</v>
      </c>
      <c r="Q17" s="82">
        <f t="shared" si="5"/>
        <v>3.5326602561126607E-4</v>
      </c>
      <c r="R17" s="83">
        <v>1.1733990915583795E-3</v>
      </c>
      <c r="S17" s="84">
        <f t="shared" si="6"/>
        <v>2.522109451003395E-3</v>
      </c>
      <c r="T17" s="85">
        <f>分析係数表!F20</f>
        <v>0.2318840579710145</v>
      </c>
      <c r="U17" s="86">
        <f t="shared" si="7"/>
        <v>5.8483697414571476E-4</v>
      </c>
      <c r="V17" s="87">
        <f>分析係数表!D20</f>
        <v>0</v>
      </c>
      <c r="W17" s="88">
        <f t="shared" si="8"/>
        <v>0</v>
      </c>
      <c r="X17" s="76">
        <f>分析係数表!E20</f>
        <v>0</v>
      </c>
      <c r="Y17" s="89">
        <f t="shared" si="9"/>
        <v>0</v>
      </c>
    </row>
    <row r="18" spans="1:25" x14ac:dyDescent="0.2">
      <c r="A18" s="6" t="s">
        <v>6</v>
      </c>
      <c r="B18" s="5" t="s">
        <v>34</v>
      </c>
      <c r="C18" s="90"/>
      <c r="D18" s="76">
        <f>投入係数表!AD18</f>
        <v>1.3297872340425532E-4</v>
      </c>
      <c r="E18" s="77">
        <f t="shared" si="0"/>
        <v>1.3297872340425532E-2</v>
      </c>
      <c r="F18" s="76">
        <f>分析係数表!C21</f>
        <v>0.24117205108940643</v>
      </c>
      <c r="G18" s="77">
        <f t="shared" si="1"/>
        <v>3.2070751474655109E-3</v>
      </c>
      <c r="H18" s="77">
        <v>2.4012591980176377E-2</v>
      </c>
      <c r="I18" s="77">
        <f t="shared" si="2"/>
        <v>2.4012591980176377E-2</v>
      </c>
      <c r="J18" s="76">
        <f>分析係数表!G21</f>
        <v>0.28520236087689715</v>
      </c>
      <c r="K18" s="78">
        <f t="shared" si="3"/>
        <v>6.8484479235199494E-3</v>
      </c>
      <c r="L18" s="79"/>
      <c r="M18" s="80"/>
      <c r="N18" s="81">
        <f>分析係数表!H21</f>
        <v>9.4260225551254001E-4</v>
      </c>
      <c r="O18" s="82">
        <f t="shared" si="4"/>
        <v>2.1787818001123137E-2</v>
      </c>
      <c r="P18" s="76">
        <f>分析係数表!C21</f>
        <v>0.24117205108940643</v>
      </c>
      <c r="Q18" s="82">
        <f t="shared" si="5"/>
        <v>5.2546127560935581E-3</v>
      </c>
      <c r="R18" s="83">
        <v>1.5472199878679463E-2</v>
      </c>
      <c r="S18" s="84">
        <f t="shared" si="6"/>
        <v>3.9484791858855839E-2</v>
      </c>
      <c r="T18" s="85">
        <f>分析係数表!F21</f>
        <v>0.42559021922428331</v>
      </c>
      <c r="U18" s="86">
        <f t="shared" si="7"/>
        <v>1.6804341223235653E-2</v>
      </c>
      <c r="V18" s="87">
        <f>分析係数表!D21</f>
        <v>8.8743676222596962E-2</v>
      </c>
      <c r="W18" s="88">
        <f t="shared" si="8"/>
        <v>0</v>
      </c>
      <c r="X18" s="76">
        <f>分析係数表!E21</f>
        <v>7.2512647554806076E-2</v>
      </c>
      <c r="Y18" s="89">
        <f t="shared" si="9"/>
        <v>0</v>
      </c>
    </row>
    <row r="19" spans="1:25" x14ac:dyDescent="0.2">
      <c r="A19" s="6" t="s">
        <v>7</v>
      </c>
      <c r="B19" s="5" t="s">
        <v>269</v>
      </c>
      <c r="C19" s="90"/>
      <c r="D19" s="76">
        <f>投入係数表!AD19</f>
        <v>0</v>
      </c>
      <c r="E19" s="77">
        <f t="shared" si="0"/>
        <v>0</v>
      </c>
      <c r="F19" s="76">
        <f>分析係数表!C22</f>
        <v>3.5323801513877262E-2</v>
      </c>
      <c r="G19" s="77">
        <f t="shared" si="1"/>
        <v>0</v>
      </c>
      <c r="H19" s="77">
        <v>2.200647560040968E-3</v>
      </c>
      <c r="I19" s="77">
        <f t="shared" si="2"/>
        <v>2.200647560040968E-3</v>
      </c>
      <c r="J19" s="76">
        <f>分析係数表!G22</f>
        <v>0.19469026548672566</v>
      </c>
      <c r="K19" s="78">
        <f t="shared" si="3"/>
        <v>4.2844465770709109E-4</v>
      </c>
      <c r="L19" s="79"/>
      <c r="M19" s="80"/>
      <c r="N19" s="81">
        <f>分析係数表!H22</f>
        <v>4.4885821691073332E-5</v>
      </c>
      <c r="O19" s="82">
        <f t="shared" si="4"/>
        <v>1.0375151429106255E-3</v>
      </c>
      <c r="P19" s="76">
        <f>分析係数表!C22</f>
        <v>3.5323801513877262E-2</v>
      </c>
      <c r="Q19" s="82">
        <f t="shared" si="5"/>
        <v>3.6648978975816935E-5</v>
      </c>
      <c r="R19" s="83">
        <v>4.498163397846007E-4</v>
      </c>
      <c r="S19" s="84">
        <f t="shared" si="6"/>
        <v>2.6504638998255687E-3</v>
      </c>
      <c r="T19" s="85">
        <f>分析係数表!F22</f>
        <v>0.41199606686332352</v>
      </c>
      <c r="U19" s="86">
        <f t="shared" si="7"/>
        <v>1.0919807020913603E-3</v>
      </c>
      <c r="V19" s="87">
        <f>分析係数表!D22</f>
        <v>8.6529006882989187E-2</v>
      </c>
      <c r="W19" s="88">
        <f t="shared" si="8"/>
        <v>0</v>
      </c>
      <c r="X19" s="76">
        <f>分析係数表!E22</f>
        <v>8.9478859390363819E-2</v>
      </c>
      <c r="Y19" s="89">
        <f t="shared" si="9"/>
        <v>0</v>
      </c>
    </row>
    <row r="20" spans="1:25" x14ac:dyDescent="0.2">
      <c r="A20" s="6" t="s">
        <v>8</v>
      </c>
      <c r="B20" s="5" t="s">
        <v>270</v>
      </c>
      <c r="C20" s="90"/>
      <c r="D20" s="76">
        <f>投入係数表!AD20</f>
        <v>0</v>
      </c>
      <c r="E20" s="77">
        <f t="shared" si="0"/>
        <v>0</v>
      </c>
      <c r="F20" s="76">
        <f>分析係数表!C23</f>
        <v>0</v>
      </c>
      <c r="G20" s="77">
        <f t="shared" si="1"/>
        <v>0</v>
      </c>
      <c r="H20" s="77">
        <v>0</v>
      </c>
      <c r="I20" s="77">
        <f t="shared" si="2"/>
        <v>0</v>
      </c>
      <c r="J20" s="76">
        <f>分析係数表!G23</f>
        <v>0.21571476472560636</v>
      </c>
      <c r="K20" s="78">
        <f t="shared" si="3"/>
        <v>0</v>
      </c>
      <c r="L20" s="79"/>
      <c r="M20" s="80"/>
      <c r="N20" s="81">
        <f>分析係数表!H23</f>
        <v>2.2442910845536666E-5</v>
      </c>
      <c r="O20" s="82">
        <f t="shared" si="4"/>
        <v>5.1875757145531276E-4</v>
      </c>
      <c r="P20" s="76">
        <f>分析係数表!C23</f>
        <v>0</v>
      </c>
      <c r="Q20" s="82">
        <f t="shared" si="5"/>
        <v>0</v>
      </c>
      <c r="R20" s="83">
        <v>0</v>
      </c>
      <c r="S20" s="84">
        <f t="shared" si="6"/>
        <v>0</v>
      </c>
      <c r="T20" s="85">
        <f>分析係数表!F23</f>
        <v>0.43970045825416343</v>
      </c>
      <c r="U20" s="86">
        <f t="shared" si="7"/>
        <v>0</v>
      </c>
      <c r="V20" s="87">
        <f>分析係数表!D23</f>
        <v>2.7830557728847658E-2</v>
      </c>
      <c r="W20" s="88">
        <f t="shared" si="8"/>
        <v>0</v>
      </c>
      <c r="X20" s="76">
        <f>分析係数表!E23</f>
        <v>2.7159941879959765E-2</v>
      </c>
      <c r="Y20" s="89">
        <f t="shared" si="9"/>
        <v>0</v>
      </c>
    </row>
    <row r="21" spans="1:25" x14ac:dyDescent="0.2">
      <c r="A21" s="6" t="s">
        <v>9</v>
      </c>
      <c r="B21" s="5" t="s">
        <v>271</v>
      </c>
      <c r="C21" s="90"/>
      <c r="D21" s="76">
        <f>投入係数表!AD21</f>
        <v>0</v>
      </c>
      <c r="E21" s="77">
        <f t="shared" si="0"/>
        <v>0</v>
      </c>
      <c r="F21" s="76">
        <f>分析係数表!C24</f>
        <v>0.4951060358890701</v>
      </c>
      <c r="G21" s="77">
        <f t="shared" si="1"/>
        <v>0</v>
      </c>
      <c r="H21" s="77">
        <v>2.2856894363105163E-2</v>
      </c>
      <c r="I21" s="77">
        <f t="shared" si="2"/>
        <v>2.2856894363105163E-2</v>
      </c>
      <c r="J21" s="76">
        <f>分析係数表!G24</f>
        <v>0.20816733067729085</v>
      </c>
      <c r="K21" s="78">
        <f t="shared" si="3"/>
        <v>4.7580586871404174E-3</v>
      </c>
      <c r="L21" s="79"/>
      <c r="M21" s="80"/>
      <c r="N21" s="81">
        <f>分析係数表!H24</f>
        <v>3.5908657352858665E-4</v>
      </c>
      <c r="O21" s="82">
        <f t="shared" si="4"/>
        <v>8.3001211432850042E-3</v>
      </c>
      <c r="P21" s="76">
        <f>分析係数表!C24</f>
        <v>0.4951060358890701</v>
      </c>
      <c r="Q21" s="82">
        <f t="shared" si="5"/>
        <v>4.1094400766508946E-3</v>
      </c>
      <c r="R21" s="83">
        <v>2.0154266829823742E-2</v>
      </c>
      <c r="S21" s="84">
        <f t="shared" si="6"/>
        <v>4.3011161192928901E-2</v>
      </c>
      <c r="T21" s="85">
        <f>分析係数表!F24</f>
        <v>0.39043824701195218</v>
      </c>
      <c r="U21" s="86">
        <f t="shared" si="7"/>
        <v>1.6793202378115667E-2</v>
      </c>
      <c r="V21" s="87">
        <f>分析係数表!D24</f>
        <v>1.4940239043824702E-2</v>
      </c>
      <c r="W21" s="88">
        <f t="shared" si="8"/>
        <v>0</v>
      </c>
      <c r="X21" s="76">
        <f>分析係数表!E24</f>
        <v>1.0956175298804782E-2</v>
      </c>
      <c r="Y21" s="89">
        <f t="shared" si="9"/>
        <v>0</v>
      </c>
    </row>
    <row r="22" spans="1:25" x14ac:dyDescent="0.2">
      <c r="A22" s="6" t="s">
        <v>10</v>
      </c>
      <c r="B22" s="5" t="s">
        <v>272</v>
      </c>
      <c r="C22" s="90"/>
      <c r="D22" s="76">
        <f>投入係数表!AD22</f>
        <v>0</v>
      </c>
      <c r="E22" s="77">
        <f t="shared" si="0"/>
        <v>0</v>
      </c>
      <c r="F22" s="76">
        <f>分析係数表!C25</f>
        <v>2.1697016660209179E-2</v>
      </c>
      <c r="G22" s="77">
        <f t="shared" si="1"/>
        <v>0</v>
      </c>
      <c r="H22" s="77">
        <v>2.8016301156157473E-3</v>
      </c>
      <c r="I22" s="77">
        <f t="shared" si="2"/>
        <v>2.8016301156157473E-3</v>
      </c>
      <c r="J22" s="76">
        <f>分析係数表!G25</f>
        <v>0.19533527696793002</v>
      </c>
      <c r="K22" s="78">
        <f t="shared" si="3"/>
        <v>5.4725719459549575E-4</v>
      </c>
      <c r="L22" s="79"/>
      <c r="M22" s="80"/>
      <c r="N22" s="81">
        <f>分析係数表!H25</f>
        <v>5.2740840487011166E-4</v>
      </c>
      <c r="O22" s="82">
        <f t="shared" si="4"/>
        <v>1.219080292919985E-2</v>
      </c>
      <c r="P22" s="76">
        <f>分析係数表!C25</f>
        <v>2.1697016660209179E-2</v>
      </c>
      <c r="Q22" s="82">
        <f t="shared" si="5"/>
        <v>2.6450405425617598E-4</v>
      </c>
      <c r="R22" s="83">
        <v>2.1264045563682593E-3</v>
      </c>
      <c r="S22" s="84">
        <f t="shared" si="6"/>
        <v>4.9280346719840062E-3</v>
      </c>
      <c r="T22" s="85">
        <f>分析係数表!F25</f>
        <v>0.34839650145772594</v>
      </c>
      <c r="U22" s="86">
        <f t="shared" si="7"/>
        <v>1.7169100387815998E-3</v>
      </c>
      <c r="V22" s="87">
        <f>分析係数表!D25</f>
        <v>0.22157434402332363</v>
      </c>
      <c r="W22" s="88">
        <f t="shared" si="8"/>
        <v>0</v>
      </c>
      <c r="X22" s="76">
        <f>分析係数表!E25</f>
        <v>0.11661807580174927</v>
      </c>
      <c r="Y22" s="89">
        <f t="shared" si="9"/>
        <v>0</v>
      </c>
    </row>
    <row r="23" spans="1:25" x14ac:dyDescent="0.2">
      <c r="A23" s="6" t="s">
        <v>11</v>
      </c>
      <c r="B23" s="5" t="s">
        <v>35</v>
      </c>
      <c r="C23" s="90"/>
      <c r="D23" s="76">
        <f>投入係数表!AD23</f>
        <v>0</v>
      </c>
      <c r="E23" s="77">
        <f t="shared" si="0"/>
        <v>0</v>
      </c>
      <c r="F23" s="76">
        <f>分析係数表!C26</f>
        <v>0.4020083102493075</v>
      </c>
      <c r="G23" s="77">
        <f t="shared" si="1"/>
        <v>0</v>
      </c>
      <c r="H23" s="77">
        <v>2.407065023853662E-2</v>
      </c>
      <c r="I23" s="77">
        <f t="shared" si="2"/>
        <v>2.407065023853662E-2</v>
      </c>
      <c r="J23" s="76">
        <f>分析係数表!G26</f>
        <v>0.19660602354380063</v>
      </c>
      <c r="K23" s="78">
        <f t="shared" si="3"/>
        <v>4.7324348275123215E-3</v>
      </c>
      <c r="L23" s="79"/>
      <c r="M23" s="80"/>
      <c r="N23" s="81">
        <f>分析係数表!H26</f>
        <v>1.0985804858890199E-2</v>
      </c>
      <c r="O23" s="82">
        <f t="shared" si="4"/>
        <v>0.25393183122737562</v>
      </c>
      <c r="P23" s="76">
        <f>分析係数表!C26</f>
        <v>0.4020083102493075</v>
      </c>
      <c r="Q23" s="82">
        <f t="shared" si="5"/>
        <v>0.10208270639022961</v>
      </c>
      <c r="R23" s="83">
        <v>0.11296639734869553</v>
      </c>
      <c r="S23" s="84">
        <f t="shared" si="6"/>
        <v>0.13703704758723215</v>
      </c>
      <c r="T23" s="85">
        <f>分析係数表!F26</f>
        <v>0.33374101819293683</v>
      </c>
      <c r="U23" s="86">
        <f t="shared" si="7"/>
        <v>4.5734883791916793E-2</v>
      </c>
      <c r="V23" s="87">
        <f>分析係数表!D26</f>
        <v>1.513530041278092E-2</v>
      </c>
      <c r="W23" s="88">
        <f t="shared" si="8"/>
        <v>0</v>
      </c>
      <c r="X23" s="76">
        <f>分析係数表!E26</f>
        <v>1.5288182235132243E-2</v>
      </c>
      <c r="Y23" s="89">
        <f t="shared" si="9"/>
        <v>0</v>
      </c>
    </row>
    <row r="24" spans="1:25" x14ac:dyDescent="0.2">
      <c r="A24" s="6" t="s">
        <v>12</v>
      </c>
      <c r="B24" s="5" t="s">
        <v>366</v>
      </c>
      <c r="C24" s="90"/>
      <c r="D24" s="76">
        <f>投入係数表!AD24</f>
        <v>1.3297872340425532E-4</v>
      </c>
      <c r="E24" s="77">
        <f t="shared" si="0"/>
        <v>1.3297872340425532E-2</v>
      </c>
      <c r="F24" s="76">
        <f>分析係数表!C27</f>
        <v>0.43829355002539361</v>
      </c>
      <c r="G24" s="77">
        <f t="shared" si="1"/>
        <v>5.8283716758695961E-3</v>
      </c>
      <c r="H24" s="77">
        <v>1.0216158640771631E-2</v>
      </c>
      <c r="I24" s="77">
        <f t="shared" si="2"/>
        <v>1.0216158640771631E-2</v>
      </c>
      <c r="J24" s="76">
        <f>分析係数表!G27</f>
        <v>0.17011899515204937</v>
      </c>
      <c r="K24" s="78">
        <f t="shared" si="3"/>
        <v>1.7379626422819965E-3</v>
      </c>
      <c r="L24" s="79"/>
      <c r="M24" s="80"/>
      <c r="N24" s="81">
        <f>分析係数表!H27</f>
        <v>1.1098019413117881E-2</v>
      </c>
      <c r="O24" s="82">
        <f t="shared" si="4"/>
        <v>0.25652561908465216</v>
      </c>
      <c r="P24" s="76">
        <f>分析係数表!C27</f>
        <v>0.43829355002539361</v>
      </c>
      <c r="Q24" s="82">
        <f t="shared" si="5"/>
        <v>0.11243352426107406</v>
      </c>
      <c r="R24" s="83">
        <v>0.11505676004369232</v>
      </c>
      <c r="S24" s="84">
        <f t="shared" si="6"/>
        <v>0.12527291868446394</v>
      </c>
      <c r="T24" s="85">
        <f>分析係数表!F27</f>
        <v>0.31996474217717058</v>
      </c>
      <c r="U24" s="86">
        <f t="shared" si="7"/>
        <v>4.0082917128656158E-2</v>
      </c>
      <c r="V24" s="87">
        <f>分析係数表!D27</f>
        <v>4.2309387395328336E-2</v>
      </c>
      <c r="W24" s="88">
        <f t="shared" si="8"/>
        <v>0</v>
      </c>
      <c r="X24" s="76">
        <f>分析係数表!E27</f>
        <v>4.9360951961216398E-2</v>
      </c>
      <c r="Y24" s="89">
        <f t="shared" si="9"/>
        <v>0</v>
      </c>
    </row>
    <row r="25" spans="1:25" x14ac:dyDescent="0.2">
      <c r="A25" s="6" t="s">
        <v>13</v>
      </c>
      <c r="B25" s="5" t="s">
        <v>192</v>
      </c>
      <c r="C25" s="90"/>
      <c r="D25" s="76">
        <f>投入係数表!AD25</f>
        <v>0</v>
      </c>
      <c r="E25" s="77">
        <f t="shared" si="0"/>
        <v>0</v>
      </c>
      <c r="F25" s="76">
        <f>分析係数表!C28</f>
        <v>5.3001622498647927E-2</v>
      </c>
      <c r="G25" s="77">
        <f t="shared" si="1"/>
        <v>0</v>
      </c>
      <c r="H25" s="77">
        <v>1.1047107528583342E-2</v>
      </c>
      <c r="I25" s="77">
        <f t="shared" si="2"/>
        <v>1.1047107528583342E-2</v>
      </c>
      <c r="J25" s="76">
        <f>分析係数表!G28</f>
        <v>0.12481857764876633</v>
      </c>
      <c r="K25" s="78">
        <f t="shared" si="3"/>
        <v>1.3788842488507511E-3</v>
      </c>
      <c r="L25" s="79"/>
      <c r="M25" s="80"/>
      <c r="N25" s="81">
        <f>分析係数表!H28</f>
        <v>2.0793356898389723E-2</v>
      </c>
      <c r="O25" s="82">
        <f t="shared" si="4"/>
        <v>0.48062888995334735</v>
      </c>
      <c r="P25" s="76">
        <f>分析係数表!C28</f>
        <v>5.3001622498647927E-2</v>
      </c>
      <c r="Q25" s="82">
        <f t="shared" si="5"/>
        <v>2.5474110987251514E-2</v>
      </c>
      <c r="R25" s="83">
        <v>2.7583695503319267E-2</v>
      </c>
      <c r="S25" s="84">
        <f t="shared" si="6"/>
        <v>3.8630803031902611E-2</v>
      </c>
      <c r="T25" s="85">
        <f>分析係数表!F28</f>
        <v>0.21335268505079827</v>
      </c>
      <c r="U25" s="86">
        <f t="shared" si="7"/>
        <v>8.241985552524941E-3</v>
      </c>
      <c r="V25" s="87">
        <f>分析係数表!D28</f>
        <v>0.1204644412191582</v>
      </c>
      <c r="W25" s="88">
        <f t="shared" si="8"/>
        <v>0</v>
      </c>
      <c r="X25" s="76">
        <f>分析係数表!E28</f>
        <v>0.11683599419448476</v>
      </c>
      <c r="Y25" s="89">
        <f t="shared" si="9"/>
        <v>0</v>
      </c>
    </row>
    <row r="26" spans="1:25" x14ac:dyDescent="0.2">
      <c r="A26" s="6" t="s">
        <v>14</v>
      </c>
      <c r="B26" s="5" t="s">
        <v>50</v>
      </c>
      <c r="C26" s="90"/>
      <c r="D26" s="76">
        <f>投入係数表!AD26</f>
        <v>1.6622340425531915E-2</v>
      </c>
      <c r="E26" s="77">
        <f t="shared" si="0"/>
        <v>1.6622340425531914</v>
      </c>
      <c r="F26" s="76">
        <f>分析係数表!C29</f>
        <v>0.65190409026798313</v>
      </c>
      <c r="G26" s="77">
        <f t="shared" si="1"/>
        <v>1.0836171713231102</v>
      </c>
      <c r="H26" s="77">
        <v>1.3584958739038173</v>
      </c>
      <c r="I26" s="77">
        <f t="shared" si="2"/>
        <v>1.3584958739038173</v>
      </c>
      <c r="J26" s="76">
        <f>分析係数表!G29</f>
        <v>0.25912644337660473</v>
      </c>
      <c r="K26" s="78">
        <f t="shared" si="3"/>
        <v>0.35202220414648866</v>
      </c>
      <c r="L26" s="79"/>
      <c r="M26" s="80"/>
      <c r="N26" s="81">
        <f>分析係数表!H29</f>
        <v>1.0054424058800426E-2</v>
      </c>
      <c r="O26" s="82">
        <f t="shared" si="4"/>
        <v>0.2324033920119801</v>
      </c>
      <c r="P26" s="76">
        <f>分析係数表!C29</f>
        <v>0.65190409026798313</v>
      </c>
      <c r="Q26" s="82">
        <f t="shared" si="5"/>
        <v>0.15150472184476335</v>
      </c>
      <c r="R26" s="83">
        <v>0.25831701511519845</v>
      </c>
      <c r="S26" s="84">
        <f t="shared" si="6"/>
        <v>1.6168128890190157</v>
      </c>
      <c r="T26" s="85">
        <f>分析係数表!F29</f>
        <v>0.37595926271247221</v>
      </c>
      <c r="U26" s="86">
        <f t="shared" si="7"/>
        <v>0.6078557816996113</v>
      </c>
      <c r="V26" s="87">
        <f>分析係数表!D29</f>
        <v>5.8165387649716703E-2</v>
      </c>
      <c r="W26" s="88">
        <f t="shared" si="8"/>
        <v>0</v>
      </c>
      <c r="X26" s="76">
        <f>分析係数表!E29</f>
        <v>4.2817184250161372E-2</v>
      </c>
      <c r="Y26" s="89">
        <f t="shared" si="9"/>
        <v>0</v>
      </c>
    </row>
    <row r="27" spans="1:25" x14ac:dyDescent="0.2">
      <c r="A27" s="6" t="s">
        <v>15</v>
      </c>
      <c r="B27" s="5" t="s">
        <v>36</v>
      </c>
      <c r="C27" s="90"/>
      <c r="D27" s="76">
        <f>投入係数表!AD27</f>
        <v>2.5265957446808512E-3</v>
      </c>
      <c r="E27" s="77">
        <f t="shared" si="0"/>
        <v>0.25265957446808512</v>
      </c>
      <c r="F27" s="76">
        <f>分析係数表!C30</f>
        <v>1</v>
      </c>
      <c r="G27" s="77">
        <f t="shared" si="1"/>
        <v>0.25265957446808512</v>
      </c>
      <c r="H27" s="77">
        <v>0.30245562466519715</v>
      </c>
      <c r="I27" s="77">
        <f t="shared" si="2"/>
        <v>0.30245562466519715</v>
      </c>
      <c r="J27" s="76">
        <f>分析係数表!G30</f>
        <v>0.34475873544093177</v>
      </c>
      <c r="K27" s="78">
        <f t="shared" si="3"/>
        <v>0.10427421868657047</v>
      </c>
      <c r="L27" s="79"/>
      <c r="M27" s="80"/>
      <c r="N27" s="81">
        <f>分析係数表!H30</f>
        <v>0</v>
      </c>
      <c r="O27" s="82">
        <f t="shared" si="4"/>
        <v>0</v>
      </c>
      <c r="P27" s="76">
        <f>分析係数表!C30</f>
        <v>1</v>
      </c>
      <c r="Q27" s="82">
        <f t="shared" si="5"/>
        <v>0</v>
      </c>
      <c r="R27" s="83">
        <v>5.6937646228766993E-2</v>
      </c>
      <c r="S27" s="84">
        <f t="shared" si="6"/>
        <v>0.35939327089396417</v>
      </c>
      <c r="T27" s="85">
        <f>分析係数表!F30</f>
        <v>0.43948973932334995</v>
      </c>
      <c r="U27" s="86">
        <f t="shared" si="7"/>
        <v>0.15794965493975441</v>
      </c>
      <c r="V27" s="87">
        <f>分析係数表!D30</f>
        <v>0.13666112035496394</v>
      </c>
      <c r="W27" s="88">
        <f t="shared" si="8"/>
        <v>0</v>
      </c>
      <c r="X27" s="76">
        <f>分析係数表!E30</f>
        <v>8.1752634498058793E-2</v>
      </c>
      <c r="Y27" s="89">
        <f t="shared" si="9"/>
        <v>0</v>
      </c>
    </row>
    <row r="28" spans="1:25" x14ac:dyDescent="0.2">
      <c r="A28" s="6" t="s">
        <v>16</v>
      </c>
      <c r="B28" s="5" t="s">
        <v>193</v>
      </c>
      <c r="C28" s="90"/>
      <c r="D28" s="76">
        <f>投入係数表!AD28</f>
        <v>5.1861702127659571E-3</v>
      </c>
      <c r="E28" s="77">
        <f t="shared" si="0"/>
        <v>0.5186170212765957</v>
      </c>
      <c r="F28" s="76">
        <f>分析係数表!C31</f>
        <v>0.24163027656477443</v>
      </c>
      <c r="G28" s="77">
        <f t="shared" si="1"/>
        <v>0.12531357428226333</v>
      </c>
      <c r="H28" s="77">
        <v>0.16337002850553947</v>
      </c>
      <c r="I28" s="77">
        <f t="shared" si="2"/>
        <v>0.16337002850553947</v>
      </c>
      <c r="J28" s="76">
        <f>分析係数表!G31</f>
        <v>7.02247191011236E-2</v>
      </c>
      <c r="K28" s="78">
        <f t="shared" si="3"/>
        <v>1.1472614361344065E-2</v>
      </c>
      <c r="L28" s="79"/>
      <c r="M28" s="80"/>
      <c r="N28" s="81">
        <f>分析係数表!H31</f>
        <v>2.3138641081748304E-2</v>
      </c>
      <c r="O28" s="82">
        <f t="shared" si="4"/>
        <v>0.53483905617042748</v>
      </c>
      <c r="P28" s="76">
        <f>分析係数表!C31</f>
        <v>0.24163027656477443</v>
      </c>
      <c r="Q28" s="82">
        <f t="shared" si="5"/>
        <v>0.12923330906010333</v>
      </c>
      <c r="R28" s="83">
        <v>0.17090572186761618</v>
      </c>
      <c r="S28" s="84">
        <f t="shared" si="6"/>
        <v>0.33427575037315566</v>
      </c>
      <c r="T28" s="85">
        <f>分析係数表!F31</f>
        <v>0.24349497338852749</v>
      </c>
      <c r="U28" s="86">
        <f t="shared" si="7"/>
        <v>8.1394464941541594E-2</v>
      </c>
      <c r="V28" s="87">
        <f>分析係数表!D31</f>
        <v>2.9568302779420464E-4</v>
      </c>
      <c r="W28" s="88">
        <f t="shared" si="8"/>
        <v>0</v>
      </c>
      <c r="X28" s="76">
        <f>分析係数表!E31</f>
        <v>2.9568302779420464E-4</v>
      </c>
      <c r="Y28" s="89">
        <f t="shared" si="9"/>
        <v>0</v>
      </c>
    </row>
    <row r="29" spans="1:25" x14ac:dyDescent="0.2">
      <c r="A29" s="6" t="s">
        <v>17</v>
      </c>
      <c r="B29" s="5" t="s">
        <v>273</v>
      </c>
      <c r="C29" s="90"/>
      <c r="D29" s="76">
        <f>投入係数表!AD29</f>
        <v>1.3297872340425532E-3</v>
      </c>
      <c r="E29" s="77">
        <f t="shared" si="0"/>
        <v>0.13297872340425532</v>
      </c>
      <c r="F29" s="76">
        <f>分析係数表!C32</f>
        <v>0.66123499142367059</v>
      </c>
      <c r="G29" s="77">
        <f t="shared" si="1"/>
        <v>8.7930185029743424E-2</v>
      </c>
      <c r="H29" s="77">
        <v>0.10956254234205344</v>
      </c>
      <c r="I29" s="77">
        <f t="shared" si="2"/>
        <v>0.10956254234205344</v>
      </c>
      <c r="J29" s="76">
        <f>分析係数表!G32</f>
        <v>0.1404639175257732</v>
      </c>
      <c r="K29" s="78">
        <f t="shared" si="3"/>
        <v>1.5389583911448228E-2</v>
      </c>
      <c r="L29" s="79"/>
      <c r="M29" s="80"/>
      <c r="N29" s="81">
        <f>分析係数表!H32</f>
        <v>6.5982157885877794E-3</v>
      </c>
      <c r="O29" s="82">
        <f t="shared" si="4"/>
        <v>0.15251472600786195</v>
      </c>
      <c r="P29" s="76">
        <f>分析係数表!C32</f>
        <v>0.66123499142367059</v>
      </c>
      <c r="Q29" s="82">
        <f t="shared" si="5"/>
        <v>0.10084807354379206</v>
      </c>
      <c r="R29" s="83">
        <v>0.13267570366091871</v>
      </c>
      <c r="S29" s="84">
        <f t="shared" si="6"/>
        <v>0.24223824600297217</v>
      </c>
      <c r="T29" s="85">
        <f>分析係数表!F32</f>
        <v>0.47938144329896909</v>
      </c>
      <c r="U29" s="86">
        <f t="shared" si="7"/>
        <v>0.11612451999111553</v>
      </c>
      <c r="V29" s="87">
        <f>分析係数表!D32</f>
        <v>7.7319587628865982E-3</v>
      </c>
      <c r="W29" s="88">
        <f t="shared" si="8"/>
        <v>0</v>
      </c>
      <c r="X29" s="76">
        <f>分析係数表!E32</f>
        <v>1.1597938144329897E-2</v>
      </c>
      <c r="Y29" s="89">
        <f t="shared" si="9"/>
        <v>0</v>
      </c>
    </row>
    <row r="30" spans="1:25" x14ac:dyDescent="0.2">
      <c r="A30" s="6" t="s">
        <v>18</v>
      </c>
      <c r="B30" s="5" t="s">
        <v>274</v>
      </c>
      <c r="C30" s="90"/>
      <c r="D30" s="76">
        <f>投入係数表!AD30</f>
        <v>3.324468085106383E-3</v>
      </c>
      <c r="E30" s="77">
        <f t="shared" si="0"/>
        <v>0.33244680851063829</v>
      </c>
      <c r="F30" s="76">
        <f>分析係数表!C33</f>
        <v>1</v>
      </c>
      <c r="G30" s="77">
        <f t="shared" si="1"/>
        <v>0.33244680851063829</v>
      </c>
      <c r="H30" s="77">
        <v>0.37114515708269796</v>
      </c>
      <c r="I30" s="77">
        <f t="shared" si="2"/>
        <v>0.37114515708269796</v>
      </c>
      <c r="J30" s="76">
        <f>分析係数表!G33</f>
        <v>0.50865580448065173</v>
      </c>
      <c r="K30" s="78">
        <f t="shared" si="3"/>
        <v>0.18878513845499759</v>
      </c>
      <c r="L30" s="79"/>
      <c r="M30" s="80"/>
      <c r="N30" s="81">
        <f>分析係数表!H33</f>
        <v>9.7626662178084496E-4</v>
      </c>
      <c r="O30" s="82">
        <f t="shared" si="4"/>
        <v>2.2565954358306106E-2</v>
      </c>
      <c r="P30" s="76">
        <f>分析係数表!C33</f>
        <v>1</v>
      </c>
      <c r="Q30" s="82">
        <f t="shared" si="5"/>
        <v>2.2565954358306106E-2</v>
      </c>
      <c r="R30" s="83">
        <v>8.5498661413795668E-2</v>
      </c>
      <c r="S30" s="84">
        <f t="shared" si="6"/>
        <v>0.4566438184964936</v>
      </c>
      <c r="T30" s="85">
        <f>分析係数表!F33</f>
        <v>0.64307535641547864</v>
      </c>
      <c r="U30" s="86">
        <f t="shared" si="7"/>
        <v>0.29365638633455776</v>
      </c>
      <c r="V30" s="87">
        <f>分析係数表!D33</f>
        <v>3.4623217922606926E-2</v>
      </c>
      <c r="W30" s="88">
        <f t="shared" si="8"/>
        <v>0</v>
      </c>
      <c r="X30" s="76">
        <f>分析係数表!E33</f>
        <v>3.0549898167006109E-2</v>
      </c>
      <c r="Y30" s="89">
        <f t="shared" si="9"/>
        <v>0</v>
      </c>
    </row>
    <row r="31" spans="1:25" x14ac:dyDescent="0.2">
      <c r="A31" s="6" t="s">
        <v>19</v>
      </c>
      <c r="B31" s="5" t="s">
        <v>275</v>
      </c>
      <c r="C31" s="90"/>
      <c r="D31" s="76">
        <f>投入係数表!AD31</f>
        <v>5.7180851063829783E-3</v>
      </c>
      <c r="E31" s="77">
        <f t="shared" si="0"/>
        <v>0.57180851063829785</v>
      </c>
      <c r="F31" s="76">
        <f>分析係数表!C34</f>
        <v>0.39190090916673614</v>
      </c>
      <c r="G31" s="77">
        <f t="shared" si="1"/>
        <v>0.22409227518842625</v>
      </c>
      <c r="H31" s="77">
        <v>0.419169332931286</v>
      </c>
      <c r="I31" s="77">
        <f t="shared" si="2"/>
        <v>0.419169332931286</v>
      </c>
      <c r="J31" s="76">
        <f>分析係数表!G34</f>
        <v>0.42497247587591475</v>
      </c>
      <c r="K31" s="78">
        <f t="shared" si="3"/>
        <v>0.17813542922706421</v>
      </c>
      <c r="L31" s="79"/>
      <c r="M31" s="80"/>
      <c r="N31" s="81">
        <f>分析係数表!H34</f>
        <v>0.16350782696515739</v>
      </c>
      <c r="O31" s="82">
        <f t="shared" si="4"/>
        <v>3.7794082868376817</v>
      </c>
      <c r="P31" s="76">
        <f>分析係数表!C34</f>
        <v>0.39190090916673614</v>
      </c>
      <c r="Q31" s="82">
        <f t="shared" si="5"/>
        <v>1.4811535437239842</v>
      </c>
      <c r="R31" s="83">
        <v>1.6412016778484795</v>
      </c>
      <c r="S31" s="84">
        <f t="shared" si="6"/>
        <v>2.0603710107797655</v>
      </c>
      <c r="T31" s="85">
        <f>分析係数表!F34</f>
        <v>0.69697558448287023</v>
      </c>
      <c r="U31" s="86">
        <f t="shared" si="7"/>
        <v>1.4360282894897891</v>
      </c>
      <c r="V31" s="87">
        <f>分析係数表!D34</f>
        <v>0.24415517129719577</v>
      </c>
      <c r="W31" s="88">
        <f t="shared" si="8"/>
        <v>1</v>
      </c>
      <c r="X31" s="76">
        <f>分析係数表!E34</f>
        <v>0.16831811411178033</v>
      </c>
      <c r="Y31" s="89">
        <f t="shared" si="9"/>
        <v>0</v>
      </c>
    </row>
    <row r="32" spans="1:25" x14ac:dyDescent="0.2">
      <c r="A32" s="6" t="s">
        <v>20</v>
      </c>
      <c r="B32" s="5" t="s">
        <v>37</v>
      </c>
      <c r="C32" s="75">
        <f>最終需要_まとめ!C33</f>
        <v>100</v>
      </c>
      <c r="D32" s="76">
        <f>投入係数表!AD32</f>
        <v>4.8138297872340426E-2</v>
      </c>
      <c r="E32" s="77">
        <f t="shared" si="0"/>
        <v>4.8138297872340425</v>
      </c>
      <c r="F32" s="76">
        <f>分析係数表!C35</f>
        <v>0.83185840707964598</v>
      </c>
      <c r="G32" s="77">
        <f t="shared" si="1"/>
        <v>4.0044247787610621</v>
      </c>
      <c r="H32" s="77">
        <v>4.3414949379535788</v>
      </c>
      <c r="I32" s="77">
        <f t="shared" si="2"/>
        <v>104.34149493795358</v>
      </c>
      <c r="J32" s="76">
        <f>分析係数表!G35</f>
        <v>0.3136968085106383</v>
      </c>
      <c r="K32" s="78">
        <f t="shared" si="3"/>
        <v>32.731593957264963</v>
      </c>
      <c r="L32" s="79"/>
      <c r="M32" s="80"/>
      <c r="N32" s="81">
        <f>分析係数表!H35</f>
        <v>6.1560904449307077E-2</v>
      </c>
      <c r="O32" s="82">
        <f t="shared" si="4"/>
        <v>1.4229520185019231</v>
      </c>
      <c r="P32" s="76">
        <f>分析係数表!C35</f>
        <v>0.83185840707964598</v>
      </c>
      <c r="Q32" s="82">
        <f t="shared" si="5"/>
        <v>1.1836945994617767</v>
      </c>
      <c r="R32" s="83">
        <v>1.4656882134010354</v>
      </c>
      <c r="S32" s="84">
        <f t="shared" si="6"/>
        <v>105.80718315135462</v>
      </c>
      <c r="T32" s="85">
        <f>分析係数表!F35</f>
        <v>0.6388297872340426</v>
      </c>
      <c r="U32" s="86">
        <f t="shared" si="7"/>
        <v>67.592780300413253</v>
      </c>
      <c r="V32" s="87">
        <f>分析係数表!D35</f>
        <v>5.8377659574468083E-2</v>
      </c>
      <c r="W32" s="88">
        <f t="shared" si="8"/>
        <v>6</v>
      </c>
      <c r="X32" s="76">
        <f>分析係数表!E35</f>
        <v>5.1994680851063832E-2</v>
      </c>
      <c r="Y32" s="89">
        <f t="shared" si="9"/>
        <v>6</v>
      </c>
    </row>
    <row r="33" spans="1:25" x14ac:dyDescent="0.2">
      <c r="A33" s="6" t="s">
        <v>21</v>
      </c>
      <c r="B33" s="5" t="s">
        <v>38</v>
      </c>
      <c r="C33" s="90"/>
      <c r="D33" s="76">
        <f>投入係数表!AD33</f>
        <v>1.4228723404255319E-2</v>
      </c>
      <c r="E33" s="77">
        <f t="shared" si="0"/>
        <v>1.4228723404255319</v>
      </c>
      <c r="F33" s="76">
        <f>分析係数表!C36</f>
        <v>0.68845717526942707</v>
      </c>
      <c r="G33" s="77">
        <f t="shared" si="1"/>
        <v>0.97958667225836027</v>
      </c>
      <c r="H33" s="77">
        <v>1.1076162886967893</v>
      </c>
      <c r="I33" s="77">
        <f t="shared" si="2"/>
        <v>1.1076162886967893</v>
      </c>
      <c r="J33" s="76">
        <f>分析係数表!G36</f>
        <v>1.8590797041906328E-2</v>
      </c>
      <c r="K33" s="78">
        <f t="shared" si="3"/>
        <v>2.0591469623471536E-2</v>
      </c>
      <c r="L33" s="79"/>
      <c r="M33" s="80"/>
      <c r="N33" s="81">
        <f>分析係数表!H36</f>
        <v>0.13660999831678169</v>
      </c>
      <c r="O33" s="82">
        <f t="shared" si="4"/>
        <v>3.1576773374484892</v>
      </c>
      <c r="P33" s="76">
        <f>分析係数表!C36</f>
        <v>0.68845717526942707</v>
      </c>
      <c r="Q33" s="82">
        <f t="shared" si="5"/>
        <v>2.1739256201520725</v>
      </c>
      <c r="R33" s="83">
        <v>2.3083798881284965</v>
      </c>
      <c r="S33" s="84">
        <f t="shared" si="6"/>
        <v>3.4159961768252858</v>
      </c>
      <c r="T33" s="85">
        <f>分析係数表!F36</f>
        <v>0.88331963845521777</v>
      </c>
      <c r="U33" s="86">
        <f t="shared" si="7"/>
        <v>3.0174165078777175</v>
      </c>
      <c r="V33" s="87">
        <f>分析係数表!D36</f>
        <v>1.4071487263763352E-2</v>
      </c>
      <c r="W33" s="88">
        <f t="shared" si="8"/>
        <v>0</v>
      </c>
      <c r="X33" s="76">
        <f>分析係数表!E36</f>
        <v>2.8759244042728021E-3</v>
      </c>
      <c r="Y33" s="89">
        <f t="shared" si="9"/>
        <v>0</v>
      </c>
    </row>
    <row r="34" spans="1:25" x14ac:dyDescent="0.2">
      <c r="A34" s="6" t="s">
        <v>22</v>
      </c>
      <c r="B34" s="5" t="s">
        <v>378</v>
      </c>
      <c r="C34" s="90"/>
      <c r="D34" s="76">
        <f>投入係数表!AD34</f>
        <v>2.8590425531914893E-2</v>
      </c>
      <c r="E34" s="77">
        <f t="shared" si="0"/>
        <v>2.8590425531914891</v>
      </c>
      <c r="F34" s="76">
        <f>分析係数表!C37</f>
        <v>0.39828932688731866</v>
      </c>
      <c r="G34" s="77">
        <f t="shared" si="1"/>
        <v>1.1387261340528392</v>
      </c>
      <c r="H34" s="77">
        <v>1.3868109788798948</v>
      </c>
      <c r="I34" s="77">
        <f t="shared" si="2"/>
        <v>1.3868109788798948</v>
      </c>
      <c r="J34" s="76">
        <f>分析係数表!G37</f>
        <v>0.48125081095108341</v>
      </c>
      <c r="K34" s="78">
        <f t="shared" si="3"/>
        <v>0.66740390822181517</v>
      </c>
      <c r="L34" s="79"/>
      <c r="M34" s="80"/>
      <c r="N34" s="81">
        <f>分析係数表!H37</f>
        <v>4.901531728665208E-2</v>
      </c>
      <c r="O34" s="82">
        <f t="shared" si="4"/>
        <v>1.1329665360584031</v>
      </c>
      <c r="P34" s="76">
        <f>分析係数表!C37</f>
        <v>0.39828932688731866</v>
      </c>
      <c r="Q34" s="82">
        <f t="shared" si="5"/>
        <v>0.45124847903255844</v>
      </c>
      <c r="R34" s="83">
        <v>0.59422687829301002</v>
      </c>
      <c r="S34" s="84">
        <f t="shared" si="6"/>
        <v>1.9810378571729048</v>
      </c>
      <c r="T34" s="85">
        <f>分析係数表!F37</f>
        <v>0.71272868820552748</v>
      </c>
      <c r="U34" s="86">
        <f t="shared" si="7"/>
        <v>1.4119425132283336</v>
      </c>
      <c r="V34" s="87">
        <f>分析係数表!D37</f>
        <v>0.1296224211755547</v>
      </c>
      <c r="W34" s="88">
        <f t="shared" si="8"/>
        <v>0</v>
      </c>
      <c r="X34" s="76">
        <f>分析係数表!E37</f>
        <v>0.11794472557415336</v>
      </c>
      <c r="Y34" s="89">
        <f t="shared" si="9"/>
        <v>0</v>
      </c>
    </row>
    <row r="35" spans="1:25" x14ac:dyDescent="0.2">
      <c r="A35" s="6" t="s">
        <v>23</v>
      </c>
      <c r="B35" s="5" t="s">
        <v>194</v>
      </c>
      <c r="C35" s="90"/>
      <c r="D35" s="76">
        <f>投入係数表!AD35</f>
        <v>5.8643617021276594E-2</v>
      </c>
      <c r="E35" s="77">
        <f t="shared" si="0"/>
        <v>5.8643617021276597</v>
      </c>
      <c r="F35" s="76">
        <f>分析係数表!C38</f>
        <v>3.6824877250409171E-2</v>
      </c>
      <c r="G35" s="77">
        <f t="shared" si="1"/>
        <v>0.21595439983285167</v>
      </c>
      <c r="H35" s="77">
        <v>0.23827971530581671</v>
      </c>
      <c r="I35" s="77">
        <f t="shared" si="2"/>
        <v>0.23827971530581671</v>
      </c>
      <c r="J35" s="76">
        <f>分析係数表!G38</f>
        <v>0.29439252336448596</v>
      </c>
      <c r="K35" s="78">
        <f t="shared" si="3"/>
        <v>7.0147766655450708E-2</v>
      </c>
      <c r="L35" s="79"/>
      <c r="M35" s="80"/>
      <c r="N35" s="81">
        <f>分析係数表!H38</f>
        <v>4.3572911406609439E-2</v>
      </c>
      <c r="O35" s="82">
        <f t="shared" si="4"/>
        <v>1.0071678249804898</v>
      </c>
      <c r="P35" s="76">
        <f>分析係数表!C38</f>
        <v>3.6824877250409171E-2</v>
      </c>
      <c r="Q35" s="82">
        <f t="shared" si="5"/>
        <v>3.708883152546813E-2</v>
      </c>
      <c r="R35" s="83">
        <v>5.0802021634412449E-2</v>
      </c>
      <c r="S35" s="84">
        <f t="shared" si="6"/>
        <v>0.28908173694022915</v>
      </c>
      <c r="T35" s="85">
        <f>分析係数表!F38</f>
        <v>0.48598130841121495</v>
      </c>
      <c r="U35" s="86">
        <f t="shared" si="7"/>
        <v>0.14048832075599921</v>
      </c>
      <c r="V35" s="87">
        <f>分析係数表!D38</f>
        <v>0.13551401869158877</v>
      </c>
      <c r="W35" s="88">
        <f t="shared" si="8"/>
        <v>0</v>
      </c>
      <c r="X35" s="76">
        <f>分析係数表!E38</f>
        <v>0.13317757009345793</v>
      </c>
      <c r="Y35" s="89">
        <f t="shared" si="9"/>
        <v>0</v>
      </c>
    </row>
    <row r="36" spans="1:25" x14ac:dyDescent="0.2">
      <c r="A36" s="6" t="s">
        <v>24</v>
      </c>
      <c r="B36" s="5" t="s">
        <v>39</v>
      </c>
      <c r="C36" s="90"/>
      <c r="D36" s="76">
        <f>投入係数表!AD36</f>
        <v>0</v>
      </c>
      <c r="E36" s="77">
        <f t="shared" si="0"/>
        <v>0</v>
      </c>
      <c r="F36" s="76">
        <f>分析係数表!C39</f>
        <v>1</v>
      </c>
      <c r="G36" s="77">
        <f t="shared" si="1"/>
        <v>0</v>
      </c>
      <c r="H36" s="77">
        <v>0.18525315009078769</v>
      </c>
      <c r="I36" s="77">
        <f t="shared" si="2"/>
        <v>0.18525315009078769</v>
      </c>
      <c r="J36" s="76">
        <f>分析係数表!G39</f>
        <v>0.34897511924713165</v>
      </c>
      <c r="K36" s="78">
        <f t="shared" si="3"/>
        <v>6.4648740143839409E-2</v>
      </c>
      <c r="L36" s="79"/>
      <c r="M36" s="80"/>
      <c r="N36" s="81">
        <f>分析係数表!H39</f>
        <v>3.8938450317006117E-3</v>
      </c>
      <c r="O36" s="82">
        <f t="shared" si="4"/>
        <v>9.0004438647496771E-2</v>
      </c>
      <c r="P36" s="76">
        <f>分析係数表!C39</f>
        <v>1</v>
      </c>
      <c r="Q36" s="82">
        <f t="shared" si="5"/>
        <v>9.0004438647496771E-2</v>
      </c>
      <c r="R36" s="83">
        <v>0.35358792478552187</v>
      </c>
      <c r="S36" s="84">
        <f t="shared" si="6"/>
        <v>0.5388410748763095</v>
      </c>
      <c r="T36" s="85">
        <f>分析係数表!F39</f>
        <v>0.69949722830991368</v>
      </c>
      <c r="U36" s="86">
        <f t="shared" si="7"/>
        <v>0.37691783837551318</v>
      </c>
      <c r="V36" s="87">
        <f>分析係数表!D39</f>
        <v>6.7165141162820671E-2</v>
      </c>
      <c r="W36" s="88">
        <f t="shared" si="8"/>
        <v>0</v>
      </c>
      <c r="X36" s="76">
        <f>分析係数表!E39</f>
        <v>8.4826608224829181E-2</v>
      </c>
      <c r="Y36" s="89">
        <f t="shared" si="9"/>
        <v>0</v>
      </c>
    </row>
    <row r="37" spans="1:25" x14ac:dyDescent="0.2">
      <c r="A37" s="6" t="s">
        <v>25</v>
      </c>
      <c r="B37" s="5" t="s">
        <v>40</v>
      </c>
      <c r="C37" s="90"/>
      <c r="D37" s="76">
        <f>投入係数表!AD37</f>
        <v>1.3297872340425532E-4</v>
      </c>
      <c r="E37" s="77">
        <f t="shared" si="0"/>
        <v>1.3297872340425532E-2</v>
      </c>
      <c r="F37" s="76">
        <f>分析係数表!C40</f>
        <v>1</v>
      </c>
      <c r="G37" s="77">
        <f t="shared" si="1"/>
        <v>1.3297872340425532E-2</v>
      </c>
      <c r="H37" s="77">
        <v>1.6450675580355182E-2</v>
      </c>
      <c r="I37" s="77">
        <f t="shared" si="2"/>
        <v>1.6450675580355182E-2</v>
      </c>
      <c r="J37" s="76">
        <f>分析係数表!G40</f>
        <v>0.51987110633727174</v>
      </c>
      <c r="K37" s="78">
        <f t="shared" si="3"/>
        <v>8.5522309139547878E-3</v>
      </c>
      <c r="L37" s="79"/>
      <c r="M37" s="80"/>
      <c r="N37" s="81">
        <f>分析係数表!H40</f>
        <v>3.0814116590921842E-2</v>
      </c>
      <c r="O37" s="82">
        <f t="shared" si="4"/>
        <v>0.71225414560814437</v>
      </c>
      <c r="P37" s="76">
        <f>分析係数表!C40</f>
        <v>1</v>
      </c>
      <c r="Q37" s="82">
        <f t="shared" si="5"/>
        <v>0.71225414560814437</v>
      </c>
      <c r="R37" s="83">
        <v>0.71369524722574906</v>
      </c>
      <c r="S37" s="84">
        <f t="shared" si="6"/>
        <v>0.73014592280610424</v>
      </c>
      <c r="T37" s="85">
        <f>分析係数表!F40</f>
        <v>0.71122862100305706</v>
      </c>
      <c r="U37" s="86">
        <f t="shared" si="7"/>
        <v>0.51930067780839007</v>
      </c>
      <c r="V37" s="87">
        <f>分析係数表!D40</f>
        <v>7.8492935635792779E-2</v>
      </c>
      <c r="W37" s="88">
        <f t="shared" si="8"/>
        <v>0</v>
      </c>
      <c r="X37" s="76">
        <f>分析係数表!E40</f>
        <v>4.9739733950260268E-2</v>
      </c>
      <c r="Y37" s="89">
        <f t="shared" si="9"/>
        <v>0</v>
      </c>
    </row>
    <row r="38" spans="1:25" x14ac:dyDescent="0.2">
      <c r="A38" s="6" t="s">
        <v>26</v>
      </c>
      <c r="B38" s="5" t="s">
        <v>277</v>
      </c>
      <c r="C38" s="90"/>
      <c r="D38" s="76">
        <f>投入係数表!AD38</f>
        <v>1.3297872340425532E-4</v>
      </c>
      <c r="E38" s="77">
        <f t="shared" si="0"/>
        <v>1.3297872340425532E-2</v>
      </c>
      <c r="F38" s="76">
        <f>分析係数表!C41</f>
        <v>0.804825195030338</v>
      </c>
      <c r="G38" s="77">
        <f t="shared" si="1"/>
        <v>1.0702462699871516E-2</v>
      </c>
      <c r="H38" s="77">
        <v>1.523621915954055E-2</v>
      </c>
      <c r="I38" s="77">
        <f t="shared" si="2"/>
        <v>1.523621915954055E-2</v>
      </c>
      <c r="J38" s="76">
        <f>分析係数表!G41</f>
        <v>0.44365116827944301</v>
      </c>
      <c r="K38" s="78">
        <f t="shared" si="3"/>
        <v>6.7595664302917986E-3</v>
      </c>
      <c r="L38" s="79"/>
      <c r="M38" s="80"/>
      <c r="N38" s="81">
        <f>分析係数表!H41</f>
        <v>5.27632833978567E-2</v>
      </c>
      <c r="O38" s="82">
        <f t="shared" si="4"/>
        <v>1.2195990504914402</v>
      </c>
      <c r="P38" s="76">
        <f>分析係数表!C41</f>
        <v>0.804825195030338</v>
      </c>
      <c r="Q38" s="82">
        <f t="shared" si="5"/>
        <v>0.98156404367058847</v>
      </c>
      <c r="R38" s="83">
        <v>1.0015859129317624</v>
      </c>
      <c r="S38" s="84">
        <f t="shared" si="6"/>
        <v>1.0168221320913029</v>
      </c>
      <c r="T38" s="85">
        <f>分析係数表!F41</f>
        <v>0.54625914562190225</v>
      </c>
      <c r="U38" s="86">
        <f t="shared" si="7"/>
        <v>0.55544838912563621</v>
      </c>
      <c r="V38" s="87">
        <f>分析係数表!D41</f>
        <v>0.14125560538116591</v>
      </c>
      <c r="W38" s="88">
        <f t="shared" si="8"/>
        <v>0</v>
      </c>
      <c r="X38" s="76">
        <f>分析係数表!E41</f>
        <v>0.13688930847297617</v>
      </c>
      <c r="Y38" s="89">
        <f t="shared" si="9"/>
        <v>0</v>
      </c>
    </row>
    <row r="39" spans="1:25" x14ac:dyDescent="0.2">
      <c r="A39" s="6" t="s">
        <v>51</v>
      </c>
      <c r="B39" s="5" t="s">
        <v>368</v>
      </c>
      <c r="C39" s="90"/>
      <c r="D39" s="76">
        <f>投入係数表!AD39</f>
        <v>2.5265957446808512E-3</v>
      </c>
      <c r="E39" s="77">
        <f>$C$32*D39</f>
        <v>0.25265957446808512</v>
      </c>
      <c r="F39" s="76">
        <f>分析係数表!C42</f>
        <v>0.80822873082287305</v>
      </c>
      <c r="G39" s="77">
        <f>E39*F39</f>
        <v>0.20420672720258762</v>
      </c>
      <c r="H39" s="77">
        <v>0.22942429729784661</v>
      </c>
      <c r="I39" s="77">
        <f>C39+H39</f>
        <v>0.22942429729784661</v>
      </c>
      <c r="J39" s="76">
        <f>分析係数表!G42</f>
        <v>0.48544520547945208</v>
      </c>
      <c r="K39" s="78">
        <f>I39*J39</f>
        <v>0.11137292514373205</v>
      </c>
      <c r="L39" s="79"/>
      <c r="M39" s="80"/>
      <c r="N39" s="81">
        <f>分析係数表!H42</f>
        <v>1.3409639230208157E-2</v>
      </c>
      <c r="O39" s="82">
        <f t="shared" si="4"/>
        <v>0.30995764894454936</v>
      </c>
      <c r="P39" s="76">
        <f>分析係数表!C42</f>
        <v>0.80822873082287305</v>
      </c>
      <c r="Q39" s="82">
        <f>O39*P39</f>
        <v>0.25051667721529475</v>
      </c>
      <c r="R39" s="83">
        <v>0.26713051804355581</v>
      </c>
      <c r="S39" s="84">
        <f>I39+R39</f>
        <v>0.49655481534140244</v>
      </c>
      <c r="T39" s="85">
        <f>分析係数表!F42</f>
        <v>0.55222602739726023</v>
      </c>
      <c r="U39" s="86">
        <f>S39*T39</f>
        <v>0.27421049306096279</v>
      </c>
      <c r="V39" s="87">
        <f>分析係数表!D42</f>
        <v>0.29537671232876711</v>
      </c>
      <c r="W39" s="88">
        <f>ROUND(S39*V39,0)</f>
        <v>0</v>
      </c>
      <c r="X39" s="76">
        <f>分析係数表!E42</f>
        <v>0.2654109589041096</v>
      </c>
      <c r="Y39" s="89">
        <f>ROUND(S39*X39,0)</f>
        <v>0</v>
      </c>
    </row>
    <row r="40" spans="1:25" x14ac:dyDescent="0.2">
      <c r="A40" s="6" t="s">
        <v>195</v>
      </c>
      <c r="B40" s="5" t="s">
        <v>41</v>
      </c>
      <c r="C40" s="90"/>
      <c r="D40" s="76">
        <f>投入係数表!AD40</f>
        <v>0.1160904255319149</v>
      </c>
      <c r="E40" s="77">
        <f>$C$32*D40</f>
        <v>11.60904255319149</v>
      </c>
      <c r="F40" s="76">
        <f>分析係数表!C43</f>
        <v>0.42667048218629278</v>
      </c>
      <c r="G40" s="77">
        <f>E40*F40</f>
        <v>4.9532357838914045</v>
      </c>
      <c r="H40" s="77">
        <v>5.6707115806214565</v>
      </c>
      <c r="I40" s="77">
        <f>C40+H40</f>
        <v>5.6707115806214565</v>
      </c>
      <c r="J40" s="76">
        <f>分析係数表!G43</f>
        <v>0.3937480751462889</v>
      </c>
      <c r="K40" s="78">
        <f>I40*J40</f>
        <v>2.2328317695794682</v>
      </c>
      <c r="L40" s="79"/>
      <c r="M40" s="80"/>
      <c r="N40" s="81">
        <f>分析係数表!H43</f>
        <v>3.6537058856533695E-2</v>
      </c>
      <c r="O40" s="82">
        <f t="shared" si="4"/>
        <v>0.84453732632924927</v>
      </c>
      <c r="P40" s="76">
        <f>分析係数表!C43</f>
        <v>0.42667048218629278</v>
      </c>
      <c r="Q40" s="82">
        <f>O40*P40</f>
        <v>0.36033914824922331</v>
      </c>
      <c r="R40" s="83">
        <v>0.69399796542867931</v>
      </c>
      <c r="S40" s="84">
        <f>I40+R40</f>
        <v>6.3647095460501362</v>
      </c>
      <c r="T40" s="85">
        <f>分析係数表!F43</f>
        <v>0.62688635663689563</v>
      </c>
      <c r="U40" s="86">
        <f>S40*T40</f>
        <v>3.9899495783754397</v>
      </c>
      <c r="V40" s="87">
        <f>分析係数表!D43</f>
        <v>0.23175238681860177</v>
      </c>
      <c r="W40" s="88">
        <f>ROUND(S40*V40,0)</f>
        <v>1</v>
      </c>
      <c r="X40" s="76">
        <f>分析係数表!E43</f>
        <v>0.18678780412688636</v>
      </c>
      <c r="Y40" s="89">
        <f>ROUND(S40*X40,0)</f>
        <v>1</v>
      </c>
    </row>
    <row r="41" spans="1:25" x14ac:dyDescent="0.2">
      <c r="A41" s="6" t="s">
        <v>341</v>
      </c>
      <c r="B41" s="5" t="s">
        <v>42</v>
      </c>
      <c r="C41" s="90"/>
      <c r="D41" s="76">
        <f>投入係数表!AD41</f>
        <v>1.3297872340425532E-4</v>
      </c>
      <c r="E41" s="77">
        <f>$C$32*D41</f>
        <v>1.3297872340425532E-2</v>
      </c>
      <c r="F41" s="76">
        <f>分析係数表!C44</f>
        <v>0.46624741283235149</v>
      </c>
      <c r="G41" s="77">
        <f>E41*F41</f>
        <v>6.2000985748982915E-3</v>
      </c>
      <c r="H41" s="77">
        <v>1.1202111151236323E-2</v>
      </c>
      <c r="I41" s="77">
        <f>C41+H41</f>
        <v>1.1202111151236323E-2</v>
      </c>
      <c r="J41" s="76">
        <f>分析係数表!G44</f>
        <v>0.26671004927024261</v>
      </c>
      <c r="K41" s="78">
        <f>I41*J41</f>
        <v>2.9877156170769739E-3</v>
      </c>
      <c r="L41" s="79"/>
      <c r="M41" s="80"/>
      <c r="N41" s="81">
        <f>分析係数表!H44</f>
        <v>0.11393143690736689</v>
      </c>
      <c r="O41" s="82">
        <f t="shared" si="4"/>
        <v>2.6334728114928954</v>
      </c>
      <c r="P41" s="76">
        <f>分析係数表!C44</f>
        <v>0.46624741283235149</v>
      </c>
      <c r="Q41" s="82">
        <f>O41*P41</f>
        <v>1.2278498851229014</v>
      </c>
      <c r="R41" s="83">
        <v>1.2475677530166569</v>
      </c>
      <c r="S41" s="84">
        <f>I41+R41</f>
        <v>1.2587698641678933</v>
      </c>
      <c r="T41" s="85">
        <f>分析係数表!F44</f>
        <v>0.51538533048247648</v>
      </c>
      <c r="U41" s="86">
        <f>S41*T41</f>
        <v>0.64875152244555168</v>
      </c>
      <c r="V41" s="87">
        <f>分析係数表!D44</f>
        <v>0.23854234451984754</v>
      </c>
      <c r="W41" s="88">
        <f>ROUND(S41*V41,0)</f>
        <v>0</v>
      </c>
      <c r="X41" s="76">
        <f>分析係数表!E44</f>
        <v>0.16891326578042204</v>
      </c>
      <c r="Y41" s="89">
        <f>ROUND(S41*X41,0)</f>
        <v>0</v>
      </c>
    </row>
    <row r="42" spans="1:25" x14ac:dyDescent="0.2">
      <c r="A42" s="6" t="s">
        <v>342</v>
      </c>
      <c r="B42" s="5" t="s">
        <v>279</v>
      </c>
      <c r="C42" s="90"/>
      <c r="D42" s="76">
        <f>投入係数表!AD42</f>
        <v>8.7765957446808516E-3</v>
      </c>
      <c r="E42" s="77">
        <f>$C$32*D42</f>
        <v>0.87765957446808518</v>
      </c>
      <c r="F42" s="76">
        <f>分析係数表!C45</f>
        <v>1</v>
      </c>
      <c r="G42" s="77">
        <f>E42*F42</f>
        <v>0.87765957446808518</v>
      </c>
      <c r="H42" s="77">
        <v>0.9600167551272295</v>
      </c>
      <c r="I42" s="77">
        <f>C42+H42</f>
        <v>0.9600167551272295</v>
      </c>
      <c r="J42" s="76">
        <f>分析係数表!G45</f>
        <v>0</v>
      </c>
      <c r="K42" s="78">
        <f>I42*J42</f>
        <v>0</v>
      </c>
      <c r="L42" s="79"/>
      <c r="M42" s="80"/>
      <c r="N42" s="81">
        <f>分析係数表!H45</f>
        <v>0</v>
      </c>
      <c r="O42" s="82">
        <f t="shared" si="4"/>
        <v>0</v>
      </c>
      <c r="P42" s="76">
        <f>分析係数表!C45</f>
        <v>1</v>
      </c>
      <c r="Q42" s="82">
        <f>O42*P42</f>
        <v>0</v>
      </c>
      <c r="R42" s="83">
        <v>5.2270905194355545E-2</v>
      </c>
      <c r="S42" s="84">
        <f>I42+R42</f>
        <v>1.0122876603215851</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投入係数表!AD43</f>
        <v>8.6436170212765961E-3</v>
      </c>
      <c r="E43" s="77">
        <f>$C$32*D43</f>
        <v>0.86436170212765961</v>
      </c>
      <c r="F43" s="76">
        <f>分析係数表!C46</f>
        <v>1</v>
      </c>
      <c r="G43" s="77">
        <f>E43*F43</f>
        <v>0.86436170212765961</v>
      </c>
      <c r="H43" s="77">
        <v>0.97726850056261561</v>
      </c>
      <c r="I43" s="77">
        <f>C43+H43</f>
        <v>0.97726850056261561</v>
      </c>
      <c r="J43" s="76">
        <f>分析係数表!G46</f>
        <v>9.2005076142131978E-3</v>
      </c>
      <c r="K43" s="78">
        <f>I43*J43</f>
        <v>8.9913662805570591E-3</v>
      </c>
      <c r="L43" s="79"/>
      <c r="M43" s="80"/>
      <c r="N43" s="81">
        <f>分析係数表!H46</f>
        <v>5.6971329181394824E-2</v>
      </c>
      <c r="O43" s="82">
        <f t="shared" si="4"/>
        <v>1.3168660951393114</v>
      </c>
      <c r="P43" s="76">
        <f>分析係数表!C46</f>
        <v>1</v>
      </c>
      <c r="Q43" s="82">
        <f>O43*P43</f>
        <v>1.3168660951393114</v>
      </c>
      <c r="R43" s="83">
        <v>1.3904856038611799</v>
      </c>
      <c r="S43" s="84">
        <f>I43+R43</f>
        <v>2.3677541044237955</v>
      </c>
      <c r="T43" s="85">
        <f>分析係数表!F46</f>
        <v>0.31329314720812185</v>
      </c>
      <c r="U43" s="86">
        <f>S43*T43</f>
        <v>0.74180113518987889</v>
      </c>
      <c r="V43" s="87">
        <f>分析係数表!D46</f>
        <v>4.7588832487309646E-4</v>
      </c>
      <c r="W43" s="88">
        <f>ROUND(S43*V43,0)</f>
        <v>0</v>
      </c>
      <c r="X43" s="76">
        <f>分析係数表!E46</f>
        <v>1.4276649746192893E-3</v>
      </c>
      <c r="Y43" s="89">
        <f>ROUND(S43*X43,0)</f>
        <v>0</v>
      </c>
    </row>
    <row r="44" spans="1:25" x14ac:dyDescent="0.2">
      <c r="A44" s="192">
        <v>40</v>
      </c>
      <c r="B44" s="14" t="s">
        <v>151</v>
      </c>
      <c r="C44" s="197">
        <f>SUM(C5:C43)</f>
        <v>100</v>
      </c>
      <c r="D44" s="92">
        <f>投入係数表!AD44</f>
        <v>0.33045212765957449</v>
      </c>
      <c r="E44" s="91">
        <f>SUM(E5:E43)</f>
        <v>33.045212765957451</v>
      </c>
      <c r="F44" s="92">
        <f>分析係数表!C47</f>
        <v>0.45905743405002397</v>
      </c>
      <c r="G44" s="91">
        <f>SUM(G5:G43)</f>
        <v>15.490889089398292</v>
      </c>
      <c r="H44" s="91">
        <f>SUM(H5:H43)</f>
        <v>18.236558145102268</v>
      </c>
      <c r="I44" s="91">
        <f>SUM(I5:I43)</f>
        <v>118.23655814510228</v>
      </c>
      <c r="J44" s="92">
        <f>分析係数表!G47</f>
        <v>0.28709558230423765</v>
      </c>
      <c r="K44" s="93">
        <f>SUM(K5:K43)</f>
        <v>36.845707476280708</v>
      </c>
      <c r="L44" s="94">
        <f>最終需要_まとめ!$L$33</f>
        <v>0.62733333333333341</v>
      </c>
      <c r="M44" s="91">
        <f>K44*L44</f>
        <v>23.114540490120099</v>
      </c>
      <c r="N44" s="95">
        <f>分析係数表!H47</f>
        <v>1</v>
      </c>
      <c r="O44" s="96">
        <f>SUM(O5:O43)</f>
        <v>23.114540490120099</v>
      </c>
      <c r="P44" s="92">
        <f>分析係数表!C47</f>
        <v>0.45905743405002397</v>
      </c>
      <c r="Q44" s="96">
        <f>SUM(Q5:Q43)</f>
        <v>11.211785386470206</v>
      </c>
      <c r="R44" s="91">
        <f>SUM(R5:R43)</f>
        <v>13.186483224442659</v>
      </c>
      <c r="S44" s="97">
        <f>SUM(S5:S43)</f>
        <v>131.42304136954496</v>
      </c>
      <c r="T44" s="98">
        <f>分析係数表!F47</f>
        <v>0.51476641739392903</v>
      </c>
      <c r="U44" s="99">
        <f>SUM(U5:U43)</f>
        <v>82.332157338214188</v>
      </c>
      <c r="V44" s="100">
        <f>分析係数表!D47</f>
        <v>0.1047101618971789</v>
      </c>
      <c r="W44" s="101">
        <f>SUM(W5:W43)</f>
        <v>8</v>
      </c>
      <c r="X44" s="92">
        <f>分析係数表!E47</f>
        <v>8.1677152774525266E-2</v>
      </c>
      <c r="Y44" s="102">
        <f>SUM(Y5:Y43)</f>
        <v>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291</v>
      </c>
      <c r="S2" s="3" t="s">
        <v>153</v>
      </c>
      <c r="U2" s="64" t="s">
        <v>210</v>
      </c>
      <c r="W2" s="3" t="s">
        <v>130</v>
      </c>
      <c r="Y2" s="3" t="s">
        <v>154</v>
      </c>
    </row>
    <row r="3" spans="1:25" ht="44" x14ac:dyDescent="0.2">
      <c r="B3" s="65"/>
      <c r="C3" s="66" t="s">
        <v>228</v>
      </c>
      <c r="D3" s="66" t="s">
        <v>233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投入係数表!AE5</f>
        <v>0</v>
      </c>
      <c r="E5" s="77">
        <f t="shared" ref="E5:E38" si="0">$C$33*D5</f>
        <v>0</v>
      </c>
      <c r="F5" s="76">
        <f>分析係数表!C8</f>
        <v>0.32915796798886565</v>
      </c>
      <c r="G5" s="77">
        <f t="shared" ref="G5:G38" si="1">E5*F5</f>
        <v>0</v>
      </c>
      <c r="H5" s="77">
        <f t="array" ref="H5:H43">MMULT(逆行列係数!C5:AO43,'29'!G5:G43)</f>
        <v>6.3802816370094712E-4</v>
      </c>
      <c r="I5" s="77">
        <f t="shared" ref="I5:I38" si="2">C5+H5</f>
        <v>6.3802816370094712E-4</v>
      </c>
      <c r="J5" s="76">
        <f>分析係数表!G8</f>
        <v>0.11991869918699187</v>
      </c>
      <c r="K5" s="78">
        <f t="shared" ref="K5:K38" si="3">I5*J5</f>
        <v>7.6511507435682679E-5</v>
      </c>
      <c r="L5" s="79" t="s">
        <v>186</v>
      </c>
      <c r="M5" s="80" t="s">
        <v>186</v>
      </c>
      <c r="N5" s="81">
        <f>分析係数表!H8</f>
        <v>1.1827414015597823E-2</v>
      </c>
      <c r="O5" s="82">
        <f t="shared" ref="O5:O43" si="4">$M$44*N5</f>
        <v>3.6019966209922108E-2</v>
      </c>
      <c r="P5" s="76">
        <f>分析係数表!C8</f>
        <v>0.32915796798886565</v>
      </c>
      <c r="Q5" s="82">
        <f t="shared" ref="Q5:Q38" si="5">O5*P5</f>
        <v>1.1856258884685564E-2</v>
      </c>
      <c r="R5" s="83">
        <f t="array" ref="R5:R43">MMULT(逆行列係数!C5:AO43,'29'!Q5:Q43)</f>
        <v>1.5202872750615149E-2</v>
      </c>
      <c r="S5" s="84">
        <f t="shared" ref="S5:S38" si="6">I5+R5</f>
        <v>1.5840900914316097E-2</v>
      </c>
      <c r="T5" s="85">
        <f>分析係数表!F8</f>
        <v>0.45172764227642276</v>
      </c>
      <c r="U5" s="86">
        <f t="shared" ref="U5:U38" si="7">S5*T5</f>
        <v>7.1557728215584397E-3</v>
      </c>
      <c r="V5" s="87">
        <f>分析係数表!D8</f>
        <v>0.19461382113821138</v>
      </c>
      <c r="W5" s="88">
        <f t="shared" ref="W5:W38" si="8">ROUND(S5*V5,0)</f>
        <v>0</v>
      </c>
      <c r="X5" s="76">
        <f>分析係数表!E8</f>
        <v>6.0467479674796751E-2</v>
      </c>
      <c r="Y5" s="89">
        <f t="shared" ref="Y5:Y38" si="9">ROUND(S5*X5,0)</f>
        <v>0</v>
      </c>
    </row>
    <row r="6" spans="1:25" x14ac:dyDescent="0.2">
      <c r="A6" s="6" t="s">
        <v>220</v>
      </c>
      <c r="B6" s="5" t="s">
        <v>266</v>
      </c>
      <c r="C6" s="90"/>
      <c r="D6" s="76">
        <f>投入係数表!AE6</f>
        <v>0</v>
      </c>
      <c r="E6" s="77">
        <f t="shared" si="0"/>
        <v>0</v>
      </c>
      <c r="F6" s="76">
        <f>分析係数表!C9</f>
        <v>0.9329896907216495</v>
      </c>
      <c r="G6" s="77">
        <f t="shared" si="1"/>
        <v>0</v>
      </c>
      <c r="H6" s="77">
        <v>3.0920959064630228E-4</v>
      </c>
      <c r="I6" s="77">
        <f t="shared" si="2"/>
        <v>3.0920959064630228E-4</v>
      </c>
      <c r="J6" s="76">
        <f>分析係数表!G9</f>
        <v>0.24615384615384617</v>
      </c>
      <c r="K6" s="78">
        <f t="shared" si="3"/>
        <v>7.6113130005243639E-5</v>
      </c>
      <c r="L6" s="79"/>
      <c r="M6" s="80"/>
      <c r="N6" s="81">
        <f>分析係数表!H9</f>
        <v>6.1718004825225836E-4</v>
      </c>
      <c r="O6" s="82">
        <f t="shared" si="4"/>
        <v>1.8795997547872069E-3</v>
      </c>
      <c r="P6" s="76">
        <f>分析係数表!C9</f>
        <v>0.9329896907216495</v>
      </c>
      <c r="Q6" s="82">
        <f t="shared" si="5"/>
        <v>1.7536471938994045E-3</v>
      </c>
      <c r="R6" s="83">
        <v>2.2849853140236107E-3</v>
      </c>
      <c r="S6" s="84">
        <f t="shared" si="6"/>
        <v>2.594194904669913E-3</v>
      </c>
      <c r="T6" s="85">
        <f>分析係数表!F9</f>
        <v>0.67179487179487174</v>
      </c>
      <c r="U6" s="86">
        <f t="shared" si="7"/>
        <v>1.7427668333936336E-3</v>
      </c>
      <c r="V6" s="87">
        <f>分析係数表!D9</f>
        <v>0.1076923076923077</v>
      </c>
      <c r="W6" s="88">
        <f t="shared" si="8"/>
        <v>0</v>
      </c>
      <c r="X6" s="76">
        <f>分析係数表!E9</f>
        <v>3.0769230769230771E-2</v>
      </c>
      <c r="Y6" s="89">
        <f t="shared" si="9"/>
        <v>0</v>
      </c>
    </row>
    <row r="7" spans="1:25" x14ac:dyDescent="0.2">
      <c r="A7" s="6" t="s">
        <v>221</v>
      </c>
      <c r="B7" s="5" t="s">
        <v>267</v>
      </c>
      <c r="C7" s="90"/>
      <c r="D7" s="76">
        <f>投入係数表!AE7</f>
        <v>0</v>
      </c>
      <c r="E7" s="77">
        <f t="shared" si="0"/>
        <v>0</v>
      </c>
      <c r="F7" s="76">
        <f>分析係数表!C10</f>
        <v>0</v>
      </c>
      <c r="G7" s="77">
        <f t="shared" si="1"/>
        <v>0</v>
      </c>
      <c r="H7" s="77">
        <v>0</v>
      </c>
      <c r="I7" s="77">
        <f t="shared" si="2"/>
        <v>0</v>
      </c>
      <c r="J7" s="76">
        <f>分析係数表!G10</f>
        <v>0</v>
      </c>
      <c r="K7" s="78">
        <f t="shared" si="3"/>
        <v>0</v>
      </c>
      <c r="L7" s="79"/>
      <c r="M7" s="80"/>
      <c r="N7" s="81">
        <f>分析係数表!H10</f>
        <v>1.2006957302362117E-3</v>
      </c>
      <c r="O7" s="82">
        <f t="shared" si="4"/>
        <v>3.656675886586021E-3</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222</v>
      </c>
      <c r="B8" s="5" t="s">
        <v>27</v>
      </c>
      <c r="C8" s="90"/>
      <c r="D8" s="76">
        <f>投入係数表!AE8</f>
        <v>0</v>
      </c>
      <c r="E8" s="77">
        <f t="shared" si="0"/>
        <v>0</v>
      </c>
      <c r="F8" s="76">
        <f>分析係数表!C11</f>
        <v>2.4090210148641766E-2</v>
      </c>
      <c r="G8" s="77">
        <f t="shared" si="1"/>
        <v>0</v>
      </c>
      <c r="H8" s="77">
        <v>8.0277944270113974E-4</v>
      </c>
      <c r="I8" s="77">
        <f t="shared" si="2"/>
        <v>8.0277944270113974E-4</v>
      </c>
      <c r="J8" s="76">
        <f>分析係数表!G11</f>
        <v>0.35</v>
      </c>
      <c r="K8" s="78">
        <f t="shared" si="3"/>
        <v>2.809728049453989E-4</v>
      </c>
      <c r="L8" s="79"/>
      <c r="M8" s="80"/>
      <c r="N8" s="81">
        <f>分析係数表!H11</f>
        <v>-2.2442910845536666E-5</v>
      </c>
      <c r="O8" s="82">
        <f t="shared" si="4"/>
        <v>-6.8349081992262066E-5</v>
      </c>
      <c r="P8" s="76">
        <f>分析係数表!C11</f>
        <v>2.4090210148641766E-2</v>
      </c>
      <c r="Q8" s="82">
        <f t="shared" si="5"/>
        <v>-1.6465437486603398E-6</v>
      </c>
      <c r="R8" s="83">
        <v>3.1000822939001812E-4</v>
      </c>
      <c r="S8" s="84">
        <f t="shared" si="6"/>
        <v>1.112787672091158E-3</v>
      </c>
      <c r="T8" s="85">
        <f>分析係数表!F11</f>
        <v>0.57857142857142863</v>
      </c>
      <c r="U8" s="86">
        <f t="shared" si="7"/>
        <v>6.4382715313845572E-4</v>
      </c>
      <c r="V8" s="87">
        <f>分析係数表!D11</f>
        <v>7.1428571428571426E-3</v>
      </c>
      <c r="W8" s="88">
        <f t="shared" si="8"/>
        <v>0</v>
      </c>
      <c r="X8" s="76">
        <f>分析係数表!E11</f>
        <v>7.1428571428571426E-3</v>
      </c>
      <c r="Y8" s="89">
        <f t="shared" si="9"/>
        <v>0</v>
      </c>
    </row>
    <row r="9" spans="1:25" x14ac:dyDescent="0.2">
      <c r="A9" s="6" t="s">
        <v>223</v>
      </c>
      <c r="B9" s="5" t="s">
        <v>191</v>
      </c>
      <c r="C9" s="90"/>
      <c r="D9" s="76">
        <f>投入係数表!AE9</f>
        <v>0</v>
      </c>
      <c r="E9" s="77">
        <f t="shared" si="0"/>
        <v>0</v>
      </c>
      <c r="F9" s="76">
        <f>分析係数表!C12</f>
        <v>6.9119669876203549E-2</v>
      </c>
      <c r="G9" s="77">
        <f t="shared" si="1"/>
        <v>0</v>
      </c>
      <c r="H9" s="77">
        <v>2.524070895855007E-4</v>
      </c>
      <c r="I9" s="77">
        <f t="shared" si="2"/>
        <v>2.524070895855007E-4</v>
      </c>
      <c r="J9" s="76">
        <f>分析係数表!G12</f>
        <v>0.14290902487742874</v>
      </c>
      <c r="K9" s="78">
        <f t="shared" si="3"/>
        <v>3.6071251044813702E-5</v>
      </c>
      <c r="L9" s="79"/>
      <c r="M9" s="80"/>
      <c r="N9" s="81">
        <f>分析係数表!H12</f>
        <v>9.3328844751164222E-2</v>
      </c>
      <c r="O9" s="82">
        <f t="shared" si="4"/>
        <v>0.28422965746482182</v>
      </c>
      <c r="P9" s="76">
        <f>分析係数表!C12</f>
        <v>6.9119669876203549E-2</v>
      </c>
      <c r="Q9" s="82">
        <f t="shared" si="5"/>
        <v>1.9645860092994898E-2</v>
      </c>
      <c r="R9" s="83">
        <v>2.1774764418901939E-2</v>
      </c>
      <c r="S9" s="84">
        <f t="shared" si="6"/>
        <v>2.2027171508487441E-2</v>
      </c>
      <c r="T9" s="85">
        <f>分析係数表!F12</f>
        <v>0.29616851280188849</v>
      </c>
      <c r="U9" s="86">
        <f t="shared" si="7"/>
        <v>6.5237546269008564E-3</v>
      </c>
      <c r="V9" s="87">
        <f>分析係数表!D12</f>
        <v>3.0506627928091518E-2</v>
      </c>
      <c r="W9" s="88">
        <f t="shared" si="8"/>
        <v>0</v>
      </c>
      <c r="X9" s="76">
        <f>分析係数表!E12</f>
        <v>2.6874886508080623E-2</v>
      </c>
      <c r="Y9" s="89">
        <f t="shared" si="9"/>
        <v>0</v>
      </c>
    </row>
    <row r="10" spans="1:25" x14ac:dyDescent="0.2">
      <c r="A10" s="6" t="s">
        <v>224</v>
      </c>
      <c r="B10" s="5" t="s">
        <v>28</v>
      </c>
      <c r="C10" s="90"/>
      <c r="D10" s="76">
        <f>投入係数表!AE10</f>
        <v>0</v>
      </c>
      <c r="E10" s="77">
        <f t="shared" si="0"/>
        <v>0</v>
      </c>
      <c r="F10" s="76">
        <f>分析係数表!C13</f>
        <v>0</v>
      </c>
      <c r="G10" s="77">
        <f t="shared" si="1"/>
        <v>0</v>
      </c>
      <c r="H10" s="77">
        <v>0</v>
      </c>
      <c r="I10" s="77">
        <f t="shared" si="2"/>
        <v>0</v>
      </c>
      <c r="J10" s="76">
        <f>分析係数表!G13</f>
        <v>0.24503449717750367</v>
      </c>
      <c r="K10" s="78">
        <f t="shared" si="3"/>
        <v>0</v>
      </c>
      <c r="L10" s="79"/>
      <c r="M10" s="80"/>
      <c r="N10" s="81">
        <f>分析係数表!H13</f>
        <v>1.4329798574875161E-2</v>
      </c>
      <c r="O10" s="82">
        <f t="shared" si="4"/>
        <v>4.3640888852059329E-2</v>
      </c>
      <c r="P10" s="76">
        <f>分析係数表!C13</f>
        <v>0</v>
      </c>
      <c r="Q10" s="82">
        <f t="shared" si="5"/>
        <v>0</v>
      </c>
      <c r="R10" s="83">
        <v>0</v>
      </c>
      <c r="S10" s="84">
        <f t="shared" si="6"/>
        <v>0</v>
      </c>
      <c r="T10" s="85">
        <f>分析係数表!F13</f>
        <v>0.38229144888145516</v>
      </c>
      <c r="U10" s="86">
        <f t="shared" si="7"/>
        <v>0</v>
      </c>
      <c r="V10" s="87">
        <f>分析係数表!D13</f>
        <v>0.18806188584570355</v>
      </c>
      <c r="W10" s="88">
        <f t="shared" si="8"/>
        <v>0</v>
      </c>
      <c r="X10" s="76">
        <f>分析係数表!E13</f>
        <v>0.14384277650010455</v>
      </c>
      <c r="Y10" s="89">
        <f t="shared" si="9"/>
        <v>0</v>
      </c>
    </row>
    <row r="11" spans="1:25" x14ac:dyDescent="0.2">
      <c r="A11" s="6" t="s">
        <v>225</v>
      </c>
      <c r="B11" s="5" t="s">
        <v>268</v>
      </c>
      <c r="C11" s="90"/>
      <c r="D11" s="76">
        <f>投入係数表!AE11</f>
        <v>2.0542317173377156E-4</v>
      </c>
      <c r="E11" s="77">
        <f t="shared" si="0"/>
        <v>2.0542317173377157E-2</v>
      </c>
      <c r="F11" s="76">
        <f>分析係数表!C14</f>
        <v>0.13476611883691525</v>
      </c>
      <c r="G11" s="77">
        <f t="shared" si="1"/>
        <v>2.7684083573729511E-3</v>
      </c>
      <c r="H11" s="77">
        <v>2.2395927578718021E-2</v>
      </c>
      <c r="I11" s="77">
        <f t="shared" si="2"/>
        <v>2.2395927578718021E-2</v>
      </c>
      <c r="J11" s="76">
        <f>分析係数表!G14</f>
        <v>0.15992647058823528</v>
      </c>
      <c r="K11" s="78">
        <f t="shared" si="3"/>
        <v>3.5817016532140949E-3</v>
      </c>
      <c r="L11" s="79"/>
      <c r="M11" s="80"/>
      <c r="N11" s="81">
        <f>分析係数表!H14</f>
        <v>1.1894742748134433E-3</v>
      </c>
      <c r="O11" s="82">
        <f t="shared" si="4"/>
        <v>3.6225013455898898E-3</v>
      </c>
      <c r="P11" s="76">
        <f>分析係数表!C14</f>
        <v>0.13476611883691525</v>
      </c>
      <c r="Q11" s="82">
        <f t="shared" si="5"/>
        <v>4.881904468266525E-4</v>
      </c>
      <c r="R11" s="83">
        <v>4.8840774704896339E-3</v>
      </c>
      <c r="S11" s="84">
        <f t="shared" si="6"/>
        <v>2.7280005049207655E-2</v>
      </c>
      <c r="T11" s="85">
        <f>分析係数表!F14</f>
        <v>0.29852941176470588</v>
      </c>
      <c r="U11" s="86">
        <f t="shared" si="7"/>
        <v>8.1438838602781675E-3</v>
      </c>
      <c r="V11" s="87">
        <f>分析係数表!D14</f>
        <v>5.2205882352941178E-2</v>
      </c>
      <c r="W11" s="88">
        <f t="shared" si="8"/>
        <v>0</v>
      </c>
      <c r="X11" s="76">
        <f>分析係数表!E14</f>
        <v>3.6397058823529414E-2</v>
      </c>
      <c r="Y11" s="89">
        <f t="shared" si="9"/>
        <v>0</v>
      </c>
    </row>
    <row r="12" spans="1:25" x14ac:dyDescent="0.2">
      <c r="A12" s="6" t="s">
        <v>226</v>
      </c>
      <c r="B12" s="5" t="s">
        <v>29</v>
      </c>
      <c r="C12" s="90"/>
      <c r="D12" s="76">
        <f>投入係数表!AE12</f>
        <v>0</v>
      </c>
      <c r="E12" s="77">
        <f t="shared" si="0"/>
        <v>0</v>
      </c>
      <c r="F12" s="76">
        <f>分析係数表!C15</f>
        <v>0</v>
      </c>
      <c r="G12" s="77">
        <f t="shared" si="1"/>
        <v>0</v>
      </c>
      <c r="H12" s="77">
        <v>0</v>
      </c>
      <c r="I12" s="77">
        <f t="shared" si="2"/>
        <v>0</v>
      </c>
      <c r="J12" s="76">
        <f>分析係数表!G15</f>
        <v>9.5137420718816063E-2</v>
      </c>
      <c r="K12" s="78">
        <f t="shared" si="3"/>
        <v>0</v>
      </c>
      <c r="L12" s="79"/>
      <c r="M12" s="80"/>
      <c r="N12" s="81">
        <f>分析係数表!H15</f>
        <v>8.595634853840543E-3</v>
      </c>
      <c r="O12" s="82">
        <f t="shared" si="4"/>
        <v>2.6177698403036371E-2</v>
      </c>
      <c r="P12" s="76">
        <f>分析係数表!C15</f>
        <v>0</v>
      </c>
      <c r="Q12" s="82">
        <f t="shared" si="5"/>
        <v>0</v>
      </c>
      <c r="R12" s="83">
        <v>0</v>
      </c>
      <c r="S12" s="84">
        <f t="shared" si="6"/>
        <v>0</v>
      </c>
      <c r="T12" s="85">
        <f>分析係数表!F15</f>
        <v>0.30443974630021142</v>
      </c>
      <c r="U12" s="86">
        <f t="shared" si="7"/>
        <v>0</v>
      </c>
      <c r="V12" s="87">
        <f>分析係数表!D15</f>
        <v>2.5369978858350951E-2</v>
      </c>
      <c r="W12" s="88">
        <f t="shared" si="8"/>
        <v>0</v>
      </c>
      <c r="X12" s="76">
        <f>分析係数表!E15</f>
        <v>2.1141649048625793E-2</v>
      </c>
      <c r="Y12" s="89">
        <f t="shared" si="9"/>
        <v>0</v>
      </c>
    </row>
    <row r="13" spans="1:25" x14ac:dyDescent="0.2">
      <c r="A13" s="6" t="s">
        <v>227</v>
      </c>
      <c r="B13" s="5" t="s">
        <v>30</v>
      </c>
      <c r="C13" s="90"/>
      <c r="D13" s="76">
        <f>投入係数表!AE13</f>
        <v>1.0271158586688578E-4</v>
      </c>
      <c r="E13" s="77">
        <f t="shared" si="0"/>
        <v>1.0271158586688579E-2</v>
      </c>
      <c r="F13" s="76">
        <f>分析係数表!C16</f>
        <v>4.9817336433078729E-2</v>
      </c>
      <c r="G13" s="77">
        <f t="shared" si="1"/>
        <v>5.1168176287057037E-4</v>
      </c>
      <c r="H13" s="77">
        <v>1.9857914470163386E-3</v>
      </c>
      <c r="I13" s="77">
        <f t="shared" si="2"/>
        <v>1.9857914470163386E-3</v>
      </c>
      <c r="J13" s="76">
        <f>分析係数表!G16</f>
        <v>3.313253012048193E-2</v>
      </c>
      <c r="K13" s="78">
        <f t="shared" si="3"/>
        <v>6.5794294931264239E-5</v>
      </c>
      <c r="L13" s="79"/>
      <c r="M13" s="80"/>
      <c r="N13" s="81">
        <f>分析係数表!H16</f>
        <v>1.6966840599225718E-2</v>
      </c>
      <c r="O13" s="82">
        <f t="shared" si="4"/>
        <v>5.1671905986150117E-2</v>
      </c>
      <c r="P13" s="76">
        <f>分析係数表!C16</f>
        <v>4.9817336433078729E-2</v>
      </c>
      <c r="Q13" s="82">
        <f t="shared" si="5"/>
        <v>2.5741567246504553E-3</v>
      </c>
      <c r="R13" s="83">
        <v>3.1370721767597998E-3</v>
      </c>
      <c r="S13" s="84">
        <f t="shared" si="6"/>
        <v>5.1228636237761385E-3</v>
      </c>
      <c r="T13" s="85">
        <f>分析係数表!F16</f>
        <v>0.28614457831325302</v>
      </c>
      <c r="U13" s="86">
        <f t="shared" si="7"/>
        <v>1.4658796513817263E-3</v>
      </c>
      <c r="V13" s="87">
        <f>分析係数表!D16</f>
        <v>3.0120481927710843E-2</v>
      </c>
      <c r="W13" s="88">
        <f t="shared" si="8"/>
        <v>0</v>
      </c>
      <c r="X13" s="76">
        <f>分析係数表!E16</f>
        <v>1.8072289156626505E-2</v>
      </c>
      <c r="Y13" s="89">
        <f t="shared" si="9"/>
        <v>0</v>
      </c>
    </row>
    <row r="14" spans="1:25" x14ac:dyDescent="0.2">
      <c r="A14" s="6" t="s">
        <v>2</v>
      </c>
      <c r="B14" s="5" t="s">
        <v>365</v>
      </c>
      <c r="C14" s="90"/>
      <c r="D14" s="76">
        <f>投入係数表!AE14</f>
        <v>5.1355792933442895E-4</v>
      </c>
      <c r="E14" s="77">
        <f t="shared" si="0"/>
        <v>5.1355792933442897E-2</v>
      </c>
      <c r="F14" s="76">
        <f>分析係数表!C17</f>
        <v>0.15217391304347827</v>
      </c>
      <c r="G14" s="77">
        <f t="shared" si="1"/>
        <v>7.8150119681326159E-3</v>
      </c>
      <c r="H14" s="77">
        <v>1.759378435663048E-2</v>
      </c>
      <c r="I14" s="77">
        <f t="shared" si="2"/>
        <v>1.759378435663048E-2</v>
      </c>
      <c r="J14" s="76">
        <f>分析係数表!G17</f>
        <v>0.21460800902425267</v>
      </c>
      <c r="K14" s="78">
        <f t="shared" si="3"/>
        <v>3.7757670319785094E-3</v>
      </c>
      <c r="L14" s="79"/>
      <c r="M14" s="80"/>
      <c r="N14" s="81">
        <f>分析係数表!H17</f>
        <v>2.9400213207653033E-3</v>
      </c>
      <c r="O14" s="82">
        <f t="shared" si="4"/>
        <v>8.9537297409863319E-3</v>
      </c>
      <c r="P14" s="76">
        <f>分析係数表!C17</f>
        <v>0.15217391304347827</v>
      </c>
      <c r="Q14" s="82">
        <f t="shared" si="5"/>
        <v>1.3625240910196592E-3</v>
      </c>
      <c r="R14" s="83">
        <v>3.480319619241798E-3</v>
      </c>
      <c r="S14" s="84">
        <f t="shared" si="6"/>
        <v>2.1074103975872279E-2</v>
      </c>
      <c r="T14" s="85">
        <f>分析係数表!F17</f>
        <v>0.3288212069937958</v>
      </c>
      <c r="U14" s="86">
        <f t="shared" si="7"/>
        <v>6.9296123056590735E-3</v>
      </c>
      <c r="V14" s="87">
        <f>分析係数表!D17</f>
        <v>7.4732092498589961E-2</v>
      </c>
      <c r="W14" s="88">
        <f t="shared" si="8"/>
        <v>0</v>
      </c>
      <c r="X14" s="76">
        <f>分析係数表!E17</f>
        <v>6.9655950366610264E-2</v>
      </c>
      <c r="Y14" s="89">
        <f t="shared" si="9"/>
        <v>0</v>
      </c>
    </row>
    <row r="15" spans="1:25" x14ac:dyDescent="0.2">
      <c r="A15" s="6" t="s">
        <v>3</v>
      </c>
      <c r="B15" s="5" t="s">
        <v>31</v>
      </c>
      <c r="C15" s="90"/>
      <c r="D15" s="76">
        <f>投入係数表!AE15</f>
        <v>1.0271158586688578E-4</v>
      </c>
      <c r="E15" s="77">
        <f t="shared" si="0"/>
        <v>1.0271158586688579E-2</v>
      </c>
      <c r="F15" s="76">
        <f>分析係数表!C18</f>
        <v>0.51625386996904021</v>
      </c>
      <c r="G15" s="77">
        <f t="shared" si="1"/>
        <v>5.3025253694437167E-3</v>
      </c>
      <c r="H15" s="77">
        <v>3.8701267929419976E-2</v>
      </c>
      <c r="I15" s="77">
        <f t="shared" si="2"/>
        <v>3.8701267929419976E-2</v>
      </c>
      <c r="J15" s="76">
        <f>分析係数表!G18</f>
        <v>0.21552579365079366</v>
      </c>
      <c r="K15" s="78">
        <f t="shared" si="3"/>
        <v>8.3411214857802476E-3</v>
      </c>
      <c r="L15" s="79"/>
      <c r="M15" s="80"/>
      <c r="N15" s="81">
        <f>分析係数表!H18</f>
        <v>4.488582169107333E-4</v>
      </c>
      <c r="O15" s="82">
        <f t="shared" si="4"/>
        <v>1.3669816398452414E-3</v>
      </c>
      <c r="P15" s="76">
        <f>分析係数表!C18</f>
        <v>0.51625386996904021</v>
      </c>
      <c r="Q15" s="82">
        <f t="shared" si="5"/>
        <v>7.0570956174673062E-4</v>
      </c>
      <c r="R15" s="83">
        <v>2.2799734318992388E-3</v>
      </c>
      <c r="S15" s="84">
        <f t="shared" si="6"/>
        <v>4.0981241361319212E-2</v>
      </c>
      <c r="T15" s="85">
        <f>分析係数表!F18</f>
        <v>0.45783730158730157</v>
      </c>
      <c r="U15" s="86">
        <f t="shared" si="7"/>
        <v>1.8762740960564302E-2</v>
      </c>
      <c r="V15" s="87">
        <f>分析係数表!D18</f>
        <v>4.1418650793650792E-2</v>
      </c>
      <c r="W15" s="88">
        <f t="shared" si="8"/>
        <v>0</v>
      </c>
      <c r="X15" s="76">
        <f>分析係数表!E18</f>
        <v>3.8690476190476192E-2</v>
      </c>
      <c r="Y15" s="89">
        <f t="shared" si="9"/>
        <v>0</v>
      </c>
    </row>
    <row r="16" spans="1:25" x14ac:dyDescent="0.2">
      <c r="A16" s="6" t="s">
        <v>4</v>
      </c>
      <c r="B16" s="5" t="s">
        <v>32</v>
      </c>
      <c r="C16" s="90"/>
      <c r="D16" s="76">
        <f>投入係数表!AE16</f>
        <v>0</v>
      </c>
      <c r="E16" s="77">
        <f t="shared" si="0"/>
        <v>0</v>
      </c>
      <c r="F16" s="76">
        <f>分析係数表!C19</f>
        <v>8.2563671984326903E-2</v>
      </c>
      <c r="G16" s="77">
        <f t="shared" si="1"/>
        <v>0</v>
      </c>
      <c r="H16" s="77">
        <v>3.0910369349089477E-3</v>
      </c>
      <c r="I16" s="77">
        <f t="shared" si="2"/>
        <v>3.0910369349089477E-3</v>
      </c>
      <c r="J16" s="76">
        <f>分析係数表!G19</f>
        <v>5.7971014492753624E-2</v>
      </c>
      <c r="K16" s="78">
        <f t="shared" si="3"/>
        <v>1.7919054695124335E-4</v>
      </c>
      <c r="L16" s="79"/>
      <c r="M16" s="80"/>
      <c r="N16" s="81">
        <f>分析係数表!H19</f>
        <v>-1.1221455422768333E-4</v>
      </c>
      <c r="O16" s="82">
        <f t="shared" si="4"/>
        <v>-3.4174540996131036E-4</v>
      </c>
      <c r="P16" s="76">
        <f>分析係数表!C19</f>
        <v>8.2563671984326903E-2</v>
      </c>
      <c r="Q16" s="82">
        <f t="shared" si="5"/>
        <v>-2.8215755930194952E-5</v>
      </c>
      <c r="R16" s="83">
        <v>2.1040621719159192E-4</v>
      </c>
      <c r="S16" s="84">
        <f t="shared" si="6"/>
        <v>3.3014431521005395E-3</v>
      </c>
      <c r="T16" s="85">
        <f>分析係数表!F19</f>
        <v>0.2402745995423341</v>
      </c>
      <c r="U16" s="86">
        <f t="shared" si="7"/>
        <v>7.9325293128273836E-4</v>
      </c>
      <c r="V16" s="87">
        <f>分析係数表!D19</f>
        <v>4.6529366895499621E-2</v>
      </c>
      <c r="W16" s="88">
        <f t="shared" si="8"/>
        <v>0</v>
      </c>
      <c r="X16" s="76">
        <f>分析係数表!E19</f>
        <v>5.1106025934401222E-2</v>
      </c>
      <c r="Y16" s="89">
        <f t="shared" si="9"/>
        <v>0</v>
      </c>
    </row>
    <row r="17" spans="1:25" x14ac:dyDescent="0.2">
      <c r="A17" s="6" t="s">
        <v>5</v>
      </c>
      <c r="B17" s="5" t="s">
        <v>33</v>
      </c>
      <c r="C17" s="90"/>
      <c r="D17" s="76">
        <f>投入係数表!AE17</f>
        <v>0</v>
      </c>
      <c r="E17" s="77">
        <f t="shared" si="0"/>
        <v>0</v>
      </c>
      <c r="F17" s="76">
        <f>分析係数表!C20</f>
        <v>2.7239392352016778E-2</v>
      </c>
      <c r="G17" s="77">
        <f t="shared" si="1"/>
        <v>0</v>
      </c>
      <c r="H17" s="77">
        <v>4.5805648279942249E-4</v>
      </c>
      <c r="I17" s="77">
        <f t="shared" si="2"/>
        <v>4.5805648279942249E-4</v>
      </c>
      <c r="J17" s="76">
        <f>分析係数表!G20</f>
        <v>0.10507246376811594</v>
      </c>
      <c r="K17" s="78">
        <f t="shared" si="3"/>
        <v>4.8129123192692937E-5</v>
      </c>
      <c r="L17" s="79"/>
      <c r="M17" s="80"/>
      <c r="N17" s="81">
        <f>分析係数表!H20</f>
        <v>5.610727711384166E-4</v>
      </c>
      <c r="O17" s="82">
        <f t="shared" si="4"/>
        <v>1.7087270498065516E-3</v>
      </c>
      <c r="P17" s="76">
        <f>分析係数表!C20</f>
        <v>2.7239392352016778E-2</v>
      </c>
      <c r="Q17" s="82">
        <f t="shared" si="5"/>
        <v>4.6544686532184773E-5</v>
      </c>
      <c r="R17" s="83">
        <v>1.5460160030739562E-4</v>
      </c>
      <c r="S17" s="84">
        <f t="shared" si="6"/>
        <v>6.1265808310681817E-4</v>
      </c>
      <c r="T17" s="85">
        <f>分析係数表!F20</f>
        <v>0.2318840579710145</v>
      </c>
      <c r="U17" s="86">
        <f t="shared" si="7"/>
        <v>1.4206564245955203E-4</v>
      </c>
      <c r="V17" s="87">
        <f>分析係数表!D20</f>
        <v>0</v>
      </c>
      <c r="W17" s="88">
        <f t="shared" si="8"/>
        <v>0</v>
      </c>
      <c r="X17" s="76">
        <f>分析係数表!E20</f>
        <v>0</v>
      </c>
      <c r="Y17" s="89">
        <f t="shared" si="9"/>
        <v>0</v>
      </c>
    </row>
    <row r="18" spans="1:25" x14ac:dyDescent="0.2">
      <c r="A18" s="6" t="s">
        <v>6</v>
      </c>
      <c r="B18" s="5" t="s">
        <v>34</v>
      </c>
      <c r="C18" s="90"/>
      <c r="D18" s="76">
        <f>投入係数表!AE18</f>
        <v>3.0813475760065734E-4</v>
      </c>
      <c r="E18" s="77">
        <f t="shared" si="0"/>
        <v>3.0813475760065732E-2</v>
      </c>
      <c r="F18" s="76">
        <f>分析係数表!C21</f>
        <v>0.24117205108940643</v>
      </c>
      <c r="G18" s="77">
        <f t="shared" si="1"/>
        <v>7.431349150248759E-3</v>
      </c>
      <c r="H18" s="77">
        <v>3.4584245801941589E-2</v>
      </c>
      <c r="I18" s="77">
        <f t="shared" si="2"/>
        <v>3.4584245801941589E-2</v>
      </c>
      <c r="J18" s="76">
        <f>分析係数表!G21</f>
        <v>0.28520236087689715</v>
      </c>
      <c r="K18" s="78">
        <f t="shared" si="3"/>
        <v>9.8635085518606613E-3</v>
      </c>
      <c r="L18" s="79"/>
      <c r="M18" s="80"/>
      <c r="N18" s="81">
        <f>分析係数表!H21</f>
        <v>9.4260225551254001E-4</v>
      </c>
      <c r="O18" s="82">
        <f t="shared" si="4"/>
        <v>2.8706614436750069E-3</v>
      </c>
      <c r="P18" s="76">
        <f>分析係数表!C21</f>
        <v>0.24117205108940643</v>
      </c>
      <c r="Q18" s="82">
        <f t="shared" si="5"/>
        <v>6.9232330835437795E-4</v>
      </c>
      <c r="R18" s="83">
        <v>2.0385450088792139E-3</v>
      </c>
      <c r="S18" s="84">
        <f t="shared" si="6"/>
        <v>3.6622790810820802E-2</v>
      </c>
      <c r="T18" s="85">
        <f>分析係数表!F21</f>
        <v>0.42559021922428331</v>
      </c>
      <c r="U18" s="86">
        <f t="shared" si="7"/>
        <v>1.5586301569782293E-2</v>
      </c>
      <c r="V18" s="87">
        <f>分析係数表!D21</f>
        <v>8.8743676222596962E-2</v>
      </c>
      <c r="W18" s="88">
        <f t="shared" si="8"/>
        <v>0</v>
      </c>
      <c r="X18" s="76">
        <f>分析係数表!E21</f>
        <v>7.2512647554806076E-2</v>
      </c>
      <c r="Y18" s="89">
        <f t="shared" si="9"/>
        <v>0</v>
      </c>
    </row>
    <row r="19" spans="1:25" x14ac:dyDescent="0.2">
      <c r="A19" s="6" t="s">
        <v>7</v>
      </c>
      <c r="B19" s="5" t="s">
        <v>269</v>
      </c>
      <c r="C19" s="90"/>
      <c r="D19" s="76">
        <f>投入係数表!AE19</f>
        <v>0</v>
      </c>
      <c r="E19" s="77">
        <f t="shared" si="0"/>
        <v>0</v>
      </c>
      <c r="F19" s="76">
        <f>分析係数表!C22</f>
        <v>3.5323801513877262E-2</v>
      </c>
      <c r="G19" s="77">
        <f t="shared" si="1"/>
        <v>0</v>
      </c>
      <c r="H19" s="77">
        <v>5.6696928136678541E-4</v>
      </c>
      <c r="I19" s="77">
        <f t="shared" si="2"/>
        <v>5.6696928136678541E-4</v>
      </c>
      <c r="J19" s="76">
        <f>分析係数表!G22</f>
        <v>0.19469026548672566</v>
      </c>
      <c r="K19" s="78">
        <f t="shared" si="3"/>
        <v>1.1038339991211752E-4</v>
      </c>
      <c r="L19" s="79"/>
      <c r="M19" s="80"/>
      <c r="N19" s="81">
        <f>分析係数表!H22</f>
        <v>4.4885821691073332E-5</v>
      </c>
      <c r="O19" s="82">
        <f t="shared" si="4"/>
        <v>1.3669816398452413E-4</v>
      </c>
      <c r="P19" s="76">
        <f>分析係数表!C22</f>
        <v>3.5323801513877262E-2</v>
      </c>
      <c r="Q19" s="82">
        <f t="shared" si="5"/>
        <v>4.8286988119007756E-6</v>
      </c>
      <c r="R19" s="83">
        <v>5.9265706335903208E-5</v>
      </c>
      <c r="S19" s="84">
        <f t="shared" si="6"/>
        <v>6.2623498770268866E-4</v>
      </c>
      <c r="T19" s="85">
        <f>分析係数表!F22</f>
        <v>0.41199606686332352</v>
      </c>
      <c r="U19" s="86">
        <f t="shared" si="7"/>
        <v>2.580063518657095E-4</v>
      </c>
      <c r="V19" s="87">
        <f>分析係数表!D22</f>
        <v>8.6529006882989187E-2</v>
      </c>
      <c r="W19" s="88">
        <f t="shared" si="8"/>
        <v>0</v>
      </c>
      <c r="X19" s="76">
        <f>分析係数表!E22</f>
        <v>8.9478859390363819E-2</v>
      </c>
      <c r="Y19" s="89">
        <f t="shared" si="9"/>
        <v>0</v>
      </c>
    </row>
    <row r="20" spans="1:25" x14ac:dyDescent="0.2">
      <c r="A20" s="6" t="s">
        <v>8</v>
      </c>
      <c r="B20" s="5" t="s">
        <v>270</v>
      </c>
      <c r="C20" s="90"/>
      <c r="D20" s="76">
        <f>投入係数表!AE20</f>
        <v>0</v>
      </c>
      <c r="E20" s="77">
        <f t="shared" si="0"/>
        <v>0</v>
      </c>
      <c r="F20" s="76">
        <f>分析係数表!C23</f>
        <v>0</v>
      </c>
      <c r="G20" s="77">
        <f t="shared" si="1"/>
        <v>0</v>
      </c>
      <c r="H20" s="77">
        <v>0</v>
      </c>
      <c r="I20" s="77">
        <f t="shared" si="2"/>
        <v>0</v>
      </c>
      <c r="J20" s="76">
        <f>分析係数表!G23</f>
        <v>0.21571476472560636</v>
      </c>
      <c r="K20" s="78">
        <f t="shared" si="3"/>
        <v>0</v>
      </c>
      <c r="L20" s="79"/>
      <c r="M20" s="80"/>
      <c r="N20" s="81">
        <f>分析係数表!H23</f>
        <v>2.2442910845536666E-5</v>
      </c>
      <c r="O20" s="82">
        <f t="shared" si="4"/>
        <v>6.8349081992262066E-5</v>
      </c>
      <c r="P20" s="76">
        <f>分析係数表!C23</f>
        <v>0</v>
      </c>
      <c r="Q20" s="82">
        <f t="shared" si="5"/>
        <v>0</v>
      </c>
      <c r="R20" s="83">
        <v>0</v>
      </c>
      <c r="S20" s="84">
        <f t="shared" si="6"/>
        <v>0</v>
      </c>
      <c r="T20" s="85">
        <f>分析係数表!F23</f>
        <v>0.43970045825416343</v>
      </c>
      <c r="U20" s="86">
        <f t="shared" si="7"/>
        <v>0</v>
      </c>
      <c r="V20" s="87">
        <f>分析係数表!D23</f>
        <v>2.7830557728847658E-2</v>
      </c>
      <c r="W20" s="88">
        <f t="shared" si="8"/>
        <v>0</v>
      </c>
      <c r="X20" s="76">
        <f>分析係数表!E23</f>
        <v>2.7159941879959765E-2</v>
      </c>
      <c r="Y20" s="89">
        <f t="shared" si="9"/>
        <v>0</v>
      </c>
    </row>
    <row r="21" spans="1:25" x14ac:dyDescent="0.2">
      <c r="A21" s="6" t="s">
        <v>9</v>
      </c>
      <c r="B21" s="5" t="s">
        <v>271</v>
      </c>
      <c r="C21" s="90"/>
      <c r="D21" s="76">
        <f>投入係数表!AE21</f>
        <v>0</v>
      </c>
      <c r="E21" s="77">
        <f t="shared" si="0"/>
        <v>0</v>
      </c>
      <c r="F21" s="76">
        <f>分析係数表!C24</f>
        <v>0.4951060358890701</v>
      </c>
      <c r="G21" s="77">
        <f t="shared" si="1"/>
        <v>0</v>
      </c>
      <c r="H21" s="77">
        <v>3.310621077987358E-3</v>
      </c>
      <c r="I21" s="77">
        <f t="shared" si="2"/>
        <v>3.310621077987358E-3</v>
      </c>
      <c r="J21" s="76">
        <f>分析係数表!G24</f>
        <v>0.20816733067729085</v>
      </c>
      <c r="K21" s="78">
        <f t="shared" si="3"/>
        <v>6.8916315268860342E-4</v>
      </c>
      <c r="L21" s="79"/>
      <c r="M21" s="80"/>
      <c r="N21" s="81">
        <f>分析係数表!H24</f>
        <v>3.5908657352858665E-4</v>
      </c>
      <c r="O21" s="82">
        <f t="shared" si="4"/>
        <v>1.0935853118761931E-3</v>
      </c>
      <c r="P21" s="76">
        <f>分析係数表!C24</f>
        <v>0.4951060358890701</v>
      </c>
      <c r="Q21" s="82">
        <f t="shared" si="5"/>
        <v>5.414406886695344E-4</v>
      </c>
      <c r="R21" s="83">
        <v>2.6554323480639836E-3</v>
      </c>
      <c r="S21" s="84">
        <f t="shared" si="6"/>
        <v>5.9660534260513416E-3</v>
      </c>
      <c r="T21" s="85">
        <f>分析係数表!F24</f>
        <v>0.39043824701195218</v>
      </c>
      <c r="U21" s="86">
        <f t="shared" si="7"/>
        <v>2.3293754412471372E-3</v>
      </c>
      <c r="V21" s="87">
        <f>分析係数表!D24</f>
        <v>1.4940239043824702E-2</v>
      </c>
      <c r="W21" s="88">
        <f t="shared" si="8"/>
        <v>0</v>
      </c>
      <c r="X21" s="76">
        <f>分析係数表!E24</f>
        <v>1.0956175298804782E-2</v>
      </c>
      <c r="Y21" s="89">
        <f t="shared" si="9"/>
        <v>0</v>
      </c>
    </row>
    <row r="22" spans="1:25" x14ac:dyDescent="0.2">
      <c r="A22" s="6" t="s">
        <v>10</v>
      </c>
      <c r="B22" s="5" t="s">
        <v>272</v>
      </c>
      <c r="C22" s="90"/>
      <c r="D22" s="76">
        <f>投入係数表!AE22</f>
        <v>0</v>
      </c>
      <c r="E22" s="77">
        <f t="shared" si="0"/>
        <v>0</v>
      </c>
      <c r="F22" s="76">
        <f>分析係数表!C25</f>
        <v>2.1697016660209179E-2</v>
      </c>
      <c r="G22" s="77">
        <f t="shared" si="1"/>
        <v>0</v>
      </c>
      <c r="H22" s="77">
        <v>4.0021456611461165E-4</v>
      </c>
      <c r="I22" s="77">
        <f t="shared" si="2"/>
        <v>4.0021456611461165E-4</v>
      </c>
      <c r="J22" s="76">
        <f>分析係数表!G25</f>
        <v>0.19533527696793002</v>
      </c>
      <c r="K22" s="78">
        <f t="shared" si="3"/>
        <v>7.8176023118597604E-5</v>
      </c>
      <c r="L22" s="79"/>
      <c r="M22" s="80"/>
      <c r="N22" s="81">
        <f>分析係数表!H25</f>
        <v>5.2740840487011166E-4</v>
      </c>
      <c r="O22" s="82">
        <f t="shared" si="4"/>
        <v>1.6062034268181586E-3</v>
      </c>
      <c r="P22" s="76">
        <f>分析係数表!C25</f>
        <v>2.1697016660209179E-2</v>
      </c>
      <c r="Q22" s="82">
        <f t="shared" si="5"/>
        <v>3.4849822511358662E-5</v>
      </c>
      <c r="R22" s="83">
        <v>2.8016516262925259E-4</v>
      </c>
      <c r="S22" s="84">
        <f t="shared" si="6"/>
        <v>6.8037972874386424E-4</v>
      </c>
      <c r="T22" s="85">
        <f>分析係数表!F25</f>
        <v>0.34839650145772594</v>
      </c>
      <c r="U22" s="86">
        <f t="shared" si="7"/>
        <v>2.3704191715711887E-4</v>
      </c>
      <c r="V22" s="87">
        <f>分析係数表!D25</f>
        <v>0.22157434402332363</v>
      </c>
      <c r="W22" s="88">
        <f t="shared" si="8"/>
        <v>0</v>
      </c>
      <c r="X22" s="76">
        <f>分析係数表!E25</f>
        <v>0.11661807580174927</v>
      </c>
      <c r="Y22" s="89">
        <f t="shared" si="9"/>
        <v>0</v>
      </c>
    </row>
    <row r="23" spans="1:25" x14ac:dyDescent="0.2">
      <c r="A23" s="6" t="s">
        <v>11</v>
      </c>
      <c r="B23" s="5" t="s">
        <v>35</v>
      </c>
      <c r="C23" s="90"/>
      <c r="D23" s="76">
        <f>投入係数表!AE23</f>
        <v>0</v>
      </c>
      <c r="E23" s="77">
        <f t="shared" si="0"/>
        <v>0</v>
      </c>
      <c r="F23" s="76">
        <f>分析係数表!C26</f>
        <v>0.4020083102493075</v>
      </c>
      <c r="G23" s="77">
        <f t="shared" si="1"/>
        <v>0</v>
      </c>
      <c r="H23" s="77">
        <v>6.9406037673753864E-3</v>
      </c>
      <c r="I23" s="77">
        <f t="shared" si="2"/>
        <v>6.9406037673753864E-3</v>
      </c>
      <c r="J23" s="76">
        <f>分析係数表!G26</f>
        <v>0.19660602354380063</v>
      </c>
      <c r="K23" s="78">
        <f t="shared" si="3"/>
        <v>1.3645645076967967E-3</v>
      </c>
      <c r="L23" s="79"/>
      <c r="M23" s="80"/>
      <c r="N23" s="81">
        <f>分析係数表!H26</f>
        <v>1.0985804858890199E-2</v>
      </c>
      <c r="O23" s="82">
        <f t="shared" si="4"/>
        <v>3.3456875635212283E-2</v>
      </c>
      <c r="P23" s="76">
        <f>分析係数表!C26</f>
        <v>0.4020083102493075</v>
      </c>
      <c r="Q23" s="82">
        <f t="shared" si="5"/>
        <v>1.3449942040332917E-2</v>
      </c>
      <c r="R23" s="83">
        <v>1.4883926480524759E-2</v>
      </c>
      <c r="S23" s="84">
        <f t="shared" si="6"/>
        <v>2.1824530247900147E-2</v>
      </c>
      <c r="T23" s="85">
        <f>分析係数表!F26</f>
        <v>0.33374101819293683</v>
      </c>
      <c r="U23" s="86">
        <f t="shared" si="7"/>
        <v>7.2837409465167429E-3</v>
      </c>
      <c r="V23" s="87">
        <f>分析係数表!D26</f>
        <v>1.513530041278092E-2</v>
      </c>
      <c r="W23" s="88">
        <f t="shared" si="8"/>
        <v>0</v>
      </c>
      <c r="X23" s="76">
        <f>分析係数表!E26</f>
        <v>1.5288182235132243E-2</v>
      </c>
      <c r="Y23" s="89">
        <f t="shared" si="9"/>
        <v>0</v>
      </c>
    </row>
    <row r="24" spans="1:25" x14ac:dyDescent="0.2">
      <c r="A24" s="6" t="s">
        <v>12</v>
      </c>
      <c r="B24" s="5" t="s">
        <v>366</v>
      </c>
      <c r="C24" s="90"/>
      <c r="D24" s="76">
        <f>投入係数表!AE24</f>
        <v>0</v>
      </c>
      <c r="E24" s="77">
        <f t="shared" si="0"/>
        <v>0</v>
      </c>
      <c r="F24" s="76">
        <f>分析係数表!C27</f>
        <v>0.43829355002539361</v>
      </c>
      <c r="G24" s="77">
        <f t="shared" si="1"/>
        <v>0</v>
      </c>
      <c r="H24" s="77">
        <v>1.7132242826750402E-3</v>
      </c>
      <c r="I24" s="77">
        <f t="shared" si="2"/>
        <v>1.7132242826750402E-3</v>
      </c>
      <c r="J24" s="76">
        <f>分析係数表!G27</f>
        <v>0.17011899515204937</v>
      </c>
      <c r="K24" s="78">
        <f t="shared" si="3"/>
        <v>2.9145199343876845E-4</v>
      </c>
      <c r="L24" s="79"/>
      <c r="M24" s="80"/>
      <c r="N24" s="81">
        <f>分析係数表!H27</f>
        <v>1.1098019413117881E-2</v>
      </c>
      <c r="O24" s="82">
        <f t="shared" si="4"/>
        <v>3.3798621045173595E-2</v>
      </c>
      <c r="P24" s="76">
        <f>分析係数表!C27</f>
        <v>0.43829355002539361</v>
      </c>
      <c r="Q24" s="82">
        <f t="shared" si="5"/>
        <v>1.4813717603852115E-2</v>
      </c>
      <c r="R24" s="83">
        <v>1.5159342935330595E-2</v>
      </c>
      <c r="S24" s="84">
        <f t="shared" si="6"/>
        <v>1.6872567218005636E-2</v>
      </c>
      <c r="T24" s="85">
        <f>分析係数表!F27</f>
        <v>0.31996474217717058</v>
      </c>
      <c r="U24" s="86">
        <f t="shared" si="7"/>
        <v>5.3986266197761533E-3</v>
      </c>
      <c r="V24" s="87">
        <f>分析係数表!D27</f>
        <v>4.2309387395328336E-2</v>
      </c>
      <c r="W24" s="88">
        <f t="shared" si="8"/>
        <v>0</v>
      </c>
      <c r="X24" s="76">
        <f>分析係数表!E27</f>
        <v>4.9360951961216398E-2</v>
      </c>
      <c r="Y24" s="89">
        <f t="shared" si="9"/>
        <v>0</v>
      </c>
    </row>
    <row r="25" spans="1:25" x14ac:dyDescent="0.2">
      <c r="A25" s="6" t="s">
        <v>13</v>
      </c>
      <c r="B25" s="5" t="s">
        <v>192</v>
      </c>
      <c r="C25" s="90"/>
      <c r="D25" s="76">
        <f>投入係数表!AE25</f>
        <v>0</v>
      </c>
      <c r="E25" s="77">
        <f t="shared" si="0"/>
        <v>0</v>
      </c>
      <c r="F25" s="76">
        <f>分析係数表!C28</f>
        <v>5.3001622498647927E-2</v>
      </c>
      <c r="G25" s="77">
        <f t="shared" si="1"/>
        <v>0</v>
      </c>
      <c r="H25" s="77">
        <v>1.6594809871455926E-3</v>
      </c>
      <c r="I25" s="77">
        <f t="shared" si="2"/>
        <v>1.6594809871455926E-3</v>
      </c>
      <c r="J25" s="76">
        <f>分析係数表!G28</f>
        <v>0.12481857764876633</v>
      </c>
      <c r="K25" s="78">
        <f t="shared" si="3"/>
        <v>2.0713405645068355E-4</v>
      </c>
      <c r="L25" s="79"/>
      <c r="M25" s="80"/>
      <c r="N25" s="81">
        <f>分析係数表!H28</f>
        <v>2.0793356898389723E-2</v>
      </c>
      <c r="O25" s="82">
        <f t="shared" si="4"/>
        <v>6.332542446583081E-2</v>
      </c>
      <c r="P25" s="76">
        <f>分析係数表!C28</f>
        <v>5.3001622498647927E-2</v>
      </c>
      <c r="Q25" s="82">
        <f t="shared" si="5"/>
        <v>3.3563502421046082E-3</v>
      </c>
      <c r="R25" s="83">
        <v>3.6342992745472934E-3</v>
      </c>
      <c r="S25" s="84">
        <f t="shared" si="6"/>
        <v>5.2937802616928858E-3</v>
      </c>
      <c r="T25" s="85">
        <f>分析係数表!F28</f>
        <v>0.21335268505079827</v>
      </c>
      <c r="U25" s="86">
        <f t="shared" si="7"/>
        <v>1.1294422329010947E-3</v>
      </c>
      <c r="V25" s="87">
        <f>分析係数表!D28</f>
        <v>0.1204644412191582</v>
      </c>
      <c r="W25" s="88">
        <f t="shared" si="8"/>
        <v>0</v>
      </c>
      <c r="X25" s="76">
        <f>分析係数表!E28</f>
        <v>0.11683599419448476</v>
      </c>
      <c r="Y25" s="89">
        <f t="shared" si="9"/>
        <v>0</v>
      </c>
    </row>
    <row r="26" spans="1:25" x14ac:dyDescent="0.2">
      <c r="A26" s="6" t="s">
        <v>14</v>
      </c>
      <c r="B26" s="5" t="s">
        <v>50</v>
      </c>
      <c r="C26" s="90"/>
      <c r="D26" s="76">
        <f>投入係数表!AE26</f>
        <v>0</v>
      </c>
      <c r="E26" s="77">
        <f t="shared" si="0"/>
        <v>0</v>
      </c>
      <c r="F26" s="76">
        <f>分析係数表!C29</f>
        <v>0.65190409026798313</v>
      </c>
      <c r="G26" s="77">
        <f t="shared" si="1"/>
        <v>0</v>
      </c>
      <c r="H26" s="77">
        <v>9.8217431654269521E-2</v>
      </c>
      <c r="I26" s="77">
        <f t="shared" si="2"/>
        <v>9.8217431654269521E-2</v>
      </c>
      <c r="J26" s="76">
        <f>分析係数表!G29</f>
        <v>0.25912644337660473</v>
      </c>
      <c r="K26" s="78">
        <f t="shared" si="3"/>
        <v>2.5450733742155618E-2</v>
      </c>
      <c r="L26" s="79"/>
      <c r="M26" s="80"/>
      <c r="N26" s="81">
        <f>分析係数表!H29</f>
        <v>1.0054424058800426E-2</v>
      </c>
      <c r="O26" s="82">
        <f t="shared" si="4"/>
        <v>3.0620388732533404E-2</v>
      </c>
      <c r="P26" s="76">
        <f>分析係数表!C29</f>
        <v>0.65190409026798313</v>
      </c>
      <c r="Q26" s="82">
        <f t="shared" si="5"/>
        <v>1.9961556660334188E-2</v>
      </c>
      <c r="R26" s="83">
        <v>3.403464704442586E-2</v>
      </c>
      <c r="S26" s="84">
        <f t="shared" si="6"/>
        <v>0.13225207869869537</v>
      </c>
      <c r="T26" s="85">
        <f>分析係数表!F29</f>
        <v>0.37595926271247221</v>
      </c>
      <c r="U26" s="86">
        <f t="shared" si="7"/>
        <v>4.9721393999753366E-2</v>
      </c>
      <c r="V26" s="87">
        <f>分析係数表!D29</f>
        <v>5.8165387649716703E-2</v>
      </c>
      <c r="W26" s="88">
        <f t="shared" si="8"/>
        <v>0</v>
      </c>
      <c r="X26" s="76">
        <f>分析係数表!E29</f>
        <v>4.2817184250161372E-2</v>
      </c>
      <c r="Y26" s="89">
        <f t="shared" si="9"/>
        <v>0</v>
      </c>
    </row>
    <row r="27" spans="1:25" x14ac:dyDescent="0.2">
      <c r="A27" s="6" t="s">
        <v>15</v>
      </c>
      <c r="B27" s="5" t="s">
        <v>36</v>
      </c>
      <c r="C27" s="90"/>
      <c r="D27" s="76">
        <f>投入係数表!AE27</f>
        <v>9.7576006573541502E-3</v>
      </c>
      <c r="E27" s="77">
        <f t="shared" si="0"/>
        <v>0.97576006573541507</v>
      </c>
      <c r="F27" s="76">
        <f>分析係数表!C30</f>
        <v>1</v>
      </c>
      <c r="G27" s="77">
        <f t="shared" si="1"/>
        <v>0.97576006573541507</v>
      </c>
      <c r="H27" s="77">
        <v>1.00875101156525</v>
      </c>
      <c r="I27" s="77">
        <f t="shared" si="2"/>
        <v>1.00875101156525</v>
      </c>
      <c r="J27" s="76">
        <f>分析係数表!G30</f>
        <v>0.34475873544093177</v>
      </c>
      <c r="K27" s="78">
        <f t="shared" si="3"/>
        <v>0.34777572312199634</v>
      </c>
      <c r="L27" s="79"/>
      <c r="M27" s="80"/>
      <c r="N27" s="81">
        <f>分析係数表!H30</f>
        <v>0</v>
      </c>
      <c r="O27" s="82">
        <f t="shared" si="4"/>
        <v>0</v>
      </c>
      <c r="P27" s="76">
        <f>分析係数表!C30</f>
        <v>1</v>
      </c>
      <c r="Q27" s="82">
        <f t="shared" si="5"/>
        <v>0</v>
      </c>
      <c r="R27" s="83">
        <v>7.5018391338730435E-3</v>
      </c>
      <c r="S27" s="84">
        <f t="shared" si="6"/>
        <v>1.0162528506991231</v>
      </c>
      <c r="T27" s="85">
        <f>分析係数表!F30</f>
        <v>0.43948973932334995</v>
      </c>
      <c r="U27" s="86">
        <f t="shared" si="7"/>
        <v>0.4466327004403689</v>
      </c>
      <c r="V27" s="87">
        <f>分析係数表!D30</f>
        <v>0.13666112035496394</v>
      </c>
      <c r="W27" s="88">
        <f t="shared" si="8"/>
        <v>0</v>
      </c>
      <c r="X27" s="76">
        <f>分析係数表!E30</f>
        <v>8.1752634498058793E-2</v>
      </c>
      <c r="Y27" s="89">
        <f t="shared" si="9"/>
        <v>0</v>
      </c>
    </row>
    <row r="28" spans="1:25" x14ac:dyDescent="0.2">
      <c r="A28" s="6" t="s">
        <v>16</v>
      </c>
      <c r="B28" s="5" t="s">
        <v>193</v>
      </c>
      <c r="C28" s="90"/>
      <c r="D28" s="76">
        <f>投入係数表!AE28</f>
        <v>1.3352506162695153E-3</v>
      </c>
      <c r="E28" s="77">
        <f t="shared" si="0"/>
        <v>0.13352506162695152</v>
      </c>
      <c r="F28" s="76">
        <f>分析係数表!C31</f>
        <v>0.24163027656477443</v>
      </c>
      <c r="G28" s="77">
        <f t="shared" si="1"/>
        <v>3.2263697569248843E-2</v>
      </c>
      <c r="H28" s="77">
        <v>4.6743003994932295E-2</v>
      </c>
      <c r="I28" s="77">
        <f t="shared" si="2"/>
        <v>4.6743003994932295E-2</v>
      </c>
      <c r="J28" s="76">
        <f>分析係数表!G31</f>
        <v>7.02247191011236E-2</v>
      </c>
      <c r="K28" s="78">
        <f t="shared" si="3"/>
        <v>3.2825143254868188E-3</v>
      </c>
      <c r="L28" s="79"/>
      <c r="M28" s="80"/>
      <c r="N28" s="81">
        <f>分析係数表!H31</f>
        <v>2.3138641081748304E-2</v>
      </c>
      <c r="O28" s="82">
        <f t="shared" si="4"/>
        <v>7.04679035340222E-2</v>
      </c>
      <c r="P28" s="76">
        <f>分析係数表!C31</f>
        <v>0.24163027656477443</v>
      </c>
      <c r="Q28" s="82">
        <f t="shared" si="5"/>
        <v>1.702717901986563E-2</v>
      </c>
      <c r="R28" s="83">
        <v>2.2517742081539314E-2</v>
      </c>
      <c r="S28" s="84">
        <f t="shared" si="6"/>
        <v>6.9260746076471605E-2</v>
      </c>
      <c r="T28" s="85">
        <f>分析係数表!F31</f>
        <v>0.24349497338852749</v>
      </c>
      <c r="U28" s="86">
        <f t="shared" si="7"/>
        <v>1.6864643522760014E-2</v>
      </c>
      <c r="V28" s="87">
        <f>分析係数表!D31</f>
        <v>2.9568302779420464E-4</v>
      </c>
      <c r="W28" s="88">
        <f t="shared" si="8"/>
        <v>0</v>
      </c>
      <c r="X28" s="76">
        <f>分析係数表!E31</f>
        <v>2.9568302779420464E-4</v>
      </c>
      <c r="Y28" s="89">
        <f t="shared" si="9"/>
        <v>0</v>
      </c>
    </row>
    <row r="29" spans="1:25" x14ac:dyDescent="0.2">
      <c r="A29" s="6" t="s">
        <v>17</v>
      </c>
      <c r="B29" s="5" t="s">
        <v>273</v>
      </c>
      <c r="C29" s="90"/>
      <c r="D29" s="76">
        <f>投入係数表!AE29</f>
        <v>1.0271158586688578E-4</v>
      </c>
      <c r="E29" s="77">
        <f t="shared" si="0"/>
        <v>1.0271158586688579E-2</v>
      </c>
      <c r="F29" s="76">
        <f>分析係数表!C32</f>
        <v>0.66123499142367059</v>
      </c>
      <c r="G29" s="77">
        <f t="shared" si="1"/>
        <v>6.7916494599801827E-3</v>
      </c>
      <c r="H29" s="77">
        <v>1.5745595493600273E-2</v>
      </c>
      <c r="I29" s="77">
        <f t="shared" si="2"/>
        <v>1.5745595493600273E-2</v>
      </c>
      <c r="J29" s="76">
        <f>分析係数表!G32</f>
        <v>0.1404639175257732</v>
      </c>
      <c r="K29" s="78">
        <f t="shared" si="3"/>
        <v>2.211688026807255E-3</v>
      </c>
      <c r="L29" s="79"/>
      <c r="M29" s="80"/>
      <c r="N29" s="81">
        <f>分析係数表!H32</f>
        <v>6.5982157885877794E-3</v>
      </c>
      <c r="O29" s="82">
        <f t="shared" si="4"/>
        <v>2.0094630105725049E-2</v>
      </c>
      <c r="P29" s="76">
        <f>分析係数表!C32</f>
        <v>0.66123499142367059</v>
      </c>
      <c r="Q29" s="82">
        <f t="shared" si="5"/>
        <v>1.3287272565620937E-2</v>
      </c>
      <c r="R29" s="83">
        <v>1.7480732902772408E-2</v>
      </c>
      <c r="S29" s="84">
        <f t="shared" si="6"/>
        <v>3.3226328396372684E-2</v>
      </c>
      <c r="T29" s="85">
        <f>分析係数表!F32</f>
        <v>0.47938144329896909</v>
      </c>
      <c r="U29" s="86">
        <f t="shared" si="7"/>
        <v>1.5928085262178659E-2</v>
      </c>
      <c r="V29" s="87">
        <f>分析係数表!D32</f>
        <v>7.7319587628865982E-3</v>
      </c>
      <c r="W29" s="88">
        <f t="shared" si="8"/>
        <v>0</v>
      </c>
      <c r="X29" s="76">
        <f>分析係数表!E32</f>
        <v>1.1597938144329897E-2</v>
      </c>
      <c r="Y29" s="89">
        <f t="shared" si="9"/>
        <v>0</v>
      </c>
    </row>
    <row r="30" spans="1:25" x14ac:dyDescent="0.2">
      <c r="A30" s="6" t="s">
        <v>18</v>
      </c>
      <c r="B30" s="5" t="s">
        <v>274</v>
      </c>
      <c r="C30" s="90"/>
      <c r="D30" s="76">
        <f>投入係数表!AE30</f>
        <v>0</v>
      </c>
      <c r="E30" s="77">
        <f t="shared" si="0"/>
        <v>0</v>
      </c>
      <c r="F30" s="76">
        <f>分析係数表!C33</f>
        <v>1</v>
      </c>
      <c r="G30" s="77">
        <f t="shared" si="1"/>
        <v>0</v>
      </c>
      <c r="H30" s="77">
        <v>2.8090116312871376E-2</v>
      </c>
      <c r="I30" s="77">
        <f t="shared" si="2"/>
        <v>2.8090116312871376E-2</v>
      </c>
      <c r="J30" s="76">
        <f>分析係数表!G33</f>
        <v>0.50865580448065173</v>
      </c>
      <c r="K30" s="78">
        <f t="shared" si="3"/>
        <v>1.4288200711078669E-2</v>
      </c>
      <c r="L30" s="79"/>
      <c r="M30" s="80"/>
      <c r="N30" s="81">
        <f>分析係数表!H33</f>
        <v>9.7626662178084496E-4</v>
      </c>
      <c r="O30" s="82">
        <f t="shared" si="4"/>
        <v>2.9731850666633998E-3</v>
      </c>
      <c r="P30" s="76">
        <f>分析係数表!C33</f>
        <v>1</v>
      </c>
      <c r="Q30" s="82">
        <f t="shared" si="5"/>
        <v>2.9731850666633998E-3</v>
      </c>
      <c r="R30" s="83">
        <v>1.1264905498740407E-2</v>
      </c>
      <c r="S30" s="84">
        <f t="shared" si="6"/>
        <v>3.9355021811611782E-2</v>
      </c>
      <c r="T30" s="85">
        <f>分析係数表!F33</f>
        <v>0.64307535641547864</v>
      </c>
      <c r="U30" s="86">
        <f t="shared" si="7"/>
        <v>2.5308244678241183E-2</v>
      </c>
      <c r="V30" s="87">
        <f>分析係数表!D33</f>
        <v>3.4623217922606926E-2</v>
      </c>
      <c r="W30" s="88">
        <f t="shared" si="8"/>
        <v>0</v>
      </c>
      <c r="X30" s="76">
        <f>分析係数表!E33</f>
        <v>3.0549898167006109E-2</v>
      </c>
      <c r="Y30" s="89">
        <f t="shared" si="9"/>
        <v>0</v>
      </c>
    </row>
    <row r="31" spans="1:25" x14ac:dyDescent="0.2">
      <c r="A31" s="6" t="s">
        <v>19</v>
      </c>
      <c r="B31" s="5" t="s">
        <v>275</v>
      </c>
      <c r="C31" s="90"/>
      <c r="D31" s="76">
        <f>投入係数表!AE31</f>
        <v>8.2169268693508624E-4</v>
      </c>
      <c r="E31" s="77">
        <f t="shared" si="0"/>
        <v>8.2169268693508629E-2</v>
      </c>
      <c r="F31" s="76">
        <f>分析係数表!C34</f>
        <v>0.39190090916673614</v>
      </c>
      <c r="G31" s="77">
        <f t="shared" si="1"/>
        <v>3.2202211106551859E-2</v>
      </c>
      <c r="H31" s="77">
        <v>9.389156873792541E-2</v>
      </c>
      <c r="I31" s="77">
        <f t="shared" si="2"/>
        <v>9.389156873792541E-2</v>
      </c>
      <c r="J31" s="76">
        <f>分析係数表!G34</f>
        <v>0.42497247587591475</v>
      </c>
      <c r="K31" s="78">
        <f t="shared" si="3"/>
        <v>3.9901332430429801E-2</v>
      </c>
      <c r="L31" s="79"/>
      <c r="M31" s="80"/>
      <c r="N31" s="81">
        <f>分析係数表!H34</f>
        <v>0.16350782696515739</v>
      </c>
      <c r="O31" s="82">
        <f t="shared" si="4"/>
        <v>0.49795723685462534</v>
      </c>
      <c r="P31" s="76">
        <f>分析係数表!C34</f>
        <v>0.39190090916673614</v>
      </c>
      <c r="Q31" s="82">
        <f t="shared" si="5"/>
        <v>0.19514989384948345</v>
      </c>
      <c r="R31" s="83">
        <v>0.21623709072893371</v>
      </c>
      <c r="S31" s="84">
        <f t="shared" si="6"/>
        <v>0.31012865946685914</v>
      </c>
      <c r="T31" s="85">
        <f>分析係数表!F34</f>
        <v>0.69697558448287023</v>
      </c>
      <c r="U31" s="86">
        <f t="shared" si="7"/>
        <v>0.21615210369680318</v>
      </c>
      <c r="V31" s="87">
        <f>分析係数表!D34</f>
        <v>0.24415517129719577</v>
      </c>
      <c r="W31" s="88">
        <f t="shared" si="8"/>
        <v>0</v>
      </c>
      <c r="X31" s="76">
        <f>分析係数表!E34</f>
        <v>0.16831811411178033</v>
      </c>
      <c r="Y31" s="89">
        <f t="shared" si="9"/>
        <v>0</v>
      </c>
    </row>
    <row r="32" spans="1:25" x14ac:dyDescent="0.2">
      <c r="A32" s="6" t="s">
        <v>20</v>
      </c>
      <c r="B32" s="5" t="s">
        <v>37</v>
      </c>
      <c r="C32" s="90"/>
      <c r="D32" s="76">
        <f>投入係数表!AE32</f>
        <v>7.5903861955628593E-2</v>
      </c>
      <c r="E32" s="77">
        <f t="shared" si="0"/>
        <v>7.5903861955628589</v>
      </c>
      <c r="F32" s="76">
        <f>分析係数表!C35</f>
        <v>0.83185840707964598</v>
      </c>
      <c r="G32" s="77">
        <f t="shared" si="1"/>
        <v>6.314126569760254</v>
      </c>
      <c r="H32" s="77">
        <v>6.672388078180564</v>
      </c>
      <c r="I32" s="77">
        <f t="shared" si="2"/>
        <v>6.672388078180564</v>
      </c>
      <c r="J32" s="76">
        <f>分析係数表!G35</f>
        <v>0.3136968085106383</v>
      </c>
      <c r="K32" s="78">
        <f t="shared" si="3"/>
        <v>2.0931068452696744</v>
      </c>
      <c r="L32" s="79"/>
      <c r="M32" s="80"/>
      <c r="N32" s="81">
        <f>分析係数表!H35</f>
        <v>6.1560904449307077E-2</v>
      </c>
      <c r="O32" s="82">
        <f t="shared" si="4"/>
        <v>0.18748153190477487</v>
      </c>
      <c r="P32" s="76">
        <f>分析係数表!C35</f>
        <v>0.83185840707964598</v>
      </c>
      <c r="Q32" s="82">
        <f t="shared" si="5"/>
        <v>0.15595808848715786</v>
      </c>
      <c r="R32" s="83">
        <v>0.19311225394127884</v>
      </c>
      <c r="S32" s="84">
        <f t="shared" si="6"/>
        <v>6.8655003321218429</v>
      </c>
      <c r="T32" s="85">
        <f>分析係数表!F35</f>
        <v>0.6388297872340426</v>
      </c>
      <c r="U32" s="86">
        <f t="shared" si="7"/>
        <v>4.3858861164246461</v>
      </c>
      <c r="V32" s="87">
        <f>分析係数表!D35</f>
        <v>5.8377659574468083E-2</v>
      </c>
      <c r="W32" s="88">
        <f t="shared" si="8"/>
        <v>0</v>
      </c>
      <c r="X32" s="76">
        <f>分析係数表!E35</f>
        <v>5.1994680851063832E-2</v>
      </c>
      <c r="Y32" s="89">
        <f t="shared" si="9"/>
        <v>0</v>
      </c>
    </row>
    <row r="33" spans="1:25" x14ac:dyDescent="0.2">
      <c r="A33" s="6" t="s">
        <v>21</v>
      </c>
      <c r="B33" s="5" t="s">
        <v>38</v>
      </c>
      <c r="C33" s="75">
        <f>最終需要_まとめ!C34</f>
        <v>100</v>
      </c>
      <c r="D33" s="76">
        <f>投入係数表!AE33</f>
        <v>1.4687756778964667E-2</v>
      </c>
      <c r="E33" s="77">
        <f t="shared" si="0"/>
        <v>1.4687756778964667</v>
      </c>
      <c r="F33" s="76">
        <f>分析係数表!C36</f>
        <v>0.68845717526942707</v>
      </c>
      <c r="G33" s="77">
        <f t="shared" si="1"/>
        <v>1.0111891543090392</v>
      </c>
      <c r="H33" s="77">
        <v>1.1001899383507525</v>
      </c>
      <c r="I33" s="77">
        <f t="shared" si="2"/>
        <v>101.10018993835075</v>
      </c>
      <c r="J33" s="76">
        <f>分析係数表!G36</f>
        <v>1.8590797041906328E-2</v>
      </c>
      <c r="K33" s="78">
        <f t="shared" si="3"/>
        <v>1.8795331120420591</v>
      </c>
      <c r="L33" s="79"/>
      <c r="M33" s="80"/>
      <c r="N33" s="81">
        <f>分析係数表!H36</f>
        <v>0.13660999831678169</v>
      </c>
      <c r="O33" s="82">
        <f t="shared" si="4"/>
        <v>0.41604086208689922</v>
      </c>
      <c r="P33" s="76">
        <f>分析係数表!C36</f>
        <v>0.68845717526942707</v>
      </c>
      <c r="Q33" s="82">
        <f t="shared" si="5"/>
        <v>0.28642631670900393</v>
      </c>
      <c r="R33" s="83">
        <v>0.30414138496400656</v>
      </c>
      <c r="S33" s="84">
        <f t="shared" si="6"/>
        <v>101.40433132331476</v>
      </c>
      <c r="T33" s="85">
        <f>分析係数表!F36</f>
        <v>0.88331963845521777</v>
      </c>
      <c r="U33" s="86">
        <f t="shared" si="7"/>
        <v>89.572437282303511</v>
      </c>
      <c r="V33" s="87">
        <f>分析係数表!D36</f>
        <v>1.4071487263763352E-2</v>
      </c>
      <c r="W33" s="88">
        <f t="shared" si="8"/>
        <v>1</v>
      </c>
      <c r="X33" s="76">
        <f>分析係数表!E36</f>
        <v>2.8759244042728021E-3</v>
      </c>
      <c r="Y33" s="89">
        <f t="shared" si="9"/>
        <v>0</v>
      </c>
    </row>
    <row r="34" spans="1:25" x14ac:dyDescent="0.2">
      <c r="A34" s="6" t="s">
        <v>22</v>
      </c>
      <c r="B34" s="5" t="s">
        <v>378</v>
      </c>
      <c r="C34" s="90"/>
      <c r="D34" s="76">
        <f>投入係数表!AE34</f>
        <v>0</v>
      </c>
      <c r="E34" s="77">
        <f t="shared" si="0"/>
        <v>0</v>
      </c>
      <c r="F34" s="76">
        <f>分析係数表!C37</f>
        <v>0.39828932688731866</v>
      </c>
      <c r="G34" s="77">
        <f t="shared" si="1"/>
        <v>0</v>
      </c>
      <c r="H34" s="77">
        <v>0.10849021689755108</v>
      </c>
      <c r="I34" s="77">
        <f t="shared" si="2"/>
        <v>0.10849021689755108</v>
      </c>
      <c r="J34" s="76">
        <f>分析係数表!G37</f>
        <v>0.48125081095108341</v>
      </c>
      <c r="K34" s="78">
        <f t="shared" si="3"/>
        <v>5.2211004862205389E-2</v>
      </c>
      <c r="L34" s="79"/>
      <c r="M34" s="80"/>
      <c r="N34" s="81">
        <f>分析係数表!H37</f>
        <v>4.901531728665208E-2</v>
      </c>
      <c r="O34" s="82">
        <f t="shared" si="4"/>
        <v>0.14927439507110035</v>
      </c>
      <c r="P34" s="76">
        <f>分析係数表!C37</f>
        <v>0.39828932688731866</v>
      </c>
      <c r="Q34" s="82">
        <f t="shared" si="5"/>
        <v>5.9454398334380237E-2</v>
      </c>
      <c r="R34" s="83">
        <v>7.829256643428778E-2</v>
      </c>
      <c r="S34" s="84">
        <f t="shared" si="6"/>
        <v>0.18678278333183884</v>
      </c>
      <c r="T34" s="85">
        <f>分析係数表!F37</f>
        <v>0.71272868820552748</v>
      </c>
      <c r="U34" s="86">
        <f t="shared" si="7"/>
        <v>0.13312544814347876</v>
      </c>
      <c r="V34" s="87">
        <f>分析係数表!D37</f>
        <v>0.1296224211755547</v>
      </c>
      <c r="W34" s="88">
        <f t="shared" si="8"/>
        <v>0</v>
      </c>
      <c r="X34" s="76">
        <f>分析係数表!E37</f>
        <v>0.11794472557415336</v>
      </c>
      <c r="Y34" s="89">
        <f t="shared" si="9"/>
        <v>0</v>
      </c>
    </row>
    <row r="35" spans="1:25" x14ac:dyDescent="0.2">
      <c r="A35" s="6" t="s">
        <v>23</v>
      </c>
      <c r="B35" s="5" t="s">
        <v>194</v>
      </c>
      <c r="C35" s="90"/>
      <c r="D35" s="76">
        <f>投入係数表!AE35</f>
        <v>7.1898110106820051E-4</v>
      </c>
      <c r="E35" s="77">
        <f t="shared" si="0"/>
        <v>7.1898110106820054E-2</v>
      </c>
      <c r="F35" s="76">
        <f>分析係数表!C38</f>
        <v>3.6824877250409171E-2</v>
      </c>
      <c r="G35" s="77">
        <f t="shared" si="1"/>
        <v>2.6476390792200513E-3</v>
      </c>
      <c r="H35" s="77">
        <v>1.9214248256387977E-2</v>
      </c>
      <c r="I35" s="77">
        <f t="shared" si="2"/>
        <v>1.9214248256387977E-2</v>
      </c>
      <c r="J35" s="76">
        <f>分析係数表!G38</f>
        <v>0.29439252336448596</v>
      </c>
      <c r="K35" s="78">
        <f t="shared" si="3"/>
        <v>5.6565310287497311E-3</v>
      </c>
      <c r="L35" s="79"/>
      <c r="M35" s="80"/>
      <c r="N35" s="81">
        <f>分析係数表!H38</f>
        <v>4.3572911406609439E-2</v>
      </c>
      <c r="O35" s="82">
        <f t="shared" si="4"/>
        <v>0.13269974268797682</v>
      </c>
      <c r="P35" s="76">
        <f>分析係数表!C38</f>
        <v>3.6824877250409171E-2</v>
      </c>
      <c r="Q35" s="82">
        <f t="shared" si="5"/>
        <v>4.8866517356456283E-3</v>
      </c>
      <c r="R35" s="83">
        <v>6.693437808188674E-3</v>
      </c>
      <c r="S35" s="84">
        <f t="shared" si="6"/>
        <v>2.5907686064576649E-2</v>
      </c>
      <c r="T35" s="85">
        <f>分析係数表!F38</f>
        <v>0.48598130841121495</v>
      </c>
      <c r="U35" s="86">
        <f t="shared" si="7"/>
        <v>1.2590651171569961E-2</v>
      </c>
      <c r="V35" s="87">
        <f>分析係数表!D38</f>
        <v>0.13551401869158877</v>
      </c>
      <c r="W35" s="88">
        <f t="shared" si="8"/>
        <v>0</v>
      </c>
      <c r="X35" s="76">
        <f>分析係数表!E38</f>
        <v>0.13317757009345793</v>
      </c>
      <c r="Y35" s="89">
        <f t="shared" si="9"/>
        <v>0</v>
      </c>
    </row>
    <row r="36" spans="1:25" x14ac:dyDescent="0.2">
      <c r="A36" s="6" t="s">
        <v>24</v>
      </c>
      <c r="B36" s="5" t="s">
        <v>39</v>
      </c>
      <c r="C36" s="90"/>
      <c r="D36" s="76">
        <f>投入係数表!AE36</f>
        <v>0</v>
      </c>
      <c r="E36" s="77">
        <f t="shared" si="0"/>
        <v>0</v>
      </c>
      <c r="F36" s="76">
        <f>分析係数表!C39</f>
        <v>1</v>
      </c>
      <c r="G36" s="77">
        <f t="shared" si="1"/>
        <v>0</v>
      </c>
      <c r="H36" s="77">
        <v>2.9345998946596771E-2</v>
      </c>
      <c r="I36" s="77">
        <f t="shared" si="2"/>
        <v>2.9345998946596771E-2</v>
      </c>
      <c r="J36" s="76">
        <f>分析係数表!G39</f>
        <v>0.34897511924713165</v>
      </c>
      <c r="K36" s="78">
        <f t="shared" si="3"/>
        <v>1.0241023481814809E-2</v>
      </c>
      <c r="L36" s="79"/>
      <c r="M36" s="80"/>
      <c r="N36" s="81">
        <f>分析係数表!H39</f>
        <v>3.8938450317006117E-3</v>
      </c>
      <c r="O36" s="82">
        <f t="shared" si="4"/>
        <v>1.185856572565747E-2</v>
      </c>
      <c r="P36" s="76">
        <f>分析係数表!C39</f>
        <v>1</v>
      </c>
      <c r="Q36" s="82">
        <f t="shared" si="5"/>
        <v>1.185856572565747E-2</v>
      </c>
      <c r="R36" s="83">
        <v>4.6587098468443791E-2</v>
      </c>
      <c r="S36" s="84">
        <f t="shared" si="6"/>
        <v>7.5933097415040562E-2</v>
      </c>
      <c r="T36" s="85">
        <f>分析係数表!F39</f>
        <v>0.69949722830991368</v>
      </c>
      <c r="U36" s="86">
        <f t="shared" si="7"/>
        <v>5.3114991178807545E-2</v>
      </c>
      <c r="V36" s="87">
        <f>分析係数表!D39</f>
        <v>6.7165141162820671E-2</v>
      </c>
      <c r="W36" s="88">
        <f t="shared" si="8"/>
        <v>0</v>
      </c>
      <c r="X36" s="76">
        <f>分析係数表!E39</f>
        <v>8.4826608224829181E-2</v>
      </c>
      <c r="Y36" s="89">
        <f t="shared" si="9"/>
        <v>0</v>
      </c>
    </row>
    <row r="37" spans="1:25" x14ac:dyDescent="0.2">
      <c r="A37" s="6" t="s">
        <v>25</v>
      </c>
      <c r="B37" s="5" t="s">
        <v>40</v>
      </c>
      <c r="C37" s="90"/>
      <c r="D37" s="76">
        <f>投入係数表!AE37</f>
        <v>0</v>
      </c>
      <c r="E37" s="77">
        <f t="shared" si="0"/>
        <v>0</v>
      </c>
      <c r="F37" s="76">
        <f>分析係数表!C40</f>
        <v>1</v>
      </c>
      <c r="G37" s="77">
        <f t="shared" si="1"/>
        <v>0</v>
      </c>
      <c r="H37" s="77">
        <v>1.3106531216467157E-3</v>
      </c>
      <c r="I37" s="77">
        <f t="shared" si="2"/>
        <v>1.3106531216467157E-3</v>
      </c>
      <c r="J37" s="76">
        <f>分析係数表!G40</f>
        <v>0.51987110633727174</v>
      </c>
      <c r="K37" s="78">
        <f t="shared" si="3"/>
        <v>6.8137068837487689E-4</v>
      </c>
      <c r="L37" s="79"/>
      <c r="M37" s="80"/>
      <c r="N37" s="81">
        <f>分析係数表!H40</f>
        <v>3.0814116590921842E-2</v>
      </c>
      <c r="O37" s="82">
        <f t="shared" si="4"/>
        <v>9.3843289575375813E-2</v>
      </c>
      <c r="P37" s="76">
        <f>分析係数表!C40</f>
        <v>1</v>
      </c>
      <c r="Q37" s="82">
        <f t="shared" si="5"/>
        <v>9.3843289575375813E-2</v>
      </c>
      <c r="R37" s="83">
        <v>9.4033162413943799E-2</v>
      </c>
      <c r="S37" s="84">
        <f t="shared" si="6"/>
        <v>9.5343815535590515E-2</v>
      </c>
      <c r="T37" s="85">
        <f>分析係数表!F40</f>
        <v>0.71122862100305706</v>
      </c>
      <c r="U37" s="86">
        <f t="shared" si="7"/>
        <v>6.7811250444547888E-2</v>
      </c>
      <c r="V37" s="87">
        <f>分析係数表!D40</f>
        <v>7.8492935635792779E-2</v>
      </c>
      <c r="W37" s="88">
        <f t="shared" si="8"/>
        <v>0</v>
      </c>
      <c r="X37" s="76">
        <f>分析係数表!E40</f>
        <v>4.9739733950260268E-2</v>
      </c>
      <c r="Y37" s="89">
        <f t="shared" si="9"/>
        <v>0</v>
      </c>
    </row>
    <row r="38" spans="1:25" x14ac:dyDescent="0.2">
      <c r="A38" s="6" t="s">
        <v>26</v>
      </c>
      <c r="B38" s="5" t="s">
        <v>277</v>
      </c>
      <c r="C38" s="90"/>
      <c r="D38" s="76">
        <f>投入係数表!AE38</f>
        <v>0</v>
      </c>
      <c r="E38" s="77">
        <f t="shared" si="0"/>
        <v>0</v>
      </c>
      <c r="F38" s="76">
        <f>分析係数表!C41</f>
        <v>0.804825195030338</v>
      </c>
      <c r="G38" s="77">
        <f t="shared" si="1"/>
        <v>0</v>
      </c>
      <c r="H38" s="77">
        <v>1.152015418501007E-3</v>
      </c>
      <c r="I38" s="77">
        <f t="shared" si="2"/>
        <v>1.152015418501007E-3</v>
      </c>
      <c r="J38" s="76">
        <f>分析係数表!G41</f>
        <v>0.44365116827944301</v>
      </c>
      <c r="K38" s="78">
        <f t="shared" si="3"/>
        <v>5.110929862939032E-4</v>
      </c>
      <c r="L38" s="79"/>
      <c r="M38" s="80"/>
      <c r="N38" s="81">
        <f>分析係数表!H41</f>
        <v>5.27632833978567E-2</v>
      </c>
      <c r="O38" s="82">
        <f t="shared" si="4"/>
        <v>0.16068869176380812</v>
      </c>
      <c r="P38" s="76">
        <f>分析係数表!C41</f>
        <v>0.804825195030338</v>
      </c>
      <c r="Q38" s="82">
        <f t="shared" si="5"/>
        <v>0.12932630768797673</v>
      </c>
      <c r="R38" s="83">
        <v>0.13196429594891185</v>
      </c>
      <c r="S38" s="84">
        <f t="shared" si="6"/>
        <v>0.13311631136741287</v>
      </c>
      <c r="T38" s="85">
        <f>分析係数表!F41</f>
        <v>0.54625914562190225</v>
      </c>
      <c r="U38" s="86">
        <f t="shared" si="7"/>
        <v>7.2716002515902073E-2</v>
      </c>
      <c r="V38" s="87">
        <f>分析係数表!D41</f>
        <v>0.14125560538116591</v>
      </c>
      <c r="W38" s="88">
        <f t="shared" si="8"/>
        <v>0</v>
      </c>
      <c r="X38" s="76">
        <f>分析係数表!E41</f>
        <v>0.13688930847297617</v>
      </c>
      <c r="Y38" s="89">
        <f t="shared" si="9"/>
        <v>0</v>
      </c>
    </row>
    <row r="39" spans="1:25" x14ac:dyDescent="0.2">
      <c r="A39" s="6" t="s">
        <v>51</v>
      </c>
      <c r="B39" s="5" t="s">
        <v>368</v>
      </c>
      <c r="C39" s="90"/>
      <c r="D39" s="76">
        <f>投入係数表!AE39</f>
        <v>0</v>
      </c>
      <c r="E39" s="77">
        <f>$C$33*D39</f>
        <v>0</v>
      </c>
      <c r="F39" s="76">
        <f>分析係数表!C42</f>
        <v>0.80822873082287305</v>
      </c>
      <c r="G39" s="77">
        <f>E39*F39</f>
        <v>0</v>
      </c>
      <c r="H39" s="77">
        <v>1.6538583519312904E-2</v>
      </c>
      <c r="I39" s="77">
        <f>C39+H39</f>
        <v>1.6538583519312904E-2</v>
      </c>
      <c r="J39" s="76">
        <f>分析係数表!G42</f>
        <v>0.48544520547945208</v>
      </c>
      <c r="K39" s="78">
        <f>I39*J39</f>
        <v>8.0285760748719324E-3</v>
      </c>
      <c r="L39" s="79"/>
      <c r="M39" s="80"/>
      <c r="N39" s="81">
        <f>分析係数表!H42</f>
        <v>1.3409639230208157E-2</v>
      </c>
      <c r="O39" s="82">
        <f t="shared" si="4"/>
        <v>4.0838576490376588E-2</v>
      </c>
      <c r="P39" s="76">
        <f>分析係数表!C42</f>
        <v>0.80822873082287305</v>
      </c>
      <c r="Q39" s="82">
        <f>O39*P39</f>
        <v>3.3006910845429893E-2</v>
      </c>
      <c r="R39" s="83">
        <v>3.5195873149713154E-2</v>
      </c>
      <c r="S39" s="84">
        <f>I39+R39</f>
        <v>5.1734456669026055E-2</v>
      </c>
      <c r="T39" s="85">
        <f>分析係数表!F42</f>
        <v>0.55222602739726023</v>
      </c>
      <c r="U39" s="86">
        <f>S39*T39</f>
        <v>2.8569113485891955E-2</v>
      </c>
      <c r="V39" s="87">
        <f>分析係数表!D42</f>
        <v>0.29537671232876711</v>
      </c>
      <c r="W39" s="88">
        <f>ROUND(S39*V39,0)</f>
        <v>0</v>
      </c>
      <c r="X39" s="76">
        <f>分析係数表!E42</f>
        <v>0.2654109589041096</v>
      </c>
      <c r="Y39" s="89">
        <f>ROUND(S39*X39,0)</f>
        <v>0</v>
      </c>
    </row>
    <row r="40" spans="1:25" x14ac:dyDescent="0.2">
      <c r="A40" s="6" t="s">
        <v>195</v>
      </c>
      <c r="B40" s="5" t="s">
        <v>41</v>
      </c>
      <c r="C40" s="90"/>
      <c r="D40" s="76">
        <f>投入係数表!AE40</f>
        <v>9.5521774856203775E-3</v>
      </c>
      <c r="E40" s="77">
        <f>$C$33*D40</f>
        <v>0.95521774856203778</v>
      </c>
      <c r="F40" s="76">
        <f>分析係数表!C43</f>
        <v>0.42667048218629278</v>
      </c>
      <c r="G40" s="77">
        <f>E40*F40</f>
        <v>0.40756321737186962</v>
      </c>
      <c r="H40" s="77">
        <v>0.85271052913392942</v>
      </c>
      <c r="I40" s="77">
        <f>C40+H40</f>
        <v>0.85271052913392942</v>
      </c>
      <c r="J40" s="76">
        <f>分析係数表!G43</f>
        <v>0.3937480751462889</v>
      </c>
      <c r="K40" s="78">
        <f>I40*J40</f>
        <v>0.3357531295034582</v>
      </c>
      <c r="L40" s="79"/>
      <c r="M40" s="80"/>
      <c r="N40" s="81">
        <f>分析係数表!H43</f>
        <v>3.6537058856533695E-2</v>
      </c>
      <c r="O40" s="82">
        <f t="shared" si="4"/>
        <v>0.11127230548340265</v>
      </c>
      <c r="P40" s="76">
        <f>分析係数表!C43</f>
        <v>0.42667048218629278</v>
      </c>
      <c r="Q40" s="82">
        <f>O40*P40</f>
        <v>4.7476608234583877E-2</v>
      </c>
      <c r="R40" s="83">
        <v>9.1437940285819932E-2</v>
      </c>
      <c r="S40" s="84">
        <f>I40+R40</f>
        <v>0.94414846941974939</v>
      </c>
      <c r="T40" s="85">
        <f>分析係数表!F43</f>
        <v>0.62688635663689563</v>
      </c>
      <c r="U40" s="86">
        <f>S40*T40</f>
        <v>0.59187379411884811</v>
      </c>
      <c r="V40" s="87">
        <f>分析係数表!D43</f>
        <v>0.23175238681860177</v>
      </c>
      <c r="W40" s="88">
        <f>ROUND(S40*V40,0)</f>
        <v>0</v>
      </c>
      <c r="X40" s="76">
        <f>分析係数表!E43</f>
        <v>0.18678780412688636</v>
      </c>
      <c r="Y40" s="89">
        <f>ROUND(S40*X40,0)</f>
        <v>0</v>
      </c>
    </row>
    <row r="41" spans="1:25" x14ac:dyDescent="0.2">
      <c r="A41" s="6" t="s">
        <v>341</v>
      </c>
      <c r="B41" s="5" t="s">
        <v>42</v>
      </c>
      <c r="C41" s="90"/>
      <c r="D41" s="76">
        <f>投入係数表!AE41</f>
        <v>4.1084634346754312E-4</v>
      </c>
      <c r="E41" s="77">
        <f>$C$33*D41</f>
        <v>4.1084634346754315E-2</v>
      </c>
      <c r="F41" s="76">
        <f>分析係数表!C44</f>
        <v>0.46624741283235149</v>
      </c>
      <c r="G41" s="77">
        <f>E41*F41</f>
        <v>1.9155604471337368E-2</v>
      </c>
      <c r="H41" s="77">
        <v>2.0606218681484021E-2</v>
      </c>
      <c r="I41" s="77">
        <f>C41+H41</f>
        <v>2.0606218681484021E-2</v>
      </c>
      <c r="J41" s="76">
        <f>分析係数表!G44</f>
        <v>0.26671004927024261</v>
      </c>
      <c r="K41" s="78">
        <f>I41*J41</f>
        <v>5.4958855998119968E-3</v>
      </c>
      <c r="L41" s="79"/>
      <c r="M41" s="80"/>
      <c r="N41" s="81">
        <f>分析係数表!H44</f>
        <v>0.11393143690736689</v>
      </c>
      <c r="O41" s="82">
        <f t="shared" si="4"/>
        <v>0.34697411473371842</v>
      </c>
      <c r="P41" s="76">
        <f>分析係数表!C44</f>
        <v>0.46624741283235149</v>
      </c>
      <c r="Q41" s="82">
        <f>O41*P41</f>
        <v>0.16177578331439171</v>
      </c>
      <c r="R41" s="83">
        <v>0.1643737177707546</v>
      </c>
      <c r="S41" s="84">
        <f>I41+R41</f>
        <v>0.18497993645223862</v>
      </c>
      <c r="T41" s="85">
        <f>分析係数表!F44</f>
        <v>0.51538533048247648</v>
      </c>
      <c r="U41" s="86">
        <f>S41*T41</f>
        <v>9.5335945681064502E-2</v>
      </c>
      <c r="V41" s="87">
        <f>分析係数表!D44</f>
        <v>0.23854234451984754</v>
      </c>
      <c r="W41" s="88">
        <f>ROUND(S41*V41,0)</f>
        <v>0</v>
      </c>
      <c r="X41" s="76">
        <f>分析係数表!E44</f>
        <v>0.16891326578042204</v>
      </c>
      <c r="Y41" s="89">
        <f>ROUND(S41*X41,0)</f>
        <v>0</v>
      </c>
    </row>
    <row r="42" spans="1:25" x14ac:dyDescent="0.2">
      <c r="A42" s="6" t="s">
        <v>342</v>
      </c>
      <c r="B42" s="5" t="s">
        <v>279</v>
      </c>
      <c r="C42" s="90"/>
      <c r="D42" s="76">
        <f>投入係数表!AE42</f>
        <v>2.0542317173377156E-4</v>
      </c>
      <c r="E42" s="77">
        <f>$C$33*D42</f>
        <v>2.0542317173377157E-2</v>
      </c>
      <c r="F42" s="76">
        <f>分析係数表!C45</f>
        <v>1</v>
      </c>
      <c r="G42" s="77">
        <f>E42*F42</f>
        <v>2.0542317173377157E-2</v>
      </c>
      <c r="H42" s="77">
        <v>8.71171290211636E-2</v>
      </c>
      <c r="I42" s="77">
        <f>C42+H42</f>
        <v>8.71171290211636E-2</v>
      </c>
      <c r="J42" s="76">
        <f>分析係数表!G45</f>
        <v>0</v>
      </c>
      <c r="K42" s="78">
        <f>I42*J42</f>
        <v>0</v>
      </c>
      <c r="L42" s="79"/>
      <c r="M42" s="80"/>
      <c r="N42" s="81">
        <f>分析係数表!H45</f>
        <v>0</v>
      </c>
      <c r="O42" s="82">
        <f t="shared" si="4"/>
        <v>0</v>
      </c>
      <c r="P42" s="76">
        <f>分析係数表!C45</f>
        <v>1</v>
      </c>
      <c r="Q42" s="82">
        <f>O42*P42</f>
        <v>0</v>
      </c>
      <c r="R42" s="83">
        <v>6.8869710661110303E-3</v>
      </c>
      <c r="S42" s="84">
        <f>I42+R42</f>
        <v>9.4004100087274625E-2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投入係数表!AE43</f>
        <v>7.1898110106820051E-4</v>
      </c>
      <c r="E43" s="77">
        <f>$C$33*D43</f>
        <v>7.1898110106820054E-2</v>
      </c>
      <c r="F43" s="76">
        <f>分析係数表!C46</f>
        <v>1</v>
      </c>
      <c r="G43" s="77">
        <f>E43*F43</f>
        <v>7.1898110106820054E-2</v>
      </c>
      <c r="H43" s="77">
        <v>0.15480935343878333</v>
      </c>
      <c r="I43" s="77">
        <f>C43+H43</f>
        <v>0.15480935343878333</v>
      </c>
      <c r="J43" s="76">
        <f>分析係数表!G46</f>
        <v>9.2005076142131978E-3</v>
      </c>
      <c r="K43" s="78">
        <f>I43*J43</f>
        <v>1.4243246350649481E-3</v>
      </c>
      <c r="L43" s="79"/>
      <c r="M43" s="80"/>
      <c r="N43" s="81">
        <f>分析係数表!H46</f>
        <v>5.6971329181394824E-2</v>
      </c>
      <c r="O43" s="82">
        <f t="shared" si="4"/>
        <v>0.17350414463735725</v>
      </c>
      <c r="P43" s="76">
        <f>分析係数表!C46</f>
        <v>1</v>
      </c>
      <c r="Q43" s="82">
        <f>O43*P43</f>
        <v>0.17350414463735725</v>
      </c>
      <c r="R43" s="83">
        <v>0.18320390829332636</v>
      </c>
      <c r="S43" s="84">
        <f>I43+R43</f>
        <v>0.33801326173210966</v>
      </c>
      <c r="T43" s="85">
        <f>分析係数表!F46</f>
        <v>0.31329314720812185</v>
      </c>
      <c r="U43" s="86">
        <f>S43*T43</f>
        <v>0.10589723856613525</v>
      </c>
      <c r="V43" s="87">
        <f>分析係数表!D46</f>
        <v>4.7588832487309646E-4</v>
      </c>
      <c r="W43" s="88">
        <f>ROUND(S43*V43,0)</f>
        <v>0</v>
      </c>
      <c r="X43" s="76">
        <f>分析係数表!E46</f>
        <v>1.4276649746192893E-3</v>
      </c>
      <c r="Y43" s="89">
        <f>ROUND(S43*X43,0)</f>
        <v>0</v>
      </c>
    </row>
    <row r="44" spans="1:25" x14ac:dyDescent="0.2">
      <c r="A44" s="192">
        <v>40</v>
      </c>
      <c r="B44" s="14" t="s">
        <v>151</v>
      </c>
      <c r="C44" s="197">
        <f>SUM(C5:C43)</f>
        <v>100</v>
      </c>
      <c r="D44" s="92">
        <f>投入係数表!AE44</f>
        <v>0.11544782251437963</v>
      </c>
      <c r="E44" s="91">
        <f>SUM(E5:E43)</f>
        <v>11.544782251437963</v>
      </c>
      <c r="F44" s="92">
        <f>分析係数表!C47</f>
        <v>0.45905743405002397</v>
      </c>
      <c r="G44" s="91">
        <f>SUM(G5:G43)</f>
        <v>8.9179692127511814</v>
      </c>
      <c r="H44" s="91">
        <f>SUM(H5:H43)</f>
        <v>10.490715339506256</v>
      </c>
      <c r="I44" s="91">
        <f>SUM(I5:I43)</f>
        <v>110.49071533950624</v>
      </c>
      <c r="J44" s="92">
        <f>分析係数表!G47</f>
        <v>0.28709558230423765</v>
      </c>
      <c r="K44" s="93">
        <f>SUM(K5:K43)</f>
        <v>4.854618843044979</v>
      </c>
      <c r="L44" s="94">
        <f>最終需要_まとめ!$L$33</f>
        <v>0.62733333333333341</v>
      </c>
      <c r="M44" s="91">
        <f>K44*L44</f>
        <v>3.0454642208702172</v>
      </c>
      <c r="N44" s="95">
        <f>分析係数表!H47</f>
        <v>1</v>
      </c>
      <c r="O44" s="96">
        <f>SUM(O5:O43)</f>
        <v>3.0454642208702172</v>
      </c>
      <c r="P44" s="92">
        <f>分析係数表!C47</f>
        <v>0.45905743405002397</v>
      </c>
      <c r="Q44" s="96">
        <f>SUM(Q5:Q43)</f>
        <v>1.4772126342362417</v>
      </c>
      <c r="R44" s="91">
        <f>SUM(R5:R43)</f>
        <v>1.7373896260802022</v>
      </c>
      <c r="S44" s="97">
        <f>SUM(S5:S43)</f>
        <v>112.22810496558645</v>
      </c>
      <c r="T44" s="98">
        <f>分析係数表!F47</f>
        <v>0.51476641739392903</v>
      </c>
      <c r="U44" s="99">
        <f>SUM(U5:U43)</f>
        <v>95.974491097500348</v>
      </c>
      <c r="V44" s="100">
        <f>分析係数表!D47</f>
        <v>0.1047101618971789</v>
      </c>
      <c r="W44" s="101">
        <f>SUM(W5:W43)</f>
        <v>1</v>
      </c>
      <c r="X44" s="92">
        <f>分析係数表!E47</f>
        <v>8.1677152774525266E-2</v>
      </c>
      <c r="Y44" s="102">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378</v>
      </c>
      <c r="S2" s="3" t="s">
        <v>153</v>
      </c>
      <c r="U2" s="64" t="s">
        <v>210</v>
      </c>
      <c r="W2" s="3" t="s">
        <v>130</v>
      </c>
      <c r="Y2" s="3" t="s">
        <v>154</v>
      </c>
    </row>
    <row r="3" spans="1:25" ht="44" x14ac:dyDescent="0.2">
      <c r="B3" s="65"/>
      <c r="C3" s="66" t="s">
        <v>228</v>
      </c>
      <c r="D3" s="66" t="s">
        <v>382</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投入係数表!AF5</f>
        <v>0</v>
      </c>
      <c r="E5" s="77">
        <f t="shared" ref="E5:E38" si="0">$C$34*D5</f>
        <v>0</v>
      </c>
      <c r="F5" s="76">
        <f>分析係数表!C8</f>
        <v>0.32915796798886565</v>
      </c>
      <c r="G5" s="77">
        <f t="shared" ref="G5:G38" si="1">E5*F5</f>
        <v>0</v>
      </c>
      <c r="H5" s="77">
        <f t="array" ref="H5:H43">MMULT(逆行列係数!C5:AO43,'30'!G5:G43)</f>
        <v>9.1318454456920217E-4</v>
      </c>
      <c r="I5" s="77">
        <f t="shared" ref="I5:I38" si="2">C5+H5</f>
        <v>9.1318454456920217E-4</v>
      </c>
      <c r="J5" s="76">
        <f>分析係数表!G8</f>
        <v>0.11991869918699187</v>
      </c>
      <c r="K5" s="78">
        <f t="shared" ref="K5:K38" si="3">I5*J5</f>
        <v>1.0950790270240433E-4</v>
      </c>
      <c r="L5" s="79" t="s">
        <v>187</v>
      </c>
      <c r="M5" s="80" t="s">
        <v>187</v>
      </c>
      <c r="N5" s="81">
        <f>分析係数表!H8</f>
        <v>1.1827414015597823E-2</v>
      </c>
      <c r="O5" s="82">
        <f t="shared" ref="O5:O43" si="4">$M$44*N5</f>
        <v>0.38431164519103878</v>
      </c>
      <c r="P5" s="76">
        <f>分析係数表!C8</f>
        <v>0.32915796798886565</v>
      </c>
      <c r="Q5" s="82">
        <f t="shared" ref="Q5:Q38" si="5">O5*P5</f>
        <v>0.12649924020554024</v>
      </c>
      <c r="R5" s="83">
        <f t="array" ref="R5:R43">MMULT(逆行列係数!C5:AO43,'30'!Q5:Q43)</f>
        <v>0.16220562241420139</v>
      </c>
      <c r="S5" s="84">
        <f t="shared" ref="S5:S38" si="6">I5+R5</f>
        <v>0.1631188069587706</v>
      </c>
      <c r="T5" s="85">
        <f>分析係数表!F8</f>
        <v>0.45172764227642276</v>
      </c>
      <c r="U5" s="86">
        <f t="shared" ref="U5:U38" si="7">S5*T5</f>
        <v>7.3685274078428384E-2</v>
      </c>
      <c r="V5" s="87">
        <f>分析係数表!D8</f>
        <v>0.19461382113821138</v>
      </c>
      <c r="W5" s="88">
        <f t="shared" ref="W5:W38" si="8">ROUND(S5*V5,0)</f>
        <v>0</v>
      </c>
      <c r="X5" s="76">
        <f>分析係数表!E8</f>
        <v>6.0467479674796751E-2</v>
      </c>
      <c r="Y5" s="89">
        <f t="shared" ref="Y5:Y38" si="9">ROUND(S5*X5,0)</f>
        <v>0</v>
      </c>
    </row>
    <row r="6" spans="1:25" x14ac:dyDescent="0.2">
      <c r="A6" s="6" t="s">
        <v>220</v>
      </c>
      <c r="B6" s="5" t="s">
        <v>266</v>
      </c>
      <c r="C6" s="90"/>
      <c r="D6" s="76">
        <f>投入係数表!AF6</f>
        <v>0</v>
      </c>
      <c r="E6" s="77">
        <f t="shared" si="0"/>
        <v>0</v>
      </c>
      <c r="F6" s="76">
        <f>分析係数表!C9</f>
        <v>0.9329896907216495</v>
      </c>
      <c r="G6" s="77">
        <f t="shared" si="1"/>
        <v>0</v>
      </c>
      <c r="H6" s="77">
        <v>1.1957099758375033E-3</v>
      </c>
      <c r="I6" s="77">
        <f t="shared" si="2"/>
        <v>1.1957099758375033E-3</v>
      </c>
      <c r="J6" s="76">
        <f>分析係数表!G9</f>
        <v>0.24615384615384617</v>
      </c>
      <c r="K6" s="78">
        <f t="shared" si="3"/>
        <v>2.9432860943692389E-4</v>
      </c>
      <c r="L6" s="79"/>
      <c r="M6" s="80"/>
      <c r="N6" s="81">
        <f>分析係数表!H9</f>
        <v>6.1718004825225836E-4</v>
      </c>
      <c r="O6" s="82">
        <f t="shared" si="4"/>
        <v>2.0054212984352119E-2</v>
      </c>
      <c r="P6" s="76">
        <f>分析係数表!C9</f>
        <v>0.9329896907216495</v>
      </c>
      <c r="Q6" s="82">
        <f t="shared" si="5"/>
        <v>1.8710373969936772E-2</v>
      </c>
      <c r="R6" s="83">
        <v>2.4379436120289335E-2</v>
      </c>
      <c r="S6" s="84">
        <f t="shared" si="6"/>
        <v>2.5575146096126839E-2</v>
      </c>
      <c r="T6" s="85">
        <f>分析係数表!F9</f>
        <v>0.67179487179487174</v>
      </c>
      <c r="U6" s="86">
        <f t="shared" si="7"/>
        <v>1.7181251992782646E-2</v>
      </c>
      <c r="V6" s="87">
        <f>分析係数表!D9</f>
        <v>0.1076923076923077</v>
      </c>
      <c r="W6" s="88">
        <f t="shared" si="8"/>
        <v>0</v>
      </c>
      <c r="X6" s="76">
        <f>分析係数表!E9</f>
        <v>3.0769230769230771E-2</v>
      </c>
      <c r="Y6" s="89">
        <f t="shared" si="9"/>
        <v>0</v>
      </c>
    </row>
    <row r="7" spans="1:25" x14ac:dyDescent="0.2">
      <c r="A7" s="6" t="s">
        <v>221</v>
      </c>
      <c r="B7" s="5" t="s">
        <v>267</v>
      </c>
      <c r="C7" s="90"/>
      <c r="D7" s="76">
        <f>投入係数表!AF7</f>
        <v>0</v>
      </c>
      <c r="E7" s="77">
        <f t="shared" si="0"/>
        <v>0</v>
      </c>
      <c r="F7" s="76">
        <f>分析係数表!C10</f>
        <v>0</v>
      </c>
      <c r="G7" s="77">
        <f t="shared" si="1"/>
        <v>0</v>
      </c>
      <c r="H7" s="77">
        <v>0</v>
      </c>
      <c r="I7" s="77">
        <f t="shared" si="2"/>
        <v>0</v>
      </c>
      <c r="J7" s="76">
        <f>分析係数表!G10</f>
        <v>0</v>
      </c>
      <c r="K7" s="78">
        <f t="shared" si="3"/>
        <v>0</v>
      </c>
      <c r="L7" s="79"/>
      <c r="M7" s="80"/>
      <c r="N7" s="81">
        <f>分析係数表!H10</f>
        <v>1.2006957302362117E-3</v>
      </c>
      <c r="O7" s="82">
        <f t="shared" si="4"/>
        <v>3.9014559805921389E-2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222</v>
      </c>
      <c r="B8" s="5" t="s">
        <v>27</v>
      </c>
      <c r="C8" s="90"/>
      <c r="D8" s="76">
        <f>投入係数表!AF8</f>
        <v>0</v>
      </c>
      <c r="E8" s="77">
        <f t="shared" si="0"/>
        <v>0</v>
      </c>
      <c r="F8" s="76">
        <f>分析係数表!C11</f>
        <v>2.4090210148641766E-2</v>
      </c>
      <c r="G8" s="77">
        <f t="shared" si="1"/>
        <v>0</v>
      </c>
      <c r="H8" s="77">
        <v>6.527917099003285E-3</v>
      </c>
      <c r="I8" s="77">
        <f t="shared" si="2"/>
        <v>6.527917099003285E-3</v>
      </c>
      <c r="J8" s="76">
        <f>分析係数表!G11</f>
        <v>0.35</v>
      </c>
      <c r="K8" s="78">
        <f t="shared" si="3"/>
        <v>2.2847709846511494E-3</v>
      </c>
      <c r="L8" s="79"/>
      <c r="M8" s="80"/>
      <c r="N8" s="81">
        <f>分析係数表!H11</f>
        <v>-2.2442910845536666E-5</v>
      </c>
      <c r="O8" s="82">
        <f t="shared" si="4"/>
        <v>-7.2924410852189512E-4</v>
      </c>
      <c r="P8" s="76">
        <f>分析係数表!C11</f>
        <v>2.4090210148641766E-2</v>
      </c>
      <c r="Q8" s="82">
        <f t="shared" si="5"/>
        <v>-1.7567643823951376E-5</v>
      </c>
      <c r="R8" s="83">
        <v>3.3076036763971307E-3</v>
      </c>
      <c r="S8" s="84">
        <f t="shared" si="6"/>
        <v>9.8355207754004161E-3</v>
      </c>
      <c r="T8" s="85">
        <f>分析係数表!F11</f>
        <v>0.57857142857142863</v>
      </c>
      <c r="U8" s="86">
        <f t="shared" si="7"/>
        <v>5.6905513057673839E-3</v>
      </c>
      <c r="V8" s="87">
        <f>分析係数表!D11</f>
        <v>7.1428571428571426E-3</v>
      </c>
      <c r="W8" s="88">
        <f t="shared" si="8"/>
        <v>0</v>
      </c>
      <c r="X8" s="76">
        <f>分析係数表!E11</f>
        <v>7.1428571428571426E-3</v>
      </c>
      <c r="Y8" s="89">
        <f t="shared" si="9"/>
        <v>0</v>
      </c>
    </row>
    <row r="9" spans="1:25" x14ac:dyDescent="0.2">
      <c r="A9" s="6" t="s">
        <v>223</v>
      </c>
      <c r="B9" s="5" t="s">
        <v>191</v>
      </c>
      <c r="C9" s="90"/>
      <c r="D9" s="76">
        <f>投入係数表!AF9</f>
        <v>0</v>
      </c>
      <c r="E9" s="77">
        <f t="shared" si="0"/>
        <v>0</v>
      </c>
      <c r="F9" s="76">
        <f>分析係数表!C12</f>
        <v>6.9119669876203549E-2</v>
      </c>
      <c r="G9" s="77">
        <f t="shared" si="1"/>
        <v>0</v>
      </c>
      <c r="H9" s="77">
        <v>5.7895325895560013E-4</v>
      </c>
      <c r="I9" s="77">
        <f t="shared" si="2"/>
        <v>5.7895325895560013E-4</v>
      </c>
      <c r="J9" s="76">
        <f>分析係数表!G12</f>
        <v>0.14290902487742874</v>
      </c>
      <c r="K9" s="78">
        <f t="shared" si="3"/>
        <v>8.2737645686954293E-5</v>
      </c>
      <c r="L9" s="79"/>
      <c r="M9" s="80"/>
      <c r="N9" s="81">
        <f>分析係数表!H12</f>
        <v>9.3328844751164222E-2</v>
      </c>
      <c r="O9" s="82">
        <f t="shared" si="4"/>
        <v>3.032561625288301</v>
      </c>
      <c r="P9" s="76">
        <f>分析係数表!C12</f>
        <v>6.9119669876203549E-2</v>
      </c>
      <c r="Q9" s="82">
        <f t="shared" si="5"/>
        <v>0.20960965841917065</v>
      </c>
      <c r="R9" s="83">
        <v>0.23232380310146838</v>
      </c>
      <c r="S9" s="84">
        <f t="shared" si="6"/>
        <v>0.23290275636042398</v>
      </c>
      <c r="T9" s="85">
        <f>分析係数表!F12</f>
        <v>0.29616851280188849</v>
      </c>
      <c r="U9" s="86">
        <f t="shared" si="7"/>
        <v>6.8978462978727353E-2</v>
      </c>
      <c r="V9" s="87">
        <f>分析係数表!D12</f>
        <v>3.0506627928091518E-2</v>
      </c>
      <c r="W9" s="88">
        <f t="shared" si="8"/>
        <v>0</v>
      </c>
      <c r="X9" s="76">
        <f>分析係数表!E12</f>
        <v>2.6874886508080623E-2</v>
      </c>
      <c r="Y9" s="89">
        <f t="shared" si="9"/>
        <v>0</v>
      </c>
    </row>
    <row r="10" spans="1:25" x14ac:dyDescent="0.2">
      <c r="A10" s="6" t="s">
        <v>224</v>
      </c>
      <c r="B10" s="5" t="s">
        <v>28</v>
      </c>
      <c r="C10" s="90"/>
      <c r="D10" s="76">
        <f>投入係数表!AF10</f>
        <v>1.4272739068379395E-3</v>
      </c>
      <c r="E10" s="77">
        <f t="shared" si="0"/>
        <v>0.14272739068379395</v>
      </c>
      <c r="F10" s="76">
        <f>分析係数表!C13</f>
        <v>0</v>
      </c>
      <c r="G10" s="77">
        <f t="shared" si="1"/>
        <v>0</v>
      </c>
      <c r="H10" s="77">
        <v>0</v>
      </c>
      <c r="I10" s="77">
        <f t="shared" si="2"/>
        <v>0</v>
      </c>
      <c r="J10" s="76">
        <f>分析係数表!G13</f>
        <v>0.24503449717750367</v>
      </c>
      <c r="K10" s="78">
        <f t="shared" si="3"/>
        <v>0</v>
      </c>
      <c r="L10" s="79"/>
      <c r="M10" s="80"/>
      <c r="N10" s="81">
        <f>分析係数表!H13</f>
        <v>1.4329798574875161E-2</v>
      </c>
      <c r="O10" s="82">
        <f t="shared" si="4"/>
        <v>0.46562236329123002</v>
      </c>
      <c r="P10" s="76">
        <f>分析係数表!C13</f>
        <v>0</v>
      </c>
      <c r="Q10" s="82">
        <f t="shared" si="5"/>
        <v>0</v>
      </c>
      <c r="R10" s="83">
        <v>0</v>
      </c>
      <c r="S10" s="84">
        <f t="shared" si="6"/>
        <v>0</v>
      </c>
      <c r="T10" s="85">
        <f>分析係数表!F13</f>
        <v>0.38229144888145516</v>
      </c>
      <c r="U10" s="86">
        <f t="shared" si="7"/>
        <v>0</v>
      </c>
      <c r="V10" s="87">
        <f>分析係数表!D13</f>
        <v>0.18806188584570355</v>
      </c>
      <c r="W10" s="88">
        <f t="shared" si="8"/>
        <v>0</v>
      </c>
      <c r="X10" s="76">
        <f>分析係数表!E13</f>
        <v>0.14384277650010455</v>
      </c>
      <c r="Y10" s="89">
        <f t="shared" si="9"/>
        <v>0</v>
      </c>
    </row>
    <row r="11" spans="1:25" x14ac:dyDescent="0.2">
      <c r="A11" s="6" t="s">
        <v>225</v>
      </c>
      <c r="B11" s="5" t="s">
        <v>268</v>
      </c>
      <c r="C11" s="90"/>
      <c r="D11" s="76">
        <f>投入係数表!AF11</f>
        <v>2.9842999870247828E-3</v>
      </c>
      <c r="E11" s="77">
        <f t="shared" si="0"/>
        <v>0.29842999870247827</v>
      </c>
      <c r="F11" s="76">
        <f>分析係数表!C14</f>
        <v>0.13476611883691525</v>
      </c>
      <c r="G11" s="77">
        <f t="shared" si="1"/>
        <v>4.0218252669638653E-2</v>
      </c>
      <c r="H11" s="77">
        <v>9.4898506481492215E-2</v>
      </c>
      <c r="I11" s="77">
        <f t="shared" si="2"/>
        <v>9.4898506481492215E-2</v>
      </c>
      <c r="J11" s="76">
        <f>分析係数表!G14</f>
        <v>0.15992647058823528</v>
      </c>
      <c r="K11" s="78">
        <f t="shared" si="3"/>
        <v>1.517678320567982E-2</v>
      </c>
      <c r="L11" s="79"/>
      <c r="M11" s="80"/>
      <c r="N11" s="81">
        <f>分析係数表!H14</f>
        <v>1.1894742748134433E-3</v>
      </c>
      <c r="O11" s="82">
        <f t="shared" si="4"/>
        <v>3.8649937751660444E-2</v>
      </c>
      <c r="P11" s="76">
        <f>分析係数表!C14</f>
        <v>0.13476611883691525</v>
      </c>
      <c r="Q11" s="82">
        <f t="shared" si="5"/>
        <v>5.2087021040796485E-3</v>
      </c>
      <c r="R11" s="83">
        <v>5.2110205683849734E-2</v>
      </c>
      <c r="S11" s="84">
        <f t="shared" si="6"/>
        <v>0.14700871216534195</v>
      </c>
      <c r="T11" s="85">
        <f>分析係数表!F14</f>
        <v>0.29852941176470588</v>
      </c>
      <c r="U11" s="86">
        <f t="shared" si="7"/>
        <v>4.3886424367006495E-2</v>
      </c>
      <c r="V11" s="87">
        <f>分析係数表!D14</f>
        <v>5.2205882352941178E-2</v>
      </c>
      <c r="W11" s="88">
        <f t="shared" si="8"/>
        <v>0</v>
      </c>
      <c r="X11" s="76">
        <f>分析係数表!E14</f>
        <v>3.6397058823529414E-2</v>
      </c>
      <c r="Y11" s="89">
        <f t="shared" si="9"/>
        <v>0</v>
      </c>
    </row>
    <row r="12" spans="1:25" x14ac:dyDescent="0.2">
      <c r="A12" s="6" t="s">
        <v>226</v>
      </c>
      <c r="B12" s="5" t="s">
        <v>29</v>
      </c>
      <c r="C12" s="90"/>
      <c r="D12" s="76">
        <f>投入係数表!AF12</f>
        <v>6.4876086674451802E-4</v>
      </c>
      <c r="E12" s="77">
        <f t="shared" si="0"/>
        <v>6.4876086674451799E-2</v>
      </c>
      <c r="F12" s="76">
        <f>分析係数表!C15</f>
        <v>0</v>
      </c>
      <c r="G12" s="77">
        <f t="shared" si="1"/>
        <v>0</v>
      </c>
      <c r="H12" s="77">
        <v>0</v>
      </c>
      <c r="I12" s="77">
        <f t="shared" si="2"/>
        <v>0</v>
      </c>
      <c r="J12" s="76">
        <f>分析係数表!G15</f>
        <v>9.5137420718816063E-2</v>
      </c>
      <c r="K12" s="78">
        <f t="shared" si="3"/>
        <v>0</v>
      </c>
      <c r="L12" s="79"/>
      <c r="M12" s="80"/>
      <c r="N12" s="81">
        <f>分析係数表!H15</f>
        <v>8.595634853840543E-3</v>
      </c>
      <c r="O12" s="82">
        <f t="shared" si="4"/>
        <v>0.27930049356388587</v>
      </c>
      <c r="P12" s="76">
        <f>分析係数表!C15</f>
        <v>0</v>
      </c>
      <c r="Q12" s="82">
        <f t="shared" si="5"/>
        <v>0</v>
      </c>
      <c r="R12" s="83">
        <v>0</v>
      </c>
      <c r="S12" s="84">
        <f t="shared" si="6"/>
        <v>0</v>
      </c>
      <c r="T12" s="85">
        <f>分析係数表!F15</f>
        <v>0.30443974630021142</v>
      </c>
      <c r="U12" s="86">
        <f t="shared" si="7"/>
        <v>0</v>
      </c>
      <c r="V12" s="87">
        <f>分析係数表!D15</f>
        <v>2.5369978858350951E-2</v>
      </c>
      <c r="W12" s="88">
        <f t="shared" si="8"/>
        <v>0</v>
      </c>
      <c r="X12" s="76">
        <f>分析係数表!E15</f>
        <v>2.1141649048625793E-2</v>
      </c>
      <c r="Y12" s="89">
        <f t="shared" si="9"/>
        <v>0</v>
      </c>
    </row>
    <row r="13" spans="1:25" x14ac:dyDescent="0.2">
      <c r="A13" s="6" t="s">
        <v>227</v>
      </c>
      <c r="B13" s="5" t="s">
        <v>30</v>
      </c>
      <c r="C13" s="90"/>
      <c r="D13" s="76">
        <f>投入係数表!AF13</f>
        <v>4.9435578045932273E-2</v>
      </c>
      <c r="E13" s="77">
        <f t="shared" si="0"/>
        <v>4.9435578045932269</v>
      </c>
      <c r="F13" s="76">
        <f>分析係数表!C16</f>
        <v>4.9817336433078729E-2</v>
      </c>
      <c r="G13" s="77">
        <f t="shared" si="1"/>
        <v>0.24627488232779285</v>
      </c>
      <c r="H13" s="77">
        <v>0.25503379284752897</v>
      </c>
      <c r="I13" s="77">
        <f t="shared" si="2"/>
        <v>0.25503379284752897</v>
      </c>
      <c r="J13" s="76">
        <f>分析係数表!G16</f>
        <v>3.313253012048193E-2</v>
      </c>
      <c r="K13" s="78">
        <f t="shared" si="3"/>
        <v>8.4499148232615034E-3</v>
      </c>
      <c r="L13" s="79"/>
      <c r="M13" s="80"/>
      <c r="N13" s="81">
        <f>分析係数表!H16</f>
        <v>1.6966840599225718E-2</v>
      </c>
      <c r="O13" s="82">
        <f t="shared" si="4"/>
        <v>0.55130854604255275</v>
      </c>
      <c r="P13" s="76">
        <f>分析係数表!C16</f>
        <v>4.9817336433078729E-2</v>
      </c>
      <c r="Q13" s="82">
        <f t="shared" si="5"/>
        <v>2.7464723316633324E-2</v>
      </c>
      <c r="R13" s="83">
        <v>3.3470696843726971E-2</v>
      </c>
      <c r="S13" s="84">
        <f t="shared" si="6"/>
        <v>0.28850448969125597</v>
      </c>
      <c r="T13" s="85">
        <f>分析係数表!F16</f>
        <v>0.28614457831325302</v>
      </c>
      <c r="U13" s="86">
        <f t="shared" si="7"/>
        <v>8.2553995544184688E-2</v>
      </c>
      <c r="V13" s="87">
        <f>分析係数表!D16</f>
        <v>3.0120481927710843E-2</v>
      </c>
      <c r="W13" s="88">
        <f t="shared" si="8"/>
        <v>0</v>
      </c>
      <c r="X13" s="76">
        <f>分析係数表!E16</f>
        <v>1.8072289156626505E-2</v>
      </c>
      <c r="Y13" s="89">
        <f t="shared" si="9"/>
        <v>0</v>
      </c>
    </row>
    <row r="14" spans="1:25" x14ac:dyDescent="0.2">
      <c r="A14" s="6" t="s">
        <v>2</v>
      </c>
      <c r="B14" s="5" t="s">
        <v>365</v>
      </c>
      <c r="C14" s="90"/>
      <c r="D14" s="76">
        <f>投入係数表!AF14</f>
        <v>2.205786946931361E-3</v>
      </c>
      <c r="E14" s="77">
        <f t="shared" si="0"/>
        <v>0.2205786946931361</v>
      </c>
      <c r="F14" s="76">
        <f>分析係数表!C17</f>
        <v>0.15217391304347827</v>
      </c>
      <c r="G14" s="77">
        <f t="shared" si="1"/>
        <v>3.3566323105477233E-2</v>
      </c>
      <c r="H14" s="77">
        <v>5.4633947489132674E-2</v>
      </c>
      <c r="I14" s="77">
        <f t="shared" si="2"/>
        <v>5.4633947489132674E-2</v>
      </c>
      <c r="J14" s="76">
        <f>分析係数表!G17</f>
        <v>0.21460800902425267</v>
      </c>
      <c r="K14" s="78">
        <f t="shared" si="3"/>
        <v>1.1724882695778331E-2</v>
      </c>
      <c r="L14" s="79"/>
      <c r="M14" s="80"/>
      <c r="N14" s="81">
        <f>分析係数表!H17</f>
        <v>2.9400213207653033E-3</v>
      </c>
      <c r="O14" s="82">
        <f t="shared" si="4"/>
        <v>9.5530978216368273E-2</v>
      </c>
      <c r="P14" s="76">
        <f>分析係数表!C17</f>
        <v>0.15217391304347827</v>
      </c>
      <c r="Q14" s="82">
        <f t="shared" si="5"/>
        <v>1.4537322772056042E-2</v>
      </c>
      <c r="R14" s="83">
        <v>3.7132943181191216E-2</v>
      </c>
      <c r="S14" s="84">
        <f t="shared" si="6"/>
        <v>9.1766890670323897E-2</v>
      </c>
      <c r="T14" s="85">
        <f>分析係数表!F17</f>
        <v>0.3288212069937958</v>
      </c>
      <c r="U14" s="86">
        <f t="shared" si="7"/>
        <v>3.0174899752283602E-2</v>
      </c>
      <c r="V14" s="87">
        <f>分析係数表!D17</f>
        <v>7.4732092498589961E-2</v>
      </c>
      <c r="W14" s="88">
        <f t="shared" si="8"/>
        <v>0</v>
      </c>
      <c r="X14" s="76">
        <f>分析係数表!E17</f>
        <v>6.9655950366610264E-2</v>
      </c>
      <c r="Y14" s="89">
        <f t="shared" si="9"/>
        <v>0</v>
      </c>
    </row>
    <row r="15" spans="1:25" x14ac:dyDescent="0.2">
      <c r="A15" s="6" t="s">
        <v>3</v>
      </c>
      <c r="B15" s="5" t="s">
        <v>31</v>
      </c>
      <c r="C15" s="90"/>
      <c r="D15" s="76">
        <f>投入係数表!AF15</f>
        <v>0</v>
      </c>
      <c r="E15" s="77">
        <f t="shared" si="0"/>
        <v>0</v>
      </c>
      <c r="F15" s="76">
        <f>分析係数表!C18</f>
        <v>0.51625386996904021</v>
      </c>
      <c r="G15" s="77">
        <f t="shared" si="1"/>
        <v>0</v>
      </c>
      <c r="H15" s="77">
        <v>1.8999689158427091E-2</v>
      </c>
      <c r="I15" s="77">
        <f t="shared" si="2"/>
        <v>1.8999689158427091E-2</v>
      </c>
      <c r="J15" s="76">
        <f>分析係数表!G18</f>
        <v>0.21552579365079366</v>
      </c>
      <c r="K15" s="78">
        <f t="shared" si="3"/>
        <v>4.0949230849883786E-3</v>
      </c>
      <c r="L15" s="79"/>
      <c r="M15" s="80"/>
      <c r="N15" s="81">
        <f>分析係数表!H18</f>
        <v>4.488582169107333E-4</v>
      </c>
      <c r="O15" s="82">
        <f t="shared" si="4"/>
        <v>1.4584882170437902E-2</v>
      </c>
      <c r="P15" s="76">
        <f>分析係数表!C18</f>
        <v>0.51625386996904021</v>
      </c>
      <c r="Q15" s="82">
        <f t="shared" si="5"/>
        <v>7.5295018635310219E-3</v>
      </c>
      <c r="R15" s="83">
        <v>2.4325962314858871E-2</v>
      </c>
      <c r="S15" s="84">
        <f t="shared" si="6"/>
        <v>4.3325651473285959E-2</v>
      </c>
      <c r="T15" s="85">
        <f>分析係数表!F18</f>
        <v>0.45783730158730157</v>
      </c>
      <c r="U15" s="86">
        <f t="shared" si="7"/>
        <v>1.9836099360041139E-2</v>
      </c>
      <c r="V15" s="87">
        <f>分析係数表!D18</f>
        <v>4.1418650793650792E-2</v>
      </c>
      <c r="W15" s="88">
        <f t="shared" si="8"/>
        <v>0</v>
      </c>
      <c r="X15" s="76">
        <f>分析係数表!E18</f>
        <v>3.8690476190476192E-2</v>
      </c>
      <c r="Y15" s="89">
        <f t="shared" si="9"/>
        <v>0</v>
      </c>
    </row>
    <row r="16" spans="1:25" x14ac:dyDescent="0.2">
      <c r="A16" s="6" t="s">
        <v>4</v>
      </c>
      <c r="B16" s="5" t="s">
        <v>32</v>
      </c>
      <c r="C16" s="90"/>
      <c r="D16" s="76">
        <f>投入係数表!AF16</f>
        <v>1.297521733489036E-4</v>
      </c>
      <c r="E16" s="77">
        <f t="shared" si="0"/>
        <v>1.2975217334890361E-2</v>
      </c>
      <c r="F16" s="76">
        <f>分析係数表!C19</f>
        <v>8.2563671984326903E-2</v>
      </c>
      <c r="G16" s="77">
        <f t="shared" si="1"/>
        <v>1.07128158796324E-3</v>
      </c>
      <c r="H16" s="77">
        <v>3.770834414263317E-3</v>
      </c>
      <c r="I16" s="77">
        <f t="shared" si="2"/>
        <v>3.770834414263317E-3</v>
      </c>
      <c r="J16" s="76">
        <f>分析係数表!G19</f>
        <v>5.7971014492753624E-2</v>
      </c>
      <c r="K16" s="78">
        <f t="shared" si="3"/>
        <v>2.1859909647903286E-4</v>
      </c>
      <c r="L16" s="79"/>
      <c r="M16" s="80"/>
      <c r="N16" s="81">
        <f>分析係数表!H19</f>
        <v>-1.1221455422768333E-4</v>
      </c>
      <c r="O16" s="82">
        <f t="shared" si="4"/>
        <v>-3.6462205426094755E-3</v>
      </c>
      <c r="P16" s="76">
        <f>分析係数表!C19</f>
        <v>8.2563671984326903E-2</v>
      </c>
      <c r="Q16" s="82">
        <f t="shared" si="5"/>
        <v>-3.010453568625232E-4</v>
      </c>
      <c r="R16" s="83">
        <v>2.2449093654354811E-3</v>
      </c>
      <c r="S16" s="84">
        <f t="shared" si="6"/>
        <v>6.0157437796987982E-3</v>
      </c>
      <c r="T16" s="85">
        <f>分析係数表!F19</f>
        <v>0.2402745995423341</v>
      </c>
      <c r="U16" s="86">
        <f t="shared" si="7"/>
        <v>1.4454304276164162E-3</v>
      </c>
      <c r="V16" s="87">
        <f>分析係数表!D19</f>
        <v>4.6529366895499621E-2</v>
      </c>
      <c r="W16" s="88">
        <f t="shared" si="8"/>
        <v>0</v>
      </c>
      <c r="X16" s="76">
        <f>分析係数表!E19</f>
        <v>5.1106025934401222E-2</v>
      </c>
      <c r="Y16" s="89">
        <f t="shared" si="9"/>
        <v>0</v>
      </c>
    </row>
    <row r="17" spans="1:25" x14ac:dyDescent="0.2">
      <c r="A17" s="6" t="s">
        <v>5</v>
      </c>
      <c r="B17" s="5" t="s">
        <v>33</v>
      </c>
      <c r="C17" s="90"/>
      <c r="D17" s="76">
        <f>投入係数表!AF17</f>
        <v>0</v>
      </c>
      <c r="E17" s="77">
        <f t="shared" si="0"/>
        <v>0</v>
      </c>
      <c r="F17" s="76">
        <f>分析係数表!C20</f>
        <v>2.7239392352016778E-2</v>
      </c>
      <c r="G17" s="77">
        <f t="shared" si="1"/>
        <v>0</v>
      </c>
      <c r="H17" s="77">
        <v>6.4511069754427696E-4</v>
      </c>
      <c r="I17" s="77">
        <f t="shared" si="2"/>
        <v>6.4511069754427696E-4</v>
      </c>
      <c r="J17" s="76">
        <f>分析係数表!G20</f>
        <v>0.10507246376811594</v>
      </c>
      <c r="K17" s="78">
        <f t="shared" si="3"/>
        <v>6.7783370394145041E-5</v>
      </c>
      <c r="L17" s="79"/>
      <c r="M17" s="80"/>
      <c r="N17" s="81">
        <f>分析係数表!H20</f>
        <v>5.610727711384166E-4</v>
      </c>
      <c r="O17" s="82">
        <f t="shared" si="4"/>
        <v>1.8231102713047377E-2</v>
      </c>
      <c r="P17" s="76">
        <f>分析係数表!C20</f>
        <v>2.7239392352016778E-2</v>
      </c>
      <c r="Q17" s="82">
        <f t="shared" si="5"/>
        <v>4.9660415981061504E-4</v>
      </c>
      <c r="R17" s="83">
        <v>1.6495072487584962E-3</v>
      </c>
      <c r="S17" s="84">
        <f t="shared" si="6"/>
        <v>2.2946179463027732E-3</v>
      </c>
      <c r="T17" s="85">
        <f>分析係数表!F20</f>
        <v>0.2318840579710145</v>
      </c>
      <c r="U17" s="86">
        <f t="shared" si="7"/>
        <v>5.3208532088180253E-4</v>
      </c>
      <c r="V17" s="87">
        <f>分析係数表!D20</f>
        <v>0</v>
      </c>
      <c r="W17" s="88">
        <f t="shared" si="8"/>
        <v>0</v>
      </c>
      <c r="X17" s="76">
        <f>分析係数表!E20</f>
        <v>0</v>
      </c>
      <c r="Y17" s="89">
        <f t="shared" si="9"/>
        <v>0</v>
      </c>
    </row>
    <row r="18" spans="1:25" x14ac:dyDescent="0.2">
      <c r="A18" s="6" t="s">
        <v>6</v>
      </c>
      <c r="B18" s="5" t="s">
        <v>34</v>
      </c>
      <c r="C18" s="90"/>
      <c r="D18" s="76">
        <f>投入係数表!AF18</f>
        <v>1.557026080186843E-3</v>
      </c>
      <c r="E18" s="77">
        <f t="shared" si="0"/>
        <v>0.1557026080186843</v>
      </c>
      <c r="F18" s="76">
        <f>分析係数表!C21</f>
        <v>0.24117205108940643</v>
      </c>
      <c r="G18" s="77">
        <f t="shared" si="1"/>
        <v>3.7551117335835951E-2</v>
      </c>
      <c r="H18" s="77">
        <v>5.2537021036081905E-2</v>
      </c>
      <c r="I18" s="77">
        <f t="shared" si="2"/>
        <v>5.2537021036081905E-2</v>
      </c>
      <c r="J18" s="76">
        <f>分析係数表!G21</f>
        <v>0.28520236087689715</v>
      </c>
      <c r="K18" s="78">
        <f t="shared" si="3"/>
        <v>1.4983682432929768E-2</v>
      </c>
      <c r="L18" s="79"/>
      <c r="M18" s="80"/>
      <c r="N18" s="81">
        <f>分析係数表!H21</f>
        <v>9.4260225551254001E-4</v>
      </c>
      <c r="O18" s="82">
        <f t="shared" si="4"/>
        <v>3.0628252557919598E-2</v>
      </c>
      <c r="P18" s="76">
        <f>分析係数表!C21</f>
        <v>0.24117205108940643</v>
      </c>
      <c r="Q18" s="82">
        <f t="shared" si="5"/>
        <v>7.3866784906778281E-3</v>
      </c>
      <c r="R18" s="83">
        <v>2.1750064439053939E-2</v>
      </c>
      <c r="S18" s="84">
        <f t="shared" si="6"/>
        <v>7.428708547513585E-2</v>
      </c>
      <c r="T18" s="85">
        <f>分析係数表!F21</f>
        <v>0.42559021922428331</v>
      </c>
      <c r="U18" s="86">
        <f t="shared" si="7"/>
        <v>3.1615856992896138E-2</v>
      </c>
      <c r="V18" s="87">
        <f>分析係数表!D21</f>
        <v>8.8743676222596962E-2</v>
      </c>
      <c r="W18" s="88">
        <f t="shared" si="8"/>
        <v>0</v>
      </c>
      <c r="X18" s="76">
        <f>分析係数表!E21</f>
        <v>7.2512647554806076E-2</v>
      </c>
      <c r="Y18" s="89">
        <f t="shared" si="9"/>
        <v>0</v>
      </c>
    </row>
    <row r="19" spans="1:25" x14ac:dyDescent="0.2">
      <c r="A19" s="6" t="s">
        <v>7</v>
      </c>
      <c r="B19" s="5" t="s">
        <v>269</v>
      </c>
      <c r="C19" s="90"/>
      <c r="D19" s="76">
        <f>投入係数表!AF19</f>
        <v>0</v>
      </c>
      <c r="E19" s="77">
        <f t="shared" si="0"/>
        <v>0</v>
      </c>
      <c r="F19" s="76">
        <f>分析係数表!C22</f>
        <v>3.5323801513877262E-2</v>
      </c>
      <c r="G19" s="77">
        <f t="shared" si="1"/>
        <v>0</v>
      </c>
      <c r="H19" s="77">
        <v>1.2971745017791281E-3</v>
      </c>
      <c r="I19" s="77">
        <f t="shared" si="2"/>
        <v>1.2971745017791281E-3</v>
      </c>
      <c r="J19" s="76">
        <f>分析係数表!G22</f>
        <v>0.19469026548672566</v>
      </c>
      <c r="K19" s="78">
        <f t="shared" si="3"/>
        <v>2.5254724813398953E-4</v>
      </c>
      <c r="L19" s="79"/>
      <c r="M19" s="80"/>
      <c r="N19" s="81">
        <f>分析係数表!H22</f>
        <v>4.4885821691073332E-5</v>
      </c>
      <c r="O19" s="82">
        <f t="shared" si="4"/>
        <v>1.4584882170437902E-3</v>
      </c>
      <c r="P19" s="76">
        <f>分析係数表!C22</f>
        <v>3.5323801513877262E-2</v>
      </c>
      <c r="Q19" s="82">
        <f t="shared" si="5"/>
        <v>5.1519348289183585E-5</v>
      </c>
      <c r="R19" s="83">
        <v>6.3232988539244897E-4</v>
      </c>
      <c r="S19" s="84">
        <f t="shared" si="6"/>
        <v>1.9295043871715772E-3</v>
      </c>
      <c r="T19" s="85">
        <f>分析係数表!F22</f>
        <v>0.41199606686332352</v>
      </c>
      <c r="U19" s="86">
        <f t="shared" si="7"/>
        <v>7.9494821851021716E-4</v>
      </c>
      <c r="V19" s="87">
        <f>分析係数表!D22</f>
        <v>8.6529006882989187E-2</v>
      </c>
      <c r="W19" s="88">
        <f t="shared" si="8"/>
        <v>0</v>
      </c>
      <c r="X19" s="76">
        <f>分析係数表!E22</f>
        <v>8.9478859390363819E-2</v>
      </c>
      <c r="Y19" s="89">
        <f t="shared" si="9"/>
        <v>0</v>
      </c>
    </row>
    <row r="20" spans="1:25" x14ac:dyDescent="0.2">
      <c r="A20" s="6" t="s">
        <v>8</v>
      </c>
      <c r="B20" s="5" t="s">
        <v>270</v>
      </c>
      <c r="C20" s="90"/>
      <c r="D20" s="76">
        <f>投入係数表!AF20</f>
        <v>0</v>
      </c>
      <c r="E20" s="77">
        <f t="shared" si="0"/>
        <v>0</v>
      </c>
      <c r="F20" s="76">
        <f>分析係数表!C23</f>
        <v>0</v>
      </c>
      <c r="G20" s="77">
        <f t="shared" si="1"/>
        <v>0</v>
      </c>
      <c r="H20" s="77">
        <v>0</v>
      </c>
      <c r="I20" s="77">
        <f t="shared" si="2"/>
        <v>0</v>
      </c>
      <c r="J20" s="76">
        <f>分析係数表!G23</f>
        <v>0.21571476472560636</v>
      </c>
      <c r="K20" s="78">
        <f t="shared" si="3"/>
        <v>0</v>
      </c>
      <c r="L20" s="79"/>
      <c r="M20" s="80"/>
      <c r="N20" s="81">
        <f>分析係数表!H23</f>
        <v>2.2442910845536666E-5</v>
      </c>
      <c r="O20" s="82">
        <f t="shared" si="4"/>
        <v>7.2924410852189512E-4</v>
      </c>
      <c r="P20" s="76">
        <f>分析係数表!C23</f>
        <v>0</v>
      </c>
      <c r="Q20" s="82">
        <f t="shared" si="5"/>
        <v>0</v>
      </c>
      <c r="R20" s="83">
        <v>0</v>
      </c>
      <c r="S20" s="84">
        <f t="shared" si="6"/>
        <v>0</v>
      </c>
      <c r="T20" s="85">
        <f>分析係数表!F23</f>
        <v>0.43970045825416343</v>
      </c>
      <c r="U20" s="86">
        <f t="shared" si="7"/>
        <v>0</v>
      </c>
      <c r="V20" s="87">
        <f>分析係数表!D23</f>
        <v>2.7830557728847658E-2</v>
      </c>
      <c r="W20" s="88">
        <f t="shared" si="8"/>
        <v>0</v>
      </c>
      <c r="X20" s="76">
        <f>分析係数表!E23</f>
        <v>2.7159941879959765E-2</v>
      </c>
      <c r="Y20" s="89">
        <f t="shared" si="9"/>
        <v>0</v>
      </c>
    </row>
    <row r="21" spans="1:25" x14ac:dyDescent="0.2">
      <c r="A21" s="6" t="s">
        <v>9</v>
      </c>
      <c r="B21" s="5" t="s">
        <v>271</v>
      </c>
      <c r="C21" s="90"/>
      <c r="D21" s="76">
        <f>投入係数表!AF21</f>
        <v>0</v>
      </c>
      <c r="E21" s="77">
        <f t="shared" si="0"/>
        <v>0</v>
      </c>
      <c r="F21" s="76">
        <f>分析係数表!C24</f>
        <v>0.4951060358890701</v>
      </c>
      <c r="G21" s="77">
        <f t="shared" si="1"/>
        <v>0</v>
      </c>
      <c r="H21" s="77">
        <v>1.6959922467370683E-2</v>
      </c>
      <c r="I21" s="77">
        <f t="shared" si="2"/>
        <v>1.6959922467370683E-2</v>
      </c>
      <c r="J21" s="76">
        <f>分析係数表!G24</f>
        <v>0.20816733067729085</v>
      </c>
      <c r="K21" s="78">
        <f t="shared" si="3"/>
        <v>3.5305017885263672E-3</v>
      </c>
      <c r="L21" s="79"/>
      <c r="M21" s="80"/>
      <c r="N21" s="81">
        <f>分析係数表!H24</f>
        <v>3.5908657352858665E-4</v>
      </c>
      <c r="O21" s="82">
        <f t="shared" si="4"/>
        <v>1.1667905736350322E-2</v>
      </c>
      <c r="P21" s="76">
        <f>分析係数表!C24</f>
        <v>0.4951060358890701</v>
      </c>
      <c r="Q21" s="82">
        <f t="shared" si="5"/>
        <v>5.7768505562517496E-3</v>
      </c>
      <c r="R21" s="83">
        <v>2.8331885944325522E-2</v>
      </c>
      <c r="S21" s="84">
        <f t="shared" si="6"/>
        <v>4.5291808411696208E-2</v>
      </c>
      <c r="T21" s="85">
        <f>分析係数表!F24</f>
        <v>0.39043824701195218</v>
      </c>
      <c r="U21" s="86">
        <f t="shared" si="7"/>
        <v>1.7683654280263857E-2</v>
      </c>
      <c r="V21" s="87">
        <f>分析係数表!D24</f>
        <v>1.4940239043824702E-2</v>
      </c>
      <c r="W21" s="88">
        <f t="shared" si="8"/>
        <v>0</v>
      </c>
      <c r="X21" s="76">
        <f>分析係数表!E24</f>
        <v>1.0956175298804782E-2</v>
      </c>
      <c r="Y21" s="89">
        <f t="shared" si="9"/>
        <v>0</v>
      </c>
    </row>
    <row r="22" spans="1:25" x14ac:dyDescent="0.2">
      <c r="A22" s="6" t="s">
        <v>10</v>
      </c>
      <c r="B22" s="5" t="s">
        <v>272</v>
      </c>
      <c r="C22" s="90"/>
      <c r="D22" s="76">
        <f>投入係数表!AF22</f>
        <v>0</v>
      </c>
      <c r="E22" s="77">
        <f t="shared" si="0"/>
        <v>0</v>
      </c>
      <c r="F22" s="76">
        <f>分析係数表!C25</f>
        <v>2.1697016660209179E-2</v>
      </c>
      <c r="G22" s="77">
        <f t="shared" si="1"/>
        <v>0</v>
      </c>
      <c r="H22" s="77">
        <v>1.6532711674787509E-3</v>
      </c>
      <c r="I22" s="77">
        <f t="shared" si="2"/>
        <v>1.6532711674787509E-3</v>
      </c>
      <c r="J22" s="76">
        <f>分析係数表!G25</f>
        <v>0.19533527696793002</v>
      </c>
      <c r="K22" s="78">
        <f t="shared" si="3"/>
        <v>3.2294218140255481E-4</v>
      </c>
      <c r="L22" s="79"/>
      <c r="M22" s="80"/>
      <c r="N22" s="81">
        <f>分析係数表!H25</f>
        <v>5.2740840487011166E-4</v>
      </c>
      <c r="O22" s="82">
        <f t="shared" si="4"/>
        <v>1.7137236550264535E-2</v>
      </c>
      <c r="P22" s="76">
        <f>分析係数表!C25</f>
        <v>2.1697016660209179E-2</v>
      </c>
      <c r="Q22" s="82">
        <f t="shared" si="5"/>
        <v>3.7182690694103531E-4</v>
      </c>
      <c r="R22" s="83">
        <v>2.9891958795231696E-3</v>
      </c>
      <c r="S22" s="84">
        <f t="shared" si="6"/>
        <v>4.6424670470019205E-3</v>
      </c>
      <c r="T22" s="85">
        <f>分析係数表!F25</f>
        <v>0.34839650145772594</v>
      </c>
      <c r="U22" s="86">
        <f t="shared" si="7"/>
        <v>1.6174192773082492E-3</v>
      </c>
      <c r="V22" s="87">
        <f>分析係数表!D25</f>
        <v>0.22157434402332363</v>
      </c>
      <c r="W22" s="88">
        <f t="shared" si="8"/>
        <v>0</v>
      </c>
      <c r="X22" s="76">
        <f>分析係数表!E25</f>
        <v>0.11661807580174927</v>
      </c>
      <c r="Y22" s="89">
        <f t="shared" si="9"/>
        <v>0</v>
      </c>
    </row>
    <row r="23" spans="1:25" x14ac:dyDescent="0.2">
      <c r="A23" s="6" t="s">
        <v>11</v>
      </c>
      <c r="B23" s="5" t="s">
        <v>35</v>
      </c>
      <c r="C23" s="90"/>
      <c r="D23" s="76">
        <f>投入係数表!AF23</f>
        <v>0</v>
      </c>
      <c r="E23" s="77">
        <f t="shared" si="0"/>
        <v>0</v>
      </c>
      <c r="F23" s="76">
        <f>分析係数表!C26</f>
        <v>0.4020083102493075</v>
      </c>
      <c r="G23" s="77">
        <f t="shared" si="1"/>
        <v>0</v>
      </c>
      <c r="H23" s="77">
        <v>1.4364260553757753E-2</v>
      </c>
      <c r="I23" s="77">
        <f t="shared" si="2"/>
        <v>1.4364260553757753E-2</v>
      </c>
      <c r="J23" s="76">
        <f>分析係数表!G26</f>
        <v>0.19660602354380063</v>
      </c>
      <c r="K23" s="78">
        <f t="shared" si="3"/>
        <v>2.8241001486213834E-3</v>
      </c>
      <c r="L23" s="79"/>
      <c r="M23" s="80"/>
      <c r="N23" s="81">
        <f>分析係数表!H26</f>
        <v>1.0985804858890199E-2</v>
      </c>
      <c r="O23" s="82">
        <f t="shared" si="4"/>
        <v>0.35696499112146768</v>
      </c>
      <c r="P23" s="76">
        <f>分析係数表!C26</f>
        <v>0.4020083102493075</v>
      </c>
      <c r="Q23" s="82">
        <f t="shared" si="5"/>
        <v>0.14350289289890028</v>
      </c>
      <c r="R23" s="83">
        <v>0.15880265515233274</v>
      </c>
      <c r="S23" s="84">
        <f t="shared" si="6"/>
        <v>0.1731669157060905</v>
      </c>
      <c r="T23" s="85">
        <f>分析係数表!F26</f>
        <v>0.33374101819293683</v>
      </c>
      <c r="U23" s="86">
        <f t="shared" si="7"/>
        <v>5.779290276508111E-2</v>
      </c>
      <c r="V23" s="87">
        <f>分析係数表!D26</f>
        <v>1.513530041278092E-2</v>
      </c>
      <c r="W23" s="88">
        <f t="shared" si="8"/>
        <v>0</v>
      </c>
      <c r="X23" s="76">
        <f>分析係数表!E26</f>
        <v>1.5288182235132243E-2</v>
      </c>
      <c r="Y23" s="89">
        <f t="shared" si="9"/>
        <v>0</v>
      </c>
    </row>
    <row r="24" spans="1:25" x14ac:dyDescent="0.2">
      <c r="A24" s="6" t="s">
        <v>12</v>
      </c>
      <c r="B24" s="5" t="s">
        <v>366</v>
      </c>
      <c r="C24" s="90"/>
      <c r="D24" s="76">
        <f>投入係数表!AF24</f>
        <v>1.297521733489036E-4</v>
      </c>
      <c r="E24" s="77">
        <f t="shared" si="0"/>
        <v>1.2975217334890361E-2</v>
      </c>
      <c r="F24" s="76">
        <f>分析係数表!C27</f>
        <v>0.43829355002539361</v>
      </c>
      <c r="G24" s="77">
        <f t="shared" si="1"/>
        <v>5.6869540680601228E-3</v>
      </c>
      <c r="H24" s="77">
        <v>8.4933766686857062E-3</v>
      </c>
      <c r="I24" s="77">
        <f t="shared" si="2"/>
        <v>8.4933766686857062E-3</v>
      </c>
      <c r="J24" s="76">
        <f>分析係数表!G27</f>
        <v>0.17011899515204937</v>
      </c>
      <c r="K24" s="78">
        <f t="shared" si="3"/>
        <v>1.4448847043246728E-3</v>
      </c>
      <c r="L24" s="79"/>
      <c r="M24" s="80"/>
      <c r="N24" s="81">
        <f>分析係数表!H27</f>
        <v>1.1098019413117881E-2</v>
      </c>
      <c r="O24" s="82">
        <f t="shared" si="4"/>
        <v>0.36061121166407711</v>
      </c>
      <c r="P24" s="76">
        <f>分析係数表!C27</f>
        <v>0.43829355002539361</v>
      </c>
      <c r="Q24" s="82">
        <f t="shared" si="5"/>
        <v>0.15805356813920698</v>
      </c>
      <c r="R24" s="83">
        <v>0.16174118513990265</v>
      </c>
      <c r="S24" s="84">
        <f t="shared" si="6"/>
        <v>0.17023456180858837</v>
      </c>
      <c r="T24" s="85">
        <f>分析係数表!F27</f>
        <v>0.31996474217717058</v>
      </c>
      <c r="U24" s="86">
        <f t="shared" si="7"/>
        <v>5.4469057678728589E-2</v>
      </c>
      <c r="V24" s="87">
        <f>分析係数表!D27</f>
        <v>4.2309387395328336E-2</v>
      </c>
      <c r="W24" s="88">
        <f t="shared" si="8"/>
        <v>0</v>
      </c>
      <c r="X24" s="76">
        <f>分析係数表!E27</f>
        <v>4.9360951961216398E-2</v>
      </c>
      <c r="Y24" s="89">
        <f t="shared" si="9"/>
        <v>0</v>
      </c>
    </row>
    <row r="25" spans="1:25" x14ac:dyDescent="0.2">
      <c r="A25" s="6" t="s">
        <v>13</v>
      </c>
      <c r="B25" s="5" t="s">
        <v>192</v>
      </c>
      <c r="C25" s="90"/>
      <c r="D25" s="76">
        <f>投入係数表!AF25</f>
        <v>3.8925652004671076E-4</v>
      </c>
      <c r="E25" s="77">
        <f t="shared" si="0"/>
        <v>3.8925652004671074E-2</v>
      </c>
      <c r="F25" s="76">
        <f>分析係数表!C28</f>
        <v>5.3001622498647927E-2</v>
      </c>
      <c r="G25" s="77">
        <f t="shared" si="1"/>
        <v>2.063122713065314E-3</v>
      </c>
      <c r="H25" s="77">
        <v>8.5837971424377324E-3</v>
      </c>
      <c r="I25" s="77">
        <f t="shared" si="2"/>
        <v>8.5837971424377324E-3</v>
      </c>
      <c r="J25" s="76">
        <f>分析係数表!G28</f>
        <v>0.12481857764876633</v>
      </c>
      <c r="K25" s="78">
        <f t="shared" si="3"/>
        <v>1.0714173501446226E-3</v>
      </c>
      <c r="L25" s="79"/>
      <c r="M25" s="80"/>
      <c r="N25" s="81">
        <f>分析係数表!H28</f>
        <v>2.0793356898389723E-2</v>
      </c>
      <c r="O25" s="82">
        <f t="shared" si="4"/>
        <v>0.6756446665455359</v>
      </c>
      <c r="P25" s="76">
        <f>分析係数表!C28</f>
        <v>5.3001622498647927E-2</v>
      </c>
      <c r="Q25" s="82">
        <f t="shared" si="5"/>
        <v>3.5810263559471353E-2</v>
      </c>
      <c r="R25" s="83">
        <v>3.877581464618729E-2</v>
      </c>
      <c r="S25" s="84">
        <f t="shared" si="6"/>
        <v>4.7359611788625022E-2</v>
      </c>
      <c r="T25" s="85">
        <f>分析係数表!F28</f>
        <v>0.21335268505079827</v>
      </c>
      <c r="U25" s="86">
        <f t="shared" si="7"/>
        <v>1.0104300338066587E-2</v>
      </c>
      <c r="V25" s="87">
        <f>分析係数表!D28</f>
        <v>0.1204644412191582</v>
      </c>
      <c r="W25" s="88">
        <f t="shared" si="8"/>
        <v>0</v>
      </c>
      <c r="X25" s="76">
        <f>分析係数表!E28</f>
        <v>0.11683599419448476</v>
      </c>
      <c r="Y25" s="89">
        <f t="shared" si="9"/>
        <v>0</v>
      </c>
    </row>
    <row r="26" spans="1:25" x14ac:dyDescent="0.2">
      <c r="A26" s="6" t="s">
        <v>14</v>
      </c>
      <c r="B26" s="5" t="s">
        <v>50</v>
      </c>
      <c r="C26" s="90"/>
      <c r="D26" s="76">
        <f>投入係数表!AF26</f>
        <v>2.5950434669780721E-3</v>
      </c>
      <c r="E26" s="77">
        <f t="shared" si="0"/>
        <v>0.2595043466978072</v>
      </c>
      <c r="F26" s="76">
        <f>分析係数表!C29</f>
        <v>0.65190409026798313</v>
      </c>
      <c r="G26" s="77">
        <f t="shared" si="1"/>
        <v>0.1691719450546213</v>
      </c>
      <c r="H26" s="77">
        <v>0.31466263733955357</v>
      </c>
      <c r="I26" s="77">
        <f t="shared" si="2"/>
        <v>0.31466263733955357</v>
      </c>
      <c r="J26" s="76">
        <f>分析係数表!G29</f>
        <v>0.25912644337660473</v>
      </c>
      <c r="K26" s="78">
        <f t="shared" si="3"/>
        <v>8.1537410077300934E-2</v>
      </c>
      <c r="L26" s="79"/>
      <c r="M26" s="80"/>
      <c r="N26" s="81">
        <f>分析係数表!H29</f>
        <v>1.0054424058800426E-2</v>
      </c>
      <c r="O26" s="82">
        <f t="shared" si="4"/>
        <v>0.32670136061780902</v>
      </c>
      <c r="P26" s="76">
        <f>分析係数表!C29</f>
        <v>0.65190409026798313</v>
      </c>
      <c r="Q26" s="82">
        <f t="shared" si="5"/>
        <v>0.21297795328286509</v>
      </c>
      <c r="R26" s="83">
        <v>0.3631294688870812</v>
      </c>
      <c r="S26" s="84">
        <f t="shared" si="6"/>
        <v>0.67779210622663477</v>
      </c>
      <c r="T26" s="85">
        <f>分析係数表!F29</f>
        <v>0.37595926271247221</v>
      </c>
      <c r="U26" s="86">
        <f t="shared" si="7"/>
        <v>0.25482222052929926</v>
      </c>
      <c r="V26" s="87">
        <f>分析係数表!D29</f>
        <v>5.8165387649716703E-2</v>
      </c>
      <c r="W26" s="88">
        <f t="shared" si="8"/>
        <v>0</v>
      </c>
      <c r="X26" s="76">
        <f>分析係数表!E29</f>
        <v>4.2817184250161372E-2</v>
      </c>
      <c r="Y26" s="89">
        <f t="shared" si="9"/>
        <v>0</v>
      </c>
    </row>
    <row r="27" spans="1:25" x14ac:dyDescent="0.2">
      <c r="A27" s="6" t="s">
        <v>15</v>
      </c>
      <c r="B27" s="5" t="s">
        <v>36</v>
      </c>
      <c r="C27" s="90"/>
      <c r="D27" s="76">
        <f>投入係数表!AF27</f>
        <v>2.4652912936291684E-3</v>
      </c>
      <c r="E27" s="77">
        <f t="shared" si="0"/>
        <v>0.24652912936291685</v>
      </c>
      <c r="F27" s="76">
        <f>分析係数表!C30</f>
        <v>1</v>
      </c>
      <c r="G27" s="77">
        <f t="shared" si="1"/>
        <v>0.24652912936291685</v>
      </c>
      <c r="H27" s="77">
        <v>0.29015081859689434</v>
      </c>
      <c r="I27" s="77">
        <f t="shared" si="2"/>
        <v>0.29015081859689434</v>
      </c>
      <c r="J27" s="76">
        <f>分析係数表!G30</f>
        <v>0.34475873544093177</v>
      </c>
      <c r="K27" s="78">
        <f t="shared" si="3"/>
        <v>0.10003202930661649</v>
      </c>
      <c r="L27" s="79"/>
      <c r="M27" s="80"/>
      <c r="N27" s="81">
        <f>分析係数表!H30</f>
        <v>0</v>
      </c>
      <c r="O27" s="82">
        <f t="shared" si="4"/>
        <v>0</v>
      </c>
      <c r="P27" s="76">
        <f>分析係数表!C30</f>
        <v>1</v>
      </c>
      <c r="Q27" s="82">
        <f t="shared" si="5"/>
        <v>0</v>
      </c>
      <c r="R27" s="83">
        <v>8.004016779735619E-2</v>
      </c>
      <c r="S27" s="84">
        <f t="shared" si="6"/>
        <v>0.37019098639425052</v>
      </c>
      <c r="T27" s="85">
        <f>分析係数表!F30</f>
        <v>0.43948973932334995</v>
      </c>
      <c r="U27" s="86">
        <f t="shared" si="7"/>
        <v>0.16269514011026295</v>
      </c>
      <c r="V27" s="87">
        <f>分析係数表!D30</f>
        <v>0.13666112035496394</v>
      </c>
      <c r="W27" s="88">
        <f t="shared" si="8"/>
        <v>0</v>
      </c>
      <c r="X27" s="76">
        <f>分析係数表!E30</f>
        <v>8.1752634498058793E-2</v>
      </c>
      <c r="Y27" s="89">
        <f t="shared" si="9"/>
        <v>0</v>
      </c>
    </row>
    <row r="28" spans="1:25" x14ac:dyDescent="0.2">
      <c r="A28" s="6" t="s">
        <v>16</v>
      </c>
      <c r="B28" s="5" t="s">
        <v>193</v>
      </c>
      <c r="C28" s="90"/>
      <c r="D28" s="76">
        <f>投入係数表!AF28</f>
        <v>8.8231477877254438E-3</v>
      </c>
      <c r="E28" s="77">
        <f t="shared" si="0"/>
        <v>0.88231477877254438</v>
      </c>
      <c r="F28" s="76">
        <f>分析係数表!C31</f>
        <v>0.24163027656477443</v>
      </c>
      <c r="G28" s="77">
        <f t="shared" si="1"/>
        <v>0.21319396401199767</v>
      </c>
      <c r="H28" s="77">
        <v>0.24276859132189638</v>
      </c>
      <c r="I28" s="77">
        <f t="shared" si="2"/>
        <v>0.24276859132189638</v>
      </c>
      <c r="J28" s="76">
        <f>分析係数表!G31</f>
        <v>7.02247191011236E-2</v>
      </c>
      <c r="K28" s="78">
        <f t="shared" si="3"/>
        <v>1.7048356132155645E-2</v>
      </c>
      <c r="L28" s="79"/>
      <c r="M28" s="80"/>
      <c r="N28" s="81">
        <f>分析係数表!H31</f>
        <v>2.3138641081748304E-2</v>
      </c>
      <c r="O28" s="82">
        <f t="shared" si="4"/>
        <v>0.7518506758860739</v>
      </c>
      <c r="P28" s="76">
        <f>分析係数表!C31</f>
        <v>0.24163027656477443</v>
      </c>
      <c r="Q28" s="82">
        <f t="shared" si="5"/>
        <v>0.18166988674976461</v>
      </c>
      <c r="R28" s="83">
        <v>0.24025093346589707</v>
      </c>
      <c r="S28" s="84">
        <f t="shared" si="6"/>
        <v>0.48301952478779342</v>
      </c>
      <c r="T28" s="85">
        <f>分析係数表!F31</f>
        <v>0.24349497338852749</v>
      </c>
      <c r="U28" s="86">
        <f t="shared" si="7"/>
        <v>0.11761282633434296</v>
      </c>
      <c r="V28" s="87">
        <f>分析係数表!D31</f>
        <v>2.9568302779420464E-4</v>
      </c>
      <c r="W28" s="88">
        <f t="shared" si="8"/>
        <v>0</v>
      </c>
      <c r="X28" s="76">
        <f>分析係数表!E31</f>
        <v>2.9568302779420464E-4</v>
      </c>
      <c r="Y28" s="89">
        <f t="shared" si="9"/>
        <v>0</v>
      </c>
    </row>
    <row r="29" spans="1:25" x14ac:dyDescent="0.2">
      <c r="A29" s="6" t="s">
        <v>17</v>
      </c>
      <c r="B29" s="5" t="s">
        <v>273</v>
      </c>
      <c r="C29" s="90"/>
      <c r="D29" s="76">
        <f>投入係数表!AF29</f>
        <v>1.0380173867912288E-3</v>
      </c>
      <c r="E29" s="77">
        <f t="shared" si="0"/>
        <v>0.10380173867912289</v>
      </c>
      <c r="F29" s="76">
        <f>分析係数表!C32</f>
        <v>0.66123499142367059</v>
      </c>
      <c r="G29" s="77">
        <f t="shared" si="1"/>
        <v>6.8637341785251924E-2</v>
      </c>
      <c r="H29" s="77">
        <v>8.4818888376642768E-2</v>
      </c>
      <c r="I29" s="77">
        <f t="shared" si="2"/>
        <v>8.4818888376642768E-2</v>
      </c>
      <c r="J29" s="76">
        <f>分析係数表!G32</f>
        <v>0.1404639175257732</v>
      </c>
      <c r="K29" s="78">
        <f t="shared" si="3"/>
        <v>1.1913993341564512E-2</v>
      </c>
      <c r="L29" s="79"/>
      <c r="M29" s="80"/>
      <c r="N29" s="81">
        <f>分析係数表!H32</f>
        <v>6.5982157885877794E-3</v>
      </c>
      <c r="O29" s="82">
        <f t="shared" si="4"/>
        <v>0.21439776790543716</v>
      </c>
      <c r="P29" s="76">
        <f>分析係数表!C32</f>
        <v>0.66123499142367059</v>
      </c>
      <c r="Q29" s="82">
        <f t="shared" si="5"/>
        <v>0.14176730622220585</v>
      </c>
      <c r="R29" s="83">
        <v>0.18650903728940824</v>
      </c>
      <c r="S29" s="84">
        <f t="shared" si="6"/>
        <v>0.27132792566605102</v>
      </c>
      <c r="T29" s="85">
        <f>分析係数表!F32</f>
        <v>0.47938144329896909</v>
      </c>
      <c r="U29" s="86">
        <f t="shared" si="7"/>
        <v>0.13006957261310695</v>
      </c>
      <c r="V29" s="87">
        <f>分析係数表!D32</f>
        <v>7.7319587628865982E-3</v>
      </c>
      <c r="W29" s="88">
        <f t="shared" si="8"/>
        <v>0</v>
      </c>
      <c r="X29" s="76">
        <f>分析係数表!E32</f>
        <v>1.1597938144329897E-2</v>
      </c>
      <c r="Y29" s="89">
        <f t="shared" si="9"/>
        <v>0</v>
      </c>
    </row>
    <row r="30" spans="1:25" x14ac:dyDescent="0.2">
      <c r="A30" s="6" t="s">
        <v>18</v>
      </c>
      <c r="B30" s="5" t="s">
        <v>274</v>
      </c>
      <c r="C30" s="90"/>
      <c r="D30" s="76">
        <f>投入係数表!AF30</f>
        <v>2.4652912936291684E-3</v>
      </c>
      <c r="E30" s="77">
        <f t="shared" si="0"/>
        <v>0.24652912936291685</v>
      </c>
      <c r="F30" s="76">
        <f>分析係数表!C33</f>
        <v>1</v>
      </c>
      <c r="G30" s="77">
        <f t="shared" si="1"/>
        <v>0.24652912936291685</v>
      </c>
      <c r="H30" s="77">
        <v>0.28275082267996648</v>
      </c>
      <c r="I30" s="77">
        <f t="shared" si="2"/>
        <v>0.28275082267996648</v>
      </c>
      <c r="J30" s="76">
        <f>分析係数表!G33</f>
        <v>0.50865580448065173</v>
      </c>
      <c r="K30" s="78">
        <f t="shared" si="3"/>
        <v>0.14382284717784447</v>
      </c>
      <c r="L30" s="79"/>
      <c r="M30" s="80"/>
      <c r="N30" s="81">
        <f>分析係数表!H33</f>
        <v>9.7626662178084496E-4</v>
      </c>
      <c r="O30" s="82">
        <f t="shared" si="4"/>
        <v>3.1722118720702436E-2</v>
      </c>
      <c r="P30" s="76">
        <f>分析係数表!C33</f>
        <v>1</v>
      </c>
      <c r="Q30" s="82">
        <f t="shared" si="5"/>
        <v>3.1722118720702436E-2</v>
      </c>
      <c r="R30" s="83">
        <v>0.12018985081529499</v>
      </c>
      <c r="S30" s="84">
        <f t="shared" si="6"/>
        <v>0.40294067349526147</v>
      </c>
      <c r="T30" s="85">
        <f>分析係数表!F33</f>
        <v>0.64307535641547864</v>
      </c>
      <c r="U30" s="86">
        <f t="shared" si="7"/>
        <v>0.25912121722225828</v>
      </c>
      <c r="V30" s="87">
        <f>分析係数表!D33</f>
        <v>3.4623217922606926E-2</v>
      </c>
      <c r="W30" s="88">
        <f t="shared" si="8"/>
        <v>0</v>
      </c>
      <c r="X30" s="76">
        <f>分析係数表!E33</f>
        <v>3.0549898167006109E-2</v>
      </c>
      <c r="Y30" s="89">
        <f t="shared" si="9"/>
        <v>0</v>
      </c>
    </row>
    <row r="31" spans="1:25" x14ac:dyDescent="0.2">
      <c r="A31" s="6" t="s">
        <v>19</v>
      </c>
      <c r="B31" s="5" t="s">
        <v>275</v>
      </c>
      <c r="C31" s="90"/>
      <c r="D31" s="76">
        <f>投入係数表!AF31</f>
        <v>1.1937199948099131E-2</v>
      </c>
      <c r="E31" s="77">
        <f t="shared" si="0"/>
        <v>1.1937199948099131</v>
      </c>
      <c r="F31" s="76">
        <f>分析係数表!C34</f>
        <v>0.39190090916673614</v>
      </c>
      <c r="G31" s="77">
        <f t="shared" si="1"/>
        <v>0.46781995125651649</v>
      </c>
      <c r="H31" s="77">
        <v>0.60128223387896285</v>
      </c>
      <c r="I31" s="77">
        <f t="shared" si="2"/>
        <v>0.60128223387896285</v>
      </c>
      <c r="J31" s="76">
        <f>分析係数表!G34</f>
        <v>0.42497247587591475</v>
      </c>
      <c r="K31" s="78">
        <f t="shared" si="3"/>
        <v>0.25552839963174367</v>
      </c>
      <c r="L31" s="79"/>
      <c r="M31" s="80"/>
      <c r="N31" s="81">
        <f>分析係数表!H34</f>
        <v>0.16350782696515739</v>
      </c>
      <c r="O31" s="82">
        <f t="shared" si="4"/>
        <v>5.3129079526362677</v>
      </c>
      <c r="P31" s="76">
        <f>分析係数表!C34</f>
        <v>0.39190090916673614</v>
      </c>
      <c r="Q31" s="82">
        <f t="shared" si="5"/>
        <v>2.0821334569573362</v>
      </c>
      <c r="R31" s="83">
        <v>2.3071213227976028</v>
      </c>
      <c r="S31" s="84">
        <f t="shared" si="6"/>
        <v>2.9084035566765656</v>
      </c>
      <c r="T31" s="85">
        <f>分析係数表!F34</f>
        <v>0.69697558448287023</v>
      </c>
      <c r="U31" s="86">
        <f t="shared" si="7"/>
        <v>2.0270862688267077</v>
      </c>
      <c r="V31" s="87">
        <f>分析係数表!D34</f>
        <v>0.24415517129719577</v>
      </c>
      <c r="W31" s="88">
        <f t="shared" si="8"/>
        <v>1</v>
      </c>
      <c r="X31" s="76">
        <f>分析係数表!E34</f>
        <v>0.16831811411178033</v>
      </c>
      <c r="Y31" s="89">
        <f t="shared" si="9"/>
        <v>0</v>
      </c>
    </row>
    <row r="32" spans="1:25" x14ac:dyDescent="0.2">
      <c r="A32" s="6" t="s">
        <v>20</v>
      </c>
      <c r="B32" s="5" t="s">
        <v>37</v>
      </c>
      <c r="C32" s="90"/>
      <c r="D32" s="76">
        <f>投入係数表!AF32</f>
        <v>1.0509926041261192E-2</v>
      </c>
      <c r="E32" s="77">
        <f t="shared" si="0"/>
        <v>1.0509926041261193</v>
      </c>
      <c r="F32" s="76">
        <f>分析係数表!C35</f>
        <v>0.83185840707964598</v>
      </c>
      <c r="G32" s="77">
        <f t="shared" si="1"/>
        <v>0.87427703352084252</v>
      </c>
      <c r="H32" s="77">
        <v>1.0828626560978867</v>
      </c>
      <c r="I32" s="77">
        <f t="shared" si="2"/>
        <v>1.0828626560978867</v>
      </c>
      <c r="J32" s="76">
        <f>分析係数表!G35</f>
        <v>0.3136968085106383</v>
      </c>
      <c r="K32" s="78">
        <f t="shared" si="3"/>
        <v>0.33969055927325992</v>
      </c>
      <c r="L32" s="79"/>
      <c r="M32" s="80"/>
      <c r="N32" s="81">
        <f>分析係数表!H35</f>
        <v>6.1560904449307077E-2</v>
      </c>
      <c r="O32" s="82">
        <f t="shared" si="4"/>
        <v>2.0003165896755584</v>
      </c>
      <c r="P32" s="76">
        <f>分析係数表!C35</f>
        <v>0.83185840707964598</v>
      </c>
      <c r="Q32" s="82">
        <f t="shared" si="5"/>
        <v>1.6639801719424998</v>
      </c>
      <c r="R32" s="83">
        <v>2.0603930494048894</v>
      </c>
      <c r="S32" s="84">
        <f t="shared" si="6"/>
        <v>3.1432557055027761</v>
      </c>
      <c r="T32" s="85">
        <f>分析係数表!F35</f>
        <v>0.6388297872340426</v>
      </c>
      <c r="U32" s="86">
        <f t="shared" si="7"/>
        <v>2.0080053735685288</v>
      </c>
      <c r="V32" s="87">
        <f>分析係数表!D35</f>
        <v>5.8377659574468083E-2</v>
      </c>
      <c r="W32" s="88">
        <f t="shared" si="8"/>
        <v>0</v>
      </c>
      <c r="X32" s="76">
        <f>分析係数表!E35</f>
        <v>5.1994680851063832E-2</v>
      </c>
      <c r="Y32" s="89">
        <f t="shared" si="9"/>
        <v>0</v>
      </c>
    </row>
    <row r="33" spans="1:25" x14ac:dyDescent="0.2">
      <c r="A33" s="6" t="s">
        <v>21</v>
      </c>
      <c r="B33" s="5" t="s">
        <v>38</v>
      </c>
      <c r="C33" s="90"/>
      <c r="D33" s="76">
        <f>投入係数表!AF33</f>
        <v>1.9462826002335541E-2</v>
      </c>
      <c r="E33" s="77">
        <f t="shared" si="0"/>
        <v>1.946282600233554</v>
      </c>
      <c r="F33" s="76">
        <f>分析係数表!C36</f>
        <v>0.68845717526942707</v>
      </c>
      <c r="G33" s="77">
        <f t="shared" si="1"/>
        <v>1.3399322212328282</v>
      </c>
      <c r="H33" s="77">
        <v>1.4488146687323922</v>
      </c>
      <c r="I33" s="77">
        <f t="shared" si="2"/>
        <v>1.4488146687323922</v>
      </c>
      <c r="J33" s="76">
        <f>分析係数表!G36</f>
        <v>1.8590797041906328E-2</v>
      </c>
      <c r="K33" s="78">
        <f t="shared" si="3"/>
        <v>2.6934619457740654E-2</v>
      </c>
      <c r="L33" s="79"/>
      <c r="M33" s="80"/>
      <c r="N33" s="81">
        <f>分析係数表!H36</f>
        <v>0.13660999831678169</v>
      </c>
      <c r="O33" s="82">
        <f t="shared" si="4"/>
        <v>4.4389088885727759</v>
      </c>
      <c r="P33" s="76">
        <f>分析係数表!C36</f>
        <v>0.68845717526942707</v>
      </c>
      <c r="Q33" s="82">
        <f t="shared" si="5"/>
        <v>3.0559986747051653</v>
      </c>
      <c r="R33" s="83">
        <v>3.2450079310180211</v>
      </c>
      <c r="S33" s="84">
        <f t="shared" si="6"/>
        <v>4.6938225997504137</v>
      </c>
      <c r="T33" s="85">
        <f>分析係数表!F36</f>
        <v>0.88331963845521777</v>
      </c>
      <c r="U33" s="86">
        <f t="shared" si="7"/>
        <v>4.146145681784466</v>
      </c>
      <c r="V33" s="87">
        <f>分析係数表!D36</f>
        <v>1.4071487263763352E-2</v>
      </c>
      <c r="W33" s="88">
        <f t="shared" si="8"/>
        <v>0</v>
      </c>
      <c r="X33" s="76">
        <f>分析係数表!E36</f>
        <v>2.8759244042728021E-3</v>
      </c>
      <c r="Y33" s="89">
        <f t="shared" si="9"/>
        <v>0</v>
      </c>
    </row>
    <row r="34" spans="1:25" x14ac:dyDescent="0.2">
      <c r="A34" s="6" t="s">
        <v>22</v>
      </c>
      <c r="B34" s="5" t="s">
        <v>378</v>
      </c>
      <c r="C34" s="75">
        <f>最終需要_まとめ!C35</f>
        <v>100</v>
      </c>
      <c r="D34" s="76">
        <f>投入係数表!AF34</f>
        <v>5.0603347606072401E-2</v>
      </c>
      <c r="E34" s="77">
        <f t="shared" si="0"/>
        <v>5.0603347606072404</v>
      </c>
      <c r="F34" s="76">
        <f>分析係数表!C37</f>
        <v>0.39828932688731866</v>
      </c>
      <c r="G34" s="77">
        <f t="shared" si="1"/>
        <v>2.0154773256267586</v>
      </c>
      <c r="H34" s="77">
        <v>2.1820802839467421</v>
      </c>
      <c r="I34" s="77">
        <f t="shared" si="2"/>
        <v>102.18208028394675</v>
      </c>
      <c r="J34" s="76">
        <f>分析係数表!G37</f>
        <v>0.48125081095108341</v>
      </c>
      <c r="K34" s="78">
        <f t="shared" si="3"/>
        <v>49.17520900131808</v>
      </c>
      <c r="L34" s="79"/>
      <c r="M34" s="80"/>
      <c r="N34" s="81">
        <f>分析係数表!H37</f>
        <v>4.901531728665208E-2</v>
      </c>
      <c r="O34" s="82">
        <f t="shared" si="4"/>
        <v>1.592669133011819</v>
      </c>
      <c r="P34" s="76">
        <f>分析係数表!C37</f>
        <v>0.39828932688731866</v>
      </c>
      <c r="Q34" s="82">
        <f t="shared" si="5"/>
        <v>0.63434311694148682</v>
      </c>
      <c r="R34" s="83">
        <v>0.83533518152778141</v>
      </c>
      <c r="S34" s="84">
        <f t="shared" si="6"/>
        <v>103.01741546547453</v>
      </c>
      <c r="T34" s="85">
        <f>分析係数表!F37</f>
        <v>0.71272868820552748</v>
      </c>
      <c r="U34" s="86">
        <f t="shared" si="7"/>
        <v>73.423467387031479</v>
      </c>
      <c r="V34" s="87">
        <f>分析係数表!D37</f>
        <v>0.1296224211755547</v>
      </c>
      <c r="W34" s="88">
        <f t="shared" si="8"/>
        <v>13</v>
      </c>
      <c r="X34" s="76">
        <f>分析係数表!E37</f>
        <v>0.11794472557415336</v>
      </c>
      <c r="Y34" s="89">
        <f t="shared" si="9"/>
        <v>12</v>
      </c>
    </row>
    <row r="35" spans="1:25" x14ac:dyDescent="0.2">
      <c r="A35" s="6" t="s">
        <v>23</v>
      </c>
      <c r="B35" s="5" t="s">
        <v>194</v>
      </c>
      <c r="C35" s="90"/>
      <c r="D35" s="76">
        <f>投入係数表!AF35</f>
        <v>1.1288439081354613E-2</v>
      </c>
      <c r="E35" s="77">
        <f t="shared" si="0"/>
        <v>1.1288439081354613</v>
      </c>
      <c r="F35" s="76">
        <f>分析係数表!C38</f>
        <v>3.6824877250409171E-2</v>
      </c>
      <c r="G35" s="77">
        <f t="shared" si="1"/>
        <v>4.1569538351960533E-2</v>
      </c>
      <c r="H35" s="77">
        <v>5.4162577690887496E-2</v>
      </c>
      <c r="I35" s="77">
        <f t="shared" si="2"/>
        <v>5.4162577690887496E-2</v>
      </c>
      <c r="J35" s="76">
        <f>分析係数表!G38</f>
        <v>0.29439252336448596</v>
      </c>
      <c r="K35" s="78">
        <f t="shared" si="3"/>
        <v>1.5945057918345384E-2</v>
      </c>
      <c r="L35" s="79"/>
      <c r="M35" s="80"/>
      <c r="N35" s="81">
        <f>分析係数表!H38</f>
        <v>4.3572911406609439E-2</v>
      </c>
      <c r="O35" s="82">
        <f t="shared" si="4"/>
        <v>1.4158274366952595</v>
      </c>
      <c r="P35" s="76">
        <f>分析係数表!C38</f>
        <v>3.6824877250409171E-2</v>
      </c>
      <c r="Q35" s="82">
        <f t="shared" si="5"/>
        <v>5.2137671564064389E-2</v>
      </c>
      <c r="R35" s="83">
        <v>7.1415005806982193E-2</v>
      </c>
      <c r="S35" s="84">
        <f t="shared" si="6"/>
        <v>0.12557758349786968</v>
      </c>
      <c r="T35" s="85">
        <f>分析係数表!F38</f>
        <v>0.48598130841121495</v>
      </c>
      <c r="U35" s="86">
        <f t="shared" si="7"/>
        <v>6.1028358335413306E-2</v>
      </c>
      <c r="V35" s="87">
        <f>分析係数表!D38</f>
        <v>0.13551401869158877</v>
      </c>
      <c r="W35" s="88">
        <f t="shared" si="8"/>
        <v>0</v>
      </c>
      <c r="X35" s="76">
        <f>分析係数表!E38</f>
        <v>0.13317757009345793</v>
      </c>
      <c r="Y35" s="89">
        <f t="shared" si="9"/>
        <v>0</v>
      </c>
    </row>
    <row r="36" spans="1:25" x14ac:dyDescent="0.2">
      <c r="A36" s="6" t="s">
        <v>24</v>
      </c>
      <c r="B36" s="5" t="s">
        <v>39</v>
      </c>
      <c r="C36" s="90"/>
      <c r="D36" s="76">
        <f>投入係数表!AF36</f>
        <v>0</v>
      </c>
      <c r="E36" s="77">
        <f t="shared" si="0"/>
        <v>0</v>
      </c>
      <c r="F36" s="76">
        <f>分析係数表!C39</f>
        <v>1</v>
      </c>
      <c r="G36" s="77">
        <f t="shared" si="1"/>
        <v>0</v>
      </c>
      <c r="H36" s="77">
        <v>0.26351630744672405</v>
      </c>
      <c r="I36" s="77">
        <f t="shared" si="2"/>
        <v>0.26351630744672405</v>
      </c>
      <c r="J36" s="76">
        <f>分析係数表!G39</f>
        <v>0.34897511924713165</v>
      </c>
      <c r="K36" s="78">
        <f t="shared" si="3"/>
        <v>9.1960634814784337E-2</v>
      </c>
      <c r="L36" s="79"/>
      <c r="M36" s="80"/>
      <c r="N36" s="81">
        <f>分析係数表!H39</f>
        <v>3.8938450317006117E-3</v>
      </c>
      <c r="O36" s="82">
        <f t="shared" si="4"/>
        <v>0.12652385282854881</v>
      </c>
      <c r="P36" s="76">
        <f>分析係数表!C39</f>
        <v>1</v>
      </c>
      <c r="Q36" s="82">
        <f t="shared" si="5"/>
        <v>0.12652385282854881</v>
      </c>
      <c r="R36" s="83">
        <v>0.49705666997968223</v>
      </c>
      <c r="S36" s="84">
        <f t="shared" si="6"/>
        <v>0.76057297742640628</v>
      </c>
      <c r="T36" s="85">
        <f>分析係数表!F39</f>
        <v>0.69949722830991368</v>
      </c>
      <c r="U36" s="86">
        <f t="shared" si="7"/>
        <v>0.53201868963718979</v>
      </c>
      <c r="V36" s="87">
        <f>分析係数表!D39</f>
        <v>6.7165141162820671E-2</v>
      </c>
      <c r="W36" s="88">
        <f t="shared" si="8"/>
        <v>0</v>
      </c>
      <c r="X36" s="76">
        <f>分析係数表!E39</f>
        <v>8.4826608224829181E-2</v>
      </c>
      <c r="Y36" s="89">
        <f t="shared" si="9"/>
        <v>0</v>
      </c>
    </row>
    <row r="37" spans="1:25" x14ac:dyDescent="0.2">
      <c r="A37" s="6" t="s">
        <v>25</v>
      </c>
      <c r="B37" s="5" t="s">
        <v>40</v>
      </c>
      <c r="C37" s="90"/>
      <c r="D37" s="76">
        <f>投入係数表!AF37</f>
        <v>1.297521733489036E-4</v>
      </c>
      <c r="E37" s="77">
        <f t="shared" si="0"/>
        <v>1.2975217334890361E-2</v>
      </c>
      <c r="F37" s="76">
        <f>分析係数表!C40</f>
        <v>1</v>
      </c>
      <c r="G37" s="77">
        <f t="shared" si="1"/>
        <v>1.2975217334890361E-2</v>
      </c>
      <c r="H37" s="77">
        <v>1.460451337418975E-2</v>
      </c>
      <c r="I37" s="77">
        <f t="shared" si="2"/>
        <v>1.460451337418975E-2</v>
      </c>
      <c r="J37" s="76">
        <f>分析係数表!G40</f>
        <v>0.51987110633727174</v>
      </c>
      <c r="K37" s="78">
        <f t="shared" si="3"/>
        <v>7.5924645253575068E-3</v>
      </c>
      <c r="L37" s="79"/>
      <c r="M37" s="80"/>
      <c r="N37" s="81">
        <f>分析係数表!H40</f>
        <v>3.0814116590921842E-2</v>
      </c>
      <c r="O37" s="82">
        <f t="shared" si="4"/>
        <v>1.001252161000562</v>
      </c>
      <c r="P37" s="76">
        <f>分析係数表!C40</f>
        <v>1</v>
      </c>
      <c r="Q37" s="82">
        <f t="shared" si="5"/>
        <v>1.001252161000562</v>
      </c>
      <c r="R37" s="83">
        <v>1.0032779914120034</v>
      </c>
      <c r="S37" s="84">
        <f t="shared" si="6"/>
        <v>1.017882504786193</v>
      </c>
      <c r="T37" s="85">
        <f>分析係数表!F40</f>
        <v>0.71122862100305706</v>
      </c>
      <c r="U37" s="86">
        <f t="shared" si="7"/>
        <v>0.72394717022222166</v>
      </c>
      <c r="V37" s="87">
        <f>分析係数表!D40</f>
        <v>7.8492935635792779E-2</v>
      </c>
      <c r="W37" s="88">
        <f t="shared" si="8"/>
        <v>0</v>
      </c>
      <c r="X37" s="76">
        <f>分析係数表!E40</f>
        <v>4.9739733950260268E-2</v>
      </c>
      <c r="Y37" s="89">
        <f t="shared" si="9"/>
        <v>0</v>
      </c>
    </row>
    <row r="38" spans="1:25" x14ac:dyDescent="0.2">
      <c r="A38" s="6" t="s">
        <v>26</v>
      </c>
      <c r="B38" s="5" t="s">
        <v>277</v>
      </c>
      <c r="C38" s="90"/>
      <c r="D38" s="76">
        <f>投入係数表!AF38</f>
        <v>2.0760347735824577E-3</v>
      </c>
      <c r="E38" s="77">
        <f t="shared" si="0"/>
        <v>0.20760347735824577</v>
      </c>
      <c r="F38" s="76">
        <f>分析係数表!C41</f>
        <v>0.804825195030338</v>
      </c>
      <c r="G38" s="77">
        <f t="shared" si="1"/>
        <v>0.16708450915382653</v>
      </c>
      <c r="H38" s="77">
        <v>0.17590850153542475</v>
      </c>
      <c r="I38" s="77">
        <f t="shared" si="2"/>
        <v>0.17590850153542475</v>
      </c>
      <c r="J38" s="76">
        <f>分析係数表!G41</f>
        <v>0.44365116827944301</v>
      </c>
      <c r="K38" s="78">
        <f t="shared" si="3"/>
        <v>7.8042012216477386E-2</v>
      </c>
      <c r="L38" s="79"/>
      <c r="M38" s="80"/>
      <c r="N38" s="81">
        <f>分析係数表!H41</f>
        <v>5.27632833978567E-2</v>
      </c>
      <c r="O38" s="82">
        <f t="shared" si="4"/>
        <v>1.7144528991349754</v>
      </c>
      <c r="P38" s="76">
        <f>分析係数表!C41</f>
        <v>0.804825195030338</v>
      </c>
      <c r="Q38" s="82">
        <f t="shared" si="5"/>
        <v>1.379834888916635</v>
      </c>
      <c r="R38" s="83">
        <v>1.4079806568123125</v>
      </c>
      <c r="S38" s="84">
        <f t="shared" si="6"/>
        <v>1.5838891583477372</v>
      </c>
      <c r="T38" s="85">
        <f>分析係数表!F41</f>
        <v>0.54625914562190225</v>
      </c>
      <c r="U38" s="86">
        <f t="shared" si="7"/>
        <v>0.86521393839882876</v>
      </c>
      <c r="V38" s="87">
        <f>分析係数表!D41</f>
        <v>0.14125560538116591</v>
      </c>
      <c r="W38" s="88">
        <f t="shared" si="8"/>
        <v>0</v>
      </c>
      <c r="X38" s="76">
        <f>分析係数表!E41</f>
        <v>0.13688930847297617</v>
      </c>
      <c r="Y38" s="89">
        <f t="shared" si="9"/>
        <v>0</v>
      </c>
    </row>
    <row r="39" spans="1:25" x14ac:dyDescent="0.2">
      <c r="A39" s="6" t="s">
        <v>51</v>
      </c>
      <c r="B39" s="5" t="s">
        <v>368</v>
      </c>
      <c r="C39" s="90"/>
      <c r="D39" s="76">
        <f>投入係数表!AF39</f>
        <v>1.6867782535357468E-3</v>
      </c>
      <c r="E39" s="77">
        <f>$C$34*D39</f>
        <v>0.16867782535357467</v>
      </c>
      <c r="F39" s="76">
        <f>分析係数表!C42</f>
        <v>0.80822873082287305</v>
      </c>
      <c r="G39" s="77">
        <f>E39*F39</f>
        <v>0.13633026470348189</v>
      </c>
      <c r="H39" s="77">
        <v>0.15311922795978389</v>
      </c>
      <c r="I39" s="77">
        <f>C39+H39</f>
        <v>0.15311922795978389</v>
      </c>
      <c r="J39" s="76">
        <f>分析係数表!G42</f>
        <v>0.48544520547945208</v>
      </c>
      <c r="K39" s="78">
        <f>I39*J39</f>
        <v>7.433099507979235E-2</v>
      </c>
      <c r="L39" s="79"/>
      <c r="M39" s="80"/>
      <c r="N39" s="81">
        <f>分析係数表!H42</f>
        <v>1.3409639230208157E-2</v>
      </c>
      <c r="O39" s="82">
        <f t="shared" si="4"/>
        <v>0.43572335484183233</v>
      </c>
      <c r="P39" s="76">
        <f>分析係数表!C42</f>
        <v>0.80822873082287305</v>
      </c>
      <c r="Q39" s="82">
        <f>O39*P39</f>
        <v>0.35216413407369851</v>
      </c>
      <c r="R39" s="83">
        <v>0.37551906171348454</v>
      </c>
      <c r="S39" s="84">
        <f>I39+R39</f>
        <v>0.52863828967326842</v>
      </c>
      <c r="T39" s="85">
        <f>分析係数表!F42</f>
        <v>0.55222602739726023</v>
      </c>
      <c r="U39" s="86">
        <f>S39*T39</f>
        <v>0.29192782263635114</v>
      </c>
      <c r="V39" s="87">
        <f>分析係数表!D42</f>
        <v>0.29537671232876711</v>
      </c>
      <c r="W39" s="88">
        <f>ROUND(S39*V39,0)</f>
        <v>0</v>
      </c>
      <c r="X39" s="76">
        <f>分析係数表!E42</f>
        <v>0.2654109589041096</v>
      </c>
      <c r="Y39" s="89">
        <f>ROUND(S39*X39,0)</f>
        <v>0</v>
      </c>
    </row>
    <row r="40" spans="1:25" x14ac:dyDescent="0.2">
      <c r="A40" s="6" t="s">
        <v>195</v>
      </c>
      <c r="B40" s="5" t="s">
        <v>41</v>
      </c>
      <c r="C40" s="90"/>
      <c r="D40" s="76">
        <f>投入係数表!AF40</f>
        <v>6.7081873621383153E-2</v>
      </c>
      <c r="E40" s="77">
        <f>$C$34*D40</f>
        <v>6.7081873621383155</v>
      </c>
      <c r="F40" s="76">
        <f>分析係数表!C43</f>
        <v>0.42667048218629278</v>
      </c>
      <c r="G40" s="77">
        <f>E40*F40</f>
        <v>2.8621855363995503</v>
      </c>
      <c r="H40" s="77">
        <v>3.2816519939509075</v>
      </c>
      <c r="I40" s="77">
        <f>C40+H40</f>
        <v>3.2816519939509075</v>
      </c>
      <c r="J40" s="76">
        <f>分析係数表!G43</f>
        <v>0.3937480751462889</v>
      </c>
      <c r="K40" s="78">
        <f>I40*J40</f>
        <v>1.2921441559181508</v>
      </c>
      <c r="L40" s="79"/>
      <c r="M40" s="80"/>
      <c r="N40" s="81">
        <f>分析係数表!H43</f>
        <v>3.6537058856533695E-2</v>
      </c>
      <c r="O40" s="82">
        <f t="shared" si="4"/>
        <v>1.1872094086736453</v>
      </c>
      <c r="P40" s="76">
        <f>分析係数表!C43</f>
        <v>0.42667048218629278</v>
      </c>
      <c r="Q40" s="82">
        <f>O40*P40</f>
        <v>0.50654721085488774</v>
      </c>
      <c r="R40" s="83">
        <v>0.97558851275222791</v>
      </c>
      <c r="S40" s="84">
        <f>I40+R40</f>
        <v>4.2572405067031358</v>
      </c>
      <c r="T40" s="85">
        <f>分析係数表!F43</f>
        <v>0.62688635663689563</v>
      </c>
      <c r="U40" s="86">
        <f>S40*T40</f>
        <v>2.6688059905741404</v>
      </c>
      <c r="V40" s="87">
        <f>分析係数表!D43</f>
        <v>0.23175238681860177</v>
      </c>
      <c r="W40" s="88">
        <f>ROUND(S40*V40,0)</f>
        <v>1</v>
      </c>
      <c r="X40" s="76">
        <f>分析係数表!E43</f>
        <v>0.18678780412688636</v>
      </c>
      <c r="Y40" s="89">
        <f>ROUND(S40*X40,0)</f>
        <v>1</v>
      </c>
    </row>
    <row r="41" spans="1:25" x14ac:dyDescent="0.2">
      <c r="A41" s="6" t="s">
        <v>341</v>
      </c>
      <c r="B41" s="5" t="s">
        <v>42</v>
      </c>
      <c r="C41" s="90"/>
      <c r="D41" s="76">
        <f>投入係数表!AF41</f>
        <v>2.5950434669780721E-4</v>
      </c>
      <c r="E41" s="77">
        <f>$C$34*D41</f>
        <v>2.5950434669780722E-2</v>
      </c>
      <c r="F41" s="76">
        <f>分析係数表!C44</f>
        <v>0.46624741283235149</v>
      </c>
      <c r="G41" s="77">
        <f>E41*F41</f>
        <v>1.209932302666022E-2</v>
      </c>
      <c r="H41" s="77">
        <v>1.6658051912336647E-2</v>
      </c>
      <c r="I41" s="77">
        <f>C41+H41</f>
        <v>1.6658051912336647E-2</v>
      </c>
      <c r="J41" s="76">
        <f>分析係数表!G44</f>
        <v>0.26671004927024261</v>
      </c>
      <c r="K41" s="78">
        <f>I41*J41</f>
        <v>4.4428698462855663E-3</v>
      </c>
      <c r="L41" s="79"/>
      <c r="M41" s="80"/>
      <c r="N41" s="81">
        <f>分析係数表!H44</f>
        <v>0.11393143690736689</v>
      </c>
      <c r="O41" s="82">
        <f t="shared" si="4"/>
        <v>3.702007716911401</v>
      </c>
      <c r="P41" s="76">
        <f>分析係数表!C44</f>
        <v>0.46624741283235149</v>
      </c>
      <c r="Q41" s="82">
        <f>O41*P41</f>
        <v>1.726051520295341</v>
      </c>
      <c r="R41" s="83">
        <v>1.7537699378864238</v>
      </c>
      <c r="S41" s="84">
        <f>I41+R41</f>
        <v>1.7704279897987605</v>
      </c>
      <c r="T41" s="85">
        <f>分析係数表!F44</f>
        <v>0.51538533048247648</v>
      </c>
      <c r="U41" s="86">
        <f>S41*T41</f>
        <v>0.91245261461786065</v>
      </c>
      <c r="V41" s="87">
        <f>分析係数表!D44</f>
        <v>0.23854234451984754</v>
      </c>
      <c r="W41" s="88">
        <f>ROUND(S41*V41,0)</f>
        <v>0</v>
      </c>
      <c r="X41" s="76">
        <f>分析係数表!E44</f>
        <v>0.16891326578042204</v>
      </c>
      <c r="Y41" s="89">
        <f>ROUND(S41*X41,0)</f>
        <v>0</v>
      </c>
    </row>
    <row r="42" spans="1:25" x14ac:dyDescent="0.2">
      <c r="A42" s="6" t="s">
        <v>342</v>
      </c>
      <c r="B42" s="5" t="s">
        <v>279</v>
      </c>
      <c r="C42" s="90"/>
      <c r="D42" s="76">
        <f>投入係数表!AF42</f>
        <v>4.2818217205138186E-3</v>
      </c>
      <c r="E42" s="77">
        <f>$C$34*D42</f>
        <v>0.42818217205138187</v>
      </c>
      <c r="F42" s="76">
        <f>分析係数表!C45</f>
        <v>1</v>
      </c>
      <c r="G42" s="77">
        <f>E42*F42</f>
        <v>0.42818217205138187</v>
      </c>
      <c r="H42" s="77">
        <v>0.4729589396359038</v>
      </c>
      <c r="I42" s="77">
        <f>C42+H42</f>
        <v>0.4729589396359038</v>
      </c>
      <c r="J42" s="76">
        <f>分析係数表!G45</f>
        <v>0</v>
      </c>
      <c r="K42" s="78">
        <f>I42*J42</f>
        <v>0</v>
      </c>
      <c r="L42" s="79"/>
      <c r="M42" s="80"/>
      <c r="N42" s="81">
        <f>分析係数表!H45</f>
        <v>0</v>
      </c>
      <c r="O42" s="82">
        <f t="shared" si="4"/>
        <v>0</v>
      </c>
      <c r="P42" s="76">
        <f>分析係数表!C45</f>
        <v>1</v>
      </c>
      <c r="Q42" s="82">
        <f>O42*P42</f>
        <v>0</v>
      </c>
      <c r="R42" s="83">
        <v>7.3479890718807409E-2</v>
      </c>
      <c r="S42" s="84">
        <f>I42+R42</f>
        <v>0.54643883035471119</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投入係数表!AF43</f>
        <v>1.3104969508239262E-2</v>
      </c>
      <c r="E43" s="77">
        <f>$C$34*D43</f>
        <v>1.3104969508239261</v>
      </c>
      <c r="F43" s="76">
        <f>分析係数表!C46</f>
        <v>1</v>
      </c>
      <c r="G43" s="77">
        <f>E43*F43</f>
        <v>1.3104969508239261</v>
      </c>
      <c r="H43" s="77">
        <v>1.390131215183388</v>
      </c>
      <c r="I43" s="77">
        <f>C43+H43</f>
        <v>1.390131215183388</v>
      </c>
      <c r="J43" s="76">
        <f>分析係数表!G46</f>
        <v>9.2005076142131978E-3</v>
      </c>
      <c r="K43" s="78">
        <f>I43*J43</f>
        <v>1.2789912830050206E-2</v>
      </c>
      <c r="L43" s="79"/>
      <c r="M43" s="80"/>
      <c r="N43" s="81">
        <f>分析係数表!H46</f>
        <v>5.6971329181394824E-2</v>
      </c>
      <c r="O43" s="82">
        <f t="shared" si="4"/>
        <v>1.8511861694828309</v>
      </c>
      <c r="P43" s="76">
        <f>分析係数表!C46</f>
        <v>1</v>
      </c>
      <c r="Q43" s="82">
        <f>O43*P43</f>
        <v>1.8511861694828309</v>
      </c>
      <c r="R43" s="83">
        <v>1.9546768864608743</v>
      </c>
      <c r="S43" s="84">
        <f>I43+R43</f>
        <v>3.3448081016442623</v>
      </c>
      <c r="T43" s="85">
        <f>分析係数表!F46</f>
        <v>0.31329314720812185</v>
      </c>
      <c r="U43" s="86">
        <f>S43*T43</f>
        <v>1.0479054569713544</v>
      </c>
      <c r="V43" s="87">
        <f>分析係数表!D46</f>
        <v>4.7588832487309646E-4</v>
      </c>
      <c r="W43" s="88">
        <f>ROUND(S43*V43,0)</f>
        <v>0</v>
      </c>
      <c r="X43" s="76">
        <f>分析係数表!E46</f>
        <v>1.4276649746192893E-3</v>
      </c>
      <c r="Y43" s="89">
        <f>ROUND(S43*X43,0)</f>
        <v>0</v>
      </c>
    </row>
    <row r="44" spans="1:25" x14ac:dyDescent="0.2">
      <c r="A44" s="192">
        <v>40</v>
      </c>
      <c r="B44" s="14" t="s">
        <v>151</v>
      </c>
      <c r="C44" s="197">
        <f>SUM(C5:C43)</f>
        <v>100</v>
      </c>
      <c r="D44" s="92">
        <f>投入係数表!AF44</f>
        <v>0.26871675100557935</v>
      </c>
      <c r="E44" s="91">
        <f>SUM(E5:E43)</f>
        <v>26.871675100557933</v>
      </c>
      <c r="F44" s="92">
        <f>分析係数表!C47</f>
        <v>0.45905743405002397</v>
      </c>
      <c r="G44" s="91">
        <f>SUM(G5:G43)</f>
        <v>10.978923486868164</v>
      </c>
      <c r="H44" s="91">
        <f>SUM(H5:H43)</f>
        <v>12.893989399164829</v>
      </c>
      <c r="I44" s="91">
        <f>SUM(I5:I43)</f>
        <v>112.89398939916482</v>
      </c>
      <c r="J44" s="92">
        <f>分析係数表!G47</f>
        <v>0.28709558230423765</v>
      </c>
      <c r="K44" s="93">
        <f>SUM(K5:K43)</f>
        <v>51.795899626138691</v>
      </c>
      <c r="L44" s="94">
        <f>最終需要_まとめ!$L$33</f>
        <v>0.62733333333333341</v>
      </c>
      <c r="M44" s="91">
        <f>K44*L44</f>
        <v>32.493294365464344</v>
      </c>
      <c r="N44" s="95">
        <f>分析係数表!H47</f>
        <v>1</v>
      </c>
      <c r="O44" s="96">
        <f>SUM(O5:O43)</f>
        <v>32.493294365464344</v>
      </c>
      <c r="P44" s="92">
        <f>分析係数表!C47</f>
        <v>0.45905743405002397</v>
      </c>
      <c r="Q44" s="96">
        <f>SUM(Q5:Q43)</f>
        <v>15.760981408248405</v>
      </c>
      <c r="R44" s="91">
        <f>SUM(R5:R43)</f>
        <v>18.536915377583028</v>
      </c>
      <c r="S44" s="97">
        <f>SUM(S5:S43)</f>
        <v>131.43090477674787</v>
      </c>
      <c r="T44" s="98">
        <f>分析係数表!F47</f>
        <v>0.51476641739392903</v>
      </c>
      <c r="U44" s="99">
        <f>SUM(U5:U43)</f>
        <v>90.150368344092385</v>
      </c>
      <c r="V44" s="100">
        <f>分析係数表!D47</f>
        <v>0.1047101618971789</v>
      </c>
      <c r="W44" s="101">
        <f>SUM(W5:W43)</f>
        <v>15</v>
      </c>
      <c r="X44" s="92">
        <f>分析係数表!E47</f>
        <v>8.1677152774525266E-2</v>
      </c>
      <c r="Y44" s="102">
        <f>SUM(Y5:Y43)</f>
        <v>13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290</v>
      </c>
      <c r="S2" s="3" t="s">
        <v>153</v>
      </c>
      <c r="U2" s="64" t="s">
        <v>210</v>
      </c>
      <c r="W2" s="3" t="s">
        <v>130</v>
      </c>
      <c r="Y2" s="3" t="s">
        <v>154</v>
      </c>
    </row>
    <row r="3" spans="1:25" ht="44" x14ac:dyDescent="0.2">
      <c r="B3" s="65"/>
      <c r="C3" s="66" t="s">
        <v>228</v>
      </c>
      <c r="D3" s="66" t="s">
        <v>232</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投入係数表!AG5</f>
        <v>0</v>
      </c>
      <c r="E5" s="77">
        <f t="shared" ref="E5:E38" si="0">$C$35*D5</f>
        <v>0</v>
      </c>
      <c r="F5" s="76">
        <f>分析係数表!C8</f>
        <v>0.32915796798886565</v>
      </c>
      <c r="G5" s="77">
        <f t="shared" ref="G5:G38" si="1">E5*F5</f>
        <v>0</v>
      </c>
      <c r="H5" s="77">
        <f t="array" ref="H5:H43">MMULT(逆行列係数!C5:AO43,'31'!G5:G43)</f>
        <v>3.9731302311379474E-3</v>
      </c>
      <c r="I5" s="77">
        <f t="shared" ref="I5:I38" si="2">C5+H5</f>
        <v>3.9731302311379474E-3</v>
      </c>
      <c r="J5" s="76">
        <f>分析係数表!G8</f>
        <v>0.11991869918699187</v>
      </c>
      <c r="K5" s="78">
        <f t="shared" ref="K5:K38" si="3">I5*J5</f>
        <v>4.7645260901857498E-4</v>
      </c>
      <c r="L5" s="79" t="s">
        <v>188</v>
      </c>
      <c r="M5" s="80" t="s">
        <v>188</v>
      </c>
      <c r="N5" s="81">
        <f>分析係数表!H8</f>
        <v>1.1827414015597823E-2</v>
      </c>
      <c r="O5" s="82">
        <f t="shared" ref="O5:O43" si="4">$M$44*N5</f>
        <v>0.26268879645416371</v>
      </c>
      <c r="P5" s="76">
        <f>分析係数表!C8</f>
        <v>0.32915796798886565</v>
      </c>
      <c r="Q5" s="82">
        <f t="shared" ref="Q5:Q38" si="5">O5*P5</f>
        <v>8.6466110454293268E-2</v>
      </c>
      <c r="R5" s="83">
        <f t="array" ref="R5:R43">MMULT(逆行列係数!C5:AO43,'31'!Q5:Q43)</f>
        <v>0.11087251782054158</v>
      </c>
      <c r="S5" s="84">
        <f t="shared" ref="S5:S38" si="6">I5+R5</f>
        <v>0.11484564805167953</v>
      </c>
      <c r="T5" s="85">
        <f>分析係数表!F8</f>
        <v>0.45172764227642276</v>
      </c>
      <c r="U5" s="86">
        <f t="shared" ref="U5:U38" si="7">S5*T5</f>
        <v>5.1878953820093041E-2</v>
      </c>
      <c r="V5" s="87">
        <f>分析係数表!D8</f>
        <v>0.19461382113821138</v>
      </c>
      <c r="W5" s="88">
        <f t="shared" ref="W5:W38" si="8">ROUND(S5*V5,0)</f>
        <v>0</v>
      </c>
      <c r="X5" s="76">
        <f>分析係数表!E8</f>
        <v>6.0467479674796751E-2</v>
      </c>
      <c r="Y5" s="89">
        <f t="shared" ref="Y5:Y38" si="9">ROUND(S5*X5,0)</f>
        <v>0</v>
      </c>
    </row>
    <row r="6" spans="1:25" x14ac:dyDescent="0.2">
      <c r="A6" s="6" t="s">
        <v>220</v>
      </c>
      <c r="B6" s="5" t="s">
        <v>266</v>
      </c>
      <c r="C6" s="90"/>
      <c r="D6" s="76">
        <f>投入係数表!AG6</f>
        <v>0</v>
      </c>
      <c r="E6" s="77">
        <f t="shared" si="0"/>
        <v>0</v>
      </c>
      <c r="F6" s="76">
        <f>分析係数表!C9</f>
        <v>0.9329896907216495</v>
      </c>
      <c r="G6" s="77">
        <f t="shared" si="1"/>
        <v>0</v>
      </c>
      <c r="H6" s="77">
        <v>3.3772646594011344E-3</v>
      </c>
      <c r="I6" s="77">
        <f t="shared" si="2"/>
        <v>3.3772646594011344E-3</v>
      </c>
      <c r="J6" s="76">
        <f>分析係数表!G9</f>
        <v>0.24615384615384617</v>
      </c>
      <c r="K6" s="78">
        <f t="shared" si="3"/>
        <v>8.3132668539104857E-4</v>
      </c>
      <c r="L6" s="79"/>
      <c r="M6" s="80"/>
      <c r="N6" s="81">
        <f>分析係数表!H9</f>
        <v>6.1718004825225836E-4</v>
      </c>
      <c r="O6" s="82">
        <f t="shared" si="4"/>
        <v>1.3707669644192602E-2</v>
      </c>
      <c r="P6" s="76">
        <f>分析係数表!C9</f>
        <v>0.9329896907216495</v>
      </c>
      <c r="Q6" s="82">
        <f t="shared" si="5"/>
        <v>1.2789114461849799E-2</v>
      </c>
      <c r="R6" s="83">
        <v>1.6664092313639061E-2</v>
      </c>
      <c r="S6" s="84">
        <f t="shared" si="6"/>
        <v>2.0041356973040197E-2</v>
      </c>
      <c r="T6" s="85">
        <f>分析係数表!F9</f>
        <v>0.67179487179487174</v>
      </c>
      <c r="U6" s="86">
        <f t="shared" si="7"/>
        <v>1.3463680838298797E-2</v>
      </c>
      <c r="V6" s="87">
        <f>分析係数表!D9</f>
        <v>0.1076923076923077</v>
      </c>
      <c r="W6" s="88">
        <f t="shared" si="8"/>
        <v>0</v>
      </c>
      <c r="X6" s="76">
        <f>分析係数表!E9</f>
        <v>3.0769230769230771E-2</v>
      </c>
      <c r="Y6" s="89">
        <f t="shared" si="9"/>
        <v>0</v>
      </c>
    </row>
    <row r="7" spans="1:25" x14ac:dyDescent="0.2">
      <c r="A7" s="6" t="s">
        <v>221</v>
      </c>
      <c r="B7" s="5" t="s">
        <v>267</v>
      </c>
      <c r="C7" s="90"/>
      <c r="D7" s="76">
        <f>投入係数表!AG7</f>
        <v>0</v>
      </c>
      <c r="E7" s="77">
        <f t="shared" si="0"/>
        <v>0</v>
      </c>
      <c r="F7" s="76">
        <f>分析係数表!C10</f>
        <v>0</v>
      </c>
      <c r="G7" s="77">
        <f t="shared" si="1"/>
        <v>0</v>
      </c>
      <c r="H7" s="77">
        <v>0</v>
      </c>
      <c r="I7" s="77">
        <f t="shared" si="2"/>
        <v>0</v>
      </c>
      <c r="J7" s="76">
        <f>分析係数表!G10</f>
        <v>0</v>
      </c>
      <c r="K7" s="78">
        <f t="shared" si="3"/>
        <v>0</v>
      </c>
      <c r="L7" s="79"/>
      <c r="M7" s="80"/>
      <c r="N7" s="81">
        <f>分析係数表!H10</f>
        <v>1.2006957302362117E-3</v>
      </c>
      <c r="O7" s="82">
        <f t="shared" si="4"/>
        <v>2.6667648216883791E-2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222</v>
      </c>
      <c r="B8" s="5" t="s">
        <v>27</v>
      </c>
      <c r="C8" s="90"/>
      <c r="D8" s="76">
        <f>投入係数表!AG8</f>
        <v>0</v>
      </c>
      <c r="E8" s="77">
        <f t="shared" si="0"/>
        <v>0</v>
      </c>
      <c r="F8" s="76">
        <f>分析係数表!C11</f>
        <v>2.4090210148641766E-2</v>
      </c>
      <c r="G8" s="77">
        <f t="shared" si="1"/>
        <v>0</v>
      </c>
      <c r="H8" s="77">
        <v>6.5024400361997305E-4</v>
      </c>
      <c r="I8" s="77">
        <f t="shared" si="2"/>
        <v>6.5024400361997305E-4</v>
      </c>
      <c r="J8" s="76">
        <f>分析係数表!G11</f>
        <v>0.35</v>
      </c>
      <c r="K8" s="78">
        <f t="shared" si="3"/>
        <v>2.2758540126699054E-4</v>
      </c>
      <c r="L8" s="79"/>
      <c r="M8" s="80"/>
      <c r="N8" s="81">
        <f>分析係数表!H11</f>
        <v>-2.2442910845536666E-5</v>
      </c>
      <c r="O8" s="82">
        <f t="shared" si="4"/>
        <v>-4.9846071433427646E-4</v>
      </c>
      <c r="P8" s="76">
        <f>分析係数表!C11</f>
        <v>2.4090210148641766E-2</v>
      </c>
      <c r="Q8" s="82">
        <f t="shared" si="5"/>
        <v>-1.2008023359154811E-5</v>
      </c>
      <c r="R8" s="83">
        <v>2.2608485581232384E-3</v>
      </c>
      <c r="S8" s="84">
        <f t="shared" si="6"/>
        <v>2.9110925617432115E-3</v>
      </c>
      <c r="T8" s="85">
        <f>分析係数表!F11</f>
        <v>0.57857142857142863</v>
      </c>
      <c r="U8" s="86">
        <f t="shared" si="7"/>
        <v>1.6842749821514298E-3</v>
      </c>
      <c r="V8" s="87">
        <f>分析係数表!D11</f>
        <v>7.1428571428571426E-3</v>
      </c>
      <c r="W8" s="88">
        <f t="shared" si="8"/>
        <v>0</v>
      </c>
      <c r="X8" s="76">
        <f>分析係数表!E11</f>
        <v>7.1428571428571426E-3</v>
      </c>
      <c r="Y8" s="89">
        <f t="shared" si="9"/>
        <v>0</v>
      </c>
    </row>
    <row r="9" spans="1:25" x14ac:dyDescent="0.2">
      <c r="A9" s="6" t="s">
        <v>223</v>
      </c>
      <c r="B9" s="5" t="s">
        <v>191</v>
      </c>
      <c r="C9" s="90"/>
      <c r="D9" s="76">
        <f>投入係数表!AG9</f>
        <v>0</v>
      </c>
      <c r="E9" s="77">
        <f t="shared" si="0"/>
        <v>0</v>
      </c>
      <c r="F9" s="76">
        <f>分析係数表!C12</f>
        <v>6.9119669876203549E-2</v>
      </c>
      <c r="G9" s="77">
        <f t="shared" si="1"/>
        <v>0</v>
      </c>
      <c r="H9" s="77">
        <v>2.7161526820091986E-3</v>
      </c>
      <c r="I9" s="77">
        <f t="shared" si="2"/>
        <v>2.7161526820091986E-3</v>
      </c>
      <c r="J9" s="76">
        <f>分析係数表!G12</f>
        <v>0.14290902487742874</v>
      </c>
      <c r="K9" s="78">
        <f t="shared" si="3"/>
        <v>3.8816273120414736E-4</v>
      </c>
      <c r="L9" s="79"/>
      <c r="M9" s="80"/>
      <c r="N9" s="81">
        <f>分析係数表!H12</f>
        <v>9.3328844751164222E-2</v>
      </c>
      <c r="O9" s="82">
        <f t="shared" si="4"/>
        <v>2.0728488805590883</v>
      </c>
      <c r="P9" s="76">
        <f>分析係数表!C12</f>
        <v>6.9119669876203549E-2</v>
      </c>
      <c r="Q9" s="82">
        <f t="shared" si="5"/>
        <v>0.14327463032750226</v>
      </c>
      <c r="R9" s="83">
        <v>0.15880044486823144</v>
      </c>
      <c r="S9" s="84">
        <f t="shared" si="6"/>
        <v>0.16151659755024064</v>
      </c>
      <c r="T9" s="85">
        <f>分析係数表!F12</f>
        <v>0.29616851280188849</v>
      </c>
      <c r="U9" s="86">
        <f t="shared" si="7"/>
        <v>4.7836130489275916E-2</v>
      </c>
      <c r="V9" s="87">
        <f>分析係数表!D12</f>
        <v>3.0506627928091518E-2</v>
      </c>
      <c r="W9" s="88">
        <f t="shared" si="8"/>
        <v>0</v>
      </c>
      <c r="X9" s="76">
        <f>分析係数表!E12</f>
        <v>2.6874886508080623E-2</v>
      </c>
      <c r="Y9" s="89">
        <f t="shared" si="9"/>
        <v>0</v>
      </c>
    </row>
    <row r="10" spans="1:25" x14ac:dyDescent="0.2">
      <c r="A10" s="6" t="s">
        <v>224</v>
      </c>
      <c r="B10" s="5" t="s">
        <v>28</v>
      </c>
      <c r="C10" s="90"/>
      <c r="D10" s="76">
        <f>投入係数表!AG10</f>
        <v>0</v>
      </c>
      <c r="E10" s="77">
        <f t="shared" si="0"/>
        <v>0</v>
      </c>
      <c r="F10" s="76">
        <f>分析係数表!C13</f>
        <v>0</v>
      </c>
      <c r="G10" s="77">
        <f t="shared" si="1"/>
        <v>0</v>
      </c>
      <c r="H10" s="77">
        <v>0</v>
      </c>
      <c r="I10" s="77">
        <f t="shared" si="2"/>
        <v>0</v>
      </c>
      <c r="J10" s="76">
        <f>分析係数表!G13</f>
        <v>0.24503449717750367</v>
      </c>
      <c r="K10" s="78">
        <f t="shared" si="3"/>
        <v>0</v>
      </c>
      <c r="L10" s="79"/>
      <c r="M10" s="80"/>
      <c r="N10" s="81">
        <f>分析係数表!H13</f>
        <v>1.4329798574875161E-2</v>
      </c>
      <c r="O10" s="82">
        <f t="shared" si="4"/>
        <v>0.31826716610243549</v>
      </c>
      <c r="P10" s="76">
        <f>分析係数表!C13</f>
        <v>0</v>
      </c>
      <c r="Q10" s="82">
        <f t="shared" si="5"/>
        <v>0</v>
      </c>
      <c r="R10" s="83">
        <v>0</v>
      </c>
      <c r="S10" s="84">
        <f t="shared" si="6"/>
        <v>0</v>
      </c>
      <c r="T10" s="85">
        <f>分析係数表!F13</f>
        <v>0.38229144888145516</v>
      </c>
      <c r="U10" s="86">
        <f t="shared" si="7"/>
        <v>0</v>
      </c>
      <c r="V10" s="87">
        <f>分析係数表!D13</f>
        <v>0.18806188584570355</v>
      </c>
      <c r="W10" s="88">
        <f t="shared" si="8"/>
        <v>0</v>
      </c>
      <c r="X10" s="76">
        <f>分析係数表!E13</f>
        <v>0.14384277650010455</v>
      </c>
      <c r="Y10" s="89">
        <f t="shared" si="9"/>
        <v>0</v>
      </c>
    </row>
    <row r="11" spans="1:25" x14ac:dyDescent="0.2">
      <c r="A11" s="6" t="s">
        <v>225</v>
      </c>
      <c r="B11" s="5" t="s">
        <v>268</v>
      </c>
      <c r="C11" s="90"/>
      <c r="D11" s="76">
        <f>投入係数表!AG11</f>
        <v>1.4018691588785047E-2</v>
      </c>
      <c r="E11" s="77">
        <f t="shared" si="0"/>
        <v>1.4018691588785046</v>
      </c>
      <c r="F11" s="76">
        <f>分析係数表!C14</f>
        <v>0.13476611883691525</v>
      </c>
      <c r="G11" s="77">
        <f t="shared" si="1"/>
        <v>0.18892446565922696</v>
      </c>
      <c r="H11" s="77">
        <v>0.22514935901835512</v>
      </c>
      <c r="I11" s="77">
        <f t="shared" si="2"/>
        <v>0.22514935901835512</v>
      </c>
      <c r="J11" s="76">
        <f>分析係数表!G14</f>
        <v>0.15992647058823528</v>
      </c>
      <c r="K11" s="78">
        <f t="shared" si="3"/>
        <v>3.6007342343008994E-2</v>
      </c>
      <c r="L11" s="79"/>
      <c r="M11" s="80"/>
      <c r="N11" s="81">
        <f>分析係数表!H14</f>
        <v>1.1894742748134433E-3</v>
      </c>
      <c r="O11" s="82">
        <f t="shared" si="4"/>
        <v>2.6418417859716652E-2</v>
      </c>
      <c r="P11" s="76">
        <f>分析係数表!C14</f>
        <v>0.13476611883691525</v>
      </c>
      <c r="Q11" s="82">
        <f t="shared" si="5"/>
        <v>3.5603076407658583E-3</v>
      </c>
      <c r="R11" s="83">
        <v>3.5618923822266196E-2</v>
      </c>
      <c r="S11" s="84">
        <f t="shared" si="6"/>
        <v>0.26076828284062131</v>
      </c>
      <c r="T11" s="85">
        <f>分析係数表!F14</f>
        <v>0.29852941176470588</v>
      </c>
      <c r="U11" s="86">
        <f t="shared" si="7"/>
        <v>7.7847002083303127E-2</v>
      </c>
      <c r="V11" s="87">
        <f>分析係数表!D14</f>
        <v>5.2205882352941178E-2</v>
      </c>
      <c r="W11" s="88">
        <f t="shared" si="8"/>
        <v>0</v>
      </c>
      <c r="X11" s="76">
        <f>分析係数表!E14</f>
        <v>3.6397058823529414E-2</v>
      </c>
      <c r="Y11" s="89">
        <f t="shared" si="9"/>
        <v>0</v>
      </c>
    </row>
    <row r="12" spans="1:25" x14ac:dyDescent="0.2">
      <c r="A12" s="6" t="s">
        <v>226</v>
      </c>
      <c r="B12" s="5" t="s">
        <v>29</v>
      </c>
      <c r="C12" s="90"/>
      <c r="D12" s="76">
        <f>投入係数表!AG12</f>
        <v>0</v>
      </c>
      <c r="E12" s="77">
        <f t="shared" si="0"/>
        <v>0</v>
      </c>
      <c r="F12" s="76">
        <f>分析係数表!C15</f>
        <v>0</v>
      </c>
      <c r="G12" s="77">
        <f t="shared" si="1"/>
        <v>0</v>
      </c>
      <c r="H12" s="77">
        <v>0</v>
      </c>
      <c r="I12" s="77">
        <f t="shared" si="2"/>
        <v>0</v>
      </c>
      <c r="J12" s="76">
        <f>分析係数表!G15</f>
        <v>9.5137420718816063E-2</v>
      </c>
      <c r="K12" s="78">
        <f t="shared" si="3"/>
        <v>0</v>
      </c>
      <c r="L12" s="79"/>
      <c r="M12" s="80"/>
      <c r="N12" s="81">
        <f>分析係数表!H15</f>
        <v>8.595634853840543E-3</v>
      </c>
      <c r="O12" s="82">
        <f t="shared" si="4"/>
        <v>0.19091045359002787</v>
      </c>
      <c r="P12" s="76">
        <f>分析係数表!C15</f>
        <v>0</v>
      </c>
      <c r="Q12" s="82">
        <f t="shared" si="5"/>
        <v>0</v>
      </c>
      <c r="R12" s="83">
        <v>0</v>
      </c>
      <c r="S12" s="84">
        <f t="shared" si="6"/>
        <v>0</v>
      </c>
      <c r="T12" s="85">
        <f>分析係数表!F15</f>
        <v>0.30443974630021142</v>
      </c>
      <c r="U12" s="86">
        <f t="shared" si="7"/>
        <v>0</v>
      </c>
      <c r="V12" s="87">
        <f>分析係数表!D15</f>
        <v>2.5369978858350951E-2</v>
      </c>
      <c r="W12" s="88">
        <f t="shared" si="8"/>
        <v>0</v>
      </c>
      <c r="X12" s="76">
        <f>分析係数表!E15</f>
        <v>2.1141649048625793E-2</v>
      </c>
      <c r="Y12" s="89">
        <f t="shared" si="9"/>
        <v>0</v>
      </c>
    </row>
    <row r="13" spans="1:25" x14ac:dyDescent="0.2">
      <c r="A13" s="6" t="s">
        <v>227</v>
      </c>
      <c r="B13" s="5" t="s">
        <v>30</v>
      </c>
      <c r="C13" s="90"/>
      <c r="D13" s="76">
        <f>投入係数表!AG13</f>
        <v>0</v>
      </c>
      <c r="E13" s="77">
        <f t="shared" si="0"/>
        <v>0</v>
      </c>
      <c r="F13" s="76">
        <f>分析係数表!C16</f>
        <v>4.9817336433078729E-2</v>
      </c>
      <c r="G13" s="77">
        <f t="shared" si="1"/>
        <v>0</v>
      </c>
      <c r="H13" s="77">
        <v>3.5394211678190252E-3</v>
      </c>
      <c r="I13" s="77">
        <f t="shared" si="2"/>
        <v>3.5394211678190252E-3</v>
      </c>
      <c r="J13" s="76">
        <f>分析係数表!G16</f>
        <v>3.313253012048193E-2</v>
      </c>
      <c r="K13" s="78">
        <f t="shared" si="3"/>
        <v>1.1726997845183518E-4</v>
      </c>
      <c r="L13" s="79"/>
      <c r="M13" s="80"/>
      <c r="N13" s="81">
        <f>分析係数表!H16</f>
        <v>1.6966840599225718E-2</v>
      </c>
      <c r="O13" s="82">
        <f t="shared" si="4"/>
        <v>0.37683630003671298</v>
      </c>
      <c r="P13" s="76">
        <f>分析係数表!C16</f>
        <v>4.9817336433078729E-2</v>
      </c>
      <c r="Q13" s="82">
        <f t="shared" si="5"/>
        <v>1.877298073912553E-2</v>
      </c>
      <c r="R13" s="83">
        <v>2.2878247850101403E-2</v>
      </c>
      <c r="S13" s="84">
        <f t="shared" si="6"/>
        <v>2.6417669017920427E-2</v>
      </c>
      <c r="T13" s="85">
        <f>分析係数表!F16</f>
        <v>0.28614457831325302</v>
      </c>
      <c r="U13" s="86">
        <f t="shared" si="7"/>
        <v>7.5592727611519294E-3</v>
      </c>
      <c r="V13" s="87">
        <f>分析係数表!D16</f>
        <v>3.0120481927710843E-2</v>
      </c>
      <c r="W13" s="88">
        <f t="shared" si="8"/>
        <v>0</v>
      </c>
      <c r="X13" s="76">
        <f>分析係数表!E16</f>
        <v>1.8072289156626505E-2</v>
      </c>
      <c r="Y13" s="89">
        <f t="shared" si="9"/>
        <v>0</v>
      </c>
    </row>
    <row r="14" spans="1:25" x14ac:dyDescent="0.2">
      <c r="A14" s="6" t="s">
        <v>2</v>
      </c>
      <c r="B14" s="5" t="s">
        <v>365</v>
      </c>
      <c r="C14" s="90"/>
      <c r="D14" s="76">
        <f>投入係数表!AG14</f>
        <v>7.0093457943925233E-3</v>
      </c>
      <c r="E14" s="77">
        <f t="shared" si="0"/>
        <v>0.7009345794392523</v>
      </c>
      <c r="F14" s="76">
        <f>分析係数表!C17</f>
        <v>0.15217391304347827</v>
      </c>
      <c r="G14" s="77">
        <f t="shared" si="1"/>
        <v>0.10666395774075579</v>
      </c>
      <c r="H14" s="77">
        <v>0.1531894008750142</v>
      </c>
      <c r="I14" s="77">
        <f t="shared" si="2"/>
        <v>0.1531894008750142</v>
      </c>
      <c r="J14" s="76">
        <f>分析係数表!G17</f>
        <v>0.21460800902425267</v>
      </c>
      <c r="K14" s="78">
        <f t="shared" si="3"/>
        <v>3.2875672325404906E-2</v>
      </c>
      <c r="L14" s="79"/>
      <c r="M14" s="80"/>
      <c r="N14" s="81">
        <f>分析係数表!H17</f>
        <v>2.9400213207653033E-3</v>
      </c>
      <c r="O14" s="82">
        <f t="shared" si="4"/>
        <v>6.5298353577790222E-2</v>
      </c>
      <c r="P14" s="76">
        <f>分析係数表!C17</f>
        <v>0.15217391304347827</v>
      </c>
      <c r="Q14" s="82">
        <f t="shared" si="5"/>
        <v>9.9367059792289467E-3</v>
      </c>
      <c r="R14" s="83">
        <v>2.5381505544072473E-2</v>
      </c>
      <c r="S14" s="84">
        <f t="shared" si="6"/>
        <v>0.17857090641908668</v>
      </c>
      <c r="T14" s="85">
        <f>分析係数表!F17</f>
        <v>0.3288212069937958</v>
      </c>
      <c r="U14" s="86">
        <f t="shared" si="7"/>
        <v>5.8717900982700244E-2</v>
      </c>
      <c r="V14" s="87">
        <f>分析係数表!D17</f>
        <v>7.4732092498589961E-2</v>
      </c>
      <c r="W14" s="88">
        <f t="shared" si="8"/>
        <v>0</v>
      </c>
      <c r="X14" s="76">
        <f>分析係数表!E17</f>
        <v>6.9655950366610264E-2</v>
      </c>
      <c r="Y14" s="89">
        <f t="shared" si="9"/>
        <v>0</v>
      </c>
    </row>
    <row r="15" spans="1:25" x14ac:dyDescent="0.2">
      <c r="A15" s="6" t="s">
        <v>3</v>
      </c>
      <c r="B15" s="5" t="s">
        <v>31</v>
      </c>
      <c r="C15" s="90"/>
      <c r="D15" s="76">
        <f>投入係数表!AG15</f>
        <v>0</v>
      </c>
      <c r="E15" s="77">
        <f t="shared" si="0"/>
        <v>0</v>
      </c>
      <c r="F15" s="76">
        <f>分析係数表!C18</f>
        <v>0.51625386996904021</v>
      </c>
      <c r="G15" s="77">
        <f t="shared" si="1"/>
        <v>0</v>
      </c>
      <c r="H15" s="77">
        <v>2.5527124787056186E-2</v>
      </c>
      <c r="I15" s="77">
        <f t="shared" si="2"/>
        <v>2.5527124787056186E-2</v>
      </c>
      <c r="J15" s="76">
        <f>分析係数表!G18</f>
        <v>0.21552579365079366</v>
      </c>
      <c r="K15" s="78">
        <f t="shared" si="3"/>
        <v>5.501753829353132E-3</v>
      </c>
      <c r="L15" s="79"/>
      <c r="M15" s="80"/>
      <c r="N15" s="81">
        <f>分析係数表!H18</f>
        <v>4.488582169107333E-4</v>
      </c>
      <c r="O15" s="82">
        <f t="shared" si="4"/>
        <v>9.9692142866855283E-3</v>
      </c>
      <c r="P15" s="76">
        <f>分析係数表!C18</f>
        <v>0.51625386996904021</v>
      </c>
      <c r="Q15" s="82">
        <f t="shared" si="5"/>
        <v>5.1466454560520486E-3</v>
      </c>
      <c r="R15" s="83">
        <v>1.6627541327567927E-2</v>
      </c>
      <c r="S15" s="84">
        <f t="shared" si="6"/>
        <v>4.2154666114624109E-2</v>
      </c>
      <c r="T15" s="85">
        <f>分析係数表!F18</f>
        <v>0.45783730158730157</v>
      </c>
      <c r="U15" s="86">
        <f t="shared" si="7"/>
        <v>1.9299978583233162E-2</v>
      </c>
      <c r="V15" s="87">
        <f>分析係数表!D18</f>
        <v>4.1418650793650792E-2</v>
      </c>
      <c r="W15" s="88">
        <f t="shared" si="8"/>
        <v>0</v>
      </c>
      <c r="X15" s="76">
        <f>分析係数表!E18</f>
        <v>3.8690476190476192E-2</v>
      </c>
      <c r="Y15" s="89">
        <f t="shared" si="9"/>
        <v>0</v>
      </c>
    </row>
    <row r="16" spans="1:25" x14ac:dyDescent="0.2">
      <c r="A16" s="6" t="s">
        <v>4</v>
      </c>
      <c r="B16" s="5" t="s">
        <v>32</v>
      </c>
      <c r="C16" s="90"/>
      <c r="D16" s="76">
        <f>投入係数表!AG16</f>
        <v>0</v>
      </c>
      <c r="E16" s="77">
        <f t="shared" si="0"/>
        <v>0</v>
      </c>
      <c r="F16" s="76">
        <f>分析係数表!C19</f>
        <v>8.2563671984326903E-2</v>
      </c>
      <c r="G16" s="77">
        <f t="shared" si="1"/>
        <v>0</v>
      </c>
      <c r="H16" s="77">
        <v>2.854386551985417E-3</v>
      </c>
      <c r="I16" s="77">
        <f t="shared" si="2"/>
        <v>2.854386551985417E-3</v>
      </c>
      <c r="J16" s="76">
        <f>分析係数表!G19</f>
        <v>5.7971014492753624E-2</v>
      </c>
      <c r="K16" s="78">
        <f t="shared" si="3"/>
        <v>1.6547168417306766E-4</v>
      </c>
      <c r="L16" s="79"/>
      <c r="M16" s="80"/>
      <c r="N16" s="81">
        <f>分析係数表!H19</f>
        <v>-1.1221455422768333E-4</v>
      </c>
      <c r="O16" s="82">
        <f t="shared" si="4"/>
        <v>-2.4923035716713821E-3</v>
      </c>
      <c r="P16" s="76">
        <f>分析係数表!C19</f>
        <v>8.2563671984326903E-2</v>
      </c>
      <c r="Q16" s="82">
        <f t="shared" si="5"/>
        <v>-2.0577373457684236E-4</v>
      </c>
      <c r="R16" s="83">
        <v>1.5344644033926805E-3</v>
      </c>
      <c r="S16" s="84">
        <f t="shared" si="6"/>
        <v>4.3888509553780975E-3</v>
      </c>
      <c r="T16" s="85">
        <f>分析係数表!F19</f>
        <v>0.2402745995423341</v>
      </c>
      <c r="U16" s="86">
        <f t="shared" si="7"/>
        <v>1.0545294057544628E-3</v>
      </c>
      <c r="V16" s="87">
        <f>分析係数表!D19</f>
        <v>4.6529366895499621E-2</v>
      </c>
      <c r="W16" s="88">
        <f t="shared" si="8"/>
        <v>0</v>
      </c>
      <c r="X16" s="76">
        <f>分析係数表!E19</f>
        <v>5.1106025934401222E-2</v>
      </c>
      <c r="Y16" s="89">
        <f t="shared" si="9"/>
        <v>0</v>
      </c>
    </row>
    <row r="17" spans="1:25" x14ac:dyDescent="0.2">
      <c r="A17" s="6" t="s">
        <v>5</v>
      </c>
      <c r="B17" s="5" t="s">
        <v>33</v>
      </c>
      <c r="C17" s="90"/>
      <c r="D17" s="76">
        <f>投入係数表!AG17</f>
        <v>0</v>
      </c>
      <c r="E17" s="77">
        <f t="shared" si="0"/>
        <v>0</v>
      </c>
      <c r="F17" s="76">
        <f>分析係数表!C20</f>
        <v>2.7239392352016778E-2</v>
      </c>
      <c r="G17" s="77">
        <f t="shared" si="1"/>
        <v>0</v>
      </c>
      <c r="H17" s="77">
        <v>1.5766448386149786E-3</v>
      </c>
      <c r="I17" s="77">
        <f t="shared" si="2"/>
        <v>1.5766448386149786E-3</v>
      </c>
      <c r="J17" s="76">
        <f>分析係数表!G20</f>
        <v>0.10507246376811594</v>
      </c>
      <c r="K17" s="78">
        <f t="shared" si="3"/>
        <v>1.6566195768055934E-4</v>
      </c>
      <c r="L17" s="79"/>
      <c r="M17" s="80"/>
      <c r="N17" s="81">
        <f>分析係数表!H20</f>
        <v>5.610727711384166E-4</v>
      </c>
      <c r="O17" s="82">
        <f t="shared" si="4"/>
        <v>1.246151785835691E-2</v>
      </c>
      <c r="P17" s="76">
        <f>分析係数表!C20</f>
        <v>2.7239392352016778E-2</v>
      </c>
      <c r="Q17" s="82">
        <f t="shared" si="5"/>
        <v>3.3944417424544771E-4</v>
      </c>
      <c r="R17" s="83">
        <v>1.1274887954628441E-3</v>
      </c>
      <c r="S17" s="84">
        <f t="shared" si="6"/>
        <v>2.7041336340778224E-3</v>
      </c>
      <c r="T17" s="85">
        <f>分析係数表!F20</f>
        <v>0.2318840579710145</v>
      </c>
      <c r="U17" s="86">
        <f t="shared" si="7"/>
        <v>6.2704548036587187E-4</v>
      </c>
      <c r="V17" s="87">
        <f>分析係数表!D20</f>
        <v>0</v>
      </c>
      <c r="W17" s="88">
        <f t="shared" si="8"/>
        <v>0</v>
      </c>
      <c r="X17" s="76">
        <f>分析係数表!E20</f>
        <v>0</v>
      </c>
      <c r="Y17" s="89">
        <f t="shared" si="9"/>
        <v>0</v>
      </c>
    </row>
    <row r="18" spans="1:25" x14ac:dyDescent="0.2">
      <c r="A18" s="6" t="s">
        <v>6</v>
      </c>
      <c r="B18" s="5" t="s">
        <v>34</v>
      </c>
      <c r="C18" s="90"/>
      <c r="D18" s="76">
        <f>投入係数表!AG18</f>
        <v>0</v>
      </c>
      <c r="E18" s="77">
        <f t="shared" si="0"/>
        <v>0</v>
      </c>
      <c r="F18" s="76">
        <f>分析係数表!C21</f>
        <v>0.24117205108940643</v>
      </c>
      <c r="G18" s="77">
        <f t="shared" si="1"/>
        <v>0</v>
      </c>
      <c r="H18" s="77">
        <v>2.2691666949993229E-2</v>
      </c>
      <c r="I18" s="77">
        <f t="shared" si="2"/>
        <v>2.2691666949993229E-2</v>
      </c>
      <c r="J18" s="76">
        <f>分析係数表!G21</f>
        <v>0.28520236087689715</v>
      </c>
      <c r="K18" s="78">
        <f t="shared" si="3"/>
        <v>6.4717169863703289E-3</v>
      </c>
      <c r="L18" s="79"/>
      <c r="M18" s="80"/>
      <c r="N18" s="81">
        <f>分析係数表!H21</f>
        <v>9.4260225551254001E-4</v>
      </c>
      <c r="O18" s="82">
        <f t="shared" si="4"/>
        <v>2.093535000203961E-2</v>
      </c>
      <c r="P18" s="76">
        <f>分析係数表!C21</f>
        <v>0.24117205108940643</v>
      </c>
      <c r="Q18" s="82">
        <f t="shared" si="5"/>
        <v>5.0490213002665017E-3</v>
      </c>
      <c r="R18" s="83">
        <v>1.4866836125809928E-2</v>
      </c>
      <c r="S18" s="84">
        <f t="shared" si="6"/>
        <v>3.7558503075803155E-2</v>
      </c>
      <c r="T18" s="85">
        <f>分析係数表!F21</f>
        <v>0.42559021922428331</v>
      </c>
      <c r="U18" s="86">
        <f t="shared" si="7"/>
        <v>1.5984531557766985E-2</v>
      </c>
      <c r="V18" s="87">
        <f>分析係数表!D21</f>
        <v>8.8743676222596962E-2</v>
      </c>
      <c r="W18" s="88">
        <f t="shared" si="8"/>
        <v>0</v>
      </c>
      <c r="X18" s="76">
        <f>分析係数表!E21</f>
        <v>7.2512647554806076E-2</v>
      </c>
      <c r="Y18" s="89">
        <f t="shared" si="9"/>
        <v>0</v>
      </c>
    </row>
    <row r="19" spans="1:25" x14ac:dyDescent="0.2">
      <c r="A19" s="6" t="s">
        <v>7</v>
      </c>
      <c r="B19" s="5" t="s">
        <v>269</v>
      </c>
      <c r="C19" s="90"/>
      <c r="D19" s="76">
        <f>投入係数表!AG19</f>
        <v>0</v>
      </c>
      <c r="E19" s="77">
        <f t="shared" si="0"/>
        <v>0</v>
      </c>
      <c r="F19" s="76">
        <f>分析係数表!C22</f>
        <v>3.5323801513877262E-2</v>
      </c>
      <c r="G19" s="77">
        <f t="shared" si="1"/>
        <v>0</v>
      </c>
      <c r="H19" s="77">
        <v>3.7252408944605025E-3</v>
      </c>
      <c r="I19" s="77">
        <f t="shared" si="2"/>
        <v>3.7252408944605025E-3</v>
      </c>
      <c r="J19" s="76">
        <f>分析係数表!G22</f>
        <v>0.19469026548672566</v>
      </c>
      <c r="K19" s="78">
        <f t="shared" si="3"/>
        <v>7.2526813874452265E-4</v>
      </c>
      <c r="L19" s="79"/>
      <c r="M19" s="80"/>
      <c r="N19" s="81">
        <f>分析係数表!H22</f>
        <v>4.4885821691073332E-5</v>
      </c>
      <c r="O19" s="82">
        <f t="shared" si="4"/>
        <v>9.9692142866855292E-4</v>
      </c>
      <c r="P19" s="76">
        <f>分析係数表!C22</f>
        <v>3.5323801513877262E-2</v>
      </c>
      <c r="Q19" s="82">
        <f t="shared" si="5"/>
        <v>3.5215054671218915E-5</v>
      </c>
      <c r="R19" s="83">
        <v>4.3221687043381549E-4</v>
      </c>
      <c r="S19" s="84">
        <f t="shared" si="6"/>
        <v>4.1574577648943178E-3</v>
      </c>
      <c r="T19" s="85">
        <f>分析係数表!F22</f>
        <v>0.41199606686332352</v>
      </c>
      <c r="U19" s="86">
        <f t="shared" si="7"/>
        <v>1.7128562472868429E-3</v>
      </c>
      <c r="V19" s="87">
        <f>分析係数表!D22</f>
        <v>8.6529006882989187E-2</v>
      </c>
      <c r="W19" s="88">
        <f t="shared" si="8"/>
        <v>0</v>
      </c>
      <c r="X19" s="76">
        <f>分析係数表!E22</f>
        <v>8.9478859390363819E-2</v>
      </c>
      <c r="Y19" s="89">
        <f t="shared" si="9"/>
        <v>0</v>
      </c>
    </row>
    <row r="20" spans="1:25" x14ac:dyDescent="0.2">
      <c r="A20" s="6" t="s">
        <v>8</v>
      </c>
      <c r="B20" s="5" t="s">
        <v>270</v>
      </c>
      <c r="C20" s="90"/>
      <c r="D20" s="76">
        <f>投入係数表!AG20</f>
        <v>0</v>
      </c>
      <c r="E20" s="77">
        <f t="shared" si="0"/>
        <v>0</v>
      </c>
      <c r="F20" s="76">
        <f>分析係数表!C23</f>
        <v>0</v>
      </c>
      <c r="G20" s="77">
        <f t="shared" si="1"/>
        <v>0</v>
      </c>
      <c r="H20" s="77">
        <v>0</v>
      </c>
      <c r="I20" s="77">
        <f t="shared" si="2"/>
        <v>0</v>
      </c>
      <c r="J20" s="76">
        <f>分析係数表!G23</f>
        <v>0.21571476472560636</v>
      </c>
      <c r="K20" s="78">
        <f t="shared" si="3"/>
        <v>0</v>
      </c>
      <c r="L20" s="79"/>
      <c r="M20" s="80"/>
      <c r="N20" s="81">
        <f>分析係数表!H23</f>
        <v>2.2442910845536666E-5</v>
      </c>
      <c r="O20" s="82">
        <f t="shared" si="4"/>
        <v>4.9846071433427646E-4</v>
      </c>
      <c r="P20" s="76">
        <f>分析係数表!C23</f>
        <v>0</v>
      </c>
      <c r="Q20" s="82">
        <f t="shared" si="5"/>
        <v>0</v>
      </c>
      <c r="R20" s="83">
        <v>0</v>
      </c>
      <c r="S20" s="84">
        <f t="shared" si="6"/>
        <v>0</v>
      </c>
      <c r="T20" s="85">
        <f>分析係数表!F23</f>
        <v>0.43970045825416343</v>
      </c>
      <c r="U20" s="86">
        <f t="shared" si="7"/>
        <v>0</v>
      </c>
      <c r="V20" s="87">
        <f>分析係数表!D23</f>
        <v>2.7830557728847658E-2</v>
      </c>
      <c r="W20" s="88">
        <f t="shared" si="8"/>
        <v>0</v>
      </c>
      <c r="X20" s="76">
        <f>分析係数表!E23</f>
        <v>2.7159941879959765E-2</v>
      </c>
      <c r="Y20" s="89">
        <f t="shared" si="9"/>
        <v>0</v>
      </c>
    </row>
    <row r="21" spans="1:25" x14ac:dyDescent="0.2">
      <c r="A21" s="6" t="s">
        <v>9</v>
      </c>
      <c r="B21" s="5" t="s">
        <v>271</v>
      </c>
      <c r="C21" s="90"/>
      <c r="D21" s="76">
        <f>投入係数表!AG21</f>
        <v>0</v>
      </c>
      <c r="E21" s="77">
        <f t="shared" si="0"/>
        <v>0</v>
      </c>
      <c r="F21" s="76">
        <f>分析係数表!C24</f>
        <v>0.4951060358890701</v>
      </c>
      <c r="G21" s="77">
        <f t="shared" si="1"/>
        <v>0</v>
      </c>
      <c r="H21" s="77">
        <v>2.7350470521925112E-2</v>
      </c>
      <c r="I21" s="77">
        <f t="shared" si="2"/>
        <v>2.7350470521925112E-2</v>
      </c>
      <c r="J21" s="76">
        <f>分析係数表!G24</f>
        <v>0.20816733067729085</v>
      </c>
      <c r="K21" s="78">
        <f t="shared" si="3"/>
        <v>5.6934744413170806E-3</v>
      </c>
      <c r="L21" s="79"/>
      <c r="M21" s="80"/>
      <c r="N21" s="81">
        <f>分析係数表!H24</f>
        <v>3.5908657352858665E-4</v>
      </c>
      <c r="O21" s="82">
        <f t="shared" si="4"/>
        <v>7.9753714293484233E-3</v>
      </c>
      <c r="P21" s="76">
        <f>分析係数表!C24</f>
        <v>0.4951060358890701</v>
      </c>
      <c r="Q21" s="82">
        <f t="shared" si="5"/>
        <v>3.9486545331276447E-3</v>
      </c>
      <c r="R21" s="83">
        <v>1.9365712991319603E-2</v>
      </c>
      <c r="S21" s="84">
        <f t="shared" si="6"/>
        <v>4.6716183513244719E-2</v>
      </c>
      <c r="T21" s="85">
        <f>分析係数表!F24</f>
        <v>0.39043824701195218</v>
      </c>
      <c r="U21" s="86">
        <f t="shared" si="7"/>
        <v>1.8239784797999928E-2</v>
      </c>
      <c r="V21" s="87">
        <f>分析係数表!D24</f>
        <v>1.4940239043824702E-2</v>
      </c>
      <c r="W21" s="88">
        <f t="shared" si="8"/>
        <v>0</v>
      </c>
      <c r="X21" s="76">
        <f>分析係数表!E24</f>
        <v>1.0956175298804782E-2</v>
      </c>
      <c r="Y21" s="89">
        <f t="shared" si="9"/>
        <v>0</v>
      </c>
    </row>
    <row r="22" spans="1:25" x14ac:dyDescent="0.2">
      <c r="A22" s="6" t="s">
        <v>10</v>
      </c>
      <c r="B22" s="5" t="s">
        <v>272</v>
      </c>
      <c r="C22" s="90"/>
      <c r="D22" s="76">
        <f>投入係数表!AG22</f>
        <v>0</v>
      </c>
      <c r="E22" s="77">
        <f t="shared" si="0"/>
        <v>0</v>
      </c>
      <c r="F22" s="76">
        <f>分析係数表!C25</f>
        <v>2.1697016660209179E-2</v>
      </c>
      <c r="G22" s="77">
        <f t="shared" si="1"/>
        <v>0</v>
      </c>
      <c r="H22" s="77">
        <v>4.0313023399139811E-3</v>
      </c>
      <c r="I22" s="77">
        <f t="shared" si="2"/>
        <v>4.0313023399139811E-3</v>
      </c>
      <c r="J22" s="76">
        <f>分析係数表!G25</f>
        <v>0.19533527696793002</v>
      </c>
      <c r="K22" s="78">
        <f t="shared" si="3"/>
        <v>7.8745555910856191E-4</v>
      </c>
      <c r="L22" s="79"/>
      <c r="M22" s="80"/>
      <c r="N22" s="81">
        <f>分析係数表!H25</f>
        <v>5.2740840487011166E-4</v>
      </c>
      <c r="O22" s="82">
        <f t="shared" si="4"/>
        <v>1.1713826786855496E-2</v>
      </c>
      <c r="P22" s="76">
        <f>分析係数表!C25</f>
        <v>2.1697016660209179E-2</v>
      </c>
      <c r="Q22" s="82">
        <f t="shared" si="5"/>
        <v>2.5415509494920827E-4</v>
      </c>
      <c r="R22" s="83">
        <v>2.043207063286763E-3</v>
      </c>
      <c r="S22" s="84">
        <f t="shared" si="6"/>
        <v>6.0745094032007441E-3</v>
      </c>
      <c r="T22" s="85">
        <f>分析係数表!F25</f>
        <v>0.34839650145772594</v>
      </c>
      <c r="U22" s="86">
        <f t="shared" si="7"/>
        <v>2.1163378241471978E-3</v>
      </c>
      <c r="V22" s="87">
        <f>分析係数表!D25</f>
        <v>0.22157434402332363</v>
      </c>
      <c r="W22" s="88">
        <f t="shared" si="8"/>
        <v>0</v>
      </c>
      <c r="X22" s="76">
        <f>分析係数表!E25</f>
        <v>0.11661807580174927</v>
      </c>
      <c r="Y22" s="89">
        <f t="shared" si="9"/>
        <v>0</v>
      </c>
    </row>
    <row r="23" spans="1:25" x14ac:dyDescent="0.2">
      <c r="A23" s="6" t="s">
        <v>11</v>
      </c>
      <c r="B23" s="5" t="s">
        <v>35</v>
      </c>
      <c r="C23" s="90"/>
      <c r="D23" s="76">
        <f>投入係数表!AG23</f>
        <v>0</v>
      </c>
      <c r="E23" s="77">
        <f t="shared" si="0"/>
        <v>0</v>
      </c>
      <c r="F23" s="76">
        <f>分析係数表!C26</f>
        <v>0.4020083102493075</v>
      </c>
      <c r="G23" s="77">
        <f t="shared" si="1"/>
        <v>0</v>
      </c>
      <c r="H23" s="77">
        <v>3.9922258124050813E-2</v>
      </c>
      <c r="I23" s="77">
        <f t="shared" si="2"/>
        <v>3.9922258124050813E-2</v>
      </c>
      <c r="J23" s="76">
        <f>分析係数表!G26</f>
        <v>0.19660602354380063</v>
      </c>
      <c r="K23" s="78">
        <f t="shared" si="3"/>
        <v>7.848956420658821E-3</v>
      </c>
      <c r="L23" s="79"/>
      <c r="M23" s="80"/>
      <c r="N23" s="81">
        <f>分析係数表!H26</f>
        <v>1.0985804858890199E-2</v>
      </c>
      <c r="O23" s="82">
        <f t="shared" si="4"/>
        <v>0.24399651966662833</v>
      </c>
      <c r="P23" s="76">
        <f>分析係数表!C26</f>
        <v>0.4020083102493075</v>
      </c>
      <c r="Q23" s="82">
        <f t="shared" si="5"/>
        <v>9.8088628577893175E-2</v>
      </c>
      <c r="R23" s="83">
        <v>0.1085464853269156</v>
      </c>
      <c r="S23" s="84">
        <f t="shared" si="6"/>
        <v>0.14846874345096642</v>
      </c>
      <c r="T23" s="85">
        <f>分析係数表!F26</f>
        <v>0.33374101819293683</v>
      </c>
      <c r="U23" s="86">
        <f t="shared" si="7"/>
        <v>4.9550109609151453E-2</v>
      </c>
      <c r="V23" s="87">
        <f>分析係数表!D26</f>
        <v>1.513530041278092E-2</v>
      </c>
      <c r="W23" s="88">
        <f t="shared" si="8"/>
        <v>0</v>
      </c>
      <c r="X23" s="76">
        <f>分析係数表!E26</f>
        <v>1.5288182235132243E-2</v>
      </c>
      <c r="Y23" s="89">
        <f t="shared" si="9"/>
        <v>0</v>
      </c>
    </row>
    <row r="24" spans="1:25" x14ac:dyDescent="0.2">
      <c r="A24" s="6" t="s">
        <v>12</v>
      </c>
      <c r="B24" s="5" t="s">
        <v>366</v>
      </c>
      <c r="C24" s="90"/>
      <c r="D24" s="76">
        <f>投入係数表!AG24</f>
        <v>0</v>
      </c>
      <c r="E24" s="77">
        <f t="shared" si="0"/>
        <v>0</v>
      </c>
      <c r="F24" s="76">
        <f>分析係数表!C27</f>
        <v>0.43829355002539361</v>
      </c>
      <c r="G24" s="77">
        <f t="shared" si="1"/>
        <v>0</v>
      </c>
      <c r="H24" s="77">
        <v>6.7466552934725161E-3</v>
      </c>
      <c r="I24" s="77">
        <f t="shared" si="2"/>
        <v>6.7466552934725161E-3</v>
      </c>
      <c r="J24" s="76">
        <f>分析係数表!G27</f>
        <v>0.17011899515204937</v>
      </c>
      <c r="K24" s="78">
        <f t="shared" si="3"/>
        <v>1.1477342191627991E-3</v>
      </c>
      <c r="L24" s="79"/>
      <c r="M24" s="80"/>
      <c r="N24" s="81">
        <f>分析係数表!H27</f>
        <v>1.1098019413117881E-2</v>
      </c>
      <c r="O24" s="82">
        <f t="shared" si="4"/>
        <v>0.24648882323829968</v>
      </c>
      <c r="P24" s="76">
        <f>分析係数表!C27</f>
        <v>0.43829355002539361</v>
      </c>
      <c r="Q24" s="82">
        <f t="shared" si="5"/>
        <v>0.1080344613786961</v>
      </c>
      <c r="R24" s="83">
        <v>0.11055506069911254</v>
      </c>
      <c r="S24" s="84">
        <f t="shared" si="6"/>
        <v>0.11730171599258506</v>
      </c>
      <c r="T24" s="85">
        <f>分析係数表!F27</f>
        <v>0.31996474217717058</v>
      </c>
      <c r="U24" s="86">
        <f t="shared" si="7"/>
        <v>3.7532413314507164E-2</v>
      </c>
      <c r="V24" s="87">
        <f>分析係数表!D27</f>
        <v>4.2309387395328336E-2</v>
      </c>
      <c r="W24" s="88">
        <f t="shared" si="8"/>
        <v>0</v>
      </c>
      <c r="X24" s="76">
        <f>分析係数表!E27</f>
        <v>4.9360951961216398E-2</v>
      </c>
      <c r="Y24" s="89">
        <f t="shared" si="9"/>
        <v>0</v>
      </c>
    </row>
    <row r="25" spans="1:25" x14ac:dyDescent="0.2">
      <c r="A25" s="6" t="s">
        <v>13</v>
      </c>
      <c r="B25" s="5" t="s">
        <v>192</v>
      </c>
      <c r="C25" s="90"/>
      <c r="D25" s="76">
        <f>投入係数表!AG25</f>
        <v>0</v>
      </c>
      <c r="E25" s="77">
        <f t="shared" si="0"/>
        <v>0</v>
      </c>
      <c r="F25" s="76">
        <f>分析係数表!C28</f>
        <v>5.3001622498647927E-2</v>
      </c>
      <c r="G25" s="77">
        <f t="shared" si="1"/>
        <v>0</v>
      </c>
      <c r="H25" s="77">
        <v>1.9492496175405351E-2</v>
      </c>
      <c r="I25" s="77">
        <f t="shared" si="2"/>
        <v>1.9492496175405351E-2</v>
      </c>
      <c r="J25" s="76">
        <f>分析係数表!G28</f>
        <v>0.12481857764876633</v>
      </c>
      <c r="K25" s="78">
        <f t="shared" si="3"/>
        <v>2.4330256474381137E-3</v>
      </c>
      <c r="L25" s="79"/>
      <c r="M25" s="80"/>
      <c r="N25" s="81">
        <f>分析係数表!H28</f>
        <v>2.0793356898389723E-2</v>
      </c>
      <c r="O25" s="82">
        <f t="shared" si="4"/>
        <v>0.46182385183070718</v>
      </c>
      <c r="P25" s="76">
        <f>分析係数表!C28</f>
        <v>5.3001622498647927E-2</v>
      </c>
      <c r="Q25" s="82">
        <f t="shared" si="5"/>
        <v>2.4477413455602656E-2</v>
      </c>
      <c r="R25" s="83">
        <v>2.6504458577812005E-2</v>
      </c>
      <c r="S25" s="84">
        <f t="shared" si="6"/>
        <v>4.5996954753217356E-2</v>
      </c>
      <c r="T25" s="85">
        <f>分析係数表!F28</f>
        <v>0.21335268505079827</v>
      </c>
      <c r="U25" s="86">
        <f t="shared" si="7"/>
        <v>9.8135738007590016E-3</v>
      </c>
      <c r="V25" s="87">
        <f>分析係数表!D28</f>
        <v>0.1204644412191582</v>
      </c>
      <c r="W25" s="88">
        <f t="shared" si="8"/>
        <v>0</v>
      </c>
      <c r="X25" s="76">
        <f>分析係数表!E28</f>
        <v>0.11683599419448476</v>
      </c>
      <c r="Y25" s="89">
        <f t="shared" si="9"/>
        <v>0</v>
      </c>
    </row>
    <row r="26" spans="1:25" x14ac:dyDescent="0.2">
      <c r="A26" s="6" t="s">
        <v>14</v>
      </c>
      <c r="B26" s="5" t="s">
        <v>50</v>
      </c>
      <c r="C26" s="90"/>
      <c r="D26" s="76">
        <f>投入係数表!AG26</f>
        <v>2.336448598130841E-2</v>
      </c>
      <c r="E26" s="77">
        <f t="shared" si="0"/>
        <v>2.3364485981308412</v>
      </c>
      <c r="F26" s="76">
        <f>分析係数表!C29</f>
        <v>0.65190409026798313</v>
      </c>
      <c r="G26" s="77">
        <f t="shared" si="1"/>
        <v>1.5231403978223905</v>
      </c>
      <c r="H26" s="77">
        <v>1.6571813193481155</v>
      </c>
      <c r="I26" s="77">
        <f t="shared" si="2"/>
        <v>1.6571813193481155</v>
      </c>
      <c r="J26" s="76">
        <f>分析係数表!G29</f>
        <v>0.25912644337660473</v>
      </c>
      <c r="K26" s="78">
        <f t="shared" si="3"/>
        <v>0.42941950131282658</v>
      </c>
      <c r="L26" s="79"/>
      <c r="M26" s="80"/>
      <c r="N26" s="81">
        <f>分析係数表!H29</f>
        <v>1.0054424058800426E-2</v>
      </c>
      <c r="O26" s="82">
        <f t="shared" si="4"/>
        <v>0.22331040002175584</v>
      </c>
      <c r="P26" s="76">
        <f>分析係数表!C29</f>
        <v>0.65190409026798313</v>
      </c>
      <c r="Q26" s="82">
        <f t="shared" si="5"/>
        <v>0.14557696317356214</v>
      </c>
      <c r="R26" s="83">
        <v>0.2482101292860103</v>
      </c>
      <c r="S26" s="84">
        <f t="shared" si="6"/>
        <v>1.9053914486341259</v>
      </c>
      <c r="T26" s="85">
        <f>分析係数表!F29</f>
        <v>0.37595926271247221</v>
      </c>
      <c r="U26" s="86">
        <f t="shared" si="7"/>
        <v>0.71634956420713536</v>
      </c>
      <c r="V26" s="87">
        <f>分析係数表!D29</f>
        <v>5.8165387649716703E-2</v>
      </c>
      <c r="W26" s="88">
        <f t="shared" si="8"/>
        <v>0</v>
      </c>
      <c r="X26" s="76">
        <f>分析係数表!E29</f>
        <v>4.2817184250161372E-2</v>
      </c>
      <c r="Y26" s="89">
        <f t="shared" si="9"/>
        <v>0</v>
      </c>
    </row>
    <row r="27" spans="1:25" x14ac:dyDescent="0.2">
      <c r="A27" s="6" t="s">
        <v>15</v>
      </c>
      <c r="B27" s="5" t="s">
        <v>36</v>
      </c>
      <c r="C27" s="90"/>
      <c r="D27" s="76">
        <f>投入係数表!AG27</f>
        <v>2.3364485981308409E-3</v>
      </c>
      <c r="E27" s="77">
        <f t="shared" si="0"/>
        <v>0.23364485981308408</v>
      </c>
      <c r="F27" s="76">
        <f>分析係数表!C30</f>
        <v>1</v>
      </c>
      <c r="G27" s="77">
        <f t="shared" si="1"/>
        <v>0.23364485981308408</v>
      </c>
      <c r="H27" s="77">
        <v>0.28982247915953885</v>
      </c>
      <c r="I27" s="77">
        <f t="shared" si="2"/>
        <v>0.28982247915953885</v>
      </c>
      <c r="J27" s="76">
        <f>分析係数表!G30</f>
        <v>0.34475873544093177</v>
      </c>
      <c r="K27" s="78">
        <f t="shared" si="3"/>
        <v>9.9918831417398421E-2</v>
      </c>
      <c r="L27" s="79"/>
      <c r="M27" s="80"/>
      <c r="N27" s="81">
        <f>分析係数表!H30</f>
        <v>0</v>
      </c>
      <c r="O27" s="82">
        <f t="shared" si="4"/>
        <v>0</v>
      </c>
      <c r="P27" s="76">
        <f>分析係数表!C30</f>
        <v>1</v>
      </c>
      <c r="Q27" s="82">
        <f t="shared" si="5"/>
        <v>0</v>
      </c>
      <c r="R27" s="83">
        <v>5.4709909548083288E-2</v>
      </c>
      <c r="S27" s="84">
        <f t="shared" si="6"/>
        <v>0.34453238870762215</v>
      </c>
      <c r="T27" s="85">
        <f>分析係数表!F30</f>
        <v>0.43948973932334995</v>
      </c>
      <c r="U27" s="86">
        <f t="shared" si="7"/>
        <v>0.15141844970156393</v>
      </c>
      <c r="V27" s="87">
        <f>分析係数表!D30</f>
        <v>0.13666112035496394</v>
      </c>
      <c r="W27" s="88">
        <f t="shared" si="8"/>
        <v>0</v>
      </c>
      <c r="X27" s="76">
        <f>分析係数表!E30</f>
        <v>8.1752634498058793E-2</v>
      </c>
      <c r="Y27" s="89">
        <f t="shared" si="9"/>
        <v>0</v>
      </c>
    </row>
    <row r="28" spans="1:25" x14ac:dyDescent="0.2">
      <c r="A28" s="6" t="s">
        <v>16</v>
      </c>
      <c r="B28" s="5" t="s">
        <v>193</v>
      </c>
      <c r="C28" s="90"/>
      <c r="D28" s="76">
        <f>投入係数表!AG28</f>
        <v>0</v>
      </c>
      <c r="E28" s="77">
        <f t="shared" si="0"/>
        <v>0</v>
      </c>
      <c r="F28" s="76">
        <f>分析係数表!C31</f>
        <v>0.24163027656477443</v>
      </c>
      <c r="G28" s="77">
        <f t="shared" si="1"/>
        <v>0</v>
      </c>
      <c r="H28" s="77">
        <v>3.6978310279433796E-2</v>
      </c>
      <c r="I28" s="77">
        <f t="shared" si="2"/>
        <v>3.6978310279433796E-2</v>
      </c>
      <c r="J28" s="76">
        <f>分析係数表!G31</f>
        <v>7.02247191011236E-2</v>
      </c>
      <c r="K28" s="78">
        <f t="shared" si="3"/>
        <v>2.5967914522074297E-3</v>
      </c>
      <c r="L28" s="79"/>
      <c r="M28" s="80"/>
      <c r="N28" s="81">
        <f>分析係数表!H31</f>
        <v>2.3138641081748304E-2</v>
      </c>
      <c r="O28" s="82">
        <f t="shared" si="4"/>
        <v>0.51391299647863908</v>
      </c>
      <c r="P28" s="76">
        <f>分析係数表!C31</f>
        <v>0.24163027656477443</v>
      </c>
      <c r="Q28" s="82">
        <f t="shared" si="5"/>
        <v>0.1241769394693655</v>
      </c>
      <c r="R28" s="83">
        <v>0.16421888160004541</v>
      </c>
      <c r="S28" s="84">
        <f t="shared" si="6"/>
        <v>0.20119719187947921</v>
      </c>
      <c r="T28" s="85">
        <f>分析係数表!F31</f>
        <v>0.24349497338852749</v>
      </c>
      <c r="U28" s="86">
        <f t="shared" si="7"/>
        <v>4.8990504882540246E-2</v>
      </c>
      <c r="V28" s="87">
        <f>分析係数表!D31</f>
        <v>2.9568302779420464E-4</v>
      </c>
      <c r="W28" s="88">
        <f t="shared" si="8"/>
        <v>0</v>
      </c>
      <c r="X28" s="76">
        <f>分析係数表!E31</f>
        <v>2.9568302779420464E-4</v>
      </c>
      <c r="Y28" s="89">
        <f t="shared" si="9"/>
        <v>0</v>
      </c>
    </row>
    <row r="29" spans="1:25" x14ac:dyDescent="0.2">
      <c r="A29" s="6" t="s">
        <v>17</v>
      </c>
      <c r="B29" s="5" t="s">
        <v>273</v>
      </c>
      <c r="C29" s="90"/>
      <c r="D29" s="76">
        <f>投入係数表!AG29</f>
        <v>0</v>
      </c>
      <c r="E29" s="77">
        <f t="shared" si="0"/>
        <v>0</v>
      </c>
      <c r="F29" s="76">
        <f>分析係数表!C32</f>
        <v>0.66123499142367059</v>
      </c>
      <c r="G29" s="77">
        <f t="shared" si="1"/>
        <v>0</v>
      </c>
      <c r="H29" s="77">
        <v>1.6100577910195188E-2</v>
      </c>
      <c r="I29" s="77">
        <f t="shared" si="2"/>
        <v>1.6100577910195188E-2</v>
      </c>
      <c r="J29" s="76">
        <f>分析係数表!G32</f>
        <v>0.1404639175257732</v>
      </c>
      <c r="K29" s="78">
        <f t="shared" si="3"/>
        <v>2.2615502476949424E-3</v>
      </c>
      <c r="L29" s="79"/>
      <c r="M29" s="80"/>
      <c r="N29" s="81">
        <f>分析係数表!H32</f>
        <v>6.5982157885877794E-3</v>
      </c>
      <c r="O29" s="82">
        <f t="shared" si="4"/>
        <v>0.14654745001427727</v>
      </c>
      <c r="P29" s="76">
        <f>分析係数表!C32</f>
        <v>0.66123499142367059</v>
      </c>
      <c r="Q29" s="82">
        <f t="shared" si="5"/>
        <v>9.6902301853351427E-2</v>
      </c>
      <c r="R29" s="83">
        <v>0.12748464728156986</v>
      </c>
      <c r="S29" s="84">
        <f t="shared" si="6"/>
        <v>0.14358522519176503</v>
      </c>
      <c r="T29" s="85">
        <f>分析係数表!F32</f>
        <v>0.47938144329896909</v>
      </c>
      <c r="U29" s="86">
        <f t="shared" si="7"/>
        <v>6.8832092488835817E-2</v>
      </c>
      <c r="V29" s="87">
        <f>分析係数表!D32</f>
        <v>7.7319587628865982E-3</v>
      </c>
      <c r="W29" s="88">
        <f t="shared" si="8"/>
        <v>0</v>
      </c>
      <c r="X29" s="76">
        <f>分析係数表!E32</f>
        <v>1.1597938144329897E-2</v>
      </c>
      <c r="Y29" s="89">
        <f t="shared" si="9"/>
        <v>0</v>
      </c>
    </row>
    <row r="30" spans="1:25" x14ac:dyDescent="0.2">
      <c r="A30" s="6" t="s">
        <v>18</v>
      </c>
      <c r="B30" s="5" t="s">
        <v>274</v>
      </c>
      <c r="C30" s="90"/>
      <c r="D30" s="76">
        <f>投入係数表!AG30</f>
        <v>0</v>
      </c>
      <c r="E30" s="77">
        <f t="shared" si="0"/>
        <v>0</v>
      </c>
      <c r="F30" s="76">
        <f>分析係数表!C33</f>
        <v>1</v>
      </c>
      <c r="G30" s="77">
        <f t="shared" si="1"/>
        <v>0</v>
      </c>
      <c r="H30" s="77">
        <v>1.7609928885298096E-2</v>
      </c>
      <c r="I30" s="77">
        <f t="shared" si="2"/>
        <v>1.7609928885298096E-2</v>
      </c>
      <c r="J30" s="76">
        <f>分析係数表!G33</f>
        <v>0.50865580448065173</v>
      </c>
      <c r="K30" s="78">
        <f t="shared" si="3"/>
        <v>8.9573925439983687E-3</v>
      </c>
      <c r="L30" s="79"/>
      <c r="M30" s="80"/>
      <c r="N30" s="81">
        <f>分析係数表!H33</f>
        <v>9.7626662178084496E-4</v>
      </c>
      <c r="O30" s="82">
        <f t="shared" si="4"/>
        <v>2.1683041073541024E-2</v>
      </c>
      <c r="P30" s="76">
        <f>分析係数表!C33</f>
        <v>1</v>
      </c>
      <c r="Q30" s="82">
        <f t="shared" si="5"/>
        <v>2.1683041073541024E-2</v>
      </c>
      <c r="R30" s="83">
        <v>8.2153449294987746E-2</v>
      </c>
      <c r="S30" s="84">
        <f t="shared" si="6"/>
        <v>9.9763378180285842E-2</v>
      </c>
      <c r="T30" s="85">
        <f>分析係数表!F33</f>
        <v>0.64307535641547864</v>
      </c>
      <c r="U30" s="86">
        <f t="shared" si="7"/>
        <v>6.4155369980499505E-2</v>
      </c>
      <c r="V30" s="87">
        <f>分析係数表!D33</f>
        <v>3.4623217922606926E-2</v>
      </c>
      <c r="W30" s="88">
        <f t="shared" si="8"/>
        <v>0</v>
      </c>
      <c r="X30" s="76">
        <f>分析係数表!E33</f>
        <v>3.0549898167006109E-2</v>
      </c>
      <c r="Y30" s="89">
        <f t="shared" si="9"/>
        <v>0</v>
      </c>
    </row>
    <row r="31" spans="1:25" x14ac:dyDescent="0.2">
      <c r="A31" s="6" t="s">
        <v>19</v>
      </c>
      <c r="B31" s="5" t="s">
        <v>275</v>
      </c>
      <c r="C31" s="90"/>
      <c r="D31" s="76">
        <f>投入係数表!AG31</f>
        <v>1.6355140186915886E-2</v>
      </c>
      <c r="E31" s="77">
        <f t="shared" si="0"/>
        <v>1.6355140186915886</v>
      </c>
      <c r="F31" s="76">
        <f>分析係数表!C34</f>
        <v>0.39190090916673614</v>
      </c>
      <c r="G31" s="77">
        <f t="shared" si="1"/>
        <v>0.64095943088017593</v>
      </c>
      <c r="H31" s="77">
        <v>0.82927465913866938</v>
      </c>
      <c r="I31" s="77">
        <f t="shared" si="2"/>
        <v>0.82927465913866938</v>
      </c>
      <c r="J31" s="76">
        <f>分析係数表!G34</f>
        <v>0.42497247587591475</v>
      </c>
      <c r="K31" s="78">
        <f t="shared" si="3"/>
        <v>0.35241890507531559</v>
      </c>
      <c r="L31" s="79"/>
      <c r="M31" s="80"/>
      <c r="N31" s="81">
        <f>分析係数表!H34</f>
        <v>0.16350782696515739</v>
      </c>
      <c r="O31" s="82">
        <f t="shared" si="4"/>
        <v>3.6315355342823712</v>
      </c>
      <c r="P31" s="76">
        <f>分析係数表!C34</f>
        <v>0.39190090916673614</v>
      </c>
      <c r="Q31" s="82">
        <f t="shared" si="5"/>
        <v>1.4232020775565701</v>
      </c>
      <c r="R31" s="83">
        <v>1.5769881843111329</v>
      </c>
      <c r="S31" s="84">
        <f t="shared" si="6"/>
        <v>2.4062628434498023</v>
      </c>
      <c r="T31" s="85">
        <f>分析係数表!F34</f>
        <v>0.69697558448287023</v>
      </c>
      <c r="U31" s="86">
        <f t="shared" si="7"/>
        <v>1.6771064517328393</v>
      </c>
      <c r="V31" s="87">
        <f>分析係数表!D34</f>
        <v>0.24415517129719577</v>
      </c>
      <c r="W31" s="88">
        <f t="shared" si="8"/>
        <v>1</v>
      </c>
      <c r="X31" s="76">
        <f>分析係数表!E34</f>
        <v>0.16831811411178033</v>
      </c>
      <c r="Y31" s="89">
        <f t="shared" si="9"/>
        <v>0</v>
      </c>
    </row>
    <row r="32" spans="1:25" x14ac:dyDescent="0.2">
      <c r="A32" s="6" t="s">
        <v>20</v>
      </c>
      <c r="B32" s="5" t="s">
        <v>37</v>
      </c>
      <c r="C32" s="90"/>
      <c r="D32" s="76">
        <f>投入係数表!AG32</f>
        <v>2.3364485981308409E-3</v>
      </c>
      <c r="E32" s="77">
        <f t="shared" si="0"/>
        <v>0.23364485981308408</v>
      </c>
      <c r="F32" s="76">
        <f>分析係数表!C35</f>
        <v>0.83185840707964598</v>
      </c>
      <c r="G32" s="77">
        <f t="shared" si="1"/>
        <v>0.19435944090645932</v>
      </c>
      <c r="H32" s="77">
        <v>0.47461378999912351</v>
      </c>
      <c r="I32" s="77">
        <f t="shared" si="2"/>
        <v>0.47461378999912351</v>
      </c>
      <c r="J32" s="76">
        <f>分析係数表!G35</f>
        <v>0.3136968085106383</v>
      </c>
      <c r="K32" s="78">
        <f t="shared" si="3"/>
        <v>0.14888483119786336</v>
      </c>
      <c r="L32" s="79"/>
      <c r="M32" s="80"/>
      <c r="N32" s="81">
        <f>分析係数表!H35</f>
        <v>6.1560904449307077E-2</v>
      </c>
      <c r="O32" s="82">
        <f t="shared" si="4"/>
        <v>1.3672777394189204</v>
      </c>
      <c r="P32" s="76">
        <f>分析係数表!C35</f>
        <v>0.83185840707964598</v>
      </c>
      <c r="Q32" s="82">
        <f t="shared" si="5"/>
        <v>1.1373814823484825</v>
      </c>
      <c r="R32" s="83">
        <v>1.4083418422089371</v>
      </c>
      <c r="S32" s="84">
        <f t="shared" si="6"/>
        <v>1.8829556322080605</v>
      </c>
      <c r="T32" s="85">
        <f>分析係数表!F35</f>
        <v>0.6388297872340426</v>
      </c>
      <c r="U32" s="86">
        <f t="shared" si="7"/>
        <v>1.2028881458946175</v>
      </c>
      <c r="V32" s="87">
        <f>分析係数表!D35</f>
        <v>5.8377659574468083E-2</v>
      </c>
      <c r="W32" s="88">
        <f t="shared" si="8"/>
        <v>0</v>
      </c>
      <c r="X32" s="76">
        <f>分析係数表!E35</f>
        <v>5.1994680851063832E-2</v>
      </c>
      <c r="Y32" s="89">
        <f t="shared" si="9"/>
        <v>0</v>
      </c>
    </row>
    <row r="33" spans="1:25" x14ac:dyDescent="0.2">
      <c r="A33" s="6" t="s">
        <v>21</v>
      </c>
      <c r="B33" s="5" t="s">
        <v>38</v>
      </c>
      <c r="C33" s="90"/>
      <c r="D33" s="76">
        <f>投入係数表!AG33</f>
        <v>3.5046728971962614E-2</v>
      </c>
      <c r="E33" s="77">
        <f t="shared" si="0"/>
        <v>3.5046728971962615</v>
      </c>
      <c r="F33" s="76">
        <f>分析係数表!C36</f>
        <v>0.68845717526942707</v>
      </c>
      <c r="G33" s="77">
        <f t="shared" si="1"/>
        <v>2.4128172030470574</v>
      </c>
      <c r="H33" s="77">
        <v>2.5245918668135281</v>
      </c>
      <c r="I33" s="77">
        <f t="shared" si="2"/>
        <v>2.5245918668135281</v>
      </c>
      <c r="J33" s="76">
        <f>分析係数表!G36</f>
        <v>1.8590797041906328E-2</v>
      </c>
      <c r="K33" s="78">
        <f t="shared" si="3"/>
        <v>4.6934175009577715E-2</v>
      </c>
      <c r="L33" s="79"/>
      <c r="M33" s="80"/>
      <c r="N33" s="81">
        <f>分析係数表!H36</f>
        <v>0.13660999831678169</v>
      </c>
      <c r="O33" s="82">
        <f t="shared" si="4"/>
        <v>3.034130368152741</v>
      </c>
      <c r="P33" s="76">
        <f>分析係数表!C36</f>
        <v>0.68845717526942707</v>
      </c>
      <c r="Q33" s="82">
        <f t="shared" si="5"/>
        <v>2.0888688226576226</v>
      </c>
      <c r="R33" s="83">
        <v>2.2180624463242693</v>
      </c>
      <c r="S33" s="84">
        <f t="shared" si="6"/>
        <v>4.7426543131377974</v>
      </c>
      <c r="T33" s="85">
        <f>分析係数表!F36</f>
        <v>0.88331963845521777</v>
      </c>
      <c r="U33" s="86">
        <f t="shared" si="7"/>
        <v>4.1892796931989587</v>
      </c>
      <c r="V33" s="87">
        <f>分析係数表!D36</f>
        <v>1.4071487263763352E-2</v>
      </c>
      <c r="W33" s="88">
        <f t="shared" si="8"/>
        <v>0</v>
      </c>
      <c r="X33" s="76">
        <f>分析係数表!E36</f>
        <v>2.8759244042728021E-3</v>
      </c>
      <c r="Y33" s="89">
        <f t="shared" si="9"/>
        <v>0</v>
      </c>
    </row>
    <row r="34" spans="1:25" x14ac:dyDescent="0.2">
      <c r="A34" s="6" t="s">
        <v>22</v>
      </c>
      <c r="B34" s="5" t="s">
        <v>378</v>
      </c>
      <c r="C34" s="90"/>
      <c r="D34" s="76">
        <f>投入係数表!AG34</f>
        <v>1.1682242990654205E-2</v>
      </c>
      <c r="E34" s="77">
        <f t="shared" si="0"/>
        <v>1.1682242990654206</v>
      </c>
      <c r="F34" s="76">
        <f>分析係数表!C37</f>
        <v>0.39828932688731866</v>
      </c>
      <c r="G34" s="77">
        <f t="shared" si="1"/>
        <v>0.46529126972817603</v>
      </c>
      <c r="H34" s="77">
        <v>0.63872406163201689</v>
      </c>
      <c r="I34" s="77">
        <f t="shared" si="2"/>
        <v>0.63872406163201689</v>
      </c>
      <c r="J34" s="76">
        <f>分析係数表!G37</f>
        <v>0.48125081095108341</v>
      </c>
      <c r="K34" s="78">
        <f t="shared" si="3"/>
        <v>0.30738647263437791</v>
      </c>
      <c r="L34" s="79"/>
      <c r="M34" s="80"/>
      <c r="N34" s="81">
        <f>分析係数表!H37</f>
        <v>4.901531728665208E-2</v>
      </c>
      <c r="O34" s="82">
        <f t="shared" si="4"/>
        <v>1.0886382001060597</v>
      </c>
      <c r="P34" s="76">
        <f>分析係数表!C37</f>
        <v>0.39828932688731866</v>
      </c>
      <c r="Q34" s="82">
        <f t="shared" si="5"/>
        <v>0.43359297594406465</v>
      </c>
      <c r="R34" s="83">
        <v>0.57097721658232481</v>
      </c>
      <c r="S34" s="84">
        <f t="shared" si="6"/>
        <v>1.2097012782143417</v>
      </c>
      <c r="T34" s="85">
        <f>分析係数表!F37</f>
        <v>0.71272868820552748</v>
      </c>
      <c r="U34" s="86">
        <f t="shared" si="7"/>
        <v>0.8621888051422576</v>
      </c>
      <c r="V34" s="87">
        <f>分析係数表!D37</f>
        <v>0.1296224211755547</v>
      </c>
      <c r="W34" s="88">
        <f t="shared" si="8"/>
        <v>0</v>
      </c>
      <c r="X34" s="76">
        <f>分析係数表!E37</f>
        <v>0.11794472557415336</v>
      </c>
      <c r="Y34" s="89">
        <f t="shared" si="9"/>
        <v>0</v>
      </c>
    </row>
    <row r="35" spans="1:25" x14ac:dyDescent="0.2">
      <c r="A35" s="6" t="s">
        <v>23</v>
      </c>
      <c r="B35" s="5" t="s">
        <v>194</v>
      </c>
      <c r="C35" s="75">
        <f>最終需要_まとめ!C36</f>
        <v>100</v>
      </c>
      <c r="D35" s="76">
        <f>投入係数表!AG35</f>
        <v>0.15654205607476634</v>
      </c>
      <c r="E35" s="77">
        <f t="shared" si="0"/>
        <v>15.654205607476634</v>
      </c>
      <c r="F35" s="76">
        <f>分析係数表!C38</f>
        <v>3.6824877250409171E-2</v>
      </c>
      <c r="G35" s="77">
        <f t="shared" si="1"/>
        <v>0.57646419994799392</v>
      </c>
      <c r="H35" s="77">
        <v>0.5957983150063979</v>
      </c>
      <c r="I35" s="77">
        <f t="shared" si="2"/>
        <v>100.59579831500639</v>
      </c>
      <c r="J35" s="76">
        <f>分析係数表!G38</f>
        <v>0.29439252336448596</v>
      </c>
      <c r="K35" s="78">
        <f t="shared" si="3"/>
        <v>29.614650905819637</v>
      </c>
      <c r="L35" s="79"/>
      <c r="M35" s="80"/>
      <c r="N35" s="81">
        <f>分析係数表!H38</f>
        <v>4.3572911406609439E-2</v>
      </c>
      <c r="O35" s="82">
        <f t="shared" si="4"/>
        <v>0.96776147687999781</v>
      </c>
      <c r="P35" s="76">
        <f>分析係数表!C38</f>
        <v>3.6824877250409171E-2</v>
      </c>
      <c r="Q35" s="82">
        <f t="shared" si="5"/>
        <v>3.5637697593780611E-2</v>
      </c>
      <c r="R35" s="83">
        <v>4.881434679107325E-2</v>
      </c>
      <c r="S35" s="84">
        <f t="shared" si="6"/>
        <v>100.64461266179747</v>
      </c>
      <c r="T35" s="85">
        <f>分析係数表!F38</f>
        <v>0.48598130841121495</v>
      </c>
      <c r="U35" s="86">
        <f t="shared" si="7"/>
        <v>48.911400545920266</v>
      </c>
      <c r="V35" s="87">
        <f>分析係数表!D38</f>
        <v>0.13551401869158877</v>
      </c>
      <c r="W35" s="88">
        <f t="shared" si="8"/>
        <v>14</v>
      </c>
      <c r="X35" s="76">
        <f>分析係数表!E38</f>
        <v>0.13317757009345793</v>
      </c>
      <c r="Y35" s="89">
        <f t="shared" si="9"/>
        <v>13</v>
      </c>
    </row>
    <row r="36" spans="1:25" x14ac:dyDescent="0.2">
      <c r="A36" s="6" t="s">
        <v>24</v>
      </c>
      <c r="B36" s="5" t="s">
        <v>39</v>
      </c>
      <c r="C36" s="90"/>
      <c r="D36" s="76">
        <f>投入係数表!AG36</f>
        <v>0</v>
      </c>
      <c r="E36" s="77">
        <f t="shared" si="0"/>
        <v>0</v>
      </c>
      <c r="F36" s="76">
        <f>分析係数表!C39</f>
        <v>1</v>
      </c>
      <c r="G36" s="77">
        <f t="shared" si="1"/>
        <v>0</v>
      </c>
      <c r="H36" s="77">
        <v>1.6891102613220181E-2</v>
      </c>
      <c r="I36" s="77">
        <f t="shared" si="2"/>
        <v>1.6891102613220181E-2</v>
      </c>
      <c r="J36" s="76">
        <f>分析係数表!G39</f>
        <v>0.34897511924713165</v>
      </c>
      <c r="K36" s="78">
        <f t="shared" si="3"/>
        <v>5.8945745486640496E-3</v>
      </c>
      <c r="L36" s="79"/>
      <c r="M36" s="80"/>
      <c r="N36" s="81">
        <f>分析係数表!H39</f>
        <v>3.8938450317006117E-3</v>
      </c>
      <c r="O36" s="82">
        <f t="shared" si="4"/>
        <v>8.6482933936996964E-2</v>
      </c>
      <c r="P36" s="76">
        <f>分析係数表!C39</f>
        <v>1</v>
      </c>
      <c r="Q36" s="82">
        <f t="shared" si="5"/>
        <v>8.6482933936996964E-2</v>
      </c>
      <c r="R36" s="83">
        <v>0.33975347882464257</v>
      </c>
      <c r="S36" s="84">
        <f t="shared" si="6"/>
        <v>0.35664458143786276</v>
      </c>
      <c r="T36" s="85">
        <f>分析係数表!F39</f>
        <v>0.69949722830991368</v>
      </c>
      <c r="U36" s="86">
        <f t="shared" si="7"/>
        <v>0.24947189620753429</v>
      </c>
      <c r="V36" s="87">
        <f>分析係数表!D39</f>
        <v>6.7165141162820671E-2</v>
      </c>
      <c r="W36" s="88">
        <f t="shared" si="8"/>
        <v>0</v>
      </c>
      <c r="X36" s="76">
        <f>分析係数表!E39</f>
        <v>8.4826608224829181E-2</v>
      </c>
      <c r="Y36" s="89">
        <f t="shared" si="9"/>
        <v>0</v>
      </c>
    </row>
    <row r="37" spans="1:25" x14ac:dyDescent="0.2">
      <c r="A37" s="6" t="s">
        <v>25</v>
      </c>
      <c r="B37" s="5" t="s">
        <v>40</v>
      </c>
      <c r="C37" s="90"/>
      <c r="D37" s="76">
        <f>投入係数表!AG37</f>
        <v>4.6728971962616819E-3</v>
      </c>
      <c r="E37" s="77">
        <f t="shared" si="0"/>
        <v>0.46728971962616817</v>
      </c>
      <c r="F37" s="76">
        <f>分析係数表!C40</f>
        <v>1</v>
      </c>
      <c r="G37" s="77">
        <f t="shared" si="1"/>
        <v>0.46728971962616817</v>
      </c>
      <c r="H37" s="77">
        <v>0.47202668342146148</v>
      </c>
      <c r="I37" s="77">
        <f t="shared" si="2"/>
        <v>0.47202668342146148</v>
      </c>
      <c r="J37" s="76">
        <f>分析係数表!G40</f>
        <v>0.51987110633727174</v>
      </c>
      <c r="K37" s="78">
        <f t="shared" si="3"/>
        <v>0.24539303413102831</v>
      </c>
      <c r="L37" s="79"/>
      <c r="M37" s="80"/>
      <c r="N37" s="81">
        <f>分析係数表!H40</f>
        <v>3.0814116590921842E-2</v>
      </c>
      <c r="O37" s="82">
        <f t="shared" si="4"/>
        <v>0.68438656078096149</v>
      </c>
      <c r="P37" s="76">
        <f>分析係数表!C40</f>
        <v>1</v>
      </c>
      <c r="Q37" s="82">
        <f t="shared" si="5"/>
        <v>0.68438656078096149</v>
      </c>
      <c r="R37" s="83">
        <v>0.68577127800007487</v>
      </c>
      <c r="S37" s="84">
        <f t="shared" si="6"/>
        <v>1.1577979614215363</v>
      </c>
      <c r="T37" s="85">
        <f>分析係数表!F40</f>
        <v>0.71122862100305706</v>
      </c>
      <c r="U37" s="86">
        <f t="shared" si="7"/>
        <v>0.82345904750198995</v>
      </c>
      <c r="V37" s="87">
        <f>分析係数表!D40</f>
        <v>7.8492935635792779E-2</v>
      </c>
      <c r="W37" s="88">
        <f t="shared" si="8"/>
        <v>0</v>
      </c>
      <c r="X37" s="76">
        <f>分析係数表!E40</f>
        <v>4.9739733950260268E-2</v>
      </c>
      <c r="Y37" s="89">
        <f t="shared" si="9"/>
        <v>0</v>
      </c>
    </row>
    <row r="38" spans="1:25" x14ac:dyDescent="0.2">
      <c r="A38" s="6" t="s">
        <v>26</v>
      </c>
      <c r="B38" s="5" t="s">
        <v>277</v>
      </c>
      <c r="C38" s="90"/>
      <c r="D38" s="76">
        <f>投入係数表!AG38</f>
        <v>0</v>
      </c>
      <c r="E38" s="77">
        <f t="shared" si="0"/>
        <v>0</v>
      </c>
      <c r="F38" s="76">
        <f>分析係数表!C41</f>
        <v>0.804825195030338</v>
      </c>
      <c r="G38" s="77">
        <f t="shared" si="1"/>
        <v>0</v>
      </c>
      <c r="H38" s="77">
        <v>1.2774344213842504E-3</v>
      </c>
      <c r="I38" s="77">
        <f t="shared" si="2"/>
        <v>1.2774344213842504E-3</v>
      </c>
      <c r="J38" s="76">
        <f>分析係数表!G41</f>
        <v>0.44365116827944301</v>
      </c>
      <c r="K38" s="78">
        <f t="shared" si="3"/>
        <v>5.6673527344749703E-4</v>
      </c>
      <c r="L38" s="79"/>
      <c r="M38" s="80"/>
      <c r="N38" s="81">
        <f>分析係数表!H41</f>
        <v>5.27632833978567E-2</v>
      </c>
      <c r="O38" s="82">
        <f t="shared" si="4"/>
        <v>1.1718811393998838</v>
      </c>
      <c r="P38" s="76">
        <f>分析係数表!C41</f>
        <v>0.804825195030338</v>
      </c>
      <c r="Q38" s="82">
        <f t="shared" si="5"/>
        <v>0.94315946656988625</v>
      </c>
      <c r="R38" s="83">
        <v>0.96239796216665263</v>
      </c>
      <c r="S38" s="84">
        <f t="shared" si="6"/>
        <v>0.96367539658803691</v>
      </c>
      <c r="T38" s="85">
        <f>分析係数表!F41</f>
        <v>0.54625914562190225</v>
      </c>
      <c r="U38" s="86">
        <f t="shared" si="7"/>
        <v>0.5264164987970289</v>
      </c>
      <c r="V38" s="87">
        <f>分析係数表!D41</f>
        <v>0.14125560538116591</v>
      </c>
      <c r="W38" s="88">
        <f t="shared" si="8"/>
        <v>0</v>
      </c>
      <c r="X38" s="76">
        <f>分析係数表!E41</f>
        <v>0.13688930847297617</v>
      </c>
      <c r="Y38" s="89">
        <f t="shared" si="9"/>
        <v>0</v>
      </c>
    </row>
    <row r="39" spans="1:25" x14ac:dyDescent="0.2">
      <c r="A39" s="6" t="s">
        <v>51</v>
      </c>
      <c r="B39" s="5" t="s">
        <v>368</v>
      </c>
      <c r="C39" s="90"/>
      <c r="D39" s="76">
        <f>投入係数表!AG39</f>
        <v>0</v>
      </c>
      <c r="E39" s="77">
        <f>$C$35*D39</f>
        <v>0</v>
      </c>
      <c r="F39" s="76">
        <f>分析係数表!C42</f>
        <v>0.80822873082287305</v>
      </c>
      <c r="G39" s="77">
        <f>E39*F39</f>
        <v>0</v>
      </c>
      <c r="H39" s="77">
        <v>2.0238022352783363E-2</v>
      </c>
      <c r="I39" s="77">
        <f>C39+H39</f>
        <v>2.0238022352783363E-2</v>
      </c>
      <c r="J39" s="76">
        <f>分析係数表!G42</f>
        <v>0.48544520547945208</v>
      </c>
      <c r="K39" s="78">
        <f>I39*J39</f>
        <v>9.8244509195446646E-3</v>
      </c>
      <c r="L39" s="79"/>
      <c r="M39" s="80"/>
      <c r="N39" s="81">
        <f>分析係数表!H42</f>
        <v>1.3409639230208157E-2</v>
      </c>
      <c r="O39" s="82">
        <f t="shared" si="4"/>
        <v>0.29783027681473018</v>
      </c>
      <c r="P39" s="76">
        <f>分析係数表!C42</f>
        <v>0.80822873082287305</v>
      </c>
      <c r="Q39" s="82">
        <f>O39*P39</f>
        <v>0.24071498663059432</v>
      </c>
      <c r="R39" s="83">
        <v>0.25667879597579318</v>
      </c>
      <c r="S39" s="84">
        <f>I39+R39</f>
        <v>0.27691681832857656</v>
      </c>
      <c r="T39" s="85">
        <f>分析係数表!F42</f>
        <v>0.55222602739726023</v>
      </c>
      <c r="U39" s="86">
        <f>S39*T39</f>
        <v>0.15292067450507865</v>
      </c>
      <c r="V39" s="87">
        <f>分析係数表!D42</f>
        <v>0.29537671232876711</v>
      </c>
      <c r="W39" s="88">
        <f>ROUND(S39*V39,0)</f>
        <v>0</v>
      </c>
      <c r="X39" s="76">
        <f>分析係数表!E42</f>
        <v>0.2654109589041096</v>
      </c>
      <c r="Y39" s="89">
        <f>ROUND(S39*X39,0)</f>
        <v>0</v>
      </c>
    </row>
    <row r="40" spans="1:25" x14ac:dyDescent="0.2">
      <c r="A40" s="6" t="s">
        <v>195</v>
      </c>
      <c r="B40" s="5" t="s">
        <v>41</v>
      </c>
      <c r="C40" s="90"/>
      <c r="D40" s="76">
        <f>投入係数表!AG40</f>
        <v>0.21728971962616822</v>
      </c>
      <c r="E40" s="77">
        <f>$C$35*D40</f>
        <v>21.728971962616821</v>
      </c>
      <c r="F40" s="76">
        <f>分析係数表!C43</f>
        <v>0.42667048218629278</v>
      </c>
      <c r="G40" s="77">
        <f>E40*F40</f>
        <v>9.2711109447021549</v>
      </c>
      <c r="H40" s="77">
        <v>10.071849826086206</v>
      </c>
      <c r="I40" s="77">
        <f>C40+H40</f>
        <v>10.071849826086206</v>
      </c>
      <c r="J40" s="76">
        <f>分析係数表!G43</f>
        <v>0.3937480751462889</v>
      </c>
      <c r="K40" s="78">
        <f>I40*J40</f>
        <v>3.9657714821839281</v>
      </c>
      <c r="L40" s="79"/>
      <c r="M40" s="80"/>
      <c r="N40" s="81">
        <f>分析係数表!H43</f>
        <v>3.6537058856533695E-2</v>
      </c>
      <c r="O40" s="82">
        <f t="shared" si="4"/>
        <v>0.81149404293620209</v>
      </c>
      <c r="P40" s="76">
        <f>分析係数表!C43</f>
        <v>0.42667048218629278</v>
      </c>
      <c r="Q40" s="82">
        <f>O40*P40</f>
        <v>0.34624055459089353</v>
      </c>
      <c r="R40" s="83">
        <v>0.66684467009059034</v>
      </c>
      <c r="S40" s="84">
        <f>I40+R40</f>
        <v>10.738694496176796</v>
      </c>
      <c r="T40" s="85">
        <f>分析係数表!F43</f>
        <v>0.62688635663689563</v>
      </c>
      <c r="U40" s="86">
        <f>S40*T40</f>
        <v>6.7319410677449554</v>
      </c>
      <c r="V40" s="87">
        <f>分析係数表!D43</f>
        <v>0.23175238681860177</v>
      </c>
      <c r="W40" s="88">
        <f>ROUND(S40*V40,0)</f>
        <v>2</v>
      </c>
      <c r="X40" s="76">
        <f>分析係数表!E43</f>
        <v>0.18678780412688636</v>
      </c>
      <c r="Y40" s="89">
        <f>ROUND(S40*X40,0)</f>
        <v>2</v>
      </c>
    </row>
    <row r="41" spans="1:25" x14ac:dyDescent="0.2">
      <c r="A41" s="6" t="s">
        <v>341</v>
      </c>
      <c r="B41" s="5" t="s">
        <v>42</v>
      </c>
      <c r="C41" s="90"/>
      <c r="D41" s="76">
        <f>投入係数表!AG41</f>
        <v>4.6728971962616819E-3</v>
      </c>
      <c r="E41" s="77">
        <f>$C$35*D41</f>
        <v>0.46728971962616817</v>
      </c>
      <c r="F41" s="76">
        <f>分析係数表!C44</f>
        <v>0.46624741283235149</v>
      </c>
      <c r="G41" s="77">
        <f>E41*F41</f>
        <v>0.2178726228188558</v>
      </c>
      <c r="H41" s="77">
        <v>0.22692136341802643</v>
      </c>
      <c r="I41" s="77">
        <f>C41+H41</f>
        <v>0.22692136341802643</v>
      </c>
      <c r="J41" s="76">
        <f>分析係数表!G44</f>
        <v>0.26671004927024261</v>
      </c>
      <c r="K41" s="78">
        <f>I41*J41</f>
        <v>6.052220801769246E-2</v>
      </c>
      <c r="L41" s="79"/>
      <c r="M41" s="80"/>
      <c r="N41" s="81">
        <f>分析係数表!H44</f>
        <v>0.11393143690736689</v>
      </c>
      <c r="O41" s="82">
        <f t="shared" si="4"/>
        <v>2.5304358163179543</v>
      </c>
      <c r="P41" s="76">
        <f>分析係数表!C44</f>
        <v>0.46624741283235149</v>
      </c>
      <c r="Q41" s="82">
        <f>O41*P41</f>
        <v>1.1798091526965655</v>
      </c>
      <c r="R41" s="83">
        <v>1.1987555412531652</v>
      </c>
      <c r="S41" s="84">
        <f>I41+R41</f>
        <v>1.4256769046711917</v>
      </c>
      <c r="T41" s="85">
        <f>分析係数表!F44</f>
        <v>0.51538533048247648</v>
      </c>
      <c r="U41" s="86">
        <f>S41*T41</f>
        <v>0.73477296267519621</v>
      </c>
      <c r="V41" s="87">
        <f>分析係数表!D44</f>
        <v>0.23854234451984754</v>
      </c>
      <c r="W41" s="88">
        <f>ROUND(S41*V41,0)</f>
        <v>0</v>
      </c>
      <c r="X41" s="76">
        <f>分析係数表!E44</f>
        <v>0.16891326578042204</v>
      </c>
      <c r="Y41" s="89">
        <f>ROUND(S41*X41,0)</f>
        <v>0</v>
      </c>
    </row>
    <row r="42" spans="1:25" x14ac:dyDescent="0.2">
      <c r="A42" s="6" t="s">
        <v>342</v>
      </c>
      <c r="B42" s="5" t="s">
        <v>279</v>
      </c>
      <c r="C42" s="90"/>
      <c r="D42" s="76">
        <f>投入係数表!AG42</f>
        <v>0</v>
      </c>
      <c r="E42" s="77">
        <f>$C$35*D42</f>
        <v>0</v>
      </c>
      <c r="F42" s="76">
        <f>分析係数表!C45</f>
        <v>1</v>
      </c>
      <c r="G42" s="77">
        <f>E42*F42</f>
        <v>0</v>
      </c>
      <c r="H42" s="77">
        <v>6.5786848961802549E-2</v>
      </c>
      <c r="I42" s="77">
        <f>C42+H42</f>
        <v>6.5786848961802549E-2</v>
      </c>
      <c r="J42" s="76">
        <f>分析係数表!G45</f>
        <v>0</v>
      </c>
      <c r="K42" s="78">
        <f>I42*J42</f>
        <v>0</v>
      </c>
      <c r="L42" s="79"/>
      <c r="M42" s="80"/>
      <c r="N42" s="81">
        <f>分析係数表!H45</f>
        <v>0</v>
      </c>
      <c r="O42" s="82">
        <f t="shared" si="4"/>
        <v>0</v>
      </c>
      <c r="P42" s="76">
        <f>分析係数表!C45</f>
        <v>1</v>
      </c>
      <c r="Q42" s="82">
        <f>O42*P42</f>
        <v>0</v>
      </c>
      <c r="R42" s="83">
        <v>5.0225758959013392E-2</v>
      </c>
      <c r="S42" s="84">
        <f>I42+R42</f>
        <v>0.11601260792081594</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投入係数表!AG43</f>
        <v>0</v>
      </c>
      <c r="E43" s="77">
        <f>$C$35*D43</f>
        <v>0</v>
      </c>
      <c r="F43" s="76">
        <f>分析係数表!C46</f>
        <v>1</v>
      </c>
      <c r="G43" s="77">
        <f>E43*F43</f>
        <v>0</v>
      </c>
      <c r="H43" s="77">
        <v>8.9105866839949838E-2</v>
      </c>
      <c r="I43" s="77">
        <f>C43+H43</f>
        <v>8.9105866839949838E-2</v>
      </c>
      <c r="J43" s="76">
        <f>分析係数表!G46</f>
        <v>9.2005076142131978E-3</v>
      </c>
      <c r="K43" s="78">
        <f>I43*J43</f>
        <v>8.1981920633202574E-4</v>
      </c>
      <c r="L43" s="79"/>
      <c r="M43" s="80"/>
      <c r="N43" s="81">
        <f>分析係数表!H46</f>
        <v>5.6971329181394824E-2</v>
      </c>
      <c r="O43" s="82">
        <f t="shared" si="4"/>
        <v>1.2653425233375606</v>
      </c>
      <c r="P43" s="76">
        <f>分析係数表!C46</f>
        <v>1</v>
      </c>
      <c r="Q43" s="82">
        <f>O43*P43</f>
        <v>1.2653425233375606</v>
      </c>
      <c r="R43" s="83">
        <v>1.3360816024867932</v>
      </c>
      <c r="S43" s="84">
        <f>I43+R43</f>
        <v>1.425187469326743</v>
      </c>
      <c r="T43" s="85">
        <f>分析係数表!F46</f>
        <v>0.31329314720812185</v>
      </c>
      <c r="U43" s="86">
        <f>S43*T43</f>
        <v>0.44650146762695392</v>
      </c>
      <c r="V43" s="87">
        <f>分析係数表!D46</f>
        <v>4.7588832487309646E-4</v>
      </c>
      <c r="W43" s="88">
        <f>ROUND(S43*V43,0)</f>
        <v>0</v>
      </c>
      <c r="X43" s="76">
        <f>分析係数表!E46</f>
        <v>1.4276649746192893E-3</v>
      </c>
      <c r="Y43" s="89">
        <f>ROUND(S43*X43,0)</f>
        <v>0</v>
      </c>
    </row>
    <row r="44" spans="1:25" x14ac:dyDescent="0.2">
      <c r="A44" s="192">
        <v>40</v>
      </c>
      <c r="B44" s="14" t="s">
        <v>151</v>
      </c>
      <c r="C44" s="197">
        <f>SUM(C5:C43)</f>
        <v>100</v>
      </c>
      <c r="D44" s="92">
        <f>投入係数表!AG44</f>
        <v>0.49532710280373832</v>
      </c>
      <c r="E44" s="91">
        <f>SUM(E5:E43)</f>
        <v>49.532710280373827</v>
      </c>
      <c r="F44" s="92">
        <f>分析係数表!C47</f>
        <v>0.45905743405002397</v>
      </c>
      <c r="G44" s="91">
        <f>SUM(G5:G43)</f>
        <v>16.298538512692499</v>
      </c>
      <c r="H44" s="91">
        <f>SUM(H5:H43)</f>
        <v>18.591305675401387</v>
      </c>
      <c r="I44" s="91">
        <f>SUM(I5:I43)</f>
        <v>118.59130567540137</v>
      </c>
      <c r="J44" s="92">
        <f>分析係数表!G47</f>
        <v>0.28709558230423765</v>
      </c>
      <c r="K44" s="93">
        <f>SUM(K5:K43)</f>
        <v>35.404085991949287</v>
      </c>
      <c r="L44" s="94">
        <f>最終需要_まとめ!$L$33</f>
        <v>0.62733333333333341</v>
      </c>
      <c r="M44" s="91">
        <f>K44*L44</f>
        <v>22.210163278949523</v>
      </c>
      <c r="N44" s="95">
        <f>分析係数表!H47</f>
        <v>1</v>
      </c>
      <c r="O44" s="96">
        <f>SUM(O5:O43)</f>
        <v>22.210163278949523</v>
      </c>
      <c r="P44" s="92">
        <f>分析係数表!C47</f>
        <v>0.45905743405002397</v>
      </c>
      <c r="Q44" s="96">
        <f>SUM(Q5:Q43)</f>
        <v>10.773114187084133</v>
      </c>
      <c r="R44" s="91">
        <f>SUM(R5:R43)</f>
        <v>12.670550193943249</v>
      </c>
      <c r="S44" s="97">
        <f>SUM(S5:S43)</f>
        <v>131.26185586934463</v>
      </c>
      <c r="T44" s="98">
        <f>分析係数表!F47</f>
        <v>0.51476641739392903</v>
      </c>
      <c r="U44" s="99">
        <f>SUM(U5:U43)</f>
        <v>67.973011614786202</v>
      </c>
      <c r="V44" s="100">
        <f>分析係数表!D47</f>
        <v>0.1047101618971789</v>
      </c>
      <c r="W44" s="101">
        <f>SUM(W5:W43)</f>
        <v>17</v>
      </c>
      <c r="X44" s="92">
        <f>分析係数表!E47</f>
        <v>8.1677152774525266E-2</v>
      </c>
      <c r="Y44" s="102">
        <f>SUM(Y5:Y43)</f>
        <v>15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289</v>
      </c>
      <c r="S2" s="3" t="s">
        <v>153</v>
      </c>
      <c r="U2" s="64" t="s">
        <v>210</v>
      </c>
      <c r="W2" s="3" t="s">
        <v>130</v>
      </c>
      <c r="Y2" s="3" t="s">
        <v>154</v>
      </c>
    </row>
    <row r="3" spans="1:25" ht="44" x14ac:dyDescent="0.2">
      <c r="B3" s="65"/>
      <c r="C3" s="66" t="s">
        <v>228</v>
      </c>
      <c r="D3" s="66" t="s">
        <v>231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投入係数表!AH5</f>
        <v>0</v>
      </c>
      <c r="E5" s="77">
        <f t="shared" ref="E5:E38" si="0">$C$36*D5</f>
        <v>0</v>
      </c>
      <c r="F5" s="76">
        <f>分析係数表!C8</f>
        <v>0.32915796798886565</v>
      </c>
      <c r="G5" s="77">
        <f t="shared" ref="G5:G38" si="1">E5*F5</f>
        <v>0</v>
      </c>
      <c r="H5" s="77">
        <f t="array" ref="H5:H43">MMULT(逆行列係数!C5:AO43,'32'!G5:G43)</f>
        <v>1.6340473910601029E-3</v>
      </c>
      <c r="I5" s="77">
        <f t="shared" ref="I5:I38" si="2">C5+H5</f>
        <v>1.6340473910601029E-3</v>
      </c>
      <c r="J5" s="76">
        <f>分析係数表!G8</f>
        <v>0.11991869918699187</v>
      </c>
      <c r="K5" s="78">
        <f t="shared" ref="K5:K38" si="3">I5*J5</f>
        <v>1.9595283754582536E-4</v>
      </c>
      <c r="L5" s="79" t="s">
        <v>188</v>
      </c>
      <c r="M5" s="80" t="s">
        <v>188</v>
      </c>
      <c r="N5" s="81">
        <f>分析係数表!H8</f>
        <v>1.1827414015597823E-2</v>
      </c>
      <c r="O5" s="82">
        <f t="shared" ref="O5:O43" si="4">$M$44*N5</f>
        <v>0.29952737435312926</v>
      </c>
      <c r="P5" s="76">
        <f>分析係数表!C8</f>
        <v>0.32915796798886565</v>
      </c>
      <c r="Q5" s="82">
        <f t="shared" ref="Q5:Q38" si="5">O5*P5</f>
        <v>9.8591821899116305E-2</v>
      </c>
      <c r="R5" s="83">
        <f t="array" ref="R5:R43">MMULT(逆行列係数!C5:AO43,'32'!Q5:Q43)</f>
        <v>0.12642090031617323</v>
      </c>
      <c r="S5" s="84">
        <f t="shared" ref="S5:S38" si="6">I5+R5</f>
        <v>0.12805494770723333</v>
      </c>
      <c r="T5" s="85">
        <f>分析係数表!F8</f>
        <v>0.45172764227642276</v>
      </c>
      <c r="U5" s="86">
        <f t="shared" ref="U5:U38" si="7">S5*T5</f>
        <v>5.7845959609619121E-2</v>
      </c>
      <c r="V5" s="87">
        <f>分析係数表!D8</f>
        <v>0.19461382113821138</v>
      </c>
      <c r="W5" s="88">
        <f t="shared" ref="W5:W38" si="8">ROUND(S5*V5,0)</f>
        <v>0</v>
      </c>
      <c r="X5" s="76">
        <f>分析係数表!E8</f>
        <v>6.0467479674796751E-2</v>
      </c>
      <c r="Y5" s="89">
        <f t="shared" ref="Y5:Y38" si="9">ROUND(S5*X5,0)</f>
        <v>0</v>
      </c>
    </row>
    <row r="6" spans="1:25" x14ac:dyDescent="0.2">
      <c r="A6" s="6" t="s">
        <v>220</v>
      </c>
      <c r="B6" s="5" t="s">
        <v>266</v>
      </c>
      <c r="C6" s="90"/>
      <c r="D6" s="76">
        <f>投入係数表!AH6</f>
        <v>0</v>
      </c>
      <c r="E6" s="77">
        <f t="shared" si="0"/>
        <v>0</v>
      </c>
      <c r="F6" s="76">
        <f>分析係数表!C9</f>
        <v>0.9329896907216495</v>
      </c>
      <c r="G6" s="77">
        <f t="shared" si="1"/>
        <v>0</v>
      </c>
      <c r="H6" s="77">
        <v>1.1949666567413223E-3</v>
      </c>
      <c r="I6" s="77">
        <f t="shared" si="2"/>
        <v>1.1949666567413223E-3</v>
      </c>
      <c r="J6" s="76">
        <f>分析係数表!G9</f>
        <v>0.24615384615384617</v>
      </c>
      <c r="K6" s="78">
        <f t="shared" si="3"/>
        <v>2.9414563858247937E-4</v>
      </c>
      <c r="L6" s="79"/>
      <c r="M6" s="80"/>
      <c r="N6" s="81">
        <f>分析係数表!H9</f>
        <v>6.1718004825225836E-4</v>
      </c>
      <c r="O6" s="82">
        <f t="shared" si="4"/>
        <v>1.5629986327724964E-2</v>
      </c>
      <c r="P6" s="76">
        <f>分析係数表!C9</f>
        <v>0.9329896907216495</v>
      </c>
      <c r="Q6" s="82">
        <f t="shared" si="5"/>
        <v>1.4582616109887724E-2</v>
      </c>
      <c r="R6" s="83">
        <v>1.9001007595515814E-2</v>
      </c>
      <c r="S6" s="84">
        <f t="shared" si="6"/>
        <v>2.0195974252257137E-2</v>
      </c>
      <c r="T6" s="85">
        <f>分析係数表!F9</f>
        <v>0.67179487179487174</v>
      </c>
      <c r="U6" s="86">
        <f t="shared" si="7"/>
        <v>1.3567551933567614E-2</v>
      </c>
      <c r="V6" s="87">
        <f>分析係数表!D9</f>
        <v>0.1076923076923077</v>
      </c>
      <c r="W6" s="88">
        <f t="shared" si="8"/>
        <v>0</v>
      </c>
      <c r="X6" s="76">
        <f>分析係数表!E9</f>
        <v>3.0769230769230771E-2</v>
      </c>
      <c r="Y6" s="89">
        <f t="shared" si="9"/>
        <v>0</v>
      </c>
    </row>
    <row r="7" spans="1:25" x14ac:dyDescent="0.2">
      <c r="A7" s="6" t="s">
        <v>221</v>
      </c>
      <c r="B7" s="5" t="s">
        <v>267</v>
      </c>
      <c r="C7" s="90"/>
      <c r="D7" s="76">
        <f>投入係数表!AH7</f>
        <v>0</v>
      </c>
      <c r="E7" s="77">
        <f t="shared" si="0"/>
        <v>0</v>
      </c>
      <c r="F7" s="76">
        <f>分析係数表!C10</f>
        <v>0</v>
      </c>
      <c r="G7" s="77">
        <f t="shared" si="1"/>
        <v>0</v>
      </c>
      <c r="H7" s="77">
        <v>0</v>
      </c>
      <c r="I7" s="77">
        <f t="shared" si="2"/>
        <v>0</v>
      </c>
      <c r="J7" s="76">
        <f>分析係数表!G10</f>
        <v>0</v>
      </c>
      <c r="K7" s="78">
        <f t="shared" si="3"/>
        <v>0</v>
      </c>
      <c r="L7" s="79"/>
      <c r="M7" s="80"/>
      <c r="N7" s="81">
        <f>分析係数表!H10</f>
        <v>1.2006957302362117E-3</v>
      </c>
      <c r="O7" s="82">
        <f t="shared" si="4"/>
        <v>3.0407427946664928E-2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222</v>
      </c>
      <c r="B8" s="5" t="s">
        <v>27</v>
      </c>
      <c r="C8" s="90"/>
      <c r="D8" s="76">
        <f>投入係数表!AH8</f>
        <v>0</v>
      </c>
      <c r="E8" s="77">
        <f t="shared" si="0"/>
        <v>0</v>
      </c>
      <c r="F8" s="76">
        <f>分析係数表!C11</f>
        <v>2.4090210148641766E-2</v>
      </c>
      <c r="G8" s="77">
        <f t="shared" si="1"/>
        <v>0</v>
      </c>
      <c r="H8" s="77">
        <v>5.4530721516229076E-3</v>
      </c>
      <c r="I8" s="77">
        <f t="shared" si="2"/>
        <v>5.4530721516229076E-3</v>
      </c>
      <c r="J8" s="76">
        <f>分析係数表!G11</f>
        <v>0.35</v>
      </c>
      <c r="K8" s="78">
        <f t="shared" si="3"/>
        <v>1.9085752530680175E-3</v>
      </c>
      <c r="L8" s="79"/>
      <c r="M8" s="80"/>
      <c r="N8" s="81">
        <f>分析係数表!H11</f>
        <v>-2.2442910845536666E-5</v>
      </c>
      <c r="O8" s="82">
        <f t="shared" si="4"/>
        <v>-5.6836313918999862E-4</v>
      </c>
      <c r="P8" s="76">
        <f>分析係数表!C11</f>
        <v>2.4090210148641766E-2</v>
      </c>
      <c r="Q8" s="82">
        <f t="shared" si="5"/>
        <v>-1.3691987463828797E-5</v>
      </c>
      <c r="R8" s="83">
        <v>2.5779022233362479E-3</v>
      </c>
      <c r="S8" s="84">
        <f t="shared" si="6"/>
        <v>8.0309743749591555E-3</v>
      </c>
      <c r="T8" s="85">
        <f>分析係数表!F11</f>
        <v>0.57857142857142863</v>
      </c>
      <c r="U8" s="86">
        <f t="shared" si="7"/>
        <v>4.6464923169406546E-3</v>
      </c>
      <c r="V8" s="87">
        <f>分析係数表!D11</f>
        <v>7.1428571428571426E-3</v>
      </c>
      <c r="W8" s="88">
        <f t="shared" si="8"/>
        <v>0</v>
      </c>
      <c r="X8" s="76">
        <f>分析係数表!E11</f>
        <v>7.1428571428571426E-3</v>
      </c>
      <c r="Y8" s="89">
        <f t="shared" si="9"/>
        <v>0</v>
      </c>
    </row>
    <row r="9" spans="1:25" x14ac:dyDescent="0.2">
      <c r="A9" s="6" t="s">
        <v>223</v>
      </c>
      <c r="B9" s="5" t="s">
        <v>191</v>
      </c>
      <c r="C9" s="90"/>
      <c r="D9" s="76">
        <f>投入係数表!AH9</f>
        <v>3.8674745391259507E-4</v>
      </c>
      <c r="E9" s="77">
        <f t="shared" si="0"/>
        <v>3.8674745391259507E-2</v>
      </c>
      <c r="F9" s="76">
        <f>分析係数表!C12</f>
        <v>6.9119669876203549E-2</v>
      </c>
      <c r="G9" s="77">
        <f t="shared" si="1"/>
        <v>2.673185633990082E-3</v>
      </c>
      <c r="H9" s="77">
        <v>3.2350048019585483E-3</v>
      </c>
      <c r="I9" s="77">
        <f t="shared" si="2"/>
        <v>3.2350048019585483E-3</v>
      </c>
      <c r="J9" s="76">
        <f>分析係数表!G12</f>
        <v>0.14290902487742874</v>
      </c>
      <c r="K9" s="78">
        <f t="shared" si="3"/>
        <v>4.6231138172169562E-4</v>
      </c>
      <c r="L9" s="79"/>
      <c r="M9" s="80"/>
      <c r="N9" s="81">
        <f>分析係数表!H12</f>
        <v>9.3328844751164222E-2</v>
      </c>
      <c r="O9" s="82">
        <f t="shared" si="4"/>
        <v>2.3635381143216092</v>
      </c>
      <c r="P9" s="76">
        <f>分析係数表!C12</f>
        <v>6.9119669876203549E-2</v>
      </c>
      <c r="Q9" s="82">
        <f t="shared" si="5"/>
        <v>0.16336697420173427</v>
      </c>
      <c r="R9" s="83">
        <v>0.18107007584463083</v>
      </c>
      <c r="S9" s="84">
        <f t="shared" si="6"/>
        <v>0.18430508064658938</v>
      </c>
      <c r="T9" s="85">
        <f>分析係数表!F12</f>
        <v>0.29616851280188849</v>
      </c>
      <c r="U9" s="86">
        <f t="shared" si="7"/>
        <v>5.4585361636932499E-2</v>
      </c>
      <c r="V9" s="87">
        <f>分析係数表!D12</f>
        <v>3.0506627928091518E-2</v>
      </c>
      <c r="W9" s="88">
        <f t="shared" si="8"/>
        <v>0</v>
      </c>
      <c r="X9" s="76">
        <f>分析係数表!E12</f>
        <v>2.6874886508080623E-2</v>
      </c>
      <c r="Y9" s="89">
        <f t="shared" si="9"/>
        <v>0</v>
      </c>
    </row>
    <row r="10" spans="1:25" x14ac:dyDescent="0.2">
      <c r="A10" s="6" t="s">
        <v>224</v>
      </c>
      <c r="B10" s="5" t="s">
        <v>28</v>
      </c>
      <c r="C10" s="90"/>
      <c r="D10" s="76">
        <f>投入係数表!AH10</f>
        <v>3.3518112672424908E-3</v>
      </c>
      <c r="E10" s="77">
        <f t="shared" si="0"/>
        <v>0.3351811267242491</v>
      </c>
      <c r="F10" s="76">
        <f>分析係数表!C13</f>
        <v>0</v>
      </c>
      <c r="G10" s="77">
        <f t="shared" si="1"/>
        <v>0</v>
      </c>
      <c r="H10" s="77">
        <v>0</v>
      </c>
      <c r="I10" s="77">
        <f t="shared" si="2"/>
        <v>0</v>
      </c>
      <c r="J10" s="76">
        <f>分析係数表!G13</f>
        <v>0.24503449717750367</v>
      </c>
      <c r="K10" s="78">
        <f t="shared" si="3"/>
        <v>0</v>
      </c>
      <c r="L10" s="79"/>
      <c r="M10" s="80"/>
      <c r="N10" s="81">
        <f>分析係数表!H13</f>
        <v>1.4329798574875161E-2</v>
      </c>
      <c r="O10" s="82">
        <f t="shared" si="4"/>
        <v>0.36289986437281413</v>
      </c>
      <c r="P10" s="76">
        <f>分析係数表!C13</f>
        <v>0</v>
      </c>
      <c r="Q10" s="82">
        <f t="shared" si="5"/>
        <v>0</v>
      </c>
      <c r="R10" s="83">
        <v>0</v>
      </c>
      <c r="S10" s="84">
        <f t="shared" si="6"/>
        <v>0</v>
      </c>
      <c r="T10" s="85">
        <f>分析係数表!F13</f>
        <v>0.38229144888145516</v>
      </c>
      <c r="U10" s="86">
        <f t="shared" si="7"/>
        <v>0</v>
      </c>
      <c r="V10" s="87">
        <f>分析係数表!D13</f>
        <v>0.18806188584570355</v>
      </c>
      <c r="W10" s="88">
        <f t="shared" si="8"/>
        <v>0</v>
      </c>
      <c r="X10" s="76">
        <f>分析係数表!E13</f>
        <v>0.14384277650010455</v>
      </c>
      <c r="Y10" s="89">
        <f t="shared" si="9"/>
        <v>0</v>
      </c>
    </row>
    <row r="11" spans="1:25" x14ac:dyDescent="0.2">
      <c r="A11" s="6" t="s">
        <v>225</v>
      </c>
      <c r="B11" s="5" t="s">
        <v>268</v>
      </c>
      <c r="C11" s="90"/>
      <c r="D11" s="76">
        <f>投入係数表!AH11</f>
        <v>1.2891581797086502E-3</v>
      </c>
      <c r="E11" s="77">
        <f t="shared" si="0"/>
        <v>0.12891581797086502</v>
      </c>
      <c r="F11" s="76">
        <f>分析係数表!C14</f>
        <v>0.13476611883691525</v>
      </c>
      <c r="G11" s="77">
        <f t="shared" si="1"/>
        <v>1.7373484444619728E-2</v>
      </c>
      <c r="H11" s="77">
        <v>8.1246549597169176E-2</v>
      </c>
      <c r="I11" s="77">
        <f t="shared" si="2"/>
        <v>8.1246549597169176E-2</v>
      </c>
      <c r="J11" s="76">
        <f>分析係数表!G14</f>
        <v>0.15992647058823528</v>
      </c>
      <c r="K11" s="78">
        <f t="shared" si="3"/>
        <v>1.2993473924547276E-2</v>
      </c>
      <c r="L11" s="79"/>
      <c r="M11" s="80"/>
      <c r="N11" s="81">
        <f>分析係数表!H14</f>
        <v>1.1894742748134433E-3</v>
      </c>
      <c r="O11" s="82">
        <f t="shared" si="4"/>
        <v>3.0123246377069927E-2</v>
      </c>
      <c r="P11" s="76">
        <f>分析係数表!C14</f>
        <v>0.13476611883691525</v>
      </c>
      <c r="Q11" s="82">
        <f t="shared" si="5"/>
        <v>4.0595930010058822E-3</v>
      </c>
      <c r="R11" s="83">
        <v>4.0613999811861465E-2</v>
      </c>
      <c r="S11" s="84">
        <f t="shared" si="6"/>
        <v>0.12186054940903064</v>
      </c>
      <c r="T11" s="85">
        <f>分析係数表!F14</f>
        <v>0.29852941176470588</v>
      </c>
      <c r="U11" s="86">
        <f t="shared" si="7"/>
        <v>3.6378958132401794E-2</v>
      </c>
      <c r="V11" s="87">
        <f>分析係数表!D14</f>
        <v>5.2205882352941178E-2</v>
      </c>
      <c r="W11" s="88">
        <f t="shared" si="8"/>
        <v>0</v>
      </c>
      <c r="X11" s="76">
        <f>分析係数表!E14</f>
        <v>3.6397058823529414E-2</v>
      </c>
      <c r="Y11" s="89">
        <f t="shared" si="9"/>
        <v>0</v>
      </c>
    </row>
    <row r="12" spans="1:25" x14ac:dyDescent="0.2">
      <c r="A12" s="6" t="s">
        <v>226</v>
      </c>
      <c r="B12" s="5" t="s">
        <v>29</v>
      </c>
      <c r="C12" s="90"/>
      <c r="D12" s="76">
        <f>投入係数表!AH12</f>
        <v>9.0241072579605518E-4</v>
      </c>
      <c r="E12" s="77">
        <f t="shared" si="0"/>
        <v>9.0241072579605522E-2</v>
      </c>
      <c r="F12" s="76">
        <f>分析係数表!C15</f>
        <v>0</v>
      </c>
      <c r="G12" s="77">
        <f t="shared" si="1"/>
        <v>0</v>
      </c>
      <c r="H12" s="77">
        <v>0</v>
      </c>
      <c r="I12" s="77">
        <f t="shared" si="2"/>
        <v>0</v>
      </c>
      <c r="J12" s="76">
        <f>分析係数表!G15</f>
        <v>9.5137420718816063E-2</v>
      </c>
      <c r="K12" s="78">
        <f t="shared" si="3"/>
        <v>0</v>
      </c>
      <c r="L12" s="79"/>
      <c r="M12" s="80"/>
      <c r="N12" s="81">
        <f>分析係数表!H15</f>
        <v>8.595634853840543E-3</v>
      </c>
      <c r="O12" s="82">
        <f t="shared" si="4"/>
        <v>0.21768308230976946</v>
      </c>
      <c r="P12" s="76">
        <f>分析係数表!C15</f>
        <v>0</v>
      </c>
      <c r="Q12" s="82">
        <f t="shared" si="5"/>
        <v>0</v>
      </c>
      <c r="R12" s="83">
        <v>0</v>
      </c>
      <c r="S12" s="84">
        <f t="shared" si="6"/>
        <v>0</v>
      </c>
      <c r="T12" s="85">
        <f>分析係数表!F15</f>
        <v>0.30443974630021142</v>
      </c>
      <c r="U12" s="86">
        <f t="shared" si="7"/>
        <v>0</v>
      </c>
      <c r="V12" s="87">
        <f>分析係数表!D15</f>
        <v>2.5369978858350951E-2</v>
      </c>
      <c r="W12" s="88">
        <f t="shared" si="8"/>
        <v>0</v>
      </c>
      <c r="X12" s="76">
        <f>分析係数表!E15</f>
        <v>2.1141649048625793E-2</v>
      </c>
      <c r="Y12" s="89">
        <f t="shared" si="9"/>
        <v>0</v>
      </c>
    </row>
    <row r="13" spans="1:25" x14ac:dyDescent="0.2">
      <c r="A13" s="6" t="s">
        <v>227</v>
      </c>
      <c r="B13" s="5" t="s">
        <v>30</v>
      </c>
      <c r="C13" s="90"/>
      <c r="D13" s="76">
        <f>投入係数表!AH13</f>
        <v>1.0828928709552663E-2</v>
      </c>
      <c r="E13" s="77">
        <f t="shared" si="0"/>
        <v>1.0828928709552663</v>
      </c>
      <c r="F13" s="76">
        <f>分析係数表!C16</f>
        <v>4.9817336433078729E-2</v>
      </c>
      <c r="G13" s="77">
        <f t="shared" si="1"/>
        <v>5.3946838473361014E-2</v>
      </c>
      <c r="H13" s="77">
        <v>6.1323963304477702E-2</v>
      </c>
      <c r="I13" s="77">
        <f t="shared" si="2"/>
        <v>6.1323963304477702E-2</v>
      </c>
      <c r="J13" s="76">
        <f>分析係数表!G16</f>
        <v>3.313253012048193E-2</v>
      </c>
      <c r="K13" s="78">
        <f t="shared" si="3"/>
        <v>2.0318180612929359E-3</v>
      </c>
      <c r="L13" s="79"/>
      <c r="M13" s="80"/>
      <c r="N13" s="81">
        <f>分析係数表!H16</f>
        <v>1.6966840599225718E-2</v>
      </c>
      <c r="O13" s="82">
        <f t="shared" si="4"/>
        <v>0.42968253322763894</v>
      </c>
      <c r="P13" s="76">
        <f>分析係数表!C16</f>
        <v>4.9817336433078729E-2</v>
      </c>
      <c r="Q13" s="82">
        <f t="shared" si="5"/>
        <v>2.1405639317218818E-2</v>
      </c>
      <c r="R13" s="83">
        <v>2.6086615039696635E-2</v>
      </c>
      <c r="S13" s="84">
        <f t="shared" si="6"/>
        <v>8.7410578344174344E-2</v>
      </c>
      <c r="T13" s="85">
        <f>分析係数表!F16</f>
        <v>0.28614457831325302</v>
      </c>
      <c r="U13" s="86">
        <f t="shared" si="7"/>
        <v>2.5012063080411335E-2</v>
      </c>
      <c r="V13" s="87">
        <f>分析係数表!D16</f>
        <v>3.0120481927710843E-2</v>
      </c>
      <c r="W13" s="88">
        <f t="shared" si="8"/>
        <v>0</v>
      </c>
      <c r="X13" s="76">
        <f>分析係数表!E16</f>
        <v>1.8072289156626505E-2</v>
      </c>
      <c r="Y13" s="89">
        <f t="shared" si="9"/>
        <v>0</v>
      </c>
    </row>
    <row r="14" spans="1:25" x14ac:dyDescent="0.2">
      <c r="A14" s="6" t="s">
        <v>2</v>
      </c>
      <c r="B14" s="5" t="s">
        <v>365</v>
      </c>
      <c r="C14" s="90"/>
      <c r="D14" s="76">
        <f>投入係数表!AH14</f>
        <v>1.9337372695629753E-3</v>
      </c>
      <c r="E14" s="77">
        <f t="shared" si="0"/>
        <v>0.19337372695629754</v>
      </c>
      <c r="F14" s="76">
        <f>分析係数表!C17</f>
        <v>0.15217391304347827</v>
      </c>
      <c r="G14" s="77">
        <f t="shared" si="1"/>
        <v>2.9426436710740932E-2</v>
      </c>
      <c r="H14" s="77">
        <v>6.7486245490894242E-2</v>
      </c>
      <c r="I14" s="77">
        <f t="shared" si="2"/>
        <v>6.7486245490894242E-2</v>
      </c>
      <c r="J14" s="76">
        <f>分析係数表!G17</f>
        <v>0.21460800902425267</v>
      </c>
      <c r="K14" s="78">
        <f t="shared" si="3"/>
        <v>1.4483088781322763E-2</v>
      </c>
      <c r="L14" s="79"/>
      <c r="M14" s="80"/>
      <c r="N14" s="81">
        <f>分析係数表!H17</f>
        <v>2.9400213207653033E-3</v>
      </c>
      <c r="O14" s="82">
        <f t="shared" si="4"/>
        <v>7.4455571233889822E-2</v>
      </c>
      <c r="P14" s="76">
        <f>分析係数表!C17</f>
        <v>0.15217391304347827</v>
      </c>
      <c r="Q14" s="82">
        <f t="shared" si="5"/>
        <v>1.1330195622548452E-2</v>
      </c>
      <c r="R14" s="83">
        <v>2.8940921026572856E-2</v>
      </c>
      <c r="S14" s="84">
        <f t="shared" si="6"/>
        <v>9.6427166517467106E-2</v>
      </c>
      <c r="T14" s="85">
        <f>分析係数表!F17</f>
        <v>0.3288212069937958</v>
      </c>
      <c r="U14" s="86">
        <f t="shared" si="7"/>
        <v>3.1707297281265263E-2</v>
      </c>
      <c r="V14" s="87">
        <f>分析係数表!D17</f>
        <v>7.4732092498589961E-2</v>
      </c>
      <c r="W14" s="88">
        <f t="shared" si="8"/>
        <v>0</v>
      </c>
      <c r="X14" s="76">
        <f>分析係数表!E17</f>
        <v>6.9655950366610264E-2</v>
      </c>
      <c r="Y14" s="89">
        <f t="shared" si="9"/>
        <v>0</v>
      </c>
    </row>
    <row r="15" spans="1:25" x14ac:dyDescent="0.2">
      <c r="A15" s="6" t="s">
        <v>3</v>
      </c>
      <c r="B15" s="5" t="s">
        <v>31</v>
      </c>
      <c r="C15" s="90"/>
      <c r="D15" s="76">
        <f>投入係数表!AH15</f>
        <v>2.5783163594173003E-4</v>
      </c>
      <c r="E15" s="77">
        <f t="shared" si="0"/>
        <v>2.5783163594173004E-2</v>
      </c>
      <c r="F15" s="76">
        <f>分析係数表!C18</f>
        <v>0.51625386996904021</v>
      </c>
      <c r="G15" s="77">
        <f t="shared" si="1"/>
        <v>1.3310657985536682E-2</v>
      </c>
      <c r="H15" s="77">
        <v>5.6772507101265191E-2</v>
      </c>
      <c r="I15" s="77">
        <f t="shared" si="2"/>
        <v>5.6772507101265191E-2</v>
      </c>
      <c r="J15" s="76">
        <f>分析係数表!G18</f>
        <v>0.21552579365079366</v>
      </c>
      <c r="K15" s="78">
        <f t="shared" si="3"/>
        <v>1.2235939650545499E-2</v>
      </c>
      <c r="L15" s="79"/>
      <c r="M15" s="80"/>
      <c r="N15" s="81">
        <f>分析係数表!H18</f>
        <v>4.488582169107333E-4</v>
      </c>
      <c r="O15" s="82">
        <f t="shared" si="4"/>
        <v>1.1367262783799972E-2</v>
      </c>
      <c r="P15" s="76">
        <f>分析係数表!C18</f>
        <v>0.51625386996904021</v>
      </c>
      <c r="Q15" s="82">
        <f t="shared" si="5"/>
        <v>5.8683934030917808E-3</v>
      </c>
      <c r="R15" s="83">
        <v>1.8959330824234798E-2</v>
      </c>
      <c r="S15" s="84">
        <f t="shared" si="6"/>
        <v>7.5731837925499992E-2</v>
      </c>
      <c r="T15" s="85">
        <f>分析係数表!F18</f>
        <v>0.45783730158730157</v>
      </c>
      <c r="U15" s="86">
        <f t="shared" si="7"/>
        <v>3.4672860320057786E-2</v>
      </c>
      <c r="V15" s="87">
        <f>分析係数表!D18</f>
        <v>4.1418650793650792E-2</v>
      </c>
      <c r="W15" s="88">
        <f t="shared" si="8"/>
        <v>0</v>
      </c>
      <c r="X15" s="76">
        <f>分析係数表!E18</f>
        <v>3.8690476190476192E-2</v>
      </c>
      <c r="Y15" s="89">
        <f t="shared" si="9"/>
        <v>0</v>
      </c>
    </row>
    <row r="16" spans="1:25" x14ac:dyDescent="0.2">
      <c r="A16" s="6" t="s">
        <v>4</v>
      </c>
      <c r="B16" s="5" t="s">
        <v>32</v>
      </c>
      <c r="C16" s="90"/>
      <c r="D16" s="76">
        <f>投入係数表!AH16</f>
        <v>0</v>
      </c>
      <c r="E16" s="77">
        <f t="shared" si="0"/>
        <v>0</v>
      </c>
      <c r="F16" s="76">
        <f>分析係数表!C19</f>
        <v>8.2563671984326903E-2</v>
      </c>
      <c r="G16" s="77">
        <f t="shared" si="1"/>
        <v>0</v>
      </c>
      <c r="H16" s="77">
        <v>6.7405038287751589E-3</v>
      </c>
      <c r="I16" s="77">
        <f t="shared" si="2"/>
        <v>6.7405038287751589E-3</v>
      </c>
      <c r="J16" s="76">
        <f>分析係数表!G19</f>
        <v>5.7971014492753624E-2</v>
      </c>
      <c r="K16" s="78">
        <f t="shared" si="3"/>
        <v>3.9075384514638601E-4</v>
      </c>
      <c r="L16" s="79"/>
      <c r="M16" s="80"/>
      <c r="N16" s="81">
        <f>分析係数表!H19</f>
        <v>-1.1221455422768333E-4</v>
      </c>
      <c r="O16" s="82">
        <f t="shared" si="4"/>
        <v>-2.8418156959499931E-3</v>
      </c>
      <c r="P16" s="76">
        <f>分析係数表!C19</f>
        <v>8.2563671984326903E-2</v>
      </c>
      <c r="Q16" s="82">
        <f t="shared" si="5"/>
        <v>-2.346307389603269E-4</v>
      </c>
      <c r="R16" s="83">
        <v>1.7496524404182123E-3</v>
      </c>
      <c r="S16" s="84">
        <f t="shared" si="6"/>
        <v>8.4901562691933712E-3</v>
      </c>
      <c r="T16" s="85">
        <f>分析係数表!F19</f>
        <v>0.2402745995423341</v>
      </c>
      <c r="U16" s="86">
        <f t="shared" si="7"/>
        <v>2.0399688976322746E-3</v>
      </c>
      <c r="V16" s="87">
        <f>分析係数表!D19</f>
        <v>4.6529366895499621E-2</v>
      </c>
      <c r="W16" s="88">
        <f t="shared" si="8"/>
        <v>0</v>
      </c>
      <c r="X16" s="76">
        <f>分析係数表!E19</f>
        <v>5.1106025934401222E-2</v>
      </c>
      <c r="Y16" s="89">
        <f t="shared" si="9"/>
        <v>0</v>
      </c>
    </row>
    <row r="17" spans="1:25" x14ac:dyDescent="0.2">
      <c r="A17" s="6" t="s">
        <v>5</v>
      </c>
      <c r="B17" s="5" t="s">
        <v>33</v>
      </c>
      <c r="C17" s="90"/>
      <c r="D17" s="76">
        <f>投入係数表!AH17</f>
        <v>2.5783163594173003E-4</v>
      </c>
      <c r="E17" s="77">
        <f t="shared" si="0"/>
        <v>2.5783163594173004E-2</v>
      </c>
      <c r="F17" s="76">
        <f>分析係数表!C20</f>
        <v>2.7239392352016778E-2</v>
      </c>
      <c r="G17" s="77">
        <f t="shared" si="1"/>
        <v>7.023177092179135E-4</v>
      </c>
      <c r="H17" s="77">
        <v>2.4002994065346907E-3</v>
      </c>
      <c r="I17" s="77">
        <f t="shared" si="2"/>
        <v>2.4002994065346907E-3</v>
      </c>
      <c r="J17" s="76">
        <f>分析係数表!G20</f>
        <v>0.10507246376811594</v>
      </c>
      <c r="K17" s="78">
        <f t="shared" si="3"/>
        <v>2.5220537242574647E-4</v>
      </c>
      <c r="L17" s="79"/>
      <c r="M17" s="80"/>
      <c r="N17" s="81">
        <f>分析係数表!H20</f>
        <v>5.610727711384166E-4</v>
      </c>
      <c r="O17" s="82">
        <f t="shared" si="4"/>
        <v>1.4209078479749964E-2</v>
      </c>
      <c r="P17" s="76">
        <f>分析係数表!C20</f>
        <v>2.7239392352016778E-2</v>
      </c>
      <c r="Q17" s="82">
        <f t="shared" si="5"/>
        <v>3.8704666367050732E-4</v>
      </c>
      <c r="R17" s="83">
        <v>1.2856039658946229E-3</v>
      </c>
      <c r="S17" s="84">
        <f t="shared" si="6"/>
        <v>3.6859033724293139E-3</v>
      </c>
      <c r="T17" s="85">
        <f>分析係数表!F20</f>
        <v>0.2318840579710145</v>
      </c>
      <c r="U17" s="86">
        <f t="shared" si="7"/>
        <v>8.5470223128795682E-4</v>
      </c>
      <c r="V17" s="87">
        <f>分析係数表!D20</f>
        <v>0</v>
      </c>
      <c r="W17" s="88">
        <f t="shared" si="8"/>
        <v>0</v>
      </c>
      <c r="X17" s="76">
        <f>分析係数表!E20</f>
        <v>0</v>
      </c>
      <c r="Y17" s="89">
        <f t="shared" si="9"/>
        <v>0</v>
      </c>
    </row>
    <row r="18" spans="1:25" x14ac:dyDescent="0.2">
      <c r="A18" s="6" t="s">
        <v>6</v>
      </c>
      <c r="B18" s="5" t="s">
        <v>34</v>
      </c>
      <c r="C18" s="90"/>
      <c r="D18" s="76">
        <f>投入係数表!AH18</f>
        <v>4.5120536289802761E-3</v>
      </c>
      <c r="E18" s="77">
        <f t="shared" si="0"/>
        <v>0.4512053628980276</v>
      </c>
      <c r="F18" s="76">
        <f>分析係数表!C21</f>
        <v>0.24117205108940643</v>
      </c>
      <c r="G18" s="77">
        <f t="shared" si="1"/>
        <v>0.10881812283265728</v>
      </c>
      <c r="H18" s="77">
        <v>0.14414357328456634</v>
      </c>
      <c r="I18" s="77">
        <f t="shared" si="2"/>
        <v>0.14414357328456634</v>
      </c>
      <c r="J18" s="76">
        <f>分析係数表!G21</f>
        <v>0.28520236087689715</v>
      </c>
      <c r="K18" s="78">
        <f t="shared" si="3"/>
        <v>4.1110087405990363E-2</v>
      </c>
      <c r="L18" s="79"/>
      <c r="M18" s="80"/>
      <c r="N18" s="81">
        <f>分析係数表!H21</f>
        <v>9.4260225551254001E-4</v>
      </c>
      <c r="O18" s="82">
        <f t="shared" si="4"/>
        <v>2.3871251845979942E-2</v>
      </c>
      <c r="P18" s="76">
        <f>分析係数表!C21</f>
        <v>0.24117205108940643</v>
      </c>
      <c r="Q18" s="82">
        <f t="shared" si="5"/>
        <v>5.7570787697667622E-3</v>
      </c>
      <c r="R18" s="83">
        <v>1.6951710350079967E-2</v>
      </c>
      <c r="S18" s="84">
        <f t="shared" si="6"/>
        <v>0.16109528363464631</v>
      </c>
      <c r="T18" s="85">
        <f>分析係数表!F21</f>
        <v>0.42559021922428331</v>
      </c>
      <c r="U18" s="86">
        <f t="shared" si="7"/>
        <v>6.8560577078067217E-2</v>
      </c>
      <c r="V18" s="87">
        <f>分析係数表!D21</f>
        <v>8.8743676222596962E-2</v>
      </c>
      <c r="W18" s="88">
        <f t="shared" si="8"/>
        <v>0</v>
      </c>
      <c r="X18" s="76">
        <f>分析係数表!E21</f>
        <v>7.2512647554806076E-2</v>
      </c>
      <c r="Y18" s="89">
        <f t="shared" si="9"/>
        <v>0</v>
      </c>
    </row>
    <row r="19" spans="1:25" x14ac:dyDescent="0.2">
      <c r="A19" s="6" t="s">
        <v>7</v>
      </c>
      <c r="B19" s="5" t="s">
        <v>269</v>
      </c>
      <c r="C19" s="90"/>
      <c r="D19" s="76">
        <f>投入係数表!AH19</f>
        <v>3.8674745391259507E-4</v>
      </c>
      <c r="E19" s="77">
        <f t="shared" si="0"/>
        <v>3.8674745391259507E-2</v>
      </c>
      <c r="F19" s="76">
        <f>分析係数表!C22</f>
        <v>3.5323801513877262E-2</v>
      </c>
      <c r="G19" s="77">
        <f t="shared" si="1"/>
        <v>1.3661390298005903E-3</v>
      </c>
      <c r="H19" s="77">
        <v>3.5173892580241061E-3</v>
      </c>
      <c r="I19" s="77">
        <f t="shared" si="2"/>
        <v>3.5173892580241061E-3</v>
      </c>
      <c r="J19" s="76">
        <f>分析係数表!G22</f>
        <v>0.19469026548672566</v>
      </c>
      <c r="K19" s="78">
        <f t="shared" si="3"/>
        <v>6.8480144846487024E-4</v>
      </c>
      <c r="L19" s="79"/>
      <c r="M19" s="80"/>
      <c r="N19" s="81">
        <f>分析係数表!H22</f>
        <v>4.4885821691073332E-5</v>
      </c>
      <c r="O19" s="82">
        <f t="shared" si="4"/>
        <v>1.1367262783799972E-3</v>
      </c>
      <c r="P19" s="76">
        <f>分析係数表!C22</f>
        <v>3.5323801513877262E-2</v>
      </c>
      <c r="Q19" s="82">
        <f t="shared" si="5"/>
        <v>4.0153493433103411E-5</v>
      </c>
      <c r="R19" s="83">
        <v>4.9282948530603556E-4</v>
      </c>
      <c r="S19" s="84">
        <f t="shared" si="6"/>
        <v>4.0102187433301417E-3</v>
      </c>
      <c r="T19" s="85">
        <f>分析係数表!F22</f>
        <v>0.41199606686332352</v>
      </c>
      <c r="U19" s="86">
        <f t="shared" si="7"/>
        <v>1.6521943495135982E-3</v>
      </c>
      <c r="V19" s="87">
        <f>分析係数表!D22</f>
        <v>8.6529006882989187E-2</v>
      </c>
      <c r="W19" s="88">
        <f t="shared" si="8"/>
        <v>0</v>
      </c>
      <c r="X19" s="76">
        <f>分析係数表!E22</f>
        <v>8.9478859390363819E-2</v>
      </c>
      <c r="Y19" s="89">
        <f t="shared" si="9"/>
        <v>0</v>
      </c>
    </row>
    <row r="20" spans="1:25" x14ac:dyDescent="0.2">
      <c r="A20" s="6" t="s">
        <v>8</v>
      </c>
      <c r="B20" s="5" t="s">
        <v>270</v>
      </c>
      <c r="C20" s="90"/>
      <c r="D20" s="76">
        <f>投入係数表!AH20</f>
        <v>0</v>
      </c>
      <c r="E20" s="77">
        <f t="shared" si="0"/>
        <v>0</v>
      </c>
      <c r="F20" s="76">
        <f>分析係数表!C23</f>
        <v>0</v>
      </c>
      <c r="G20" s="77">
        <f t="shared" si="1"/>
        <v>0</v>
      </c>
      <c r="H20" s="77">
        <v>0</v>
      </c>
      <c r="I20" s="77">
        <f t="shared" si="2"/>
        <v>0</v>
      </c>
      <c r="J20" s="76">
        <f>分析係数表!G23</f>
        <v>0.21571476472560636</v>
      </c>
      <c r="K20" s="78">
        <f t="shared" si="3"/>
        <v>0</v>
      </c>
      <c r="L20" s="79"/>
      <c r="M20" s="80"/>
      <c r="N20" s="81">
        <f>分析係数表!H23</f>
        <v>2.2442910845536666E-5</v>
      </c>
      <c r="O20" s="82">
        <f t="shared" si="4"/>
        <v>5.6836313918999862E-4</v>
      </c>
      <c r="P20" s="76">
        <f>分析係数表!C23</f>
        <v>0</v>
      </c>
      <c r="Q20" s="82">
        <f t="shared" si="5"/>
        <v>0</v>
      </c>
      <c r="R20" s="83">
        <v>0</v>
      </c>
      <c r="S20" s="84">
        <f t="shared" si="6"/>
        <v>0</v>
      </c>
      <c r="T20" s="85">
        <f>分析係数表!F23</f>
        <v>0.43970045825416343</v>
      </c>
      <c r="U20" s="86">
        <f t="shared" si="7"/>
        <v>0</v>
      </c>
      <c r="V20" s="87">
        <f>分析係数表!D23</f>
        <v>2.7830557728847658E-2</v>
      </c>
      <c r="W20" s="88">
        <f t="shared" si="8"/>
        <v>0</v>
      </c>
      <c r="X20" s="76">
        <f>分析係数表!E23</f>
        <v>2.7159941879959765E-2</v>
      </c>
      <c r="Y20" s="89">
        <f t="shared" si="9"/>
        <v>0</v>
      </c>
    </row>
    <row r="21" spans="1:25" x14ac:dyDescent="0.2">
      <c r="A21" s="6" t="s">
        <v>9</v>
      </c>
      <c r="B21" s="5" t="s">
        <v>271</v>
      </c>
      <c r="C21" s="90"/>
      <c r="D21" s="76">
        <f>投入係数表!AH21</f>
        <v>3.2228954492716255E-3</v>
      </c>
      <c r="E21" s="77">
        <f t="shared" si="0"/>
        <v>0.32228954492716255</v>
      </c>
      <c r="F21" s="76">
        <f>分析係数表!C24</f>
        <v>0.4951060358890701</v>
      </c>
      <c r="G21" s="77">
        <f t="shared" si="1"/>
        <v>0.15956749899737982</v>
      </c>
      <c r="H21" s="77">
        <v>0.18445505011765892</v>
      </c>
      <c r="I21" s="77">
        <f t="shared" si="2"/>
        <v>0.18445505011765892</v>
      </c>
      <c r="J21" s="76">
        <f>分析係数表!G24</f>
        <v>0.20816733067729085</v>
      </c>
      <c r="K21" s="78">
        <f t="shared" si="3"/>
        <v>3.8397515412938961E-2</v>
      </c>
      <c r="L21" s="79"/>
      <c r="M21" s="80"/>
      <c r="N21" s="81">
        <f>分析係数表!H24</f>
        <v>3.5908657352858665E-4</v>
      </c>
      <c r="O21" s="82">
        <f t="shared" si="4"/>
        <v>9.0938102270399779E-3</v>
      </c>
      <c r="P21" s="76">
        <f>分析係数表!C24</f>
        <v>0.4951060358890701</v>
      </c>
      <c r="Q21" s="82">
        <f t="shared" si="5"/>
        <v>4.5024003326372478E-3</v>
      </c>
      <c r="R21" s="83">
        <v>2.2081494312142767E-2</v>
      </c>
      <c r="S21" s="84">
        <f t="shared" si="6"/>
        <v>0.20653654442980168</v>
      </c>
      <c r="T21" s="85">
        <f>分析係数表!F24</f>
        <v>0.39043824701195218</v>
      </c>
      <c r="U21" s="86">
        <f t="shared" si="7"/>
        <v>8.0639766351077946E-2</v>
      </c>
      <c r="V21" s="87">
        <f>分析係数表!D24</f>
        <v>1.4940239043824702E-2</v>
      </c>
      <c r="W21" s="88">
        <f t="shared" si="8"/>
        <v>0</v>
      </c>
      <c r="X21" s="76">
        <f>分析係数表!E24</f>
        <v>1.0956175298804782E-2</v>
      </c>
      <c r="Y21" s="89">
        <f t="shared" si="9"/>
        <v>0</v>
      </c>
    </row>
    <row r="22" spans="1:25" x14ac:dyDescent="0.2">
      <c r="A22" s="6" t="s">
        <v>10</v>
      </c>
      <c r="B22" s="5" t="s">
        <v>272</v>
      </c>
      <c r="C22" s="90"/>
      <c r="D22" s="76">
        <f>投入係数表!AH22</f>
        <v>2.1915689055047056E-3</v>
      </c>
      <c r="E22" s="77">
        <f t="shared" si="0"/>
        <v>0.21915689055047055</v>
      </c>
      <c r="F22" s="76">
        <f>分析係数表!C25</f>
        <v>2.1697016660209179E-2</v>
      </c>
      <c r="G22" s="77">
        <f t="shared" si="1"/>
        <v>4.7550507054731992E-3</v>
      </c>
      <c r="H22" s="77">
        <v>8.1753366072747566E-3</v>
      </c>
      <c r="I22" s="77">
        <f t="shared" si="2"/>
        <v>8.1753366072747566E-3</v>
      </c>
      <c r="J22" s="76">
        <f>分析係数表!G25</f>
        <v>0.19533527696793002</v>
      </c>
      <c r="K22" s="78">
        <f t="shared" si="3"/>
        <v>1.5969316404880719E-3</v>
      </c>
      <c r="L22" s="79"/>
      <c r="M22" s="80"/>
      <c r="N22" s="81">
        <f>分析係数表!H25</f>
        <v>5.2740840487011166E-4</v>
      </c>
      <c r="O22" s="82">
        <f t="shared" si="4"/>
        <v>1.3356533770964968E-2</v>
      </c>
      <c r="P22" s="76">
        <f>分析係数表!C25</f>
        <v>2.1697016660209179E-2</v>
      </c>
      <c r="Q22" s="82">
        <f t="shared" si="5"/>
        <v>2.8979693575127344E-4</v>
      </c>
      <c r="R22" s="83">
        <v>2.3297394300287144E-3</v>
      </c>
      <c r="S22" s="84">
        <f t="shared" si="6"/>
        <v>1.0505076037303471E-2</v>
      </c>
      <c r="T22" s="85">
        <f>分析係数表!F25</f>
        <v>0.34839650145772594</v>
      </c>
      <c r="U22" s="86">
        <f t="shared" si="7"/>
        <v>3.6599317389439208E-3</v>
      </c>
      <c r="V22" s="87">
        <f>分析係数表!D25</f>
        <v>0.22157434402332363</v>
      </c>
      <c r="W22" s="88">
        <f t="shared" si="8"/>
        <v>0</v>
      </c>
      <c r="X22" s="76">
        <f>分析係数表!E25</f>
        <v>0.11661807580174927</v>
      </c>
      <c r="Y22" s="89">
        <f t="shared" si="9"/>
        <v>0</v>
      </c>
    </row>
    <row r="23" spans="1:25" x14ac:dyDescent="0.2">
      <c r="A23" s="6" t="s">
        <v>11</v>
      </c>
      <c r="B23" s="5" t="s">
        <v>35</v>
      </c>
      <c r="C23" s="90"/>
      <c r="D23" s="76">
        <f>投入係数表!AH23</f>
        <v>1.9337372695629753E-3</v>
      </c>
      <c r="E23" s="77">
        <f t="shared" si="0"/>
        <v>0.19337372695629754</v>
      </c>
      <c r="F23" s="76">
        <f>分析係数表!C26</f>
        <v>0.4020083102493075</v>
      </c>
      <c r="G23" s="77">
        <f t="shared" si="1"/>
        <v>7.7737845220312143E-2</v>
      </c>
      <c r="H23" s="77">
        <v>0.10515068628123093</v>
      </c>
      <c r="I23" s="77">
        <f t="shared" si="2"/>
        <v>0.10515068628123093</v>
      </c>
      <c r="J23" s="76">
        <f>分析係数表!G26</f>
        <v>0.19660602354380063</v>
      </c>
      <c r="K23" s="78">
        <f t="shared" si="3"/>
        <v>2.0673258302654485E-2</v>
      </c>
      <c r="L23" s="79"/>
      <c r="M23" s="80"/>
      <c r="N23" s="81">
        <f>分析係数表!H26</f>
        <v>1.0985804858890199E-2</v>
      </c>
      <c r="O23" s="82">
        <f t="shared" si="4"/>
        <v>0.27821375663350434</v>
      </c>
      <c r="P23" s="76">
        <f>分析係数表!C26</f>
        <v>0.4020083102493075</v>
      </c>
      <c r="Q23" s="82">
        <f t="shared" si="5"/>
        <v>0.11184424219234715</v>
      </c>
      <c r="R23" s="83">
        <v>0.12376867298527745</v>
      </c>
      <c r="S23" s="84">
        <f t="shared" si="6"/>
        <v>0.22891935926650839</v>
      </c>
      <c r="T23" s="85">
        <f>分析係数表!F26</f>
        <v>0.33374101819293683</v>
      </c>
      <c r="U23" s="86">
        <f t="shared" si="7"/>
        <v>7.6399780045679225E-2</v>
      </c>
      <c r="V23" s="87">
        <f>分析係数表!D26</f>
        <v>1.513530041278092E-2</v>
      </c>
      <c r="W23" s="88">
        <f t="shared" si="8"/>
        <v>0</v>
      </c>
      <c r="X23" s="76">
        <f>分析係数表!E26</f>
        <v>1.5288182235132243E-2</v>
      </c>
      <c r="Y23" s="89">
        <f t="shared" si="9"/>
        <v>0</v>
      </c>
    </row>
    <row r="24" spans="1:25" x14ac:dyDescent="0.2">
      <c r="A24" s="6" t="s">
        <v>12</v>
      </c>
      <c r="B24" s="5" t="s">
        <v>366</v>
      </c>
      <c r="C24" s="90"/>
      <c r="D24" s="76">
        <f>投入係数表!AH24</f>
        <v>1.6759056336212454E-3</v>
      </c>
      <c r="E24" s="77">
        <f t="shared" si="0"/>
        <v>0.16759056336212455</v>
      </c>
      <c r="F24" s="76">
        <f>分析係数表!C27</f>
        <v>0.43829355002539361</v>
      </c>
      <c r="G24" s="77">
        <f t="shared" si="1"/>
        <v>7.3453862966741237E-2</v>
      </c>
      <c r="H24" s="77">
        <v>7.8228285355838839E-2</v>
      </c>
      <c r="I24" s="77">
        <f t="shared" si="2"/>
        <v>7.8228285355838839E-2</v>
      </c>
      <c r="J24" s="76">
        <f>分析係数表!G27</f>
        <v>0.17011899515204937</v>
      </c>
      <c r="K24" s="78">
        <f t="shared" si="3"/>
        <v>1.3308117297203083E-2</v>
      </c>
      <c r="L24" s="79"/>
      <c r="M24" s="80"/>
      <c r="N24" s="81">
        <f>分析係数表!H27</f>
        <v>1.1098019413117881E-2</v>
      </c>
      <c r="O24" s="82">
        <f t="shared" si="4"/>
        <v>0.28105557232945433</v>
      </c>
      <c r="P24" s="76">
        <f>分析係数表!C27</f>
        <v>0.43829355002539361</v>
      </c>
      <c r="Q24" s="82">
        <f t="shared" si="5"/>
        <v>0.12318484455069532</v>
      </c>
      <c r="R24" s="83">
        <v>0.12605892409436692</v>
      </c>
      <c r="S24" s="84">
        <f t="shared" si="6"/>
        <v>0.20428720945020576</v>
      </c>
      <c r="T24" s="85">
        <f>分析係数表!F27</f>
        <v>0.31996474217717058</v>
      </c>
      <c r="U24" s="86">
        <f t="shared" si="7"/>
        <v>6.5364704301828724E-2</v>
      </c>
      <c r="V24" s="87">
        <f>分析係数表!D27</f>
        <v>4.2309387395328336E-2</v>
      </c>
      <c r="W24" s="88">
        <f t="shared" si="8"/>
        <v>0</v>
      </c>
      <c r="X24" s="76">
        <f>分析係数表!E27</f>
        <v>4.9360951961216398E-2</v>
      </c>
      <c r="Y24" s="89">
        <f t="shared" si="9"/>
        <v>0</v>
      </c>
    </row>
    <row r="25" spans="1:25" x14ac:dyDescent="0.2">
      <c r="A25" s="6" t="s">
        <v>13</v>
      </c>
      <c r="B25" s="5" t="s">
        <v>192</v>
      </c>
      <c r="C25" s="90"/>
      <c r="D25" s="76">
        <f>投入係数表!AH25</f>
        <v>5.4144643547763315E-3</v>
      </c>
      <c r="E25" s="77">
        <f t="shared" si="0"/>
        <v>0.54144643547763316</v>
      </c>
      <c r="F25" s="76">
        <f>分析係数表!C28</f>
        <v>5.3001622498647927E-2</v>
      </c>
      <c r="G25" s="77">
        <f t="shared" si="1"/>
        <v>2.8697539576424045E-2</v>
      </c>
      <c r="H25" s="77">
        <v>3.8251296341261877E-2</v>
      </c>
      <c r="I25" s="77">
        <f t="shared" si="2"/>
        <v>3.8251296341261877E-2</v>
      </c>
      <c r="J25" s="76">
        <f>分析係数表!G28</f>
        <v>0.12481857764876633</v>
      </c>
      <c r="K25" s="78">
        <f t="shared" si="3"/>
        <v>4.7744724025377671E-3</v>
      </c>
      <c r="L25" s="79"/>
      <c r="M25" s="80"/>
      <c r="N25" s="81">
        <f>分析係数表!H28</f>
        <v>2.0793356898389723E-2</v>
      </c>
      <c r="O25" s="82">
        <f t="shared" si="4"/>
        <v>0.52658844845953379</v>
      </c>
      <c r="P25" s="76">
        <f>分析係数表!C28</f>
        <v>5.3001622498647927E-2</v>
      </c>
      <c r="Q25" s="82">
        <f t="shared" si="5"/>
        <v>2.7910042157400929E-2</v>
      </c>
      <c r="R25" s="83">
        <v>3.0221353151041377E-2</v>
      </c>
      <c r="S25" s="84">
        <f t="shared" si="6"/>
        <v>6.847264949230325E-2</v>
      </c>
      <c r="T25" s="85">
        <f>分析係数表!F28</f>
        <v>0.21335268505079827</v>
      </c>
      <c r="U25" s="86">
        <f t="shared" si="7"/>
        <v>1.4608823621725078E-2</v>
      </c>
      <c r="V25" s="87">
        <f>分析係数表!D28</f>
        <v>0.1204644412191582</v>
      </c>
      <c r="W25" s="88">
        <f t="shared" si="8"/>
        <v>0</v>
      </c>
      <c r="X25" s="76">
        <f>分析係数表!E28</f>
        <v>0.11683599419448476</v>
      </c>
      <c r="Y25" s="89">
        <f t="shared" si="9"/>
        <v>0</v>
      </c>
    </row>
    <row r="26" spans="1:25" x14ac:dyDescent="0.2">
      <c r="A26" s="6" t="s">
        <v>14</v>
      </c>
      <c r="B26" s="5" t="s">
        <v>50</v>
      </c>
      <c r="C26" s="90"/>
      <c r="D26" s="76">
        <f>投入係数表!AH26</f>
        <v>8.8951914399896873E-3</v>
      </c>
      <c r="E26" s="77">
        <f t="shared" si="0"/>
        <v>0.8895191439989687</v>
      </c>
      <c r="F26" s="76">
        <f>分析係数表!C29</f>
        <v>0.65190409026798313</v>
      </c>
      <c r="G26" s="77">
        <f t="shared" si="1"/>
        <v>0.57988116834460279</v>
      </c>
      <c r="H26" s="77">
        <v>0.77231085696341417</v>
      </c>
      <c r="I26" s="77">
        <f t="shared" si="2"/>
        <v>0.77231085696341417</v>
      </c>
      <c r="J26" s="76">
        <f>分析係数表!G29</f>
        <v>0.25912644337660473</v>
      </c>
      <c r="K26" s="78">
        <f t="shared" si="3"/>
        <v>0.20012616554606721</v>
      </c>
      <c r="L26" s="79"/>
      <c r="M26" s="80"/>
      <c r="N26" s="81">
        <f>分析係数表!H29</f>
        <v>1.0054424058800426E-2</v>
      </c>
      <c r="O26" s="82">
        <f t="shared" si="4"/>
        <v>0.25462668635711938</v>
      </c>
      <c r="P26" s="76">
        <f>分析係数表!C29</f>
        <v>0.65190409026798313</v>
      </c>
      <c r="Q26" s="82">
        <f t="shared" si="5"/>
        <v>0.16599217832758897</v>
      </c>
      <c r="R26" s="83">
        <v>0.28301826844702127</v>
      </c>
      <c r="S26" s="84">
        <f t="shared" si="6"/>
        <v>1.0553291254104353</v>
      </c>
      <c r="T26" s="85">
        <f>分析係数表!F29</f>
        <v>0.37595926271247221</v>
      </c>
      <c r="U26" s="86">
        <f t="shared" si="7"/>
        <v>0.39676075990830539</v>
      </c>
      <c r="V26" s="87">
        <f>分析係数表!D29</f>
        <v>5.8165387649716703E-2</v>
      </c>
      <c r="W26" s="88">
        <f t="shared" si="8"/>
        <v>0</v>
      </c>
      <c r="X26" s="76">
        <f>分析係数表!E29</f>
        <v>4.2817184250161372E-2</v>
      </c>
      <c r="Y26" s="89">
        <f t="shared" si="9"/>
        <v>0</v>
      </c>
    </row>
    <row r="27" spans="1:25" x14ac:dyDescent="0.2">
      <c r="A27" s="6" t="s">
        <v>15</v>
      </c>
      <c r="B27" s="5" t="s">
        <v>36</v>
      </c>
      <c r="C27" s="90"/>
      <c r="D27" s="76">
        <f>投入係数表!AH27</f>
        <v>8.2506123501353609E-3</v>
      </c>
      <c r="E27" s="77">
        <f t="shared" si="0"/>
        <v>0.82506123501353612</v>
      </c>
      <c r="F27" s="76">
        <f>分析係数表!C30</f>
        <v>1</v>
      </c>
      <c r="G27" s="77">
        <f t="shared" si="1"/>
        <v>0.82506123501353612</v>
      </c>
      <c r="H27" s="77">
        <v>0.87495511243595259</v>
      </c>
      <c r="I27" s="77">
        <f t="shared" si="2"/>
        <v>0.87495511243595259</v>
      </c>
      <c r="J27" s="76">
        <f>分析係数表!G30</f>
        <v>0.34475873544093177</v>
      </c>
      <c r="K27" s="78">
        <f t="shared" si="3"/>
        <v>0.3016484181309973</v>
      </c>
      <c r="L27" s="79"/>
      <c r="M27" s="80"/>
      <c r="N27" s="81">
        <f>分析係数表!H30</f>
        <v>0</v>
      </c>
      <c r="O27" s="82">
        <f t="shared" si="4"/>
        <v>0</v>
      </c>
      <c r="P27" s="76">
        <f>分析係数表!C30</f>
        <v>1</v>
      </c>
      <c r="Q27" s="82">
        <f t="shared" si="5"/>
        <v>0</v>
      </c>
      <c r="R27" s="83">
        <v>6.2382240046898838E-2</v>
      </c>
      <c r="S27" s="84">
        <f t="shared" si="6"/>
        <v>0.93733735248285144</v>
      </c>
      <c r="T27" s="85">
        <f>分析係数表!F30</f>
        <v>0.43948973932334995</v>
      </c>
      <c r="U27" s="86">
        <f t="shared" si="7"/>
        <v>0.41195014870072738</v>
      </c>
      <c r="V27" s="87">
        <f>分析係数表!D30</f>
        <v>0.13666112035496394</v>
      </c>
      <c r="W27" s="88">
        <f t="shared" si="8"/>
        <v>0</v>
      </c>
      <c r="X27" s="76">
        <f>分析係数表!E30</f>
        <v>8.1752634498058793E-2</v>
      </c>
      <c r="Y27" s="89">
        <f t="shared" si="9"/>
        <v>0</v>
      </c>
    </row>
    <row r="28" spans="1:25" x14ac:dyDescent="0.2">
      <c r="A28" s="6" t="s">
        <v>16</v>
      </c>
      <c r="B28" s="5" t="s">
        <v>193</v>
      </c>
      <c r="C28" s="90"/>
      <c r="D28" s="76">
        <f>投入係数表!AH28</f>
        <v>1.2118086889261312E-2</v>
      </c>
      <c r="E28" s="77">
        <f t="shared" si="0"/>
        <v>1.2118086889261312</v>
      </c>
      <c r="F28" s="76">
        <f>分析係数表!C31</f>
        <v>0.24163027656477443</v>
      </c>
      <c r="G28" s="77">
        <f t="shared" si="1"/>
        <v>0.2928096686488178</v>
      </c>
      <c r="H28" s="77">
        <v>0.37408225480112056</v>
      </c>
      <c r="I28" s="77">
        <f t="shared" si="2"/>
        <v>0.37408225480112056</v>
      </c>
      <c r="J28" s="76">
        <f>分析係数表!G31</f>
        <v>7.02247191011236E-2</v>
      </c>
      <c r="K28" s="78">
        <f t="shared" si="3"/>
        <v>2.6269821264123638E-2</v>
      </c>
      <c r="L28" s="79"/>
      <c r="M28" s="80"/>
      <c r="N28" s="81">
        <f>分析係数表!H31</f>
        <v>2.3138641081748304E-2</v>
      </c>
      <c r="O28" s="82">
        <f t="shared" si="4"/>
        <v>0.58598239650488859</v>
      </c>
      <c r="P28" s="76">
        <f>分析係数表!C31</f>
        <v>0.24163027656477443</v>
      </c>
      <c r="Q28" s="82">
        <f t="shared" si="5"/>
        <v>0.14159108852956553</v>
      </c>
      <c r="R28" s="83">
        <v>0.18724837560193319</v>
      </c>
      <c r="S28" s="84">
        <f t="shared" si="6"/>
        <v>0.56133063040305375</v>
      </c>
      <c r="T28" s="85">
        <f>分析係数表!F31</f>
        <v>0.24349497338852749</v>
      </c>
      <c r="U28" s="86">
        <f t="shared" si="7"/>
        <v>0.13668118691215694</v>
      </c>
      <c r="V28" s="87">
        <f>分析係数表!D31</f>
        <v>2.9568302779420464E-4</v>
      </c>
      <c r="W28" s="88">
        <f t="shared" si="8"/>
        <v>0</v>
      </c>
      <c r="X28" s="76">
        <f>分析係数表!E31</f>
        <v>2.9568302779420464E-4</v>
      </c>
      <c r="Y28" s="89">
        <f t="shared" si="9"/>
        <v>0</v>
      </c>
    </row>
    <row r="29" spans="1:25" x14ac:dyDescent="0.2">
      <c r="A29" s="6" t="s">
        <v>17</v>
      </c>
      <c r="B29" s="5" t="s">
        <v>273</v>
      </c>
      <c r="C29" s="90"/>
      <c r="D29" s="76">
        <f>投入係数表!AH29</f>
        <v>3.9963903570968155E-3</v>
      </c>
      <c r="E29" s="77">
        <f t="shared" si="0"/>
        <v>0.39963903570968157</v>
      </c>
      <c r="F29" s="76">
        <f>分析係数表!C32</f>
        <v>0.66123499142367059</v>
      </c>
      <c r="G29" s="77">
        <f t="shared" si="1"/>
        <v>0.26425531435005528</v>
      </c>
      <c r="H29" s="77">
        <v>0.30946740589555155</v>
      </c>
      <c r="I29" s="77">
        <f t="shared" si="2"/>
        <v>0.30946740589555155</v>
      </c>
      <c r="J29" s="76">
        <f>分析係数表!G32</f>
        <v>0.1404639175257732</v>
      </c>
      <c r="K29" s="78">
        <f t="shared" si="3"/>
        <v>4.3469004178627729E-2</v>
      </c>
      <c r="L29" s="79"/>
      <c r="M29" s="80"/>
      <c r="N29" s="81">
        <f>分析係数表!H32</f>
        <v>6.5982157885877794E-3</v>
      </c>
      <c r="O29" s="82">
        <f t="shared" si="4"/>
        <v>0.16709876292185957</v>
      </c>
      <c r="P29" s="76">
        <f>分析係数表!C32</f>
        <v>0.66123499142367059</v>
      </c>
      <c r="Q29" s="82">
        <f t="shared" si="5"/>
        <v>0.11049154906754179</v>
      </c>
      <c r="R29" s="83">
        <v>0.1453626579664439</v>
      </c>
      <c r="S29" s="84">
        <f t="shared" si="6"/>
        <v>0.45483006386199543</v>
      </c>
      <c r="T29" s="85">
        <f>分析係数表!F32</f>
        <v>0.47938144329896909</v>
      </c>
      <c r="U29" s="86">
        <f t="shared" si="7"/>
        <v>0.21803709246992564</v>
      </c>
      <c r="V29" s="87">
        <f>分析係数表!D32</f>
        <v>7.7319587628865982E-3</v>
      </c>
      <c r="W29" s="88">
        <f t="shared" si="8"/>
        <v>0</v>
      </c>
      <c r="X29" s="76">
        <f>分析係数表!E32</f>
        <v>1.1597938144329897E-2</v>
      </c>
      <c r="Y29" s="89">
        <f t="shared" si="9"/>
        <v>0</v>
      </c>
    </row>
    <row r="30" spans="1:25" x14ac:dyDescent="0.2">
      <c r="A30" s="6" t="s">
        <v>18</v>
      </c>
      <c r="B30" s="5" t="s">
        <v>274</v>
      </c>
      <c r="C30" s="90"/>
      <c r="D30" s="76">
        <f>投入係数表!AH30</f>
        <v>2.7587985045765116E-2</v>
      </c>
      <c r="E30" s="77">
        <f t="shared" si="0"/>
        <v>2.7587985045765118</v>
      </c>
      <c r="F30" s="76">
        <f>分析係数表!C33</f>
        <v>1</v>
      </c>
      <c r="G30" s="77">
        <f t="shared" si="1"/>
        <v>2.7587985045765118</v>
      </c>
      <c r="H30" s="77">
        <v>2.7839479292456057</v>
      </c>
      <c r="I30" s="77">
        <f t="shared" si="2"/>
        <v>2.7839479292456057</v>
      </c>
      <c r="J30" s="76">
        <f>分析係数表!G33</f>
        <v>0.50865580448065173</v>
      </c>
      <c r="K30" s="78">
        <f t="shared" si="3"/>
        <v>1.4160712735826682</v>
      </c>
      <c r="L30" s="79"/>
      <c r="M30" s="80"/>
      <c r="N30" s="81">
        <f>分析係数表!H33</f>
        <v>9.7626662178084496E-4</v>
      </c>
      <c r="O30" s="82">
        <f t="shared" si="4"/>
        <v>2.4723796554764938E-2</v>
      </c>
      <c r="P30" s="76">
        <f>分析係数表!C33</f>
        <v>1</v>
      </c>
      <c r="Q30" s="82">
        <f t="shared" si="5"/>
        <v>2.4723796554764938E-2</v>
      </c>
      <c r="R30" s="83">
        <v>9.3674367896669344E-2</v>
      </c>
      <c r="S30" s="84">
        <f t="shared" si="6"/>
        <v>2.8776222971422749</v>
      </c>
      <c r="T30" s="85">
        <f>分析係数表!F33</f>
        <v>0.64307535641547864</v>
      </c>
      <c r="U30" s="86">
        <f t="shared" si="7"/>
        <v>1.8505279843638969</v>
      </c>
      <c r="V30" s="87">
        <f>分析係数表!D33</f>
        <v>3.4623217922606926E-2</v>
      </c>
      <c r="W30" s="88">
        <f t="shared" si="8"/>
        <v>0</v>
      </c>
      <c r="X30" s="76">
        <f>分析係数表!E33</f>
        <v>3.0549898167006109E-2</v>
      </c>
      <c r="Y30" s="89">
        <f t="shared" si="9"/>
        <v>0</v>
      </c>
    </row>
    <row r="31" spans="1:25" x14ac:dyDescent="0.2">
      <c r="A31" s="6" t="s">
        <v>19</v>
      </c>
      <c r="B31" s="5" t="s">
        <v>275</v>
      </c>
      <c r="C31" s="90"/>
      <c r="D31" s="76">
        <f>投入係数表!AH31</f>
        <v>9.9265179837566067E-3</v>
      </c>
      <c r="E31" s="77">
        <f t="shared" si="0"/>
        <v>0.99265179837566064</v>
      </c>
      <c r="F31" s="76">
        <f>分析係数表!C34</f>
        <v>0.39190090916673614</v>
      </c>
      <c r="G31" s="77">
        <f t="shared" si="1"/>
        <v>0.38902114226941709</v>
      </c>
      <c r="H31" s="77">
        <v>0.56668057167631614</v>
      </c>
      <c r="I31" s="77">
        <f t="shared" si="2"/>
        <v>0.56668057167631614</v>
      </c>
      <c r="J31" s="76">
        <f>分析係数表!G34</f>
        <v>0.42497247587591475</v>
      </c>
      <c r="K31" s="78">
        <f t="shared" si="3"/>
        <v>0.24082364557606284</v>
      </c>
      <c r="L31" s="79"/>
      <c r="M31" s="80"/>
      <c r="N31" s="81">
        <f>分析係数表!H34</f>
        <v>0.16350782696515739</v>
      </c>
      <c r="O31" s="82">
        <f t="shared" si="4"/>
        <v>4.1408096505687348</v>
      </c>
      <c r="P31" s="76">
        <f>分析係数表!C34</f>
        <v>0.39190090916673614</v>
      </c>
      <c r="Q31" s="82">
        <f t="shared" si="5"/>
        <v>1.6227870667442821</v>
      </c>
      <c r="R31" s="83">
        <v>1.7981396108571466</v>
      </c>
      <c r="S31" s="84">
        <f t="shared" si="6"/>
        <v>2.3648201825334629</v>
      </c>
      <c r="T31" s="85">
        <f>分析係数表!F34</f>
        <v>0.69697558448287023</v>
      </c>
      <c r="U31" s="86">
        <f t="shared" si="7"/>
        <v>1.6482219289181481</v>
      </c>
      <c r="V31" s="87">
        <f>分析係数表!D34</f>
        <v>0.24415517129719577</v>
      </c>
      <c r="W31" s="88">
        <f t="shared" si="8"/>
        <v>1</v>
      </c>
      <c r="X31" s="76">
        <f>分析係数表!E34</f>
        <v>0.16831811411178033</v>
      </c>
      <c r="Y31" s="89">
        <f t="shared" si="9"/>
        <v>0</v>
      </c>
    </row>
    <row r="32" spans="1:25" x14ac:dyDescent="0.2">
      <c r="A32" s="6" t="s">
        <v>20</v>
      </c>
      <c r="B32" s="5" t="s">
        <v>37</v>
      </c>
      <c r="C32" s="90"/>
      <c r="D32" s="76">
        <f>投入係数表!AH32</f>
        <v>2.1271109965192728E-2</v>
      </c>
      <c r="E32" s="77">
        <f t="shared" si="0"/>
        <v>2.1271109965192729</v>
      </c>
      <c r="F32" s="76">
        <f>分析係数表!C35</f>
        <v>0.83185840707964598</v>
      </c>
      <c r="G32" s="77">
        <f t="shared" si="1"/>
        <v>1.7694551652461208</v>
      </c>
      <c r="H32" s="77">
        <v>2.0008381981483034</v>
      </c>
      <c r="I32" s="77">
        <f t="shared" si="2"/>
        <v>2.0008381981483034</v>
      </c>
      <c r="J32" s="76">
        <f>分析係数表!G35</f>
        <v>0.3136968085106383</v>
      </c>
      <c r="K32" s="78">
        <f t="shared" si="3"/>
        <v>0.62765655710529888</v>
      </c>
      <c r="L32" s="79"/>
      <c r="M32" s="80"/>
      <c r="N32" s="81">
        <f>分析係数表!H35</f>
        <v>6.1560904449307077E-2</v>
      </c>
      <c r="O32" s="82">
        <f t="shared" si="4"/>
        <v>1.5590200907981662</v>
      </c>
      <c r="P32" s="76">
        <f>分析係数表!C35</f>
        <v>0.83185840707964598</v>
      </c>
      <c r="Q32" s="82">
        <f t="shared" si="5"/>
        <v>1.2968839693365275</v>
      </c>
      <c r="R32" s="83">
        <v>1.6058428828429225</v>
      </c>
      <c r="S32" s="84">
        <f t="shared" si="6"/>
        <v>3.6066810809912262</v>
      </c>
      <c r="T32" s="85">
        <f>分析係数表!F35</f>
        <v>0.6388297872340426</v>
      </c>
      <c r="U32" s="86">
        <f t="shared" si="7"/>
        <v>2.304055307590672</v>
      </c>
      <c r="V32" s="87">
        <f>分析係数表!D35</f>
        <v>5.8377659574468083E-2</v>
      </c>
      <c r="W32" s="88">
        <f t="shared" si="8"/>
        <v>0</v>
      </c>
      <c r="X32" s="76">
        <f>分析係数表!E35</f>
        <v>5.1994680851063832E-2</v>
      </c>
      <c r="Y32" s="89">
        <f t="shared" si="9"/>
        <v>0</v>
      </c>
    </row>
    <row r="33" spans="1:25" x14ac:dyDescent="0.2">
      <c r="A33" s="6" t="s">
        <v>21</v>
      </c>
      <c r="B33" s="5" t="s">
        <v>38</v>
      </c>
      <c r="C33" s="90"/>
      <c r="D33" s="76">
        <f>投入係数表!AH33</f>
        <v>1.6759056336212454E-3</v>
      </c>
      <c r="E33" s="77">
        <f t="shared" si="0"/>
        <v>0.16759056336212455</v>
      </c>
      <c r="F33" s="76">
        <f>分析係数表!C36</f>
        <v>0.68845717526942707</v>
      </c>
      <c r="G33" s="77">
        <f t="shared" si="1"/>
        <v>0.1153789258541002</v>
      </c>
      <c r="H33" s="77">
        <v>0.1988993352476191</v>
      </c>
      <c r="I33" s="77">
        <f t="shared" si="2"/>
        <v>0.1988993352476191</v>
      </c>
      <c r="J33" s="76">
        <f>分析係数表!G36</f>
        <v>1.8590797041906328E-2</v>
      </c>
      <c r="K33" s="78">
        <f t="shared" si="3"/>
        <v>3.6976971733585725E-3</v>
      </c>
      <c r="L33" s="79"/>
      <c r="M33" s="80"/>
      <c r="N33" s="81">
        <f>分析係数表!H36</f>
        <v>0.13660999831678169</v>
      </c>
      <c r="O33" s="82">
        <f t="shared" si="4"/>
        <v>3.4596264282495217</v>
      </c>
      <c r="P33" s="76">
        <f>分析係数表!C36</f>
        <v>0.68845717526942707</v>
      </c>
      <c r="Q33" s="82">
        <f t="shared" si="5"/>
        <v>2.3818046382801228</v>
      </c>
      <c r="R33" s="83">
        <v>2.5291159336318043</v>
      </c>
      <c r="S33" s="84">
        <f t="shared" si="6"/>
        <v>2.7280152688794232</v>
      </c>
      <c r="T33" s="85">
        <f>分析係数表!F36</f>
        <v>0.88331963845521777</v>
      </c>
      <c r="U33" s="86">
        <f t="shared" si="7"/>
        <v>2.4097094610068859</v>
      </c>
      <c r="V33" s="87">
        <f>分析係数表!D36</f>
        <v>1.4071487263763352E-2</v>
      </c>
      <c r="W33" s="88">
        <f t="shared" si="8"/>
        <v>0</v>
      </c>
      <c r="X33" s="76">
        <f>分析係数表!E36</f>
        <v>2.8759244042728021E-3</v>
      </c>
      <c r="Y33" s="89">
        <f t="shared" si="9"/>
        <v>0</v>
      </c>
    </row>
    <row r="34" spans="1:25" x14ac:dyDescent="0.2">
      <c r="A34" s="6" t="s">
        <v>22</v>
      </c>
      <c r="B34" s="5" t="s">
        <v>378</v>
      </c>
      <c r="C34" s="90"/>
      <c r="D34" s="76">
        <f>投入係数表!AH34</f>
        <v>2.3462678870697435E-2</v>
      </c>
      <c r="E34" s="77">
        <f t="shared" si="0"/>
        <v>2.3462678870697435</v>
      </c>
      <c r="F34" s="76">
        <f>分析係数表!C37</f>
        <v>0.39828932688731866</v>
      </c>
      <c r="G34" s="77">
        <f t="shared" si="1"/>
        <v>0.93449345743833956</v>
      </c>
      <c r="H34" s="77">
        <v>1.1523759533064495</v>
      </c>
      <c r="I34" s="77">
        <f t="shared" si="2"/>
        <v>1.1523759533064495</v>
      </c>
      <c r="J34" s="76">
        <f>分析係数表!G37</f>
        <v>0.48125081095108341</v>
      </c>
      <c r="K34" s="78">
        <f t="shared" si="3"/>
        <v>0.55458186204925664</v>
      </c>
      <c r="L34" s="79"/>
      <c r="M34" s="80"/>
      <c r="N34" s="81">
        <f>分析係数表!H37</f>
        <v>4.901531728665208E-2</v>
      </c>
      <c r="O34" s="82">
        <f t="shared" si="4"/>
        <v>1.2413050959909571</v>
      </c>
      <c r="P34" s="76">
        <f>分析係数表!C37</f>
        <v>0.39828932688731866</v>
      </c>
      <c r="Q34" s="82">
        <f t="shared" si="5"/>
        <v>0.49439857114403679</v>
      </c>
      <c r="R34" s="83">
        <v>0.65104910756330414</v>
      </c>
      <c r="S34" s="84">
        <f t="shared" si="6"/>
        <v>1.8034250608697535</v>
      </c>
      <c r="T34" s="85">
        <f>分析係数表!F37</f>
        <v>0.71272868820552748</v>
      </c>
      <c r="U34" s="86">
        <f t="shared" si="7"/>
        <v>1.285352777910673</v>
      </c>
      <c r="V34" s="87">
        <f>分析係数表!D37</f>
        <v>0.1296224211755547</v>
      </c>
      <c r="W34" s="88">
        <f t="shared" si="8"/>
        <v>0</v>
      </c>
      <c r="X34" s="76">
        <f>分析係数表!E37</f>
        <v>0.11794472557415336</v>
      </c>
      <c r="Y34" s="89">
        <f t="shared" si="9"/>
        <v>0</v>
      </c>
    </row>
    <row r="35" spans="1:25" x14ac:dyDescent="0.2">
      <c r="A35" s="6" t="s">
        <v>23</v>
      </c>
      <c r="B35" s="5" t="s">
        <v>194</v>
      </c>
      <c r="C35" s="90"/>
      <c r="D35" s="76">
        <f>投入係数表!AH35</f>
        <v>3.081088049503674E-2</v>
      </c>
      <c r="E35" s="77">
        <f t="shared" si="0"/>
        <v>3.0810880495036739</v>
      </c>
      <c r="F35" s="76">
        <f>分析係数表!C38</f>
        <v>3.6824877250409171E-2</v>
      </c>
      <c r="G35" s="77">
        <f t="shared" si="1"/>
        <v>0.11346068922067541</v>
      </c>
      <c r="H35" s="77">
        <v>0.12858578435455686</v>
      </c>
      <c r="I35" s="77">
        <f t="shared" si="2"/>
        <v>0.12858578435455686</v>
      </c>
      <c r="J35" s="76">
        <f>分析係数表!G38</f>
        <v>0.29439252336448596</v>
      </c>
      <c r="K35" s="78">
        <f t="shared" si="3"/>
        <v>3.7854693524939635E-2</v>
      </c>
      <c r="L35" s="79"/>
      <c r="M35" s="80"/>
      <c r="N35" s="81">
        <f>分析係数表!H38</f>
        <v>4.3572911406609439E-2</v>
      </c>
      <c r="O35" s="82">
        <f t="shared" si="4"/>
        <v>1.1034770347373823</v>
      </c>
      <c r="P35" s="76">
        <f>分析係数表!C38</f>
        <v>3.6824877250409171E-2</v>
      </c>
      <c r="Q35" s="82">
        <f t="shared" si="5"/>
        <v>4.0635406352849603E-2</v>
      </c>
      <c r="R35" s="83">
        <v>5.5659903743342606E-2</v>
      </c>
      <c r="S35" s="84">
        <f t="shared" si="6"/>
        <v>0.18424568809789948</v>
      </c>
      <c r="T35" s="85">
        <f>分析係数表!F38</f>
        <v>0.48598130841121495</v>
      </c>
      <c r="U35" s="86">
        <f t="shared" si="7"/>
        <v>8.9539960570941809E-2</v>
      </c>
      <c r="V35" s="87">
        <f>分析係数表!D38</f>
        <v>0.13551401869158877</v>
      </c>
      <c r="W35" s="88">
        <f t="shared" si="8"/>
        <v>0</v>
      </c>
      <c r="X35" s="76">
        <f>分析係数表!E38</f>
        <v>0.13317757009345793</v>
      </c>
      <c r="Y35" s="89">
        <f t="shared" si="9"/>
        <v>0</v>
      </c>
    </row>
    <row r="36" spans="1:25" x14ac:dyDescent="0.2">
      <c r="A36" s="6" t="s">
        <v>24</v>
      </c>
      <c r="B36" s="5" t="s">
        <v>39</v>
      </c>
      <c r="C36" s="75">
        <f>最終需要_まとめ!C37</f>
        <v>100</v>
      </c>
      <c r="D36" s="76">
        <f>投入係数表!AH36</f>
        <v>0</v>
      </c>
      <c r="E36" s="77">
        <f t="shared" si="0"/>
        <v>0</v>
      </c>
      <c r="F36" s="76">
        <f>分析係数表!C39</f>
        <v>1</v>
      </c>
      <c r="G36" s="77">
        <f t="shared" si="1"/>
        <v>0</v>
      </c>
      <c r="H36" s="77">
        <v>0.10023074877220808</v>
      </c>
      <c r="I36" s="77">
        <f t="shared" si="2"/>
        <v>100.1002307487722</v>
      </c>
      <c r="J36" s="76">
        <f>分析係数表!G39</f>
        <v>0.34897511924713165</v>
      </c>
      <c r="K36" s="78">
        <f t="shared" si="3"/>
        <v>34.932489962218177</v>
      </c>
      <c r="L36" s="79"/>
      <c r="M36" s="80"/>
      <c r="N36" s="81">
        <f>分析係数表!H39</f>
        <v>3.8938450317006117E-3</v>
      </c>
      <c r="O36" s="82">
        <f t="shared" si="4"/>
        <v>9.8611004649464762E-2</v>
      </c>
      <c r="P36" s="76">
        <f>分析係数表!C39</f>
        <v>1</v>
      </c>
      <c r="Q36" s="82">
        <f t="shared" si="5"/>
        <v>9.8611004649464762E-2</v>
      </c>
      <c r="R36" s="83">
        <v>0.38739934406545451</v>
      </c>
      <c r="S36" s="84">
        <f t="shared" si="6"/>
        <v>100.48763009283766</v>
      </c>
      <c r="T36" s="85">
        <f>分析係数表!F39</f>
        <v>0.69949722830991368</v>
      </c>
      <c r="U36" s="86">
        <f t="shared" si="7"/>
        <v>70.290818729371821</v>
      </c>
      <c r="V36" s="87">
        <f>分析係数表!D39</f>
        <v>6.7165141162820671E-2</v>
      </c>
      <c r="W36" s="88">
        <f t="shared" si="8"/>
        <v>7</v>
      </c>
      <c r="X36" s="76">
        <f>分析係数表!E39</f>
        <v>8.4826608224829181E-2</v>
      </c>
      <c r="Y36" s="89">
        <f t="shared" si="9"/>
        <v>9</v>
      </c>
    </row>
    <row r="37" spans="1:25" x14ac:dyDescent="0.2">
      <c r="A37" s="6" t="s">
        <v>25</v>
      </c>
      <c r="B37" s="5" t="s">
        <v>40</v>
      </c>
      <c r="C37" s="90"/>
      <c r="D37" s="76">
        <f>投入係数表!AH37</f>
        <v>1.2891581797086501E-4</v>
      </c>
      <c r="E37" s="77">
        <f t="shared" si="0"/>
        <v>1.2891581797086502E-2</v>
      </c>
      <c r="F37" s="76">
        <f>分析係数表!C40</f>
        <v>1</v>
      </c>
      <c r="G37" s="77">
        <f t="shared" si="1"/>
        <v>1.2891581797086502E-2</v>
      </c>
      <c r="H37" s="77">
        <v>1.5209510350036457E-2</v>
      </c>
      <c r="I37" s="77">
        <f t="shared" si="2"/>
        <v>1.5209510350036457E-2</v>
      </c>
      <c r="J37" s="76">
        <f>分析係数表!G40</f>
        <v>0.51987110633727174</v>
      </c>
      <c r="K37" s="78">
        <f t="shared" si="3"/>
        <v>7.9069849725216385E-3</v>
      </c>
      <c r="L37" s="79"/>
      <c r="M37" s="80"/>
      <c r="N37" s="81">
        <f>分析係数表!H40</f>
        <v>3.0814116590921842E-2</v>
      </c>
      <c r="O37" s="82">
        <f t="shared" si="4"/>
        <v>0.78036259010786813</v>
      </c>
      <c r="P37" s="76">
        <f>分析係数表!C40</f>
        <v>1</v>
      </c>
      <c r="Q37" s="82">
        <f t="shared" si="5"/>
        <v>0.78036259010786813</v>
      </c>
      <c r="R37" s="83">
        <v>0.78194149533131541</v>
      </c>
      <c r="S37" s="84">
        <f t="shared" si="6"/>
        <v>0.79715100568135189</v>
      </c>
      <c r="T37" s="85">
        <f>分析係数表!F40</f>
        <v>0.71122862100305706</v>
      </c>
      <c r="U37" s="86">
        <f t="shared" si="7"/>
        <v>0.56695661050194801</v>
      </c>
      <c r="V37" s="87">
        <f>分析係数表!D40</f>
        <v>7.8492935635792779E-2</v>
      </c>
      <c r="W37" s="88">
        <f t="shared" si="8"/>
        <v>0</v>
      </c>
      <c r="X37" s="76">
        <f>分析係数表!E40</f>
        <v>4.9739733950260268E-2</v>
      </c>
      <c r="Y37" s="89">
        <f t="shared" si="9"/>
        <v>0</v>
      </c>
    </row>
    <row r="38" spans="1:25" x14ac:dyDescent="0.2">
      <c r="A38" s="6" t="s">
        <v>26</v>
      </c>
      <c r="B38" s="5" t="s">
        <v>277</v>
      </c>
      <c r="C38" s="90"/>
      <c r="D38" s="76">
        <f>投入係数表!AH38</f>
        <v>0</v>
      </c>
      <c r="E38" s="77">
        <f t="shared" si="0"/>
        <v>0</v>
      </c>
      <c r="F38" s="76">
        <f>分析係数表!C41</f>
        <v>0.804825195030338</v>
      </c>
      <c r="G38" s="77">
        <f t="shared" si="1"/>
        <v>0</v>
      </c>
      <c r="H38" s="77">
        <v>3.0003165306860158E-3</v>
      </c>
      <c r="I38" s="77">
        <f t="shared" si="2"/>
        <v>3.0003165306860158E-3</v>
      </c>
      <c r="J38" s="76">
        <f>分析係数表!G41</f>
        <v>0.44365116827944301</v>
      </c>
      <c r="K38" s="78">
        <f t="shared" si="3"/>
        <v>1.3310939340469763E-3</v>
      </c>
      <c r="L38" s="79"/>
      <c r="M38" s="80"/>
      <c r="N38" s="81">
        <f>分析係数表!H41</f>
        <v>5.27632833978567E-2</v>
      </c>
      <c r="O38" s="82">
        <f t="shared" si="4"/>
        <v>1.3362217402356866</v>
      </c>
      <c r="P38" s="76">
        <f>分析係数表!C41</f>
        <v>0.804825195030338</v>
      </c>
      <c r="Q38" s="82">
        <f t="shared" si="5"/>
        <v>1.0754249226889641</v>
      </c>
      <c r="R38" s="83">
        <v>1.0973613590744766</v>
      </c>
      <c r="S38" s="84">
        <f t="shared" si="6"/>
        <v>1.1003616756051626</v>
      </c>
      <c r="T38" s="85">
        <f>分析係数表!F41</f>
        <v>0.54625914562190225</v>
      </c>
      <c r="U38" s="86">
        <f t="shared" si="7"/>
        <v>0.60108262879116092</v>
      </c>
      <c r="V38" s="87">
        <f>分析係数表!D41</f>
        <v>0.14125560538116591</v>
      </c>
      <c r="W38" s="88">
        <f t="shared" si="8"/>
        <v>0</v>
      </c>
      <c r="X38" s="76">
        <f>分析係数表!E41</f>
        <v>0.13688930847297617</v>
      </c>
      <c r="Y38" s="89">
        <f t="shared" si="9"/>
        <v>0</v>
      </c>
    </row>
    <row r="39" spans="1:25" x14ac:dyDescent="0.2">
      <c r="A39" s="6" t="s">
        <v>51</v>
      </c>
      <c r="B39" s="5" t="s">
        <v>368</v>
      </c>
      <c r="C39" s="90"/>
      <c r="D39" s="76">
        <f>投入係数表!AH39</f>
        <v>0</v>
      </c>
      <c r="E39" s="77">
        <f>$C$36*D39</f>
        <v>0</v>
      </c>
      <c r="F39" s="76">
        <f>分析係数表!C42</f>
        <v>0.80822873082287305</v>
      </c>
      <c r="G39" s="77">
        <f>E39*F39</f>
        <v>0</v>
      </c>
      <c r="H39" s="77">
        <v>2.2689021145636718E-2</v>
      </c>
      <c r="I39" s="77">
        <f>C39+H39</f>
        <v>2.2689021145636718E-2</v>
      </c>
      <c r="J39" s="76">
        <f>分析係数表!G42</f>
        <v>0.48544520547945208</v>
      </c>
      <c r="K39" s="78">
        <f>I39*J39</f>
        <v>1.101427653217125E-2</v>
      </c>
      <c r="L39" s="79"/>
      <c r="M39" s="80"/>
      <c r="N39" s="81">
        <f>分析係数表!H42</f>
        <v>1.3409639230208157E-2</v>
      </c>
      <c r="O39" s="82">
        <f t="shared" si="4"/>
        <v>0.33959697566602415</v>
      </c>
      <c r="P39" s="76">
        <f>分析係数表!C42</f>
        <v>0.80822873082287305</v>
      </c>
      <c r="Q39" s="82">
        <f>O39*P39</f>
        <v>0.27447203263383679</v>
      </c>
      <c r="R39" s="83">
        <v>0.29267455197377251</v>
      </c>
      <c r="S39" s="84">
        <f>I39+R39</f>
        <v>0.31536357311940921</v>
      </c>
      <c r="T39" s="85">
        <f>分析係数表!F42</f>
        <v>0.55222602739726023</v>
      </c>
      <c r="U39" s="86">
        <f>S39*T39</f>
        <v>0.17415197316953676</v>
      </c>
      <c r="V39" s="87">
        <f>分析係数表!D42</f>
        <v>0.29537671232876711</v>
      </c>
      <c r="W39" s="88">
        <f>ROUND(S39*V39,0)</f>
        <v>0</v>
      </c>
      <c r="X39" s="76">
        <f>分析係数表!E42</f>
        <v>0.2654109589041096</v>
      </c>
      <c r="Y39" s="89">
        <f>ROUND(S39*X39,0)</f>
        <v>0</v>
      </c>
    </row>
    <row r="40" spans="1:25" x14ac:dyDescent="0.2">
      <c r="A40" s="6" t="s">
        <v>195</v>
      </c>
      <c r="B40" s="5" t="s">
        <v>41</v>
      </c>
      <c r="C40" s="90"/>
      <c r="D40" s="76">
        <f>投入係数表!AH40</f>
        <v>9.2174809849168496E-2</v>
      </c>
      <c r="E40" s="77">
        <f>$C$36*D40</f>
        <v>9.2174809849168504</v>
      </c>
      <c r="F40" s="76">
        <f>分析係数表!C43</f>
        <v>0.42667048218629278</v>
      </c>
      <c r="G40" s="77">
        <f>E40*F40</f>
        <v>3.9328270563774574</v>
      </c>
      <c r="H40" s="77">
        <v>4.5361644107977126</v>
      </c>
      <c r="I40" s="77">
        <f>C40+H40</f>
        <v>4.5361644107977126</v>
      </c>
      <c r="J40" s="76">
        <f>分析係数表!G43</f>
        <v>0.3937480751462889</v>
      </c>
      <c r="K40" s="78">
        <f>I40*J40</f>
        <v>1.786106005298699</v>
      </c>
      <c r="L40" s="79"/>
      <c r="M40" s="80"/>
      <c r="N40" s="81">
        <f>分析係数表!H43</f>
        <v>3.6537058856533695E-2</v>
      </c>
      <c r="O40" s="82">
        <f t="shared" si="4"/>
        <v>0.92529519060131782</v>
      </c>
      <c r="P40" s="76">
        <f>分析係数表!C43</f>
        <v>0.42667048218629278</v>
      </c>
      <c r="Q40" s="82">
        <f>O40*P40</f>
        <v>0.39479614513852196</v>
      </c>
      <c r="R40" s="83">
        <v>0.76036068469507567</v>
      </c>
      <c r="S40" s="84">
        <f>I40+R40</f>
        <v>5.2965250954927878</v>
      </c>
      <c r="T40" s="85">
        <f>分析係数表!F43</f>
        <v>0.62688635663689563</v>
      </c>
      <c r="U40" s="86">
        <f>S40*T40</f>
        <v>3.3203193199493595</v>
      </c>
      <c r="V40" s="87">
        <f>分析係数表!D43</f>
        <v>0.23175238681860177</v>
      </c>
      <c r="W40" s="88">
        <f>ROUND(S40*V40,0)</f>
        <v>1</v>
      </c>
      <c r="X40" s="76">
        <f>分析係数表!E43</f>
        <v>0.18678780412688636</v>
      </c>
      <c r="Y40" s="89">
        <f>ROUND(S40*X40,0)</f>
        <v>1</v>
      </c>
    </row>
    <row r="41" spans="1:25" x14ac:dyDescent="0.2">
      <c r="A41" s="6" t="s">
        <v>341</v>
      </c>
      <c r="B41" s="5" t="s">
        <v>42</v>
      </c>
      <c r="C41" s="90"/>
      <c r="D41" s="76">
        <f>投入係数表!AH41</f>
        <v>5.1566327188346005E-4</v>
      </c>
      <c r="E41" s="77">
        <f>$C$36*D41</f>
        <v>5.1566327188346008E-2</v>
      </c>
      <c r="F41" s="76">
        <f>分析係数表!C44</f>
        <v>0.46624741283235149</v>
      </c>
      <c r="G41" s="77">
        <f>E41*F41</f>
        <v>2.4042666640832874E-2</v>
      </c>
      <c r="H41" s="77">
        <v>2.7476256184771643E-2</v>
      </c>
      <c r="I41" s="77">
        <f>C41+H41</f>
        <v>2.7476256184771643E-2</v>
      </c>
      <c r="J41" s="76">
        <f>分析係数表!G44</f>
        <v>0.26671004927024261</v>
      </c>
      <c r="K41" s="78">
        <f>I41*J41</f>
        <v>7.3281936408022535E-3</v>
      </c>
      <c r="L41" s="79"/>
      <c r="M41" s="80"/>
      <c r="N41" s="81">
        <f>分析係数表!H44</f>
        <v>0.11393143690736689</v>
      </c>
      <c r="O41" s="82">
        <f t="shared" si="4"/>
        <v>2.8852954760980278</v>
      </c>
      <c r="P41" s="76">
        <f>分析係数表!C44</f>
        <v>0.46624741283235149</v>
      </c>
      <c r="Q41" s="82">
        <f>O41*P41</f>
        <v>1.3452615509875934</v>
      </c>
      <c r="R41" s="83">
        <v>1.3668649162412108</v>
      </c>
      <c r="S41" s="84">
        <f>I41+R41</f>
        <v>1.3943411724259824</v>
      </c>
      <c r="T41" s="85">
        <f>分析係数表!F44</f>
        <v>0.51538533048247648</v>
      </c>
      <c r="U41" s="86">
        <f>S41*T41</f>
        <v>0.71862298595608864</v>
      </c>
      <c r="V41" s="87">
        <f>分析係数表!D44</f>
        <v>0.23854234451984754</v>
      </c>
      <c r="W41" s="88">
        <f>ROUND(S41*V41,0)</f>
        <v>0</v>
      </c>
      <c r="X41" s="76">
        <f>分析係数表!E44</f>
        <v>0.16891326578042204</v>
      </c>
      <c r="Y41" s="89">
        <f>ROUND(S41*X41,0)</f>
        <v>0</v>
      </c>
    </row>
    <row r="42" spans="1:25" x14ac:dyDescent="0.2">
      <c r="A42" s="6" t="s">
        <v>342</v>
      </c>
      <c r="B42" s="5" t="s">
        <v>279</v>
      </c>
      <c r="C42" s="90"/>
      <c r="D42" s="76">
        <f>投入係数表!AH42</f>
        <v>6.8325383524558466E-3</v>
      </c>
      <c r="E42" s="77">
        <f>$C$36*D42</f>
        <v>0.6832538352455847</v>
      </c>
      <c r="F42" s="76">
        <f>分析係数表!C45</f>
        <v>1</v>
      </c>
      <c r="G42" s="77">
        <f>E42*F42</f>
        <v>0.6832538352455847</v>
      </c>
      <c r="H42" s="77">
        <v>0.75362901151029993</v>
      </c>
      <c r="I42" s="77">
        <f>C42+H42</f>
        <v>0.75362901151029993</v>
      </c>
      <c r="J42" s="76">
        <f>分析係数表!G45</f>
        <v>0</v>
      </c>
      <c r="K42" s="78">
        <f>I42*J42</f>
        <v>0</v>
      </c>
      <c r="L42" s="79"/>
      <c r="M42" s="80"/>
      <c r="N42" s="81">
        <f>分析係数表!H45</f>
        <v>0</v>
      </c>
      <c r="O42" s="82">
        <f t="shared" si="4"/>
        <v>0</v>
      </c>
      <c r="P42" s="76">
        <f>分析係数表!C45</f>
        <v>1</v>
      </c>
      <c r="Q42" s="82">
        <f>O42*P42</f>
        <v>0</v>
      </c>
      <c r="R42" s="83">
        <v>5.7269247523890697E-2</v>
      </c>
      <c r="S42" s="84">
        <f>I42+R42</f>
        <v>0.81089825903419066</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投入係数表!AH43</f>
        <v>3.7385587211550856E-3</v>
      </c>
      <c r="E43" s="77">
        <f>$C$36*D43</f>
        <v>0.37385587211550858</v>
      </c>
      <c r="F43" s="76">
        <f>分析係数表!C46</f>
        <v>1</v>
      </c>
      <c r="G43" s="77">
        <f>E43*F43</f>
        <v>0.37385587211550858</v>
      </c>
      <c r="H43" s="77">
        <v>0.52874865293723838</v>
      </c>
      <c r="I43" s="77">
        <f>C43+H43</f>
        <v>0.52874865293723838</v>
      </c>
      <c r="J43" s="76">
        <f>分析係数表!G46</f>
        <v>9.2005076142131978E-3</v>
      </c>
      <c r="K43" s="78">
        <f>I43*J43</f>
        <v>4.8647560073540336E-3</v>
      </c>
      <c r="L43" s="79"/>
      <c r="M43" s="80"/>
      <c r="N43" s="81">
        <f>分析係数表!H46</f>
        <v>5.6971329181394824E-2</v>
      </c>
      <c r="O43" s="82">
        <f t="shared" si="4"/>
        <v>1.4427898288338115</v>
      </c>
      <c r="P43" s="76">
        <f>分析係数表!C46</f>
        <v>1</v>
      </c>
      <c r="Q43" s="82">
        <f>O43*P43</f>
        <v>1.4427898288338115</v>
      </c>
      <c r="R43" s="83">
        <v>1.5234491143752296</v>
      </c>
      <c r="S43" s="84">
        <f>I43+R43</f>
        <v>2.0521977673124678</v>
      </c>
      <c r="T43" s="85">
        <f>分析係数表!F46</f>
        <v>0.31329314720812185</v>
      </c>
      <c r="U43" s="86">
        <f>S43*T43</f>
        <v>0.64293949721480392</v>
      </c>
      <c r="V43" s="87">
        <f>分析係数表!D46</f>
        <v>4.7588832487309646E-4</v>
      </c>
      <c r="W43" s="88">
        <f>ROUND(S43*V43,0)</f>
        <v>0</v>
      </c>
      <c r="X43" s="76">
        <f>分析係数表!E46</f>
        <v>1.4276649746192893E-3</v>
      </c>
      <c r="Y43" s="89">
        <f>ROUND(S43*X43,0)</f>
        <v>0</v>
      </c>
    </row>
    <row r="44" spans="1:25" x14ac:dyDescent="0.2">
      <c r="A44" s="192">
        <v>40</v>
      </c>
      <c r="B44" s="14" t="s">
        <v>151</v>
      </c>
      <c r="C44" s="197">
        <f>SUM(C5:C43)</f>
        <v>100</v>
      </c>
      <c r="D44" s="92">
        <f>投入係数表!AH44</f>
        <v>0.28993167461647545</v>
      </c>
      <c r="E44" s="91">
        <f>SUM(E5:E43)</f>
        <v>28.993167461647545</v>
      </c>
      <c r="F44" s="92">
        <f>分析係数表!C47</f>
        <v>0.45905743405002397</v>
      </c>
      <c r="G44" s="91">
        <f>SUM(G5:G43)</f>
        <v>13.641315263424902</v>
      </c>
      <c r="H44" s="91">
        <f>SUM(H5:H43)</f>
        <v>15.998700107279834</v>
      </c>
      <c r="I44" s="91">
        <f>SUM(I5:I43)</f>
        <v>115.99870010727983</v>
      </c>
      <c r="J44" s="92">
        <f>分析係数表!G47</f>
        <v>0.28709558230423765</v>
      </c>
      <c r="K44" s="93">
        <f>SUM(K5:K43)</f>
        <v>40.369033859391649</v>
      </c>
      <c r="L44" s="94">
        <f>最終需要_まとめ!$L$33</f>
        <v>0.62733333333333341</v>
      </c>
      <c r="M44" s="91">
        <f>K44*L44</f>
        <v>25.324840574458364</v>
      </c>
      <c r="N44" s="95">
        <f>分析係数表!H47</f>
        <v>1</v>
      </c>
      <c r="O44" s="96">
        <f>SUM(O5:O43)</f>
        <v>25.324840574458356</v>
      </c>
      <c r="P44" s="92">
        <f>分析係数表!C47</f>
        <v>0.45905743405002397</v>
      </c>
      <c r="Q44" s="96">
        <f>SUM(Q5:Q43)</f>
        <v>12.283898855301221</v>
      </c>
      <c r="R44" s="91">
        <f>SUM(R5:R43)</f>
        <v>14.447424794774491</v>
      </c>
      <c r="S44" s="97">
        <f>SUM(S5:S43)</f>
        <v>130.44612490205432</v>
      </c>
      <c r="T44" s="98">
        <f>分析係数表!F47</f>
        <v>0.51476641739392903</v>
      </c>
      <c r="U44" s="99">
        <f>SUM(U5:U43)</f>
        <v>87.637925346233999</v>
      </c>
      <c r="V44" s="100">
        <f>分析係数表!D47</f>
        <v>0.1047101618971789</v>
      </c>
      <c r="W44" s="101">
        <f>SUM(W5:W43)</f>
        <v>9</v>
      </c>
      <c r="X44" s="92">
        <f>分析係数表!E47</f>
        <v>8.1677152774525266E-2</v>
      </c>
      <c r="Y44" s="102">
        <f>SUM(Y5:Y43)</f>
        <v>10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288</v>
      </c>
      <c r="S2" s="3" t="s">
        <v>153</v>
      </c>
      <c r="U2" s="64" t="s">
        <v>210</v>
      </c>
      <c r="W2" s="3" t="s">
        <v>130</v>
      </c>
      <c r="Y2" s="3" t="s">
        <v>154</v>
      </c>
    </row>
    <row r="3" spans="1:25" ht="44" x14ac:dyDescent="0.2">
      <c r="B3" s="65"/>
      <c r="C3" s="66" t="s">
        <v>228</v>
      </c>
      <c r="D3" s="66" t="s">
        <v>230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投入係数表!AI5</f>
        <v>2.1482277121374865E-3</v>
      </c>
      <c r="E5" s="77">
        <f>$C$37*D5</f>
        <v>0.21482277121374865</v>
      </c>
      <c r="F5" s="76">
        <f>分析係数表!C8</f>
        <v>0.32915796798886565</v>
      </c>
      <c r="G5" s="77">
        <f t="shared" ref="G5:G38" si="0">E5*F5</f>
        <v>7.0710626850454483E-2</v>
      </c>
      <c r="H5" s="77">
        <f t="array" ref="H5:H43">MMULT(逆行列係数!C5:AO43,'33'!G5:G43)</f>
        <v>8.0387881996399291E-2</v>
      </c>
      <c r="I5" s="77">
        <f t="shared" ref="I5:I38" si="1">C5+H5</f>
        <v>8.0387881996399291E-2</v>
      </c>
      <c r="J5" s="76">
        <f>分析係数表!G8</f>
        <v>0.11991869918699187</v>
      </c>
      <c r="K5" s="78">
        <f t="shared" ref="K5:K38" si="2">I5*J5</f>
        <v>9.6400102394056057E-3</v>
      </c>
      <c r="L5" s="79" t="s">
        <v>188</v>
      </c>
      <c r="M5" s="80" t="s">
        <v>188</v>
      </c>
      <c r="N5" s="81">
        <f>分析係数表!H8</f>
        <v>1.1827414015597823E-2</v>
      </c>
      <c r="O5" s="82">
        <f t="shared" ref="O5:O43" si="3">$M$44*N5</f>
        <v>0.41526744356120149</v>
      </c>
      <c r="P5" s="76">
        <f>分析係数表!C8</f>
        <v>0.32915796798886565</v>
      </c>
      <c r="Q5" s="82">
        <f t="shared" ref="Q5:Q38" si="4">O5*P5</f>
        <v>0.13668858789453603</v>
      </c>
      <c r="R5" s="83">
        <f t="array" ref="R5:R43">MMULT(逆行列係数!C5:AO43,'33'!Q5:Q43)</f>
        <v>0.17527107230309241</v>
      </c>
      <c r="S5" s="84">
        <f t="shared" ref="S5:S38" si="5">I5+R5</f>
        <v>0.2556589542994917</v>
      </c>
      <c r="T5" s="85">
        <f>分析係数表!F8</f>
        <v>0.45172764227642276</v>
      </c>
      <c r="U5" s="86">
        <f t="shared" ref="U5:U38" si="6">S5*T5</f>
        <v>0.1154882166525651</v>
      </c>
      <c r="V5" s="87">
        <f>分析係数表!D8</f>
        <v>0.19461382113821138</v>
      </c>
      <c r="W5" s="88">
        <f t="shared" ref="W5:W38" si="7">ROUND(S5*V5,0)</f>
        <v>0</v>
      </c>
      <c r="X5" s="76">
        <f>分析係数表!E8</f>
        <v>6.0467479674796751E-2</v>
      </c>
      <c r="Y5" s="89">
        <f t="shared" ref="Y5:Y38" si="8">ROUND(S5*X5,0)</f>
        <v>0</v>
      </c>
    </row>
    <row r="6" spans="1:25" x14ac:dyDescent="0.2">
      <c r="A6" s="6" t="s">
        <v>220</v>
      </c>
      <c r="B6" s="5" t="s">
        <v>266</v>
      </c>
      <c r="C6" s="90"/>
      <c r="D6" s="76">
        <f>投入係数表!AI6</f>
        <v>8.2624142774518716E-5</v>
      </c>
      <c r="E6" s="77">
        <f t="shared" ref="E6:E43" si="9">$C$37*D6</f>
        <v>8.2624142774518714E-3</v>
      </c>
      <c r="F6" s="76">
        <f>分析係数表!C9</f>
        <v>0.9329896907216495</v>
      </c>
      <c r="G6" s="77">
        <f t="shared" si="0"/>
        <v>7.708747341333963E-3</v>
      </c>
      <c r="H6" s="77">
        <v>1.1643576668659589E-2</v>
      </c>
      <c r="I6" s="77">
        <f t="shared" si="1"/>
        <v>1.1643576668659589E-2</v>
      </c>
      <c r="J6" s="76">
        <f>分析係数表!G9</f>
        <v>0.24615384615384617</v>
      </c>
      <c r="K6" s="78">
        <f t="shared" si="2"/>
        <v>2.8661111799777451E-3</v>
      </c>
      <c r="L6" s="79"/>
      <c r="M6" s="80"/>
      <c r="N6" s="81">
        <f>分析係数表!H9</f>
        <v>6.1718004825225836E-4</v>
      </c>
      <c r="O6" s="82">
        <f t="shared" si="3"/>
        <v>2.1669553506514311E-2</v>
      </c>
      <c r="P6" s="76">
        <f>分析係数表!C9</f>
        <v>0.9329896907216495</v>
      </c>
      <c r="Q6" s="82">
        <f t="shared" si="4"/>
        <v>2.0217470024119021E-2</v>
      </c>
      <c r="R6" s="83">
        <v>2.6343167686484238E-2</v>
      </c>
      <c r="S6" s="84">
        <f t="shared" si="5"/>
        <v>3.7986744355143827E-2</v>
      </c>
      <c r="T6" s="85">
        <f>分析係数表!F9</f>
        <v>0.67179487179487174</v>
      </c>
      <c r="U6" s="86">
        <f t="shared" si="6"/>
        <v>2.5519300053968415E-2</v>
      </c>
      <c r="V6" s="87">
        <f>分析係数表!D9</f>
        <v>0.1076923076923077</v>
      </c>
      <c r="W6" s="88">
        <f t="shared" si="7"/>
        <v>0</v>
      </c>
      <c r="X6" s="76">
        <f>分析係数表!E9</f>
        <v>3.0769230769230771E-2</v>
      </c>
      <c r="Y6" s="89">
        <f t="shared" si="8"/>
        <v>0</v>
      </c>
    </row>
    <row r="7" spans="1:25" x14ac:dyDescent="0.2">
      <c r="A7" s="6" t="s">
        <v>221</v>
      </c>
      <c r="B7" s="5" t="s">
        <v>267</v>
      </c>
      <c r="C7" s="90"/>
      <c r="D7" s="76">
        <f>投入係数表!AI7</f>
        <v>8.2624142774518716E-5</v>
      </c>
      <c r="E7" s="77">
        <f t="shared" si="9"/>
        <v>8.2624142774518714E-3</v>
      </c>
      <c r="F7" s="76">
        <f>分析係数表!C10</f>
        <v>0</v>
      </c>
      <c r="G7" s="77">
        <f t="shared" si="0"/>
        <v>0</v>
      </c>
      <c r="H7" s="77">
        <v>0</v>
      </c>
      <c r="I7" s="77">
        <f t="shared" si="1"/>
        <v>0</v>
      </c>
      <c r="J7" s="76">
        <f>分析係数表!G10</f>
        <v>0</v>
      </c>
      <c r="K7" s="78">
        <f t="shared" si="2"/>
        <v>0</v>
      </c>
      <c r="L7" s="79"/>
      <c r="M7" s="80"/>
      <c r="N7" s="81">
        <f>分析係数表!H10</f>
        <v>1.2006957302362117E-3</v>
      </c>
      <c r="O7" s="82">
        <f t="shared" si="3"/>
        <v>4.2157131367218749E-2</v>
      </c>
      <c r="P7" s="76">
        <f>分析係数表!C10</f>
        <v>0</v>
      </c>
      <c r="Q7" s="82">
        <f t="shared" si="4"/>
        <v>0</v>
      </c>
      <c r="R7" s="83">
        <v>0</v>
      </c>
      <c r="S7" s="84">
        <f t="shared" si="5"/>
        <v>0</v>
      </c>
      <c r="T7" s="85">
        <f>分析係数表!F10</f>
        <v>0</v>
      </c>
      <c r="U7" s="86">
        <f t="shared" si="6"/>
        <v>0</v>
      </c>
      <c r="V7" s="87">
        <f>分析係数表!D10</f>
        <v>0</v>
      </c>
      <c r="W7" s="88">
        <f t="shared" si="7"/>
        <v>0</v>
      </c>
      <c r="X7" s="76">
        <f>分析係数表!E10</f>
        <v>0</v>
      </c>
      <c r="Y7" s="89">
        <f t="shared" si="8"/>
        <v>0</v>
      </c>
    </row>
    <row r="8" spans="1:25" x14ac:dyDescent="0.2">
      <c r="A8" s="6" t="s">
        <v>222</v>
      </c>
      <c r="B8" s="5" t="s">
        <v>27</v>
      </c>
      <c r="C8" s="90"/>
      <c r="D8" s="76">
        <f>投入係数表!AI8</f>
        <v>8.2624142774518716E-5</v>
      </c>
      <c r="E8" s="77">
        <f t="shared" si="9"/>
        <v>8.2624142774518714E-3</v>
      </c>
      <c r="F8" s="76">
        <f>分析係数表!C11</f>
        <v>2.4090210148641766E-2</v>
      </c>
      <c r="G8" s="77">
        <f t="shared" si="0"/>
        <v>1.9904329627895369E-4</v>
      </c>
      <c r="H8" s="77">
        <v>7.0905878174441182E-3</v>
      </c>
      <c r="I8" s="77">
        <f t="shared" si="1"/>
        <v>7.0905878174441182E-3</v>
      </c>
      <c r="J8" s="76">
        <f>分析係数表!G11</f>
        <v>0.35</v>
      </c>
      <c r="K8" s="78">
        <f t="shared" si="2"/>
        <v>2.4817057361054412E-3</v>
      </c>
      <c r="L8" s="79"/>
      <c r="M8" s="80"/>
      <c r="N8" s="81">
        <f>分析係数表!H11</f>
        <v>-2.2442910845536666E-5</v>
      </c>
      <c r="O8" s="82">
        <f t="shared" si="3"/>
        <v>-7.8798376387324766E-4</v>
      </c>
      <c r="P8" s="76">
        <f>分析係数表!C11</f>
        <v>2.4090210148641766E-2</v>
      </c>
      <c r="Q8" s="82">
        <f t="shared" si="4"/>
        <v>-1.8982694465424249E-5</v>
      </c>
      <c r="R8" s="83">
        <v>3.5740268092274191E-3</v>
      </c>
      <c r="S8" s="84">
        <f t="shared" si="5"/>
        <v>1.0664614626671537E-2</v>
      </c>
      <c r="T8" s="85">
        <f>分析係数表!F11</f>
        <v>0.57857142857142863</v>
      </c>
      <c r="U8" s="86">
        <f t="shared" si="6"/>
        <v>6.1702413197171043E-3</v>
      </c>
      <c r="V8" s="87">
        <f>分析係数表!D11</f>
        <v>7.1428571428571426E-3</v>
      </c>
      <c r="W8" s="88">
        <f t="shared" si="7"/>
        <v>0</v>
      </c>
      <c r="X8" s="76">
        <f>分析係数表!E11</f>
        <v>7.1428571428571426E-3</v>
      </c>
      <c r="Y8" s="89">
        <f t="shared" si="8"/>
        <v>0</v>
      </c>
    </row>
    <row r="9" spans="1:25" x14ac:dyDescent="0.2">
      <c r="A9" s="6" t="s">
        <v>223</v>
      </c>
      <c r="B9" s="5" t="s">
        <v>191</v>
      </c>
      <c r="C9" s="90"/>
      <c r="D9" s="76">
        <f>投入係数表!AI9</f>
        <v>6.0315624225398658E-3</v>
      </c>
      <c r="E9" s="77">
        <f t="shared" si="9"/>
        <v>0.60315624225398656</v>
      </c>
      <c r="F9" s="76">
        <f>分析係数表!C12</f>
        <v>6.9119669876203549E-2</v>
      </c>
      <c r="G9" s="77">
        <f t="shared" si="0"/>
        <v>4.1689960348367007E-2</v>
      </c>
      <c r="H9" s="77">
        <v>4.5141621297890323E-2</v>
      </c>
      <c r="I9" s="77">
        <f t="shared" si="1"/>
        <v>4.5141621297890323E-2</v>
      </c>
      <c r="J9" s="76">
        <f>分析係数表!G12</f>
        <v>0.14290902487742874</v>
      </c>
      <c r="K9" s="78">
        <f t="shared" si="2"/>
        <v>6.4511450810676753E-3</v>
      </c>
      <c r="L9" s="79"/>
      <c r="M9" s="80"/>
      <c r="N9" s="81">
        <f>分析係数表!H12</f>
        <v>9.3328844751164222E-2</v>
      </c>
      <c r="O9" s="82">
        <f t="shared" si="3"/>
        <v>3.2768304820669001</v>
      </c>
      <c r="P9" s="76">
        <f>分析係数表!C12</f>
        <v>6.9119669876203549E-2</v>
      </c>
      <c r="Q9" s="82">
        <f t="shared" si="4"/>
        <v>0.22649344116074507</v>
      </c>
      <c r="R9" s="83">
        <v>0.2510371803706466</v>
      </c>
      <c r="S9" s="84">
        <f t="shared" si="5"/>
        <v>0.29617880166853694</v>
      </c>
      <c r="T9" s="85">
        <f>分析係数表!F12</f>
        <v>0.29616851280188849</v>
      </c>
      <c r="U9" s="86">
        <f t="shared" si="6"/>
        <v>8.7718835213616078E-2</v>
      </c>
      <c r="V9" s="87">
        <f>分析係数表!D12</f>
        <v>3.0506627928091518E-2</v>
      </c>
      <c r="W9" s="88">
        <f t="shared" si="7"/>
        <v>0</v>
      </c>
      <c r="X9" s="76">
        <f>分析係数表!E12</f>
        <v>2.6874886508080623E-2</v>
      </c>
      <c r="Y9" s="89">
        <f t="shared" si="8"/>
        <v>0</v>
      </c>
    </row>
    <row r="10" spans="1:25" x14ac:dyDescent="0.2">
      <c r="A10" s="6" t="s">
        <v>224</v>
      </c>
      <c r="B10" s="5" t="s">
        <v>28</v>
      </c>
      <c r="C10" s="90"/>
      <c r="D10" s="76">
        <f>投入係数表!AI10</f>
        <v>5.7836899942163096E-4</v>
      </c>
      <c r="E10" s="77">
        <f t="shared" si="9"/>
        <v>5.7836899942163095E-2</v>
      </c>
      <c r="F10" s="76">
        <f>分析係数表!C13</f>
        <v>0</v>
      </c>
      <c r="G10" s="77">
        <f t="shared" si="0"/>
        <v>0</v>
      </c>
      <c r="H10" s="77">
        <v>0</v>
      </c>
      <c r="I10" s="77">
        <f t="shared" si="1"/>
        <v>0</v>
      </c>
      <c r="J10" s="76">
        <f>分析係数表!G13</f>
        <v>0.24503449717750367</v>
      </c>
      <c r="K10" s="78">
        <f t="shared" si="2"/>
        <v>0</v>
      </c>
      <c r="L10" s="79"/>
      <c r="M10" s="80"/>
      <c r="N10" s="81">
        <f>分析係数表!H13</f>
        <v>1.4329798574875161E-2</v>
      </c>
      <c r="O10" s="82">
        <f t="shared" si="3"/>
        <v>0.50312763323306864</v>
      </c>
      <c r="P10" s="76">
        <f>分析係数表!C13</f>
        <v>0</v>
      </c>
      <c r="Q10" s="82">
        <f t="shared" si="4"/>
        <v>0</v>
      </c>
      <c r="R10" s="83">
        <v>0</v>
      </c>
      <c r="S10" s="84">
        <f t="shared" si="5"/>
        <v>0</v>
      </c>
      <c r="T10" s="85">
        <f>分析係数表!F13</f>
        <v>0.38229144888145516</v>
      </c>
      <c r="U10" s="86">
        <f t="shared" si="6"/>
        <v>0</v>
      </c>
      <c r="V10" s="87">
        <f>分析係数表!D13</f>
        <v>0.18806188584570355</v>
      </c>
      <c r="W10" s="88">
        <f t="shared" si="7"/>
        <v>0</v>
      </c>
      <c r="X10" s="76">
        <f>分析係数表!E13</f>
        <v>0.14384277650010455</v>
      </c>
      <c r="Y10" s="89">
        <f t="shared" si="8"/>
        <v>0</v>
      </c>
    </row>
    <row r="11" spans="1:25" x14ac:dyDescent="0.2">
      <c r="A11" s="6" t="s">
        <v>225</v>
      </c>
      <c r="B11" s="5" t="s">
        <v>268</v>
      </c>
      <c r="C11" s="90"/>
      <c r="D11" s="76">
        <f>投入係数表!AI11</f>
        <v>7.1056762786086093E-3</v>
      </c>
      <c r="E11" s="77">
        <f t="shared" si="9"/>
        <v>0.71056762786086092</v>
      </c>
      <c r="F11" s="76">
        <f>分析係数表!C14</f>
        <v>0.13476611883691525</v>
      </c>
      <c r="G11" s="77">
        <f t="shared" si="0"/>
        <v>9.5760441377961747E-2</v>
      </c>
      <c r="H11" s="77">
        <v>0.19178685895708444</v>
      </c>
      <c r="I11" s="77">
        <f t="shared" si="1"/>
        <v>0.19178685895708444</v>
      </c>
      <c r="J11" s="76">
        <f>分析係数表!G14</f>
        <v>0.15992647058823528</v>
      </c>
      <c r="K11" s="78">
        <f t="shared" si="2"/>
        <v>3.0671795458210194E-2</v>
      </c>
      <c r="L11" s="79"/>
      <c r="M11" s="80"/>
      <c r="N11" s="81">
        <f>分析係数表!H14</f>
        <v>1.1894742748134433E-3</v>
      </c>
      <c r="O11" s="82">
        <f t="shared" si="3"/>
        <v>4.1763139485282125E-2</v>
      </c>
      <c r="P11" s="76">
        <f>分析係数表!C14</f>
        <v>0.13476611883691525</v>
      </c>
      <c r="Q11" s="82">
        <f t="shared" si="4"/>
        <v>5.6282562188761983E-3</v>
      </c>
      <c r="R11" s="83">
        <v>5.6307614324368774E-2</v>
      </c>
      <c r="S11" s="84">
        <f t="shared" si="5"/>
        <v>0.24809447328145323</v>
      </c>
      <c r="T11" s="85">
        <f>分析係数表!F14</f>
        <v>0.29852941176470588</v>
      </c>
      <c r="U11" s="86">
        <f t="shared" si="6"/>
        <v>7.4063497170786766E-2</v>
      </c>
      <c r="V11" s="87">
        <f>分析係数表!D14</f>
        <v>5.2205882352941178E-2</v>
      </c>
      <c r="W11" s="88">
        <f t="shared" si="7"/>
        <v>0</v>
      </c>
      <c r="X11" s="76">
        <f>分析係数表!E14</f>
        <v>3.6397058823529414E-2</v>
      </c>
      <c r="Y11" s="89">
        <f t="shared" si="8"/>
        <v>0</v>
      </c>
    </row>
    <row r="12" spans="1:25" x14ac:dyDescent="0.2">
      <c r="A12" s="6" t="s">
        <v>226</v>
      </c>
      <c r="B12" s="5" t="s">
        <v>29</v>
      </c>
      <c r="C12" s="90"/>
      <c r="D12" s="76">
        <f>投入係数表!AI12</f>
        <v>8.5929108485499461E-3</v>
      </c>
      <c r="E12" s="77">
        <f t="shared" si="9"/>
        <v>0.85929108485499461</v>
      </c>
      <c r="F12" s="76">
        <f>分析係数表!C15</f>
        <v>0</v>
      </c>
      <c r="G12" s="77">
        <f t="shared" si="0"/>
        <v>0</v>
      </c>
      <c r="H12" s="77">
        <v>0</v>
      </c>
      <c r="I12" s="77">
        <f t="shared" si="1"/>
        <v>0</v>
      </c>
      <c r="J12" s="76">
        <f>分析係数表!G15</f>
        <v>9.5137420718816063E-2</v>
      </c>
      <c r="K12" s="78">
        <f t="shared" si="2"/>
        <v>0</v>
      </c>
      <c r="L12" s="79"/>
      <c r="M12" s="80"/>
      <c r="N12" s="81">
        <f>分析係数表!H15</f>
        <v>8.595634853840543E-3</v>
      </c>
      <c r="O12" s="82">
        <f t="shared" si="3"/>
        <v>0.30179778156345383</v>
      </c>
      <c r="P12" s="76">
        <f>分析係数表!C15</f>
        <v>0</v>
      </c>
      <c r="Q12" s="82">
        <f t="shared" si="4"/>
        <v>0</v>
      </c>
      <c r="R12" s="83">
        <v>0</v>
      </c>
      <c r="S12" s="84">
        <f t="shared" si="5"/>
        <v>0</v>
      </c>
      <c r="T12" s="85">
        <f>分析係数表!F15</f>
        <v>0.30443974630021142</v>
      </c>
      <c r="U12" s="86">
        <f t="shared" si="6"/>
        <v>0</v>
      </c>
      <c r="V12" s="87">
        <f>分析係数表!D15</f>
        <v>2.5369978858350951E-2</v>
      </c>
      <c r="W12" s="88">
        <f t="shared" si="7"/>
        <v>0</v>
      </c>
      <c r="X12" s="76">
        <f>分析係数表!E15</f>
        <v>2.1141649048625793E-2</v>
      </c>
      <c r="Y12" s="89">
        <f t="shared" si="8"/>
        <v>0</v>
      </c>
    </row>
    <row r="13" spans="1:25" x14ac:dyDescent="0.2">
      <c r="A13" s="6" t="s">
        <v>227</v>
      </c>
      <c r="B13" s="5" t="s">
        <v>30</v>
      </c>
      <c r="C13" s="90"/>
      <c r="D13" s="76">
        <f>投入係数表!AI13</f>
        <v>3.6354622820788233E-3</v>
      </c>
      <c r="E13" s="77">
        <f t="shared" si="9"/>
        <v>0.36354622820788235</v>
      </c>
      <c r="F13" s="76">
        <f>分析係数表!C16</f>
        <v>4.9817336433078729E-2</v>
      </c>
      <c r="G13" s="77">
        <f t="shared" si="0"/>
        <v>1.811090475960889E-2</v>
      </c>
      <c r="H13" s="77">
        <v>2.4994444760543882E-2</v>
      </c>
      <c r="I13" s="77">
        <f t="shared" si="1"/>
        <v>2.4994444760543882E-2</v>
      </c>
      <c r="J13" s="76">
        <f>分析係数表!G16</f>
        <v>3.313253012048193E-2</v>
      </c>
      <c r="K13" s="78">
        <f t="shared" si="2"/>
        <v>8.2812919387344197E-4</v>
      </c>
      <c r="L13" s="79"/>
      <c r="M13" s="80"/>
      <c r="N13" s="81">
        <f>分析係数表!H16</f>
        <v>1.6966840599225718E-2</v>
      </c>
      <c r="O13" s="82">
        <f t="shared" si="3"/>
        <v>0.5957157254881752</v>
      </c>
      <c r="P13" s="76">
        <f>分析係数表!C16</f>
        <v>4.9817336433078729E-2</v>
      </c>
      <c r="Q13" s="82">
        <f t="shared" si="4"/>
        <v>2.9676970715119998E-2</v>
      </c>
      <c r="R13" s="83">
        <v>3.6166717523215396E-2</v>
      </c>
      <c r="S13" s="84">
        <f t="shared" si="5"/>
        <v>6.1161162283759278E-2</v>
      </c>
      <c r="T13" s="85">
        <f>分析係数表!F16</f>
        <v>0.28614457831325302</v>
      </c>
      <c r="U13" s="86">
        <f t="shared" si="6"/>
        <v>1.7500934990834733E-2</v>
      </c>
      <c r="V13" s="87">
        <f>分析係数表!D16</f>
        <v>3.0120481927710843E-2</v>
      </c>
      <c r="W13" s="88">
        <f t="shared" si="7"/>
        <v>0</v>
      </c>
      <c r="X13" s="76">
        <f>分析係数表!E16</f>
        <v>1.8072289156626505E-2</v>
      </c>
      <c r="Y13" s="89">
        <f t="shared" si="8"/>
        <v>0</v>
      </c>
    </row>
    <row r="14" spans="1:25" x14ac:dyDescent="0.2">
      <c r="A14" s="6" t="s">
        <v>2</v>
      </c>
      <c r="B14" s="5" t="s">
        <v>365</v>
      </c>
      <c r="C14" s="90"/>
      <c r="D14" s="76">
        <f>投入係数表!AI14</f>
        <v>4.1312071387259357E-3</v>
      </c>
      <c r="E14" s="77">
        <f t="shared" si="9"/>
        <v>0.41312071387259358</v>
      </c>
      <c r="F14" s="76">
        <f>分析係数表!C17</f>
        <v>0.15217391304347827</v>
      </c>
      <c r="G14" s="77">
        <f t="shared" si="0"/>
        <v>6.2866195589307727E-2</v>
      </c>
      <c r="H14" s="77">
        <v>0.105851311554998</v>
      </c>
      <c r="I14" s="77">
        <f t="shared" si="1"/>
        <v>0.105851311554998</v>
      </c>
      <c r="J14" s="76">
        <f>分析係数表!G17</f>
        <v>0.21460800902425267</v>
      </c>
      <c r="K14" s="78">
        <f t="shared" si="2"/>
        <v>2.2716539225423989E-2</v>
      </c>
      <c r="L14" s="79"/>
      <c r="M14" s="80"/>
      <c r="N14" s="81">
        <f>分析係数表!H17</f>
        <v>2.9400213207653033E-3</v>
      </c>
      <c r="O14" s="82">
        <f t="shared" si="3"/>
        <v>0.10322587306739545</v>
      </c>
      <c r="P14" s="76">
        <f>分析係数表!C17</f>
        <v>0.15217391304347827</v>
      </c>
      <c r="Q14" s="82">
        <f t="shared" si="4"/>
        <v>1.5708285031994961E-2</v>
      </c>
      <c r="R14" s="83">
        <v>4.012395299416803E-2</v>
      </c>
      <c r="S14" s="84">
        <f t="shared" si="5"/>
        <v>0.14597526454916604</v>
      </c>
      <c r="T14" s="85">
        <f>分析係数表!F17</f>
        <v>0.3288212069937958</v>
      </c>
      <c r="U14" s="86">
        <f t="shared" si="6"/>
        <v>4.7999762680295426E-2</v>
      </c>
      <c r="V14" s="87">
        <f>分析係数表!D17</f>
        <v>7.4732092498589961E-2</v>
      </c>
      <c r="W14" s="88">
        <f t="shared" si="7"/>
        <v>0</v>
      </c>
      <c r="X14" s="76">
        <f>分析係数表!E17</f>
        <v>6.9655950366610264E-2</v>
      </c>
      <c r="Y14" s="89">
        <f t="shared" si="8"/>
        <v>0</v>
      </c>
    </row>
    <row r="15" spans="1:25" x14ac:dyDescent="0.2">
      <c r="A15" s="6" t="s">
        <v>3</v>
      </c>
      <c r="B15" s="5" t="s">
        <v>31</v>
      </c>
      <c r="C15" s="90"/>
      <c r="D15" s="76">
        <f>投入係数表!AI15</f>
        <v>1.9829794265884492E-3</v>
      </c>
      <c r="E15" s="77">
        <f t="shared" si="9"/>
        <v>0.19829794265884493</v>
      </c>
      <c r="F15" s="76">
        <f>分析係数表!C18</f>
        <v>0.51625386996904021</v>
      </c>
      <c r="G15" s="77">
        <f t="shared" si="0"/>
        <v>0.10237208030452752</v>
      </c>
      <c r="H15" s="77">
        <v>0.14773609805598334</v>
      </c>
      <c r="I15" s="77">
        <f t="shared" si="1"/>
        <v>0.14773609805598334</v>
      </c>
      <c r="J15" s="76">
        <f>分析係数表!G18</f>
        <v>0.21552579365079366</v>
      </c>
      <c r="K15" s="78">
        <f t="shared" si="2"/>
        <v>3.1840939784387283E-2</v>
      </c>
      <c r="L15" s="79"/>
      <c r="M15" s="80"/>
      <c r="N15" s="81">
        <f>分析係数表!H18</f>
        <v>4.488582169107333E-4</v>
      </c>
      <c r="O15" s="82">
        <f t="shared" si="3"/>
        <v>1.5759675277464951E-2</v>
      </c>
      <c r="P15" s="76">
        <f>分析係数表!C18</f>
        <v>0.51625386996904021</v>
      </c>
      <c r="Q15" s="82">
        <f t="shared" si="4"/>
        <v>8.1359933514466888E-3</v>
      </c>
      <c r="R15" s="83">
        <v>2.6285386636244249E-2</v>
      </c>
      <c r="S15" s="84">
        <f t="shared" si="5"/>
        <v>0.17402148469222758</v>
      </c>
      <c r="T15" s="85">
        <f>分析係数表!F18</f>
        <v>0.45783730158730157</v>
      </c>
      <c r="U15" s="86">
        <f t="shared" si="6"/>
        <v>7.967352696970538E-2</v>
      </c>
      <c r="V15" s="87">
        <f>分析係数表!D18</f>
        <v>4.1418650793650792E-2</v>
      </c>
      <c r="W15" s="88">
        <f t="shared" si="7"/>
        <v>0</v>
      </c>
      <c r="X15" s="76">
        <f>分析係数表!E18</f>
        <v>3.8690476190476192E-2</v>
      </c>
      <c r="Y15" s="89">
        <f t="shared" si="8"/>
        <v>0</v>
      </c>
    </row>
    <row r="16" spans="1:25" x14ac:dyDescent="0.2">
      <c r="A16" s="6" t="s">
        <v>4</v>
      </c>
      <c r="B16" s="5" t="s">
        <v>32</v>
      </c>
      <c r="C16" s="90"/>
      <c r="D16" s="76">
        <f>投入係数表!AI16</f>
        <v>0</v>
      </c>
      <c r="E16" s="77">
        <f t="shared" si="9"/>
        <v>0</v>
      </c>
      <c r="F16" s="76">
        <f>分析係数表!C19</f>
        <v>8.2563671984326903E-2</v>
      </c>
      <c r="G16" s="77">
        <f t="shared" si="0"/>
        <v>0</v>
      </c>
      <c r="H16" s="77">
        <v>3.9980006481427216E-3</v>
      </c>
      <c r="I16" s="77">
        <f t="shared" si="1"/>
        <v>3.9980006481427216E-3</v>
      </c>
      <c r="J16" s="76">
        <f>分析係数表!G19</f>
        <v>5.7971014492753624E-2</v>
      </c>
      <c r="K16" s="78">
        <f t="shared" si="2"/>
        <v>2.317681535155201E-4</v>
      </c>
      <c r="L16" s="79"/>
      <c r="M16" s="80"/>
      <c r="N16" s="81">
        <f>分析係数表!H19</f>
        <v>-1.1221455422768333E-4</v>
      </c>
      <c r="O16" s="82">
        <f t="shared" si="3"/>
        <v>-3.9399188193662378E-3</v>
      </c>
      <c r="P16" s="76">
        <f>分析係数表!C19</f>
        <v>8.2563671984326903E-2</v>
      </c>
      <c r="Q16" s="82">
        <f t="shared" si="4"/>
        <v>-3.2529416504703057E-4</v>
      </c>
      <c r="R16" s="83">
        <v>2.4257338669703386E-3</v>
      </c>
      <c r="S16" s="84">
        <f t="shared" si="5"/>
        <v>6.4237345151130602E-3</v>
      </c>
      <c r="T16" s="85">
        <f>分析係数表!F19</f>
        <v>0.2402745995423341</v>
      </c>
      <c r="U16" s="86">
        <f t="shared" si="6"/>
        <v>1.5434602381850602E-3</v>
      </c>
      <c r="V16" s="87">
        <f>分析係数表!D19</f>
        <v>4.6529366895499621E-2</v>
      </c>
      <c r="W16" s="88">
        <f t="shared" si="7"/>
        <v>0</v>
      </c>
      <c r="X16" s="76">
        <f>分析係数表!E19</f>
        <v>5.1106025934401222E-2</v>
      </c>
      <c r="Y16" s="89">
        <f t="shared" si="8"/>
        <v>0</v>
      </c>
    </row>
    <row r="17" spans="1:25" x14ac:dyDescent="0.2">
      <c r="A17" s="6" t="s">
        <v>5</v>
      </c>
      <c r="B17" s="5" t="s">
        <v>33</v>
      </c>
      <c r="C17" s="90"/>
      <c r="D17" s="76">
        <f>投入係数表!AI17</f>
        <v>8.2624142774518716E-5</v>
      </c>
      <c r="E17" s="77">
        <f t="shared" si="9"/>
        <v>8.2624142774518714E-3</v>
      </c>
      <c r="F17" s="76">
        <f>分析係数表!C20</f>
        <v>2.7239392352016778E-2</v>
      </c>
      <c r="G17" s="77">
        <f t="shared" si="0"/>
        <v>2.2506314427841675E-4</v>
      </c>
      <c r="H17" s="77">
        <v>1.8357136100430661E-3</v>
      </c>
      <c r="I17" s="77">
        <f t="shared" si="1"/>
        <v>1.8357136100430661E-3</v>
      </c>
      <c r="J17" s="76">
        <f>分析係数表!G20</f>
        <v>0.10507246376811594</v>
      </c>
      <c r="K17" s="78">
        <f t="shared" si="2"/>
        <v>1.9288295177988737E-4</v>
      </c>
      <c r="L17" s="79"/>
      <c r="M17" s="80"/>
      <c r="N17" s="81">
        <f>分析係数表!H20</f>
        <v>5.610727711384166E-4</v>
      </c>
      <c r="O17" s="82">
        <f t="shared" si="3"/>
        <v>1.969959409683119E-2</v>
      </c>
      <c r="P17" s="76">
        <f>分析係数表!C20</f>
        <v>2.7239392352016778E-2</v>
      </c>
      <c r="Q17" s="82">
        <f t="shared" si="4"/>
        <v>5.3660497277905836E-4</v>
      </c>
      <c r="R17" s="83">
        <v>1.7823728916335838E-3</v>
      </c>
      <c r="S17" s="84">
        <f t="shared" si="5"/>
        <v>3.6180865016766498E-3</v>
      </c>
      <c r="T17" s="85">
        <f>分析係数表!F20</f>
        <v>0.2318840579710145</v>
      </c>
      <c r="U17" s="86">
        <f t="shared" si="6"/>
        <v>8.3897658009893326E-4</v>
      </c>
      <c r="V17" s="87">
        <f>分析係数表!D20</f>
        <v>0</v>
      </c>
      <c r="W17" s="88">
        <f t="shared" si="7"/>
        <v>0</v>
      </c>
      <c r="X17" s="76">
        <f>分析係数表!E20</f>
        <v>0</v>
      </c>
      <c r="Y17" s="89">
        <f t="shared" si="8"/>
        <v>0</v>
      </c>
    </row>
    <row r="18" spans="1:25" x14ac:dyDescent="0.2">
      <c r="A18" s="6" t="s">
        <v>6</v>
      </c>
      <c r="B18" s="5" t="s">
        <v>34</v>
      </c>
      <c r="C18" s="90"/>
      <c r="D18" s="76">
        <f>投入係数表!AI18</f>
        <v>1.6524828554903743E-4</v>
      </c>
      <c r="E18" s="77">
        <f t="shared" si="9"/>
        <v>1.6524828554903743E-2</v>
      </c>
      <c r="F18" s="76">
        <f>分析係数表!C21</f>
        <v>0.24117205108940643</v>
      </c>
      <c r="G18" s="77">
        <f t="shared" si="0"/>
        <v>3.9853267964869276E-3</v>
      </c>
      <c r="H18" s="77">
        <v>3.4726503378857264E-2</v>
      </c>
      <c r="I18" s="77">
        <f t="shared" si="1"/>
        <v>3.4726503378857264E-2</v>
      </c>
      <c r="J18" s="76">
        <f>分析係数表!G21</f>
        <v>0.28520236087689715</v>
      </c>
      <c r="K18" s="78">
        <f t="shared" si="2"/>
        <v>9.9040807486496379E-3</v>
      </c>
      <c r="L18" s="79"/>
      <c r="M18" s="80"/>
      <c r="N18" s="81">
        <f>分析係数表!H21</f>
        <v>9.4260225551254001E-4</v>
      </c>
      <c r="O18" s="82">
        <f t="shared" si="3"/>
        <v>3.3095318082676399E-2</v>
      </c>
      <c r="P18" s="76">
        <f>分析係数表!C21</f>
        <v>0.24117205108940643</v>
      </c>
      <c r="Q18" s="82">
        <f t="shared" si="4"/>
        <v>7.9816657434553882E-3</v>
      </c>
      <c r="R18" s="83">
        <v>2.3502003569024127E-2</v>
      </c>
      <c r="S18" s="84">
        <f t="shared" si="5"/>
        <v>5.8228506947881391E-2</v>
      </c>
      <c r="T18" s="85">
        <f>分析係数表!F21</f>
        <v>0.42559021922428331</v>
      </c>
      <c r="U18" s="86">
        <f t="shared" si="6"/>
        <v>2.4781483037051546E-2</v>
      </c>
      <c r="V18" s="87">
        <f>分析係数表!D21</f>
        <v>8.8743676222596962E-2</v>
      </c>
      <c r="W18" s="88">
        <f t="shared" si="7"/>
        <v>0</v>
      </c>
      <c r="X18" s="76">
        <f>分析係数表!E21</f>
        <v>7.2512647554806076E-2</v>
      </c>
      <c r="Y18" s="89">
        <f t="shared" si="8"/>
        <v>0</v>
      </c>
    </row>
    <row r="19" spans="1:25" x14ac:dyDescent="0.2">
      <c r="A19" s="6" t="s">
        <v>7</v>
      </c>
      <c r="B19" s="5" t="s">
        <v>269</v>
      </c>
      <c r="C19" s="90"/>
      <c r="D19" s="76">
        <f>投入係数表!AI19</f>
        <v>0</v>
      </c>
      <c r="E19" s="77">
        <f t="shared" si="9"/>
        <v>0</v>
      </c>
      <c r="F19" s="76">
        <f>分析係数表!C22</f>
        <v>3.5323801513877262E-2</v>
      </c>
      <c r="G19" s="77">
        <f t="shared" si="0"/>
        <v>0</v>
      </c>
      <c r="H19" s="77">
        <v>1.7913538984750557E-3</v>
      </c>
      <c r="I19" s="77">
        <f t="shared" si="1"/>
        <v>1.7913538984750557E-3</v>
      </c>
      <c r="J19" s="76">
        <f>分析係数表!G22</f>
        <v>0.19469026548672566</v>
      </c>
      <c r="K19" s="78">
        <f t="shared" si="2"/>
        <v>3.4875916607478958E-4</v>
      </c>
      <c r="L19" s="79"/>
      <c r="M19" s="80"/>
      <c r="N19" s="81">
        <f>分析係数表!H22</f>
        <v>4.4885821691073332E-5</v>
      </c>
      <c r="O19" s="82">
        <f t="shared" si="3"/>
        <v>1.5759675277464953E-3</v>
      </c>
      <c r="P19" s="76">
        <f>分析係数表!C22</f>
        <v>3.5323801513877262E-2</v>
      </c>
      <c r="Q19" s="82">
        <f t="shared" si="4"/>
        <v>5.5669164142433056E-5</v>
      </c>
      <c r="R19" s="83">
        <v>6.8326322733140189E-4</v>
      </c>
      <c r="S19" s="84">
        <f t="shared" si="5"/>
        <v>2.4746171258064574E-3</v>
      </c>
      <c r="T19" s="85">
        <f>分析係数表!F22</f>
        <v>0.41199606686332352</v>
      </c>
      <c r="U19" s="86">
        <f t="shared" si="6"/>
        <v>1.0195325228248826E-3</v>
      </c>
      <c r="V19" s="87">
        <f>分析係数表!D22</f>
        <v>8.6529006882989187E-2</v>
      </c>
      <c r="W19" s="88">
        <f t="shared" si="7"/>
        <v>0</v>
      </c>
      <c r="X19" s="76">
        <f>分析係数表!E22</f>
        <v>8.9478859390363819E-2</v>
      </c>
      <c r="Y19" s="89">
        <f t="shared" si="8"/>
        <v>0</v>
      </c>
    </row>
    <row r="20" spans="1:25" x14ac:dyDescent="0.2">
      <c r="A20" s="6" t="s">
        <v>8</v>
      </c>
      <c r="B20" s="5" t="s">
        <v>270</v>
      </c>
      <c r="C20" s="90"/>
      <c r="D20" s="76">
        <f>投入係数表!AI20</f>
        <v>0</v>
      </c>
      <c r="E20" s="77">
        <f t="shared" si="9"/>
        <v>0</v>
      </c>
      <c r="F20" s="76">
        <f>分析係数表!C23</f>
        <v>0</v>
      </c>
      <c r="G20" s="77">
        <f t="shared" si="0"/>
        <v>0</v>
      </c>
      <c r="H20" s="77">
        <v>0</v>
      </c>
      <c r="I20" s="77">
        <f t="shared" si="1"/>
        <v>0</v>
      </c>
      <c r="J20" s="76">
        <f>分析係数表!G23</f>
        <v>0.21571476472560636</v>
      </c>
      <c r="K20" s="78">
        <f t="shared" si="2"/>
        <v>0</v>
      </c>
      <c r="L20" s="79"/>
      <c r="M20" s="80"/>
      <c r="N20" s="81">
        <f>分析係数表!H23</f>
        <v>2.2442910845536666E-5</v>
      </c>
      <c r="O20" s="82">
        <f t="shared" si="3"/>
        <v>7.8798376387324766E-4</v>
      </c>
      <c r="P20" s="76">
        <f>分析係数表!C23</f>
        <v>0</v>
      </c>
      <c r="Q20" s="82">
        <f t="shared" si="4"/>
        <v>0</v>
      </c>
      <c r="R20" s="83">
        <v>0</v>
      </c>
      <c r="S20" s="84">
        <f t="shared" si="5"/>
        <v>0</v>
      </c>
      <c r="T20" s="85">
        <f>分析係数表!F23</f>
        <v>0.43970045825416343</v>
      </c>
      <c r="U20" s="86">
        <f t="shared" si="6"/>
        <v>0</v>
      </c>
      <c r="V20" s="87">
        <f>分析係数表!D23</f>
        <v>2.7830557728847658E-2</v>
      </c>
      <c r="W20" s="88">
        <f t="shared" si="7"/>
        <v>0</v>
      </c>
      <c r="X20" s="76">
        <f>分析係数表!E23</f>
        <v>2.7159941879959765E-2</v>
      </c>
      <c r="Y20" s="89">
        <f t="shared" si="8"/>
        <v>0</v>
      </c>
    </row>
    <row r="21" spans="1:25" x14ac:dyDescent="0.2">
      <c r="A21" s="6" t="s">
        <v>9</v>
      </c>
      <c r="B21" s="5" t="s">
        <v>271</v>
      </c>
      <c r="C21" s="90"/>
      <c r="D21" s="76">
        <f>投入係数表!AI21</f>
        <v>0</v>
      </c>
      <c r="E21" s="77">
        <f t="shared" si="9"/>
        <v>0</v>
      </c>
      <c r="F21" s="76">
        <f>分析係数表!C24</f>
        <v>0.4951060358890701</v>
      </c>
      <c r="G21" s="77">
        <f t="shared" si="0"/>
        <v>0</v>
      </c>
      <c r="H21" s="77">
        <v>1.9870580646120954E-2</v>
      </c>
      <c r="I21" s="77">
        <f t="shared" si="1"/>
        <v>1.9870580646120954E-2</v>
      </c>
      <c r="J21" s="76">
        <f>分析係数表!G24</f>
        <v>0.20816733067729085</v>
      </c>
      <c r="K21" s="78">
        <f t="shared" si="2"/>
        <v>4.1364057321108365E-3</v>
      </c>
      <c r="L21" s="79"/>
      <c r="M21" s="80"/>
      <c r="N21" s="81">
        <f>分析係数表!H24</f>
        <v>3.5908657352858665E-4</v>
      </c>
      <c r="O21" s="82">
        <f t="shared" si="3"/>
        <v>1.2607740221971963E-2</v>
      </c>
      <c r="P21" s="76">
        <f>分析係数表!C24</f>
        <v>0.4951060358890701</v>
      </c>
      <c r="Q21" s="82">
        <f t="shared" si="4"/>
        <v>6.2421682828197227E-3</v>
      </c>
      <c r="R21" s="83">
        <v>3.0613982153778193E-2</v>
      </c>
      <c r="S21" s="84">
        <f t="shared" si="5"/>
        <v>5.0484562799899144E-2</v>
      </c>
      <c r="T21" s="85">
        <f>分析係数表!F24</f>
        <v>0.39043824701195218</v>
      </c>
      <c r="U21" s="86">
        <f t="shared" si="6"/>
        <v>1.9711104200757435E-2</v>
      </c>
      <c r="V21" s="87">
        <f>分析係数表!D24</f>
        <v>1.4940239043824702E-2</v>
      </c>
      <c r="W21" s="88">
        <f t="shared" si="7"/>
        <v>0</v>
      </c>
      <c r="X21" s="76">
        <f>分析係数表!E24</f>
        <v>1.0956175298804782E-2</v>
      </c>
      <c r="Y21" s="89">
        <f t="shared" si="8"/>
        <v>0</v>
      </c>
    </row>
    <row r="22" spans="1:25" x14ac:dyDescent="0.2">
      <c r="A22" s="6" t="s">
        <v>10</v>
      </c>
      <c r="B22" s="5" t="s">
        <v>272</v>
      </c>
      <c r="C22" s="90"/>
      <c r="D22" s="76">
        <f>投入係数表!AI22</f>
        <v>1.6524828554903743E-3</v>
      </c>
      <c r="E22" s="77">
        <f t="shared" si="9"/>
        <v>0.16524828554903742</v>
      </c>
      <c r="F22" s="76">
        <f>分析係数表!C25</f>
        <v>2.1697016660209179E-2</v>
      </c>
      <c r="G22" s="77">
        <f t="shared" si="0"/>
        <v>3.5853948046284684E-3</v>
      </c>
      <c r="H22" s="77">
        <v>5.899913992106794E-3</v>
      </c>
      <c r="I22" s="77">
        <f t="shared" si="1"/>
        <v>5.899913992106794E-3</v>
      </c>
      <c r="J22" s="76">
        <f>分析係数表!G25</f>
        <v>0.19533527696793002</v>
      </c>
      <c r="K22" s="78">
        <f t="shared" si="2"/>
        <v>1.1524613337351463E-3</v>
      </c>
      <c r="L22" s="79"/>
      <c r="M22" s="80"/>
      <c r="N22" s="81">
        <f>分析係数表!H25</f>
        <v>5.2740840487011166E-4</v>
      </c>
      <c r="O22" s="82">
        <f t="shared" si="3"/>
        <v>1.8517618451021321E-2</v>
      </c>
      <c r="P22" s="76">
        <f>分析係数表!C25</f>
        <v>2.1697016660209179E-2</v>
      </c>
      <c r="Q22" s="82">
        <f t="shared" si="4"/>
        <v>4.0177707603920648E-4</v>
      </c>
      <c r="R22" s="83">
        <v>3.2299716824251176E-3</v>
      </c>
      <c r="S22" s="84">
        <f t="shared" si="5"/>
        <v>9.129885674531912E-3</v>
      </c>
      <c r="T22" s="85">
        <f>分析係数表!F25</f>
        <v>0.34839650145772594</v>
      </c>
      <c r="U22" s="86">
        <f t="shared" si="6"/>
        <v>3.1808202277159286E-3</v>
      </c>
      <c r="V22" s="87">
        <f>分析係数表!D25</f>
        <v>0.22157434402332363</v>
      </c>
      <c r="W22" s="88">
        <f t="shared" si="7"/>
        <v>0</v>
      </c>
      <c r="X22" s="76">
        <f>分析係数表!E25</f>
        <v>0.11661807580174927</v>
      </c>
      <c r="Y22" s="89">
        <f t="shared" si="8"/>
        <v>0</v>
      </c>
    </row>
    <row r="23" spans="1:25" x14ac:dyDescent="0.2">
      <c r="A23" s="6" t="s">
        <v>11</v>
      </c>
      <c r="B23" s="5" t="s">
        <v>35</v>
      </c>
      <c r="C23" s="90"/>
      <c r="D23" s="76">
        <f>投入係数表!AI23</f>
        <v>4.957448566471123E-4</v>
      </c>
      <c r="E23" s="77">
        <f t="shared" si="9"/>
        <v>4.9574485664711232E-2</v>
      </c>
      <c r="F23" s="76">
        <f>分析係数表!C26</f>
        <v>0.4020083102493075</v>
      </c>
      <c r="G23" s="77">
        <f t="shared" si="0"/>
        <v>1.992935521354908E-2</v>
      </c>
      <c r="H23" s="77">
        <v>3.8963207501560682E-2</v>
      </c>
      <c r="I23" s="77">
        <f t="shared" si="1"/>
        <v>3.8963207501560682E-2</v>
      </c>
      <c r="J23" s="76">
        <f>分析係数表!G26</f>
        <v>0.19660602354380063</v>
      </c>
      <c r="K23" s="78">
        <f t="shared" si="2"/>
        <v>7.660401291393829E-3</v>
      </c>
      <c r="L23" s="79"/>
      <c r="M23" s="80"/>
      <c r="N23" s="81">
        <f>分析係数表!H26</f>
        <v>1.0985804858890199E-2</v>
      </c>
      <c r="O23" s="82">
        <f t="shared" si="3"/>
        <v>0.38571805241595475</v>
      </c>
      <c r="P23" s="76">
        <f>分析係数表!C26</f>
        <v>0.4020083102493075</v>
      </c>
      <c r="Q23" s="82">
        <f t="shared" si="4"/>
        <v>0.1550618624843918</v>
      </c>
      <c r="R23" s="83">
        <v>0.17159400049680823</v>
      </c>
      <c r="S23" s="84">
        <f t="shared" si="5"/>
        <v>0.21055720799836891</v>
      </c>
      <c r="T23" s="85">
        <f>分析係数表!F26</f>
        <v>0.33374101819293683</v>
      </c>
      <c r="U23" s="86">
        <f t="shared" si="6"/>
        <v>7.027157698523763E-2</v>
      </c>
      <c r="V23" s="87">
        <f>分析係数表!D26</f>
        <v>1.513530041278092E-2</v>
      </c>
      <c r="W23" s="88">
        <f t="shared" si="7"/>
        <v>0</v>
      </c>
      <c r="X23" s="76">
        <f>分析係数表!E26</f>
        <v>1.5288182235132243E-2</v>
      </c>
      <c r="Y23" s="89">
        <f t="shared" si="8"/>
        <v>0</v>
      </c>
    </row>
    <row r="24" spans="1:25" x14ac:dyDescent="0.2">
      <c r="A24" s="6" t="s">
        <v>12</v>
      </c>
      <c r="B24" s="5" t="s">
        <v>366</v>
      </c>
      <c r="C24" s="90"/>
      <c r="D24" s="76">
        <f>投入係数表!AI24</f>
        <v>8.2624142774518716E-5</v>
      </c>
      <c r="E24" s="77">
        <f t="shared" si="9"/>
        <v>8.2624142774518714E-3</v>
      </c>
      <c r="F24" s="76">
        <f>分析係数表!C27</f>
        <v>0.43829355002539361</v>
      </c>
      <c r="G24" s="77">
        <f t="shared" si="0"/>
        <v>3.6213628854448784E-3</v>
      </c>
      <c r="H24" s="77">
        <v>6.8548300118006457E-3</v>
      </c>
      <c r="I24" s="77">
        <f t="shared" si="1"/>
        <v>6.8548300118006457E-3</v>
      </c>
      <c r="J24" s="76">
        <f>分析係数表!G27</f>
        <v>0.17011899515204937</v>
      </c>
      <c r="K24" s="78">
        <f t="shared" si="2"/>
        <v>1.1661367935456364E-3</v>
      </c>
      <c r="L24" s="79"/>
      <c r="M24" s="80"/>
      <c r="N24" s="81">
        <f>分析係数表!H27</f>
        <v>1.1098019413117881E-2</v>
      </c>
      <c r="O24" s="82">
        <f t="shared" si="3"/>
        <v>0.38965797123532092</v>
      </c>
      <c r="P24" s="76">
        <f>分析係数表!C27</f>
        <v>0.43829355002539361</v>
      </c>
      <c r="Q24" s="82">
        <f t="shared" si="4"/>
        <v>0.17078457550842152</v>
      </c>
      <c r="R24" s="83">
        <v>0.17476922521621407</v>
      </c>
      <c r="S24" s="84">
        <f t="shared" si="5"/>
        <v>0.18162405522801472</v>
      </c>
      <c r="T24" s="85">
        <f>分析係数表!F27</f>
        <v>0.31996474217717058</v>
      </c>
      <c r="U24" s="86">
        <f t="shared" si="6"/>
        <v>5.8113294004203925E-2</v>
      </c>
      <c r="V24" s="87">
        <f>分析係数表!D27</f>
        <v>4.2309387395328336E-2</v>
      </c>
      <c r="W24" s="88">
        <f t="shared" si="7"/>
        <v>0</v>
      </c>
      <c r="X24" s="76">
        <f>分析係数表!E27</f>
        <v>4.9360951961216398E-2</v>
      </c>
      <c r="Y24" s="89">
        <f t="shared" si="8"/>
        <v>0</v>
      </c>
    </row>
    <row r="25" spans="1:25" x14ac:dyDescent="0.2">
      <c r="A25" s="6" t="s">
        <v>13</v>
      </c>
      <c r="B25" s="5" t="s">
        <v>192</v>
      </c>
      <c r="C25" s="90"/>
      <c r="D25" s="76">
        <f>投入係数表!AI25</f>
        <v>8.2624142774518716E-5</v>
      </c>
      <c r="E25" s="77">
        <f t="shared" si="9"/>
        <v>8.2624142774518714E-3</v>
      </c>
      <c r="F25" s="76">
        <f>分析係数表!C28</f>
        <v>5.3001622498647927E-2</v>
      </c>
      <c r="G25" s="77">
        <f t="shared" si="0"/>
        <v>4.3792136246094296E-4</v>
      </c>
      <c r="H25" s="77">
        <v>7.4003228669894654E-3</v>
      </c>
      <c r="I25" s="77">
        <f t="shared" si="1"/>
        <v>7.4003228669894654E-3</v>
      </c>
      <c r="J25" s="76">
        <f>分析係数表!G28</f>
        <v>0.12481857764876633</v>
      </c>
      <c r="K25" s="78">
        <f t="shared" si="2"/>
        <v>9.2369777439926565E-4</v>
      </c>
      <c r="L25" s="79"/>
      <c r="M25" s="80"/>
      <c r="N25" s="81">
        <f>分析係数表!H28</f>
        <v>2.0793356898389723E-2</v>
      </c>
      <c r="O25" s="82">
        <f t="shared" si="3"/>
        <v>0.73006695722856396</v>
      </c>
      <c r="P25" s="76">
        <f>分析係数表!C28</f>
        <v>5.3001622498647927E-2</v>
      </c>
      <c r="Q25" s="82">
        <f t="shared" si="4"/>
        <v>3.8694733265764891E-2</v>
      </c>
      <c r="R25" s="83">
        <v>4.1899155598370784E-2</v>
      </c>
      <c r="S25" s="84">
        <f t="shared" si="5"/>
        <v>4.9299478465360251E-2</v>
      </c>
      <c r="T25" s="85">
        <f>分析係数表!F28</f>
        <v>0.21335268505079827</v>
      </c>
      <c r="U25" s="86">
        <f t="shared" si="6"/>
        <v>1.0518176102188618E-2</v>
      </c>
      <c r="V25" s="87">
        <f>分析係数表!D28</f>
        <v>0.1204644412191582</v>
      </c>
      <c r="W25" s="88">
        <f t="shared" si="7"/>
        <v>0</v>
      </c>
      <c r="X25" s="76">
        <f>分析係数表!E28</f>
        <v>0.11683599419448476</v>
      </c>
      <c r="Y25" s="89">
        <f t="shared" si="8"/>
        <v>0</v>
      </c>
    </row>
    <row r="26" spans="1:25" x14ac:dyDescent="0.2">
      <c r="A26" s="6" t="s">
        <v>14</v>
      </c>
      <c r="B26" s="5" t="s">
        <v>50</v>
      </c>
      <c r="C26" s="90"/>
      <c r="D26" s="76">
        <f>投入係数表!AI26</f>
        <v>1.8425183838717673E-2</v>
      </c>
      <c r="E26" s="77">
        <f t="shared" si="9"/>
        <v>1.8425183838717674</v>
      </c>
      <c r="F26" s="76">
        <f>分析係数表!C29</f>
        <v>0.65190409026798313</v>
      </c>
      <c r="G26" s="77">
        <f t="shared" si="0"/>
        <v>1.201145270839959</v>
      </c>
      <c r="H26" s="77">
        <v>1.4557118290808309</v>
      </c>
      <c r="I26" s="77">
        <f t="shared" si="1"/>
        <v>1.4557118290808309</v>
      </c>
      <c r="J26" s="76">
        <f>分析係数表!G29</f>
        <v>0.25912644337660473</v>
      </c>
      <c r="K26" s="78">
        <f t="shared" si="2"/>
        <v>0.37721342885096765</v>
      </c>
      <c r="L26" s="79"/>
      <c r="M26" s="80"/>
      <c r="N26" s="81">
        <f>分析係数表!H29</f>
        <v>1.0054424058800426E-2</v>
      </c>
      <c r="O26" s="82">
        <f t="shared" si="3"/>
        <v>0.3530167262152149</v>
      </c>
      <c r="P26" s="76">
        <f>分析係数表!C29</f>
        <v>0.65190409026798313</v>
      </c>
      <c r="Q26" s="82">
        <f t="shared" si="4"/>
        <v>0.23013304775271134</v>
      </c>
      <c r="R26" s="83">
        <v>0.39237907077084655</v>
      </c>
      <c r="S26" s="84">
        <f t="shared" si="5"/>
        <v>1.8480908998516774</v>
      </c>
      <c r="T26" s="85">
        <f>分析係数表!F29</f>
        <v>0.37595926271247221</v>
      </c>
      <c r="U26" s="86">
        <f t="shared" si="6"/>
        <v>0.69480689213386593</v>
      </c>
      <c r="V26" s="87">
        <f>分析係数表!D29</f>
        <v>5.8165387649716703E-2</v>
      </c>
      <c r="W26" s="88">
        <f t="shared" si="7"/>
        <v>0</v>
      </c>
      <c r="X26" s="76">
        <f>分析係数表!E29</f>
        <v>4.2817184250161372E-2</v>
      </c>
      <c r="Y26" s="89">
        <f t="shared" si="8"/>
        <v>0</v>
      </c>
    </row>
    <row r="27" spans="1:25" x14ac:dyDescent="0.2">
      <c r="A27" s="6" t="s">
        <v>15</v>
      </c>
      <c r="B27" s="5" t="s">
        <v>36</v>
      </c>
      <c r="C27" s="90"/>
      <c r="D27" s="76">
        <f>投入係数表!AI27</f>
        <v>5.7010658514417912E-3</v>
      </c>
      <c r="E27" s="77">
        <f t="shared" si="9"/>
        <v>0.57010658514417911</v>
      </c>
      <c r="F27" s="76">
        <f>分析係数表!C30</f>
        <v>1</v>
      </c>
      <c r="G27" s="77">
        <f t="shared" si="0"/>
        <v>0.57010658514417911</v>
      </c>
      <c r="H27" s="77">
        <v>0.63262690198146465</v>
      </c>
      <c r="I27" s="77">
        <f t="shared" si="1"/>
        <v>0.63262690198146465</v>
      </c>
      <c r="J27" s="76">
        <f>分析係数表!G30</f>
        <v>0.34475873544093177</v>
      </c>
      <c r="K27" s="78">
        <f t="shared" si="2"/>
        <v>0.21810365073304405</v>
      </c>
      <c r="L27" s="79"/>
      <c r="M27" s="80"/>
      <c r="N27" s="81">
        <f>分析係数表!H30</f>
        <v>0</v>
      </c>
      <c r="O27" s="82">
        <f t="shared" si="3"/>
        <v>0</v>
      </c>
      <c r="P27" s="76">
        <f>分析係数表!C30</f>
        <v>1</v>
      </c>
      <c r="Q27" s="82">
        <f t="shared" si="4"/>
        <v>0</v>
      </c>
      <c r="R27" s="83">
        <v>8.6487298210532484E-2</v>
      </c>
      <c r="S27" s="84">
        <f t="shared" si="5"/>
        <v>0.71911420019199712</v>
      </c>
      <c r="T27" s="85">
        <f>分析係数表!F30</f>
        <v>0.43948973932334995</v>
      </c>
      <c r="U27" s="86">
        <f t="shared" si="6"/>
        <v>0.31604331238610012</v>
      </c>
      <c r="V27" s="87">
        <f>分析係数表!D30</f>
        <v>0.13666112035496394</v>
      </c>
      <c r="W27" s="88">
        <f t="shared" si="7"/>
        <v>0</v>
      </c>
      <c r="X27" s="76">
        <f>分析係数表!E30</f>
        <v>8.1752634498058793E-2</v>
      </c>
      <c r="Y27" s="89">
        <f t="shared" si="8"/>
        <v>0</v>
      </c>
    </row>
    <row r="28" spans="1:25" x14ac:dyDescent="0.2">
      <c r="A28" s="6" t="s">
        <v>16</v>
      </c>
      <c r="B28" s="5" t="s">
        <v>193</v>
      </c>
      <c r="C28" s="90"/>
      <c r="D28" s="76">
        <f>投入係数表!AI28</f>
        <v>1.9912418408659011E-2</v>
      </c>
      <c r="E28" s="77">
        <f t="shared" si="9"/>
        <v>1.9912418408659009</v>
      </c>
      <c r="F28" s="76">
        <f>分析係数表!C31</f>
        <v>0.24163027656477443</v>
      </c>
      <c r="G28" s="77">
        <f t="shared" si="0"/>
        <v>0.48114431671577818</v>
      </c>
      <c r="H28" s="77">
        <v>0.53186352165561168</v>
      </c>
      <c r="I28" s="77">
        <f t="shared" si="1"/>
        <v>0.53186352165561168</v>
      </c>
      <c r="J28" s="76">
        <f>分析係数表!G31</f>
        <v>7.02247191011236E-2</v>
      </c>
      <c r="K28" s="78">
        <f t="shared" si="2"/>
        <v>3.7349966408399701E-2</v>
      </c>
      <c r="L28" s="79"/>
      <c r="M28" s="80"/>
      <c r="N28" s="81">
        <f>分析係数表!H31</f>
        <v>2.3138641081748304E-2</v>
      </c>
      <c r="O28" s="82">
        <f t="shared" si="3"/>
        <v>0.81241126055331836</v>
      </c>
      <c r="P28" s="76">
        <f>分析係数表!C31</f>
        <v>0.24163027656477443</v>
      </c>
      <c r="Q28" s="82">
        <f t="shared" si="4"/>
        <v>0.19630315757183533</v>
      </c>
      <c r="R28" s="83">
        <v>0.25960283067660156</v>
      </c>
      <c r="S28" s="84">
        <f t="shared" si="5"/>
        <v>0.79146635233221319</v>
      </c>
      <c r="T28" s="85">
        <f>分析係数表!F31</f>
        <v>0.24349497338852749</v>
      </c>
      <c r="U28" s="86">
        <f t="shared" si="6"/>
        <v>0.19271807839904717</v>
      </c>
      <c r="V28" s="87">
        <f>分析係数表!D31</f>
        <v>2.9568302779420464E-4</v>
      </c>
      <c r="W28" s="88">
        <f t="shared" si="7"/>
        <v>0</v>
      </c>
      <c r="X28" s="76">
        <f>分析係数表!E31</f>
        <v>2.9568302779420464E-4</v>
      </c>
      <c r="Y28" s="89">
        <f t="shared" si="8"/>
        <v>0</v>
      </c>
    </row>
    <row r="29" spans="1:25" x14ac:dyDescent="0.2">
      <c r="A29" s="6" t="s">
        <v>17</v>
      </c>
      <c r="B29" s="5" t="s">
        <v>273</v>
      </c>
      <c r="C29" s="90"/>
      <c r="D29" s="76">
        <f>投入係数表!AI29</f>
        <v>9.4191522762951327E-3</v>
      </c>
      <c r="E29" s="77">
        <f t="shared" si="9"/>
        <v>0.9419152276295133</v>
      </c>
      <c r="F29" s="76">
        <f>分析係数表!C32</f>
        <v>0.66123499142367059</v>
      </c>
      <c r="G29" s="77">
        <f t="shared" si="0"/>
        <v>0.62282730746342596</v>
      </c>
      <c r="H29" s="77">
        <v>0.67911135423285129</v>
      </c>
      <c r="I29" s="77">
        <f t="shared" si="1"/>
        <v>0.67911135423285129</v>
      </c>
      <c r="J29" s="76">
        <f>分析係数表!G32</f>
        <v>0.1404639175257732</v>
      </c>
      <c r="K29" s="78">
        <f t="shared" si="2"/>
        <v>9.5390641251779373E-2</v>
      </c>
      <c r="L29" s="79"/>
      <c r="M29" s="80"/>
      <c r="N29" s="81">
        <f>分析係数表!H32</f>
        <v>6.5982157885877794E-3</v>
      </c>
      <c r="O29" s="82">
        <f t="shared" si="3"/>
        <v>0.23166722657873479</v>
      </c>
      <c r="P29" s="76">
        <f>分析係数表!C32</f>
        <v>0.66123499142367059</v>
      </c>
      <c r="Q29" s="82">
        <f t="shared" si="4"/>
        <v>0.15318647657993525</v>
      </c>
      <c r="R29" s="83">
        <v>0.20153209533302827</v>
      </c>
      <c r="S29" s="84">
        <f t="shared" si="5"/>
        <v>0.88064344956587959</v>
      </c>
      <c r="T29" s="85">
        <f>分析係数表!F32</f>
        <v>0.47938144329896909</v>
      </c>
      <c r="U29" s="86">
        <f t="shared" si="6"/>
        <v>0.42216412788467428</v>
      </c>
      <c r="V29" s="87">
        <f>分析係数表!D32</f>
        <v>7.7319587628865982E-3</v>
      </c>
      <c r="W29" s="88">
        <f t="shared" si="7"/>
        <v>0</v>
      </c>
      <c r="X29" s="76">
        <f>分析係数表!E32</f>
        <v>1.1597938144329897E-2</v>
      </c>
      <c r="Y29" s="89">
        <f t="shared" si="8"/>
        <v>0</v>
      </c>
    </row>
    <row r="30" spans="1:25" x14ac:dyDescent="0.2">
      <c r="A30" s="6" t="s">
        <v>18</v>
      </c>
      <c r="B30" s="5" t="s">
        <v>274</v>
      </c>
      <c r="C30" s="90"/>
      <c r="D30" s="76">
        <f>投入係数表!AI30</f>
        <v>4.8748244236966045E-3</v>
      </c>
      <c r="E30" s="77">
        <f t="shared" si="9"/>
        <v>0.48748244236966043</v>
      </c>
      <c r="F30" s="76">
        <f>分析係数表!C33</f>
        <v>1</v>
      </c>
      <c r="G30" s="77">
        <f t="shared" si="0"/>
        <v>0.48748244236966043</v>
      </c>
      <c r="H30" s="77">
        <v>0.52784097059724877</v>
      </c>
      <c r="I30" s="77">
        <f t="shared" si="1"/>
        <v>0.52784097059724877</v>
      </c>
      <c r="J30" s="76">
        <f>分析係数表!G33</f>
        <v>0.50865580448065173</v>
      </c>
      <c r="K30" s="78">
        <f t="shared" si="2"/>
        <v>0.26848937353699159</v>
      </c>
      <c r="L30" s="79"/>
      <c r="M30" s="80"/>
      <c r="N30" s="81">
        <f>分析係数表!H33</f>
        <v>9.7626662178084496E-4</v>
      </c>
      <c r="O30" s="82">
        <f t="shared" si="3"/>
        <v>3.4277293728486272E-2</v>
      </c>
      <c r="P30" s="76">
        <f>分析係数表!C33</f>
        <v>1</v>
      </c>
      <c r="Q30" s="82">
        <f t="shared" si="4"/>
        <v>3.4277293728486272E-2</v>
      </c>
      <c r="R30" s="83">
        <v>0.12987098547393572</v>
      </c>
      <c r="S30" s="84">
        <f t="shared" si="5"/>
        <v>0.65771195607118449</v>
      </c>
      <c r="T30" s="85">
        <f>分析係数表!F33</f>
        <v>0.64307535641547864</v>
      </c>
      <c r="U30" s="86">
        <f t="shared" si="6"/>
        <v>0.42295835056919862</v>
      </c>
      <c r="V30" s="87">
        <f>分析係数表!D33</f>
        <v>3.4623217922606926E-2</v>
      </c>
      <c r="W30" s="88">
        <f t="shared" si="7"/>
        <v>0</v>
      </c>
      <c r="X30" s="76">
        <f>分析係数表!E33</f>
        <v>3.0549898167006109E-2</v>
      </c>
      <c r="Y30" s="89">
        <f t="shared" si="8"/>
        <v>0</v>
      </c>
    </row>
    <row r="31" spans="1:25" x14ac:dyDescent="0.2">
      <c r="A31" s="6" t="s">
        <v>19</v>
      </c>
      <c r="B31" s="5" t="s">
        <v>275</v>
      </c>
      <c r="C31" s="90"/>
      <c r="D31" s="76">
        <f>投入係数表!AI31</f>
        <v>2.057341155085516E-2</v>
      </c>
      <c r="E31" s="77">
        <f t="shared" si="9"/>
        <v>2.0573411550855161</v>
      </c>
      <c r="F31" s="76">
        <f>分析係数表!C34</f>
        <v>0.39190090916673614</v>
      </c>
      <c r="G31" s="77">
        <f t="shared" si="0"/>
        <v>0.80627386914415689</v>
      </c>
      <c r="H31" s="77">
        <v>1.0203007914610047</v>
      </c>
      <c r="I31" s="77">
        <f t="shared" si="1"/>
        <v>1.0203007914610047</v>
      </c>
      <c r="J31" s="76">
        <f>分析係数表!G34</f>
        <v>0.42497247587591475</v>
      </c>
      <c r="K31" s="78">
        <f t="shared" si="2"/>
        <v>0.43359975348533852</v>
      </c>
      <c r="L31" s="79"/>
      <c r="M31" s="80"/>
      <c r="N31" s="81">
        <f>分析係数表!H34</f>
        <v>0.16350782696515739</v>
      </c>
      <c r="O31" s="82">
        <f t="shared" si="3"/>
        <v>5.7408557116985461</v>
      </c>
      <c r="P31" s="76">
        <f>分析係数表!C34</f>
        <v>0.39190090916673614</v>
      </c>
      <c r="Q31" s="82">
        <f t="shared" si="4"/>
        <v>2.2498465728097101</v>
      </c>
      <c r="R31" s="83">
        <v>2.4929569158057827</v>
      </c>
      <c r="S31" s="84">
        <f t="shared" si="5"/>
        <v>3.5132577072667877</v>
      </c>
      <c r="T31" s="85">
        <f>分析係数表!F34</f>
        <v>0.69697558448287023</v>
      </c>
      <c r="U31" s="86">
        <f t="shared" si="6"/>
        <v>2.4486548439612181</v>
      </c>
      <c r="V31" s="87">
        <f>分析係数表!D34</f>
        <v>0.24415517129719577</v>
      </c>
      <c r="W31" s="88">
        <f t="shared" si="7"/>
        <v>1</v>
      </c>
      <c r="X31" s="76">
        <f>分析係数表!E34</f>
        <v>0.16831811411178033</v>
      </c>
      <c r="Y31" s="89">
        <f t="shared" si="8"/>
        <v>1</v>
      </c>
    </row>
    <row r="32" spans="1:25" x14ac:dyDescent="0.2">
      <c r="A32" s="6" t="s">
        <v>20</v>
      </c>
      <c r="B32" s="5" t="s">
        <v>37</v>
      </c>
      <c r="C32" s="90"/>
      <c r="D32" s="76">
        <f>投入係数表!AI32</f>
        <v>7.2709245641576466E-3</v>
      </c>
      <c r="E32" s="77">
        <f t="shared" si="9"/>
        <v>0.7270924564157647</v>
      </c>
      <c r="F32" s="76">
        <f>分析係数表!C35</f>
        <v>0.83185840707964598</v>
      </c>
      <c r="G32" s="77">
        <f t="shared" si="0"/>
        <v>0.60483797259364491</v>
      </c>
      <c r="H32" s="77">
        <v>0.78697400211405599</v>
      </c>
      <c r="I32" s="77">
        <f t="shared" si="1"/>
        <v>0.78697400211405599</v>
      </c>
      <c r="J32" s="76">
        <f>分析係数表!G35</f>
        <v>0.3136968085106383</v>
      </c>
      <c r="K32" s="78">
        <f t="shared" si="2"/>
        <v>0.24687123284402368</v>
      </c>
      <c r="L32" s="79"/>
      <c r="M32" s="80"/>
      <c r="N32" s="81">
        <f>分析係数表!H35</f>
        <v>6.1560904449307077E-2</v>
      </c>
      <c r="O32" s="82">
        <f t="shared" si="3"/>
        <v>2.1614394643043182</v>
      </c>
      <c r="P32" s="76">
        <f>分析係数表!C35</f>
        <v>0.83185840707964598</v>
      </c>
      <c r="Q32" s="82">
        <f t="shared" si="4"/>
        <v>1.7980115897752735</v>
      </c>
      <c r="R32" s="83">
        <v>2.2263550039768294</v>
      </c>
      <c r="S32" s="84">
        <f t="shared" si="5"/>
        <v>3.0133290060908853</v>
      </c>
      <c r="T32" s="85">
        <f>分析係数表!F35</f>
        <v>0.6388297872340426</v>
      </c>
      <c r="U32" s="86">
        <f t="shared" si="6"/>
        <v>1.9250043278272093</v>
      </c>
      <c r="V32" s="87">
        <f>分析係数表!D35</f>
        <v>5.8377659574468083E-2</v>
      </c>
      <c r="W32" s="88">
        <f t="shared" si="7"/>
        <v>0</v>
      </c>
      <c r="X32" s="76">
        <f>分析係数表!E35</f>
        <v>5.1994680851063832E-2</v>
      </c>
      <c r="Y32" s="89">
        <f t="shared" si="8"/>
        <v>0</v>
      </c>
    </row>
    <row r="33" spans="1:25" x14ac:dyDescent="0.2">
      <c r="A33" s="6" t="s">
        <v>21</v>
      </c>
      <c r="B33" s="5" t="s">
        <v>38</v>
      </c>
      <c r="C33" s="90"/>
      <c r="D33" s="76">
        <f>投入係数表!AI33</f>
        <v>6.5273072791869786E-3</v>
      </c>
      <c r="E33" s="77">
        <f t="shared" si="9"/>
        <v>0.65273072791869791</v>
      </c>
      <c r="F33" s="76">
        <f>分析係数表!C36</f>
        <v>0.68845717526942707</v>
      </c>
      <c r="G33" s="77">
        <f t="shared" si="0"/>
        <v>0.44937715315446369</v>
      </c>
      <c r="H33" s="77">
        <v>0.54581265693429171</v>
      </c>
      <c r="I33" s="77">
        <f t="shared" si="1"/>
        <v>0.54581265693429171</v>
      </c>
      <c r="J33" s="76">
        <f>分析係数表!G36</f>
        <v>1.8590797041906328E-2</v>
      </c>
      <c r="K33" s="78">
        <f t="shared" si="2"/>
        <v>1.0147092327969063E-2</v>
      </c>
      <c r="L33" s="79"/>
      <c r="M33" s="80"/>
      <c r="N33" s="81">
        <f>分析係数表!H36</f>
        <v>0.13660999831678169</v>
      </c>
      <c r="O33" s="82">
        <f t="shared" si="3"/>
        <v>4.7964571706964589</v>
      </c>
      <c r="P33" s="76">
        <f>分析係数表!C36</f>
        <v>0.68845717526942707</v>
      </c>
      <c r="Q33" s="82">
        <f t="shared" si="4"/>
        <v>3.3021553550384724</v>
      </c>
      <c r="R33" s="83">
        <v>3.5063890587541824</v>
      </c>
      <c r="S33" s="84">
        <f t="shared" si="5"/>
        <v>4.052201715688474</v>
      </c>
      <c r="T33" s="85">
        <f>分析係数表!F36</f>
        <v>0.88331963845521777</v>
      </c>
      <c r="U33" s="86">
        <f t="shared" si="6"/>
        <v>3.5793893544495559</v>
      </c>
      <c r="V33" s="87">
        <f>分析係数表!D36</f>
        <v>1.4071487263763352E-2</v>
      </c>
      <c r="W33" s="88">
        <f t="shared" si="7"/>
        <v>0</v>
      </c>
      <c r="X33" s="76">
        <f>分析係数表!E36</f>
        <v>2.8759244042728021E-3</v>
      </c>
      <c r="Y33" s="89">
        <f t="shared" si="8"/>
        <v>0</v>
      </c>
    </row>
    <row r="34" spans="1:25" x14ac:dyDescent="0.2">
      <c r="A34" s="6" t="s">
        <v>22</v>
      </c>
      <c r="B34" s="5" t="s">
        <v>378</v>
      </c>
      <c r="C34" s="90"/>
      <c r="D34" s="76">
        <f>投入係数表!AI34</f>
        <v>1.8920928695364787E-2</v>
      </c>
      <c r="E34" s="77">
        <f t="shared" si="9"/>
        <v>1.8920928695364787</v>
      </c>
      <c r="F34" s="76">
        <f>分析係数表!C37</f>
        <v>0.39828932688731866</v>
      </c>
      <c r="G34" s="77">
        <f t="shared" si="0"/>
        <v>0.75360039541597934</v>
      </c>
      <c r="H34" s="77">
        <v>0.99709884885547573</v>
      </c>
      <c r="I34" s="77">
        <f t="shared" si="1"/>
        <v>0.99709884885547573</v>
      </c>
      <c r="J34" s="76">
        <f>分析係数表!G37</f>
        <v>0.48125081095108341</v>
      </c>
      <c r="K34" s="78">
        <f t="shared" si="2"/>
        <v>0.47985462961008946</v>
      </c>
      <c r="L34" s="79"/>
      <c r="M34" s="80"/>
      <c r="N34" s="81">
        <f>分析係数表!H37</f>
        <v>4.901531728665208E-2</v>
      </c>
      <c r="O34" s="82">
        <f t="shared" si="3"/>
        <v>1.7209565402991729</v>
      </c>
      <c r="P34" s="76">
        <f>分析係数表!C37</f>
        <v>0.39828932688731866</v>
      </c>
      <c r="Q34" s="82">
        <f t="shared" si="4"/>
        <v>0.68543862203808625</v>
      </c>
      <c r="R34" s="83">
        <v>0.90262033349871185</v>
      </c>
      <c r="S34" s="84">
        <f t="shared" si="5"/>
        <v>1.8997191823541875</v>
      </c>
      <c r="T34" s="85">
        <f>分析係数表!F37</f>
        <v>0.71272868820552748</v>
      </c>
      <c r="U34" s="86">
        <f t="shared" si="6"/>
        <v>1.3539843607981772</v>
      </c>
      <c r="V34" s="87">
        <f>分析係数表!D37</f>
        <v>0.1296224211755547</v>
      </c>
      <c r="W34" s="88">
        <f t="shared" si="7"/>
        <v>0</v>
      </c>
      <c r="X34" s="76">
        <f>分析係数表!E37</f>
        <v>0.11794472557415336</v>
      </c>
      <c r="Y34" s="89">
        <f t="shared" si="8"/>
        <v>0</v>
      </c>
    </row>
    <row r="35" spans="1:25" x14ac:dyDescent="0.2">
      <c r="A35" s="6" t="s">
        <v>23</v>
      </c>
      <c r="B35" s="5" t="s">
        <v>194</v>
      </c>
      <c r="C35" s="90"/>
      <c r="D35" s="76">
        <f>投入係数表!AI35</f>
        <v>2.9744691398826736E-2</v>
      </c>
      <c r="E35" s="77">
        <f t="shared" si="9"/>
        <v>2.9744691398826735</v>
      </c>
      <c r="F35" s="76">
        <f>分析係数表!C38</f>
        <v>3.6824877250409171E-2</v>
      </c>
      <c r="G35" s="77">
        <f t="shared" si="0"/>
        <v>0.1095344609613096</v>
      </c>
      <c r="H35" s="77">
        <v>0.12413762110934556</v>
      </c>
      <c r="I35" s="77">
        <f t="shared" si="1"/>
        <v>0.12413762110934556</v>
      </c>
      <c r="J35" s="76">
        <f>分析係数表!G38</f>
        <v>0.29439252336448596</v>
      </c>
      <c r="K35" s="78">
        <f t="shared" si="2"/>
        <v>3.6545187522844719E-2</v>
      </c>
      <c r="L35" s="79"/>
      <c r="M35" s="80"/>
      <c r="N35" s="81">
        <f>分析係数表!H38</f>
        <v>4.3572911406609439E-2</v>
      </c>
      <c r="O35" s="82">
        <f t="shared" si="3"/>
        <v>1.5298704775599103</v>
      </c>
      <c r="P35" s="76">
        <f>分析係数表!C38</f>
        <v>3.6824877250409171E-2</v>
      </c>
      <c r="Q35" s="82">
        <f t="shared" si="4"/>
        <v>5.633729254516856E-2</v>
      </c>
      <c r="R35" s="83">
        <v>7.7167390747766407E-2</v>
      </c>
      <c r="S35" s="84">
        <f t="shared" si="5"/>
        <v>0.20130501185711197</v>
      </c>
      <c r="T35" s="85">
        <f>分析係数表!F38</f>
        <v>0.48598130841121495</v>
      </c>
      <c r="U35" s="86">
        <f t="shared" si="6"/>
        <v>9.7830473052054417E-2</v>
      </c>
      <c r="V35" s="87">
        <f>分析係数表!D38</f>
        <v>0.13551401869158877</v>
      </c>
      <c r="W35" s="88">
        <f t="shared" si="7"/>
        <v>0</v>
      </c>
      <c r="X35" s="76">
        <f>分析係数表!E38</f>
        <v>0.13317757009345793</v>
      </c>
      <c r="Y35" s="89">
        <f t="shared" si="8"/>
        <v>0</v>
      </c>
    </row>
    <row r="36" spans="1:25" x14ac:dyDescent="0.2">
      <c r="A36" s="6" t="s">
        <v>24</v>
      </c>
      <c r="B36" s="5" t="s">
        <v>39</v>
      </c>
      <c r="C36" s="90"/>
      <c r="D36" s="76">
        <f>投入係数表!AI36</f>
        <v>0</v>
      </c>
      <c r="E36" s="77">
        <f t="shared" si="9"/>
        <v>0</v>
      </c>
      <c r="F36" s="76">
        <f>分析係数表!C39</f>
        <v>1</v>
      </c>
      <c r="G36" s="77">
        <f t="shared" si="0"/>
        <v>0</v>
      </c>
      <c r="H36" s="77">
        <v>0.29139357337255645</v>
      </c>
      <c r="I36" s="77">
        <f t="shared" si="1"/>
        <v>0.29139357337255645</v>
      </c>
      <c r="J36" s="76">
        <f>分析係数表!G39</f>
        <v>0.34897511924713165</v>
      </c>
      <c r="K36" s="78">
        <f t="shared" si="2"/>
        <v>0.1016891070155357</v>
      </c>
      <c r="L36" s="79"/>
      <c r="M36" s="80"/>
      <c r="N36" s="81">
        <f>分析係数表!H39</f>
        <v>3.8938450317006117E-3</v>
      </c>
      <c r="O36" s="82">
        <f t="shared" si="3"/>
        <v>0.13671518303200847</v>
      </c>
      <c r="P36" s="76">
        <f>分析係数表!C39</f>
        <v>1</v>
      </c>
      <c r="Q36" s="82">
        <f t="shared" si="4"/>
        <v>0.13671518303200847</v>
      </c>
      <c r="R36" s="83">
        <v>0.53709393204804046</v>
      </c>
      <c r="S36" s="84">
        <f t="shared" si="5"/>
        <v>0.8284875054205969</v>
      </c>
      <c r="T36" s="85">
        <f>分析係数表!F39</f>
        <v>0.69949722830991368</v>
      </c>
      <c r="U36" s="86">
        <f t="shared" si="6"/>
        <v>0.57952471373110215</v>
      </c>
      <c r="V36" s="87">
        <f>分析係数表!D39</f>
        <v>6.7165141162820671E-2</v>
      </c>
      <c r="W36" s="88">
        <f t="shared" si="7"/>
        <v>0</v>
      </c>
      <c r="X36" s="76">
        <f>分析係数表!E39</f>
        <v>8.4826608224829181E-2</v>
      </c>
      <c r="Y36" s="89">
        <f t="shared" si="8"/>
        <v>0</v>
      </c>
    </row>
    <row r="37" spans="1:25" x14ac:dyDescent="0.2">
      <c r="A37" s="6" t="s">
        <v>25</v>
      </c>
      <c r="B37" s="5" t="s">
        <v>40</v>
      </c>
      <c r="C37" s="75">
        <f>最終需要_まとめ!C38</f>
        <v>100</v>
      </c>
      <c r="D37" s="76">
        <f>投入係数表!AI37</f>
        <v>0</v>
      </c>
      <c r="E37" s="77">
        <f t="shared" si="9"/>
        <v>0</v>
      </c>
      <c r="F37" s="76">
        <f>分析係数表!C40</f>
        <v>1</v>
      </c>
      <c r="G37" s="77">
        <f t="shared" si="0"/>
        <v>0</v>
      </c>
      <c r="H37" s="77">
        <v>2.0792428569813767E-3</v>
      </c>
      <c r="I37" s="77">
        <f t="shared" si="1"/>
        <v>100.00207924285698</v>
      </c>
      <c r="J37" s="76">
        <f>分析係数表!G40</f>
        <v>0.51987110633727174</v>
      </c>
      <c r="K37" s="78">
        <f t="shared" si="2"/>
        <v>51.988191572011573</v>
      </c>
      <c r="L37" s="79"/>
      <c r="M37" s="80"/>
      <c r="N37" s="81">
        <f>分析係数表!H40</f>
        <v>3.0814116590921842E-2</v>
      </c>
      <c r="O37" s="82">
        <f t="shared" si="3"/>
        <v>1.0819017077979689</v>
      </c>
      <c r="P37" s="76">
        <f>分析係数表!C40</f>
        <v>1</v>
      </c>
      <c r="Q37" s="82">
        <f t="shared" si="4"/>
        <v>1.0819017077979689</v>
      </c>
      <c r="R37" s="83">
        <v>1.0840907161888795</v>
      </c>
      <c r="S37" s="84">
        <f t="shared" si="5"/>
        <v>101.08616995904586</v>
      </c>
      <c r="T37" s="85">
        <f>分析係数表!F40</f>
        <v>0.71122862100305706</v>
      </c>
      <c r="U37" s="86">
        <f t="shared" si="6"/>
        <v>71.89537726245284</v>
      </c>
      <c r="V37" s="87">
        <f>分析係数表!D40</f>
        <v>7.8492935635792779E-2</v>
      </c>
      <c r="W37" s="88">
        <f t="shared" si="7"/>
        <v>8</v>
      </c>
      <c r="X37" s="76">
        <f>分析係数表!E40</f>
        <v>4.9739733950260268E-2</v>
      </c>
      <c r="Y37" s="89">
        <f t="shared" si="8"/>
        <v>5</v>
      </c>
    </row>
    <row r="38" spans="1:25" x14ac:dyDescent="0.2">
      <c r="A38" s="6" t="s">
        <v>26</v>
      </c>
      <c r="B38" s="5" t="s">
        <v>277</v>
      </c>
      <c r="C38" s="90"/>
      <c r="D38" s="76">
        <f>投入係数表!AI38</f>
        <v>0</v>
      </c>
      <c r="E38" s="77">
        <f t="shared" si="9"/>
        <v>0</v>
      </c>
      <c r="F38" s="76">
        <f>分析係数表!C41</f>
        <v>0.804825195030338</v>
      </c>
      <c r="G38" s="77">
        <f t="shared" si="0"/>
        <v>0</v>
      </c>
      <c r="H38" s="77">
        <v>4.2082643365137003E-3</v>
      </c>
      <c r="I38" s="77">
        <f t="shared" si="1"/>
        <v>4.2082643365137003E-3</v>
      </c>
      <c r="J38" s="76">
        <f>分析係数表!G41</f>
        <v>0.44365116827944301</v>
      </c>
      <c r="K38" s="78">
        <f t="shared" si="2"/>
        <v>1.8670013893230183E-3</v>
      </c>
      <c r="L38" s="79"/>
      <c r="M38" s="80"/>
      <c r="N38" s="81">
        <f>分析係数表!H41</f>
        <v>5.27632833978567E-2</v>
      </c>
      <c r="O38" s="82">
        <f t="shared" si="3"/>
        <v>1.8525498288660052</v>
      </c>
      <c r="P38" s="76">
        <f>分析係数表!C41</f>
        <v>0.804825195030338</v>
      </c>
      <c r="Q38" s="82">
        <f t="shared" si="4"/>
        <v>1.4909787773205019</v>
      </c>
      <c r="R38" s="83">
        <v>1.5213916498612103</v>
      </c>
      <c r="S38" s="84">
        <f t="shared" si="5"/>
        <v>1.5255999141977241</v>
      </c>
      <c r="T38" s="85">
        <f>分析係数表!F41</f>
        <v>0.54625914562190225</v>
      </c>
      <c r="U38" s="86">
        <f t="shared" si="6"/>
        <v>0.83337290569049616</v>
      </c>
      <c r="V38" s="87">
        <f>分析係数表!D41</f>
        <v>0.14125560538116591</v>
      </c>
      <c r="W38" s="88">
        <f t="shared" si="7"/>
        <v>0</v>
      </c>
      <c r="X38" s="76">
        <f>分析係数表!E41</f>
        <v>0.13688930847297617</v>
      </c>
      <c r="Y38" s="89">
        <f t="shared" si="8"/>
        <v>0</v>
      </c>
    </row>
    <row r="39" spans="1:25" x14ac:dyDescent="0.2">
      <c r="A39" s="6" t="s">
        <v>51</v>
      </c>
      <c r="B39" s="5" t="s">
        <v>368</v>
      </c>
      <c r="C39" s="90"/>
      <c r="D39" s="76">
        <f>投入係数表!AI39</f>
        <v>1.9829794265884492E-3</v>
      </c>
      <c r="E39" s="77">
        <f t="shared" si="9"/>
        <v>0.19829794265884493</v>
      </c>
      <c r="F39" s="76">
        <f>分析係数表!C42</f>
        <v>0.80822873082287305</v>
      </c>
      <c r="G39" s="77">
        <f>E39*F39</f>
        <v>0.16027009451994509</v>
      </c>
      <c r="H39" s="77">
        <v>0.18300392503909219</v>
      </c>
      <c r="I39" s="77">
        <f>C39+H39</f>
        <v>0.18300392503909219</v>
      </c>
      <c r="J39" s="76">
        <f>分析係数表!G42</f>
        <v>0.48544520547945208</v>
      </c>
      <c r="K39" s="78">
        <f>I39*J39</f>
        <v>8.8838377994148357E-2</v>
      </c>
      <c r="L39" s="79"/>
      <c r="M39" s="80"/>
      <c r="N39" s="81">
        <f>分析係数表!H42</f>
        <v>1.3409639230208157E-2</v>
      </c>
      <c r="O39" s="82">
        <f t="shared" si="3"/>
        <v>0.47082029891426541</v>
      </c>
      <c r="P39" s="76">
        <f>分析係数表!C42</f>
        <v>0.80822873082287305</v>
      </c>
      <c r="Q39" s="82">
        <f>O39*P39</f>
        <v>0.38053049263712246</v>
      </c>
      <c r="R39" s="83">
        <v>0.40576662903030847</v>
      </c>
      <c r="S39" s="84">
        <f>I39+R39</f>
        <v>0.5887705540694006</v>
      </c>
      <c r="T39" s="85">
        <f>分析係数表!F42</f>
        <v>0.55222602739726023</v>
      </c>
      <c r="U39" s="86">
        <f>S39*T39</f>
        <v>0.32513442412222893</v>
      </c>
      <c r="V39" s="87">
        <f>分析係数表!D42</f>
        <v>0.29537671232876711</v>
      </c>
      <c r="W39" s="88">
        <f>ROUND(S39*V39,0)</f>
        <v>0</v>
      </c>
      <c r="X39" s="76">
        <f>分析係数表!E42</f>
        <v>0.2654109589041096</v>
      </c>
      <c r="Y39" s="89">
        <f>ROUND(S39*X39,0)</f>
        <v>0</v>
      </c>
    </row>
    <row r="40" spans="1:25" x14ac:dyDescent="0.2">
      <c r="A40" s="6" t="s">
        <v>195</v>
      </c>
      <c r="B40" s="5" t="s">
        <v>41</v>
      </c>
      <c r="C40" s="90"/>
      <c r="D40" s="76">
        <f>投入係数表!AI40</f>
        <v>7.1552507642733201E-2</v>
      </c>
      <c r="E40" s="77">
        <f t="shared" si="9"/>
        <v>7.1552507642733199</v>
      </c>
      <c r="F40" s="76">
        <f>分析係数表!C43</f>
        <v>0.42667048218629278</v>
      </c>
      <c r="G40" s="77">
        <f>E40*F40</f>
        <v>3.0529342937563375</v>
      </c>
      <c r="H40" s="77">
        <v>3.5402740698715194</v>
      </c>
      <c r="I40" s="77">
        <f>C40+H40</f>
        <v>3.5402740698715194</v>
      </c>
      <c r="J40" s="76">
        <f>分析係数表!G43</f>
        <v>0.3937480751462889</v>
      </c>
      <c r="K40" s="78">
        <f>I40*J40</f>
        <v>1.3939761005022291</v>
      </c>
      <c r="L40" s="79"/>
      <c r="M40" s="80"/>
      <c r="N40" s="81">
        <f>分析係数表!H43</f>
        <v>3.6537058856533695E-2</v>
      </c>
      <c r="O40" s="82">
        <f t="shared" si="3"/>
        <v>1.2828375675856472</v>
      </c>
      <c r="P40" s="76">
        <f>分析係数表!C43</f>
        <v>0.42667048218629278</v>
      </c>
      <c r="Q40" s="82">
        <f>O40*P40</f>
        <v>0.54734892352845899</v>
      </c>
      <c r="R40" s="83">
        <v>1.0541708863828594</v>
      </c>
      <c r="S40" s="84">
        <f>I40+R40</f>
        <v>4.594444956254379</v>
      </c>
      <c r="T40" s="85">
        <f>分析係数表!F43</f>
        <v>0.62688635663689563</v>
      </c>
      <c r="U40" s="86">
        <f>S40*T40</f>
        <v>2.8801948593950688</v>
      </c>
      <c r="V40" s="87">
        <f>分析係数表!D43</f>
        <v>0.23175238681860177</v>
      </c>
      <c r="W40" s="88">
        <f>ROUND(S40*V40,0)</f>
        <v>1</v>
      </c>
      <c r="X40" s="76">
        <f>分析係数表!E43</f>
        <v>0.18678780412688636</v>
      </c>
      <c r="Y40" s="89">
        <f>ROUND(S40*X40,0)</f>
        <v>1</v>
      </c>
    </row>
    <row r="41" spans="1:25" x14ac:dyDescent="0.2">
      <c r="A41" s="6" t="s">
        <v>341</v>
      </c>
      <c r="B41" s="5" t="s">
        <v>42</v>
      </c>
      <c r="C41" s="90"/>
      <c r="D41" s="76">
        <f>投入係数表!AI41</f>
        <v>3.3049657109807487E-3</v>
      </c>
      <c r="E41" s="77">
        <f t="shared" si="9"/>
        <v>0.33049657109807484</v>
      </c>
      <c r="F41" s="76">
        <f>分析係数表!C44</f>
        <v>0.46624741283235149</v>
      </c>
      <c r="G41" s="77">
        <f>E41*F41</f>
        <v>0.15409317122444072</v>
      </c>
      <c r="H41" s="77">
        <v>0.15938015662681679</v>
      </c>
      <c r="I41" s="77">
        <f>C41+H41</f>
        <v>0.15938015662681679</v>
      </c>
      <c r="J41" s="76">
        <f>分析係数表!G44</f>
        <v>0.26671004927024261</v>
      </c>
      <c r="K41" s="78">
        <f>I41*J41</f>
        <v>4.2508289426637293E-2</v>
      </c>
      <c r="L41" s="79"/>
      <c r="M41" s="80"/>
      <c r="N41" s="81">
        <f>分析係数表!H44</f>
        <v>0.11393143690736689</v>
      </c>
      <c r="O41" s="82">
        <f t="shared" si="3"/>
        <v>4.0001995773025412</v>
      </c>
      <c r="P41" s="76">
        <f>分析係数表!C44</f>
        <v>0.46624741283235149</v>
      </c>
      <c r="Q41" s="82">
        <f>O41*P41</f>
        <v>1.8650827037303759</v>
      </c>
      <c r="R41" s="83">
        <v>1.8950338034606196</v>
      </c>
      <c r="S41" s="84">
        <f>I41+R41</f>
        <v>2.0544139600874365</v>
      </c>
      <c r="T41" s="85">
        <f>分析係数表!F44</f>
        <v>0.51538533048247648</v>
      </c>
      <c r="U41" s="86">
        <f>S41*T41</f>
        <v>1.0588148177674768</v>
      </c>
      <c r="V41" s="87">
        <f>分析係数表!D44</f>
        <v>0.23854234451984754</v>
      </c>
      <c r="W41" s="88">
        <f>ROUND(S41*V41,0)</f>
        <v>0</v>
      </c>
      <c r="X41" s="76">
        <f>分析係数表!E44</f>
        <v>0.16891326578042204</v>
      </c>
      <c r="Y41" s="89">
        <f>ROUND(S41*X41,0)</f>
        <v>0</v>
      </c>
    </row>
    <row r="42" spans="1:25" x14ac:dyDescent="0.2">
      <c r="A42" s="6" t="s">
        <v>342</v>
      </c>
      <c r="B42" s="5" t="s">
        <v>279</v>
      </c>
      <c r="C42" s="90"/>
      <c r="D42" s="76">
        <f>投入係数表!AI42</f>
        <v>9.4191522762951327E-3</v>
      </c>
      <c r="E42" s="77">
        <f t="shared" si="9"/>
        <v>0.9419152276295133</v>
      </c>
      <c r="F42" s="76">
        <f>分析係数表!C45</f>
        <v>1</v>
      </c>
      <c r="G42" s="77">
        <f>E42*F42</f>
        <v>0.9419152276295133</v>
      </c>
      <c r="H42" s="77">
        <v>0.99065299321723521</v>
      </c>
      <c r="I42" s="77">
        <f>C42+H42</f>
        <v>0.99065299321723521</v>
      </c>
      <c r="J42" s="76">
        <f>分析係数表!G45</f>
        <v>0</v>
      </c>
      <c r="K42" s="78">
        <f>I42*J42</f>
        <v>0</v>
      </c>
      <c r="L42" s="79"/>
      <c r="M42" s="80"/>
      <c r="N42" s="81">
        <f>分析係数表!H45</f>
        <v>0</v>
      </c>
      <c r="O42" s="82">
        <f t="shared" si="3"/>
        <v>0</v>
      </c>
      <c r="P42" s="76">
        <f>分析係数表!C45</f>
        <v>1</v>
      </c>
      <c r="Q42" s="82">
        <f>O42*P42</f>
        <v>0</v>
      </c>
      <c r="R42" s="83">
        <v>7.9398599427783143E-2</v>
      </c>
      <c r="S42" s="84">
        <f>I42+R42</f>
        <v>1.0700515926450183</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投入係数表!AI43</f>
        <v>1.4459224985540775E-2</v>
      </c>
      <c r="E43" s="77">
        <f t="shared" si="9"/>
        <v>1.4459224985540775</v>
      </c>
      <c r="F43" s="76">
        <f>分析係数表!C46</f>
        <v>1</v>
      </c>
      <c r="G43" s="77">
        <f>E43*F43</f>
        <v>1.4459224985540775</v>
      </c>
      <c r="H43" s="77">
        <v>1.5371925410381555</v>
      </c>
      <c r="I43" s="77">
        <f>C43+H43</f>
        <v>1.5371925410381555</v>
      </c>
      <c r="J43" s="76">
        <f>分析係数表!G46</f>
        <v>9.2005076142131978E-3</v>
      </c>
      <c r="K43" s="78">
        <f>I43*J43</f>
        <v>1.4142951678333283E-2</v>
      </c>
      <c r="L43" s="79"/>
      <c r="M43" s="80"/>
      <c r="N43" s="81">
        <f>分析係数表!H46</f>
        <v>5.6971329181394824E-2</v>
      </c>
      <c r="O43" s="82">
        <f t="shared" si="3"/>
        <v>2.0002967845922388</v>
      </c>
      <c r="P43" s="76">
        <f>分析係数表!C46</f>
        <v>1</v>
      </c>
      <c r="Q43" s="82">
        <f>O43*P43</f>
        <v>2.0002967845922388</v>
      </c>
      <c r="R43" s="83">
        <v>2.1121235429264149</v>
      </c>
      <c r="S43" s="84">
        <f>I43+R43</f>
        <v>3.6493160839645702</v>
      </c>
      <c r="T43" s="85">
        <f>分析係数表!F46</f>
        <v>0.31329314720812185</v>
      </c>
      <c r="U43" s="86">
        <f>S43*T43</f>
        <v>1.1433057211024789</v>
      </c>
      <c r="V43" s="87">
        <f>分析係数表!D46</f>
        <v>4.7588832487309646E-4</v>
      </c>
      <c r="W43" s="88">
        <f>ROUND(S43*V43,0)</f>
        <v>0</v>
      </c>
      <c r="X43" s="76">
        <f>分析係数表!E46</f>
        <v>1.4276649746192893E-3</v>
      </c>
      <c r="Y43" s="89">
        <f>ROUND(S43*X43,0)</f>
        <v>0</v>
      </c>
    </row>
    <row r="44" spans="1:25" x14ac:dyDescent="0.2">
      <c r="A44" s="192">
        <v>40</v>
      </c>
      <c r="B44" s="14" t="s">
        <v>151</v>
      </c>
      <c r="C44" s="197">
        <f>SUM(C5:C43)</f>
        <v>100</v>
      </c>
      <c r="D44" s="92">
        <f>投入係数表!AI44</f>
        <v>0.27910435429232422</v>
      </c>
      <c r="E44" s="91">
        <f>SUM(E5:E43)</f>
        <v>27.910435429232415</v>
      </c>
      <c r="F44" s="92">
        <f>分析係数表!C47</f>
        <v>0.45905743405002397</v>
      </c>
      <c r="G44" s="91">
        <f>SUM(G5:G43)</f>
        <v>12.272667483561561</v>
      </c>
      <c r="H44" s="91">
        <f>SUM(H5:H43)</f>
        <v>14.745636072044153</v>
      </c>
      <c r="I44" s="91">
        <f>SUM(I5:I43)</f>
        <v>114.74563607204414</v>
      </c>
      <c r="J44" s="92">
        <f>分析係数表!G47</f>
        <v>0.28709558230423765</v>
      </c>
      <c r="K44" s="93">
        <f>SUM(K5:K43)</f>
        <v>55.96799132643288</v>
      </c>
      <c r="L44" s="94">
        <f>最終需要_まとめ!$L$33</f>
        <v>0.62733333333333341</v>
      </c>
      <c r="M44" s="91">
        <f>K44*L44</f>
        <v>35.110586558782231</v>
      </c>
      <c r="N44" s="95">
        <f>分析係数表!H47</f>
        <v>1</v>
      </c>
      <c r="O44" s="109">
        <f>SUM(O5:O43)</f>
        <v>35.110586558782238</v>
      </c>
      <c r="P44" s="92">
        <f>分析係数表!C47</f>
        <v>0.45905743405002397</v>
      </c>
      <c r="Q44" s="96">
        <f>SUM(Q5:Q43)</f>
        <v>17.030507764513494</v>
      </c>
      <c r="R44" s="91">
        <f>SUM(R5:R43)</f>
        <v>20.030039569924337</v>
      </c>
      <c r="S44" s="97">
        <f>SUM(S5:S43)</f>
        <v>134.77567564196849</v>
      </c>
      <c r="T44" s="98">
        <f>分析係数表!F47</f>
        <v>0.51476641739392903</v>
      </c>
      <c r="U44" s="99">
        <f>SUM(U5:U43)</f>
        <v>90.813391564672543</v>
      </c>
      <c r="V44" s="100">
        <f>分析係数表!D47</f>
        <v>0.1047101618971789</v>
      </c>
      <c r="W44" s="101">
        <f>SUM(W5:W43)</f>
        <v>10</v>
      </c>
      <c r="X44" s="92">
        <f>分析係数表!E47</f>
        <v>8.1677152774525266E-2</v>
      </c>
      <c r="Y44" s="102">
        <f>SUM(Y5:Y43)</f>
        <v>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5" right="0.75" top="1" bottom="1" header="0.51200000000000001" footer="0.5120000000000000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Y46"/>
  <sheetViews>
    <sheetView workbookViewId="0">
      <pane xSplit="2" ySplit="4" topLeftCell="C5" activePane="bottomRight" state="frozen"/>
      <selection pane="topRight" activeCell="C1" sqref="C1"/>
      <selection pane="bottomLeft" activeCell="A5" sqref="A5"/>
      <selection pane="bottomRight" activeCell="I34" sqref="I34"/>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277</v>
      </c>
      <c r="S2" s="3" t="s">
        <v>153</v>
      </c>
      <c r="U2" s="64" t="s">
        <v>210</v>
      </c>
      <c r="W2" s="3" t="s">
        <v>130</v>
      </c>
      <c r="Y2" s="3" t="s">
        <v>154</v>
      </c>
    </row>
    <row r="3" spans="1:25" ht="44" x14ac:dyDescent="0.2">
      <c r="B3" s="65"/>
      <c r="C3" s="66" t="s">
        <v>228</v>
      </c>
      <c r="D3" s="66" t="s">
        <v>318</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投入係数表!AJ5</f>
        <v>1.6521123436393675E-3</v>
      </c>
      <c r="E5" s="110">
        <f>$C$38*D5</f>
        <v>0.16521123436393675</v>
      </c>
      <c r="F5" s="85">
        <f>分析係数表!C8</f>
        <v>0.32915796798886565</v>
      </c>
      <c r="G5" s="110">
        <f t="shared" ref="G5:G38" si="0">E5*F5</f>
        <v>5.4380594192165677E-2</v>
      </c>
      <c r="H5" s="110">
        <f t="array" ref="H5:H43">MMULT(逆行列係数!C5:AO43,'34'!G5:G43)</f>
        <v>6.6056193122592269E-2</v>
      </c>
      <c r="I5" s="110">
        <f t="shared" ref="I5:I38" si="1">C5+H5</f>
        <v>6.6056193122592269E-2</v>
      </c>
      <c r="J5" s="85">
        <f>分析係数表!G8</f>
        <v>0.11991869918699187</v>
      </c>
      <c r="K5" s="111">
        <f t="shared" ref="K5:K38" si="2">I5*J5</f>
        <v>7.921372752505984E-3</v>
      </c>
      <c r="L5" s="79" t="s">
        <v>188</v>
      </c>
      <c r="M5" s="80" t="s">
        <v>188</v>
      </c>
      <c r="N5" s="81">
        <f>分析係数表!H8</f>
        <v>1.1827414015597823E-2</v>
      </c>
      <c r="O5" s="82">
        <f t="shared" ref="O5:O43" si="3">$M$44*N5</f>
        <v>0.36164313510065199</v>
      </c>
      <c r="P5" s="76">
        <f>分析係数表!C8</f>
        <v>0.32915796798886565</v>
      </c>
      <c r="Q5" s="82">
        <f t="shared" ref="Q5:Q38" si="4">O5*P5</f>
        <v>0.11903771948685342</v>
      </c>
      <c r="R5" s="83">
        <f t="array" ref="R5:R43">MMULT(逆行列係数!C5:AO43,'34'!Q5:Q43)</f>
        <v>0.15263797117483818</v>
      </c>
      <c r="S5" s="84">
        <f t="shared" ref="S5:S38" si="5">I5+R5</f>
        <v>0.21869416429743044</v>
      </c>
      <c r="T5" s="85">
        <f>分析係数表!F8</f>
        <v>0.45172764227642276</v>
      </c>
      <c r="U5" s="86">
        <f t="shared" ref="U5:U43" si="6">S5*T5</f>
        <v>9.8790199217690888E-2</v>
      </c>
      <c r="V5" s="87">
        <f>分析係数表!D8</f>
        <v>0.19461382113821138</v>
      </c>
      <c r="W5" s="167">
        <f t="shared" ref="W5:W43" si="7">ROUND(S5*V5,0)</f>
        <v>0</v>
      </c>
      <c r="X5" s="76">
        <f>分析係数表!E8</f>
        <v>6.0467479674796751E-2</v>
      </c>
      <c r="Y5" s="166">
        <f t="shared" ref="Y5:Y43" si="8">ROUND(S5*X5,0)</f>
        <v>0</v>
      </c>
    </row>
    <row r="6" spans="1:25" x14ac:dyDescent="0.2">
      <c r="A6" s="6" t="s">
        <v>220</v>
      </c>
      <c r="B6" s="5" t="s">
        <v>266</v>
      </c>
      <c r="C6" s="90"/>
      <c r="D6" s="107">
        <f>投入係数表!AJ6</f>
        <v>0</v>
      </c>
      <c r="E6" s="110">
        <f t="shared" ref="E6:E43" si="9">$C$38*D6</f>
        <v>0</v>
      </c>
      <c r="F6" s="85">
        <f>分析係数表!C9</f>
        <v>0.9329896907216495</v>
      </c>
      <c r="G6" s="110">
        <f t="shared" si="0"/>
        <v>0</v>
      </c>
      <c r="H6" s="110">
        <v>1.9380683307592842E-3</v>
      </c>
      <c r="I6" s="110">
        <f t="shared" si="1"/>
        <v>1.9380683307592842E-3</v>
      </c>
      <c r="J6" s="85">
        <f>分析係数表!G9</f>
        <v>0.24615384615384617</v>
      </c>
      <c r="K6" s="111">
        <f t="shared" si="2"/>
        <v>4.7706297372536227E-4</v>
      </c>
      <c r="L6" s="79"/>
      <c r="M6" s="80"/>
      <c r="N6" s="81">
        <f>分析係数表!H9</f>
        <v>6.1718004825225836E-4</v>
      </c>
      <c r="O6" s="82">
        <f t="shared" si="3"/>
        <v>1.8871321091589999E-2</v>
      </c>
      <c r="P6" s="76">
        <f>分析係数表!C9</f>
        <v>0.9329896907216495</v>
      </c>
      <c r="Q6" s="82">
        <f t="shared" si="4"/>
        <v>1.7606748028751496E-2</v>
      </c>
      <c r="R6" s="83">
        <v>2.2941422204744308E-2</v>
      </c>
      <c r="S6" s="84">
        <f t="shared" si="5"/>
        <v>2.4879490535503593E-2</v>
      </c>
      <c r="T6" s="85">
        <f>分析係数表!F9</f>
        <v>0.67179487179487174</v>
      </c>
      <c r="U6" s="86">
        <f t="shared" si="6"/>
        <v>1.6713914154620362E-2</v>
      </c>
      <c r="V6" s="87">
        <f>分析係数表!D9</f>
        <v>0.1076923076923077</v>
      </c>
      <c r="W6" s="167">
        <f t="shared" si="7"/>
        <v>0</v>
      </c>
      <c r="X6" s="76">
        <f>分析係数表!E9</f>
        <v>3.0769230769230771E-2</v>
      </c>
      <c r="Y6" s="166">
        <f t="shared" si="8"/>
        <v>0</v>
      </c>
    </row>
    <row r="7" spans="1:25" x14ac:dyDescent="0.2">
      <c r="A7" s="6" t="s">
        <v>221</v>
      </c>
      <c r="B7" s="5" t="s">
        <v>267</v>
      </c>
      <c r="C7" s="90"/>
      <c r="D7" s="107">
        <f>投入係数表!AJ7</f>
        <v>3.5402407363700734E-4</v>
      </c>
      <c r="E7" s="110">
        <f t="shared" si="9"/>
        <v>3.5402407363700733E-2</v>
      </c>
      <c r="F7" s="85">
        <f>分析係数表!C10</f>
        <v>0</v>
      </c>
      <c r="G7" s="110">
        <f t="shared" si="0"/>
        <v>0</v>
      </c>
      <c r="H7" s="110">
        <v>0</v>
      </c>
      <c r="I7" s="110">
        <f t="shared" si="1"/>
        <v>0</v>
      </c>
      <c r="J7" s="85">
        <f>分析係数表!G10</f>
        <v>0</v>
      </c>
      <c r="K7" s="111">
        <f t="shared" si="2"/>
        <v>0</v>
      </c>
      <c r="L7" s="79"/>
      <c r="M7" s="80"/>
      <c r="N7" s="81">
        <f>分析係数表!H10</f>
        <v>1.2006957302362117E-3</v>
      </c>
      <c r="O7" s="82">
        <f t="shared" si="3"/>
        <v>3.6713297396366001E-2</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222</v>
      </c>
      <c r="B8" s="5" t="s">
        <v>27</v>
      </c>
      <c r="C8" s="90"/>
      <c r="D8" s="107">
        <f>投入係数表!AJ8</f>
        <v>0</v>
      </c>
      <c r="E8" s="110">
        <f t="shared" si="9"/>
        <v>0</v>
      </c>
      <c r="F8" s="85">
        <f>分析係数表!C11</f>
        <v>2.4090210148641766E-2</v>
      </c>
      <c r="G8" s="110">
        <f t="shared" si="0"/>
        <v>0</v>
      </c>
      <c r="H8" s="110">
        <v>4.0196643387036806E-3</v>
      </c>
      <c r="I8" s="110">
        <f t="shared" si="1"/>
        <v>4.0196643387036806E-3</v>
      </c>
      <c r="J8" s="85">
        <f>分析係数表!G11</f>
        <v>0.35</v>
      </c>
      <c r="K8" s="111">
        <f t="shared" si="2"/>
        <v>1.4068825185462881E-3</v>
      </c>
      <c r="L8" s="79"/>
      <c r="M8" s="80"/>
      <c r="N8" s="81">
        <f>分析係数表!H11</f>
        <v>-2.2442910845536666E-5</v>
      </c>
      <c r="O8" s="82">
        <f t="shared" si="3"/>
        <v>-6.8622985787599995E-4</v>
      </c>
      <c r="P8" s="76">
        <f>分析係数表!C11</f>
        <v>2.4090210148641766E-2</v>
      </c>
      <c r="Q8" s="82">
        <f t="shared" si="4"/>
        <v>-1.6531421486505411E-5</v>
      </c>
      <c r="R8" s="83">
        <v>3.1125056400726336E-3</v>
      </c>
      <c r="S8" s="84">
        <f t="shared" si="5"/>
        <v>7.1321699787763142E-3</v>
      </c>
      <c r="T8" s="85">
        <f>分析係数表!F11</f>
        <v>0.57857142857142863</v>
      </c>
      <c r="U8" s="86">
        <f t="shared" si="6"/>
        <v>4.126469773434868E-3</v>
      </c>
      <c r="V8" s="87">
        <f>分析係数表!D11</f>
        <v>7.1428571428571426E-3</v>
      </c>
      <c r="W8" s="167">
        <f t="shared" si="7"/>
        <v>0</v>
      </c>
      <c r="X8" s="76">
        <f>分析係数表!E11</f>
        <v>7.1428571428571426E-3</v>
      </c>
      <c r="Y8" s="166">
        <f t="shared" si="8"/>
        <v>0</v>
      </c>
    </row>
    <row r="9" spans="1:25" x14ac:dyDescent="0.2">
      <c r="A9" s="6" t="s">
        <v>223</v>
      </c>
      <c r="B9" s="5" t="s">
        <v>191</v>
      </c>
      <c r="C9" s="90"/>
      <c r="D9" s="107">
        <f>投入係数表!AJ9</f>
        <v>6.1364172763747936E-3</v>
      </c>
      <c r="E9" s="110">
        <f t="shared" si="9"/>
        <v>0.61364172763747937</v>
      </c>
      <c r="F9" s="85">
        <f>分析係数表!C12</f>
        <v>6.9119669876203549E-2</v>
      </c>
      <c r="G9" s="110">
        <f t="shared" si="0"/>
        <v>4.2414713636565786E-2</v>
      </c>
      <c r="H9" s="110">
        <v>5.0401301804571239E-2</v>
      </c>
      <c r="I9" s="110">
        <f t="shared" si="1"/>
        <v>5.0401301804571239E-2</v>
      </c>
      <c r="J9" s="85">
        <f>分析係数表!G12</f>
        <v>0.14290902487742874</v>
      </c>
      <c r="K9" s="111">
        <f t="shared" si="2"/>
        <v>7.2028008934442653E-3</v>
      </c>
      <c r="L9" s="79"/>
      <c r="M9" s="80"/>
      <c r="N9" s="81">
        <f>分析係数表!H12</f>
        <v>9.3328844751164222E-2</v>
      </c>
      <c r="O9" s="82">
        <f t="shared" si="3"/>
        <v>2.8536868639773458</v>
      </c>
      <c r="P9" s="76">
        <f>分析係数表!C12</f>
        <v>6.9119669876203549E-2</v>
      </c>
      <c r="Q9" s="82">
        <f t="shared" si="4"/>
        <v>0.19724589396817271</v>
      </c>
      <c r="R9" s="83">
        <v>0.21862025146377412</v>
      </c>
      <c r="S9" s="84">
        <f t="shared" si="5"/>
        <v>0.26902155326834537</v>
      </c>
      <c r="T9" s="85">
        <f>分析係数表!F12</f>
        <v>0.29616851280188849</v>
      </c>
      <c r="U9" s="86">
        <f t="shared" si="6"/>
        <v>7.9675713343139873E-2</v>
      </c>
      <c r="V9" s="87">
        <f>分析係数表!D12</f>
        <v>3.0506627928091518E-2</v>
      </c>
      <c r="W9" s="167">
        <f t="shared" si="7"/>
        <v>0</v>
      </c>
      <c r="X9" s="76">
        <f>分析係数表!E12</f>
        <v>2.6874886508080623E-2</v>
      </c>
      <c r="Y9" s="166">
        <f t="shared" si="8"/>
        <v>0</v>
      </c>
    </row>
    <row r="10" spans="1:25" x14ac:dyDescent="0.2">
      <c r="A10" s="6" t="s">
        <v>224</v>
      </c>
      <c r="B10" s="5" t="s">
        <v>28</v>
      </c>
      <c r="C10" s="90"/>
      <c r="D10" s="107">
        <f>投入係数表!AJ10</f>
        <v>2.7141845645503896E-3</v>
      </c>
      <c r="E10" s="110">
        <f t="shared" si="9"/>
        <v>0.27141845645503898</v>
      </c>
      <c r="F10" s="85">
        <f>分析係数表!C13</f>
        <v>0</v>
      </c>
      <c r="G10" s="110">
        <f t="shared" si="0"/>
        <v>0</v>
      </c>
      <c r="H10" s="110">
        <v>0</v>
      </c>
      <c r="I10" s="110">
        <f t="shared" si="1"/>
        <v>0</v>
      </c>
      <c r="J10" s="85">
        <f>分析係数表!G13</f>
        <v>0.24503449717750367</v>
      </c>
      <c r="K10" s="111">
        <f t="shared" si="2"/>
        <v>0</v>
      </c>
      <c r="L10" s="79"/>
      <c r="M10" s="80"/>
      <c r="N10" s="81">
        <f>分析係数表!H13</f>
        <v>1.4329798574875161E-2</v>
      </c>
      <c r="O10" s="82">
        <f t="shared" si="3"/>
        <v>0.43815776425382597</v>
      </c>
      <c r="P10" s="76">
        <f>分析係数表!C13</f>
        <v>0</v>
      </c>
      <c r="Q10" s="82">
        <f t="shared" si="4"/>
        <v>0</v>
      </c>
      <c r="R10" s="83">
        <v>0</v>
      </c>
      <c r="S10" s="84">
        <f t="shared" si="5"/>
        <v>0</v>
      </c>
      <c r="T10" s="85">
        <f>分析係数表!F13</f>
        <v>0.38229144888145516</v>
      </c>
      <c r="U10" s="86">
        <f t="shared" si="6"/>
        <v>0</v>
      </c>
      <c r="V10" s="87">
        <f>分析係数表!D13</f>
        <v>0.18806188584570355</v>
      </c>
      <c r="W10" s="167">
        <f t="shared" si="7"/>
        <v>0</v>
      </c>
      <c r="X10" s="76">
        <f>分析係数表!E13</f>
        <v>0.14384277650010455</v>
      </c>
      <c r="Y10" s="166">
        <f t="shared" si="8"/>
        <v>0</v>
      </c>
    </row>
    <row r="11" spans="1:25" x14ac:dyDescent="0.2">
      <c r="A11" s="6" t="s">
        <v>225</v>
      </c>
      <c r="B11" s="5" t="s">
        <v>268</v>
      </c>
      <c r="C11" s="90"/>
      <c r="D11" s="107">
        <f>投入係数表!AJ11</f>
        <v>3.7172527731885768E-3</v>
      </c>
      <c r="E11" s="110">
        <f t="shared" si="9"/>
        <v>0.37172527731885768</v>
      </c>
      <c r="F11" s="85">
        <f>分析係数表!C14</f>
        <v>0.13476611883691525</v>
      </c>
      <c r="G11" s="110">
        <f t="shared" si="0"/>
        <v>5.0095972897838452E-2</v>
      </c>
      <c r="H11" s="110">
        <v>9.4598981544561075E-2</v>
      </c>
      <c r="I11" s="110">
        <f t="shared" si="1"/>
        <v>9.4598981544561075E-2</v>
      </c>
      <c r="J11" s="85">
        <f>分析係数表!G14</f>
        <v>0.15992647058823528</v>
      </c>
      <c r="K11" s="111">
        <f t="shared" si="2"/>
        <v>1.5128881239663258E-2</v>
      </c>
      <c r="L11" s="79"/>
      <c r="M11" s="80"/>
      <c r="N11" s="81">
        <f>分析係数表!H14</f>
        <v>1.1894742748134433E-3</v>
      </c>
      <c r="O11" s="82">
        <f t="shared" si="3"/>
        <v>3.6370182467428E-2</v>
      </c>
      <c r="P11" s="76">
        <f>分析係数表!C14</f>
        <v>0.13476611883691525</v>
      </c>
      <c r="Q11" s="82">
        <f t="shared" si="4"/>
        <v>4.9014683325256936E-3</v>
      </c>
      <c r="R11" s="83">
        <v>4.9036500428914553E-2</v>
      </c>
      <c r="S11" s="84">
        <f t="shared" si="5"/>
        <v>0.14363548197347564</v>
      </c>
      <c r="T11" s="85">
        <f>分析係数表!F14</f>
        <v>0.29852941176470588</v>
      </c>
      <c r="U11" s="86">
        <f t="shared" si="6"/>
        <v>4.2879415942081701E-2</v>
      </c>
      <c r="V11" s="87">
        <f>分析係数表!D14</f>
        <v>5.2205882352941178E-2</v>
      </c>
      <c r="W11" s="167">
        <f t="shared" si="7"/>
        <v>0</v>
      </c>
      <c r="X11" s="76">
        <f>分析係数表!E14</f>
        <v>3.6397058823529414E-2</v>
      </c>
      <c r="Y11" s="166">
        <f t="shared" si="8"/>
        <v>0</v>
      </c>
    </row>
    <row r="12" spans="1:25" x14ac:dyDescent="0.2">
      <c r="A12" s="6" t="s">
        <v>226</v>
      </c>
      <c r="B12" s="5" t="s">
        <v>29</v>
      </c>
      <c r="C12" s="90"/>
      <c r="D12" s="107">
        <f>投入係数表!AJ12</f>
        <v>0.18291243804578711</v>
      </c>
      <c r="E12" s="110">
        <f t="shared" si="9"/>
        <v>18.291243804578709</v>
      </c>
      <c r="F12" s="85">
        <f>分析係数表!C15</f>
        <v>0</v>
      </c>
      <c r="G12" s="110">
        <f t="shared" si="0"/>
        <v>0</v>
      </c>
      <c r="H12" s="110">
        <v>0</v>
      </c>
      <c r="I12" s="110">
        <f t="shared" si="1"/>
        <v>0</v>
      </c>
      <c r="J12" s="85">
        <f>分析係数表!G15</f>
        <v>9.5137420718816063E-2</v>
      </c>
      <c r="K12" s="111">
        <f t="shared" si="2"/>
        <v>0</v>
      </c>
      <c r="L12" s="79"/>
      <c r="M12" s="80"/>
      <c r="N12" s="81">
        <f>分析係数表!H15</f>
        <v>8.595634853840543E-3</v>
      </c>
      <c r="O12" s="82">
        <f t="shared" si="3"/>
        <v>0.26282603556650797</v>
      </c>
      <c r="P12" s="76">
        <f>分析係数表!C15</f>
        <v>0</v>
      </c>
      <c r="Q12" s="82">
        <f t="shared" si="4"/>
        <v>0</v>
      </c>
      <c r="R12" s="83">
        <v>0</v>
      </c>
      <c r="S12" s="84">
        <f t="shared" si="5"/>
        <v>0</v>
      </c>
      <c r="T12" s="85">
        <f>分析係数表!F15</f>
        <v>0.30443974630021142</v>
      </c>
      <c r="U12" s="86">
        <f t="shared" si="6"/>
        <v>0</v>
      </c>
      <c r="V12" s="87">
        <f>分析係数表!D15</f>
        <v>2.5369978858350951E-2</v>
      </c>
      <c r="W12" s="167">
        <f t="shared" si="7"/>
        <v>0</v>
      </c>
      <c r="X12" s="76">
        <f>分析係数表!E15</f>
        <v>2.1141649048625793E-2</v>
      </c>
      <c r="Y12" s="166">
        <f t="shared" si="8"/>
        <v>0</v>
      </c>
    </row>
    <row r="13" spans="1:25" x14ac:dyDescent="0.2">
      <c r="A13" s="6" t="s">
        <v>227</v>
      </c>
      <c r="B13" s="5" t="s">
        <v>30</v>
      </c>
      <c r="C13" s="90"/>
      <c r="D13" s="107">
        <f>投入係数表!AJ13</f>
        <v>2.360160490913382E-3</v>
      </c>
      <c r="E13" s="110">
        <f t="shared" si="9"/>
        <v>0.23601604909133819</v>
      </c>
      <c r="F13" s="85">
        <f>分析係数表!C16</f>
        <v>4.9817336433078729E-2</v>
      </c>
      <c r="G13" s="110">
        <f t="shared" si="0"/>
        <v>1.175769092118922E-2</v>
      </c>
      <c r="H13" s="110">
        <v>1.6074579019723426E-2</v>
      </c>
      <c r="I13" s="110">
        <f t="shared" si="1"/>
        <v>1.6074579019723426E-2</v>
      </c>
      <c r="J13" s="85">
        <f>分析係数表!G16</f>
        <v>3.313253012048193E-2</v>
      </c>
      <c r="K13" s="111">
        <f t="shared" si="2"/>
        <v>5.3259147354505333E-4</v>
      </c>
      <c r="L13" s="79"/>
      <c r="M13" s="80"/>
      <c r="N13" s="81">
        <f>分析係数表!H16</f>
        <v>1.6966840599225718E-2</v>
      </c>
      <c r="O13" s="82">
        <f t="shared" si="3"/>
        <v>0.51878977255425596</v>
      </c>
      <c r="P13" s="76">
        <f>分析係数表!C16</f>
        <v>4.9817336433078729E-2</v>
      </c>
      <c r="Q13" s="82">
        <f t="shared" si="4"/>
        <v>2.5844724637375763E-2</v>
      </c>
      <c r="R13" s="83">
        <v>3.1496437571002775E-2</v>
      </c>
      <c r="S13" s="84">
        <f t="shared" si="5"/>
        <v>4.7571016590726198E-2</v>
      </c>
      <c r="T13" s="85">
        <f>分析係数表!F16</f>
        <v>0.28614457831325302</v>
      </c>
      <c r="U13" s="86">
        <f t="shared" si="6"/>
        <v>1.3612188482286111E-2</v>
      </c>
      <c r="V13" s="87">
        <f>分析係数表!D16</f>
        <v>3.0120481927710843E-2</v>
      </c>
      <c r="W13" s="167">
        <f t="shared" si="7"/>
        <v>0</v>
      </c>
      <c r="X13" s="76">
        <f>分析係数表!E16</f>
        <v>1.8072289156626505E-2</v>
      </c>
      <c r="Y13" s="166">
        <f t="shared" si="8"/>
        <v>0</v>
      </c>
    </row>
    <row r="14" spans="1:25" x14ac:dyDescent="0.2">
      <c r="A14" s="6" t="s">
        <v>2</v>
      </c>
      <c r="B14" s="5" t="s">
        <v>365</v>
      </c>
      <c r="C14" s="90"/>
      <c r="D14" s="107">
        <f>投入係数表!AJ14</f>
        <v>2.360160490913382E-3</v>
      </c>
      <c r="E14" s="110">
        <f t="shared" si="9"/>
        <v>0.23601604909133819</v>
      </c>
      <c r="F14" s="85">
        <f>分析係数表!C17</f>
        <v>0.15217391304347827</v>
      </c>
      <c r="G14" s="110">
        <f t="shared" si="0"/>
        <v>3.5915485731290595E-2</v>
      </c>
      <c r="H14" s="110">
        <v>6.2169925604567695E-2</v>
      </c>
      <c r="I14" s="110">
        <f t="shared" si="1"/>
        <v>6.2169925604567695E-2</v>
      </c>
      <c r="J14" s="85">
        <f>分析係数表!G17</f>
        <v>0.21460800902425267</v>
      </c>
      <c r="K14" s="111">
        <f t="shared" si="2"/>
        <v>1.3342163955182181E-2</v>
      </c>
      <c r="L14" s="79"/>
      <c r="M14" s="80"/>
      <c r="N14" s="81">
        <f>分析係数表!H17</f>
        <v>2.9400213207653033E-3</v>
      </c>
      <c r="O14" s="82">
        <f t="shared" si="3"/>
        <v>8.9896111381756003E-2</v>
      </c>
      <c r="P14" s="76">
        <f>分析係数表!C17</f>
        <v>0.15217391304347827</v>
      </c>
      <c r="Q14" s="82">
        <f t="shared" si="4"/>
        <v>1.3679843036354175E-2</v>
      </c>
      <c r="R14" s="83">
        <v>3.4942667378410994E-2</v>
      </c>
      <c r="S14" s="84">
        <f t="shared" si="5"/>
        <v>9.7112592982978696E-2</v>
      </c>
      <c r="T14" s="85">
        <f>分析係数表!F17</f>
        <v>0.3288212069937958</v>
      </c>
      <c r="U14" s="86">
        <f t="shared" si="6"/>
        <v>3.1932680038960277E-2</v>
      </c>
      <c r="V14" s="87">
        <f>分析係数表!D17</f>
        <v>7.4732092498589961E-2</v>
      </c>
      <c r="W14" s="167">
        <f t="shared" si="7"/>
        <v>0</v>
      </c>
      <c r="X14" s="76">
        <f>分析係数表!E17</f>
        <v>6.9655950366610264E-2</v>
      </c>
      <c r="Y14" s="166">
        <f t="shared" si="8"/>
        <v>0</v>
      </c>
    </row>
    <row r="15" spans="1:25" x14ac:dyDescent="0.2">
      <c r="A15" s="6" t="s">
        <v>3</v>
      </c>
      <c r="B15" s="5" t="s">
        <v>31</v>
      </c>
      <c r="C15" s="90"/>
      <c r="D15" s="107">
        <f>投入係数表!AJ15</f>
        <v>7.670521595468492E-4</v>
      </c>
      <c r="E15" s="110">
        <f t="shared" si="9"/>
        <v>7.6705215954684922E-2</v>
      </c>
      <c r="F15" s="85">
        <f>分析係数表!C18</f>
        <v>0.51625386996904021</v>
      </c>
      <c r="G15" s="110">
        <f t="shared" si="0"/>
        <v>3.9599364583417056E-2</v>
      </c>
      <c r="H15" s="110">
        <v>6.7218707463459509E-2</v>
      </c>
      <c r="I15" s="110">
        <f t="shared" si="1"/>
        <v>6.7218707463459509E-2</v>
      </c>
      <c r="J15" s="85">
        <f>分析係数表!G18</f>
        <v>0.21552579365079366</v>
      </c>
      <c r="K15" s="111">
        <f t="shared" si="2"/>
        <v>1.4487365274242638E-2</v>
      </c>
      <c r="L15" s="79"/>
      <c r="M15" s="80"/>
      <c r="N15" s="81">
        <f>分析係数表!H18</f>
        <v>4.488582169107333E-4</v>
      </c>
      <c r="O15" s="82">
        <f t="shared" si="3"/>
        <v>1.3724597157519999E-2</v>
      </c>
      <c r="P15" s="76">
        <f>分析係数表!C18</f>
        <v>0.51625386996904021</v>
      </c>
      <c r="Q15" s="82">
        <f t="shared" si="4"/>
        <v>7.085376396335788E-3</v>
      </c>
      <c r="R15" s="83">
        <v>2.2891102536101368E-2</v>
      </c>
      <c r="S15" s="84">
        <f t="shared" si="5"/>
        <v>9.0109809999560878E-2</v>
      </c>
      <c r="T15" s="85">
        <f>分析係数表!F18</f>
        <v>0.45783730158730157</v>
      </c>
      <c r="U15" s="86">
        <f t="shared" si="6"/>
        <v>4.1255632256743398E-2</v>
      </c>
      <c r="V15" s="87">
        <f>分析係数表!D18</f>
        <v>4.1418650793650792E-2</v>
      </c>
      <c r="W15" s="167">
        <f t="shared" si="7"/>
        <v>0</v>
      </c>
      <c r="X15" s="76">
        <f>分析係数表!E18</f>
        <v>3.8690476190476192E-2</v>
      </c>
      <c r="Y15" s="166">
        <f t="shared" si="8"/>
        <v>0</v>
      </c>
    </row>
    <row r="16" spans="1:25" x14ac:dyDescent="0.2">
      <c r="A16" s="6" t="s">
        <v>4</v>
      </c>
      <c r="B16" s="5" t="s">
        <v>32</v>
      </c>
      <c r="C16" s="90"/>
      <c r="D16" s="107">
        <f>投入係数表!AJ16</f>
        <v>0</v>
      </c>
      <c r="E16" s="110">
        <f t="shared" si="9"/>
        <v>0</v>
      </c>
      <c r="F16" s="85">
        <f>分析係数表!C19</f>
        <v>8.2563671984326903E-2</v>
      </c>
      <c r="G16" s="110">
        <f t="shared" si="0"/>
        <v>0</v>
      </c>
      <c r="H16" s="110">
        <v>3.3336024502078794E-3</v>
      </c>
      <c r="I16" s="110">
        <f t="shared" si="1"/>
        <v>3.3336024502078794E-3</v>
      </c>
      <c r="J16" s="85">
        <f>分析係数表!G19</f>
        <v>5.7971014492753624E-2</v>
      </c>
      <c r="K16" s="111">
        <f t="shared" si="2"/>
        <v>1.9325231595407997E-4</v>
      </c>
      <c r="L16" s="79"/>
      <c r="M16" s="80"/>
      <c r="N16" s="81">
        <f>分析係数表!H19</f>
        <v>-1.1221455422768333E-4</v>
      </c>
      <c r="O16" s="82">
        <f t="shared" si="3"/>
        <v>-3.4311492893799997E-3</v>
      </c>
      <c r="P16" s="76">
        <f>分析係数表!C19</f>
        <v>8.2563671984326903E-2</v>
      </c>
      <c r="Q16" s="82">
        <f t="shared" si="4"/>
        <v>-2.8328828445762665E-4</v>
      </c>
      <c r="R16" s="83">
        <v>2.1124940425090019E-3</v>
      </c>
      <c r="S16" s="84">
        <f t="shared" si="5"/>
        <v>5.4460964927168813E-3</v>
      </c>
      <c r="T16" s="85">
        <f>分析係数表!F19</f>
        <v>0.2402745995423341</v>
      </c>
      <c r="U16" s="86">
        <f t="shared" si="6"/>
        <v>1.3085586538564588E-3</v>
      </c>
      <c r="V16" s="87">
        <f>分析係数表!D19</f>
        <v>4.6529366895499621E-2</v>
      </c>
      <c r="W16" s="167">
        <f t="shared" si="7"/>
        <v>0</v>
      </c>
      <c r="X16" s="76">
        <f>分析係数表!E19</f>
        <v>5.1106025934401222E-2</v>
      </c>
      <c r="Y16" s="166">
        <f t="shared" si="8"/>
        <v>0</v>
      </c>
    </row>
    <row r="17" spans="1:25" x14ac:dyDescent="0.2">
      <c r="A17" s="6" t="s">
        <v>5</v>
      </c>
      <c r="B17" s="5" t="s">
        <v>33</v>
      </c>
      <c r="C17" s="90"/>
      <c r="D17" s="107">
        <f>投入係数表!AJ17</f>
        <v>1.711116355912202E-3</v>
      </c>
      <c r="E17" s="110">
        <f t="shared" si="9"/>
        <v>0.1711116355912202</v>
      </c>
      <c r="F17" s="85">
        <f>分析係数表!C20</f>
        <v>2.7239392352016778E-2</v>
      </c>
      <c r="G17" s="110">
        <f t="shared" si="0"/>
        <v>4.6609769778645652E-3</v>
      </c>
      <c r="H17" s="110">
        <v>6.1030709947439282E-3</v>
      </c>
      <c r="I17" s="110">
        <f t="shared" si="1"/>
        <v>6.1030709947439282E-3</v>
      </c>
      <c r="J17" s="85">
        <f>分析係数表!G20</f>
        <v>0.10507246376811594</v>
      </c>
      <c r="K17" s="111">
        <f t="shared" si="2"/>
        <v>6.4126470596947071E-4</v>
      </c>
      <c r="L17" s="79"/>
      <c r="M17" s="80"/>
      <c r="N17" s="81">
        <f>分析係数表!H20</f>
        <v>5.610727711384166E-4</v>
      </c>
      <c r="O17" s="82">
        <f t="shared" si="3"/>
        <v>1.7155746446899999E-2</v>
      </c>
      <c r="P17" s="76">
        <f>分析係数表!C20</f>
        <v>2.7239392352016778E-2</v>
      </c>
      <c r="Q17" s="82">
        <f t="shared" si="4"/>
        <v>4.6731210855882686E-4</v>
      </c>
      <c r="R17" s="83">
        <v>1.5522115456994307E-3</v>
      </c>
      <c r="S17" s="84">
        <f t="shared" si="5"/>
        <v>7.6552825404433587E-3</v>
      </c>
      <c r="T17" s="85">
        <f>分析係数表!F20</f>
        <v>0.2318840579710145</v>
      </c>
      <c r="U17" s="86">
        <f t="shared" si="6"/>
        <v>1.7751379803926629E-3</v>
      </c>
      <c r="V17" s="87">
        <f>分析係数表!D20</f>
        <v>0</v>
      </c>
      <c r="W17" s="167">
        <f t="shared" si="7"/>
        <v>0</v>
      </c>
      <c r="X17" s="76">
        <f>分析係数表!E20</f>
        <v>0</v>
      </c>
      <c r="Y17" s="166">
        <f t="shared" si="8"/>
        <v>0</v>
      </c>
    </row>
    <row r="18" spans="1:25" x14ac:dyDescent="0.2">
      <c r="A18" s="6" t="s">
        <v>6</v>
      </c>
      <c r="B18" s="5" t="s">
        <v>34</v>
      </c>
      <c r="C18" s="90"/>
      <c r="D18" s="107">
        <f>投入係数表!AJ18</f>
        <v>2.9502006136417275E-4</v>
      </c>
      <c r="E18" s="110">
        <f t="shared" si="9"/>
        <v>2.9502006136417274E-2</v>
      </c>
      <c r="F18" s="85">
        <f>分析係数表!C21</f>
        <v>0.24117205108940643</v>
      </c>
      <c r="G18" s="110">
        <f t="shared" si="0"/>
        <v>7.1150593311720091E-3</v>
      </c>
      <c r="H18" s="110">
        <v>2.8866146076448843E-2</v>
      </c>
      <c r="I18" s="110">
        <f t="shared" si="1"/>
        <v>2.8866146076448843E-2</v>
      </c>
      <c r="J18" s="85">
        <f>分析係数表!G21</f>
        <v>0.28520236087689715</v>
      </c>
      <c r="K18" s="111">
        <f t="shared" si="2"/>
        <v>8.2326930104205925E-3</v>
      </c>
      <c r="L18" s="79"/>
      <c r="M18" s="80"/>
      <c r="N18" s="81">
        <f>分析係数表!H21</f>
        <v>9.4260225551254001E-4</v>
      </c>
      <c r="O18" s="82">
        <f t="shared" si="3"/>
        <v>2.8821654030792E-2</v>
      </c>
      <c r="P18" s="76">
        <f>分析係数表!C21</f>
        <v>0.24117205108940643</v>
      </c>
      <c r="Q18" s="82">
        <f t="shared" si="4"/>
        <v>6.9509774183953649E-3</v>
      </c>
      <c r="R18" s="83">
        <v>2.0467143243787608E-2</v>
      </c>
      <c r="S18" s="84">
        <f t="shared" si="5"/>
        <v>4.9333289320236451E-2</v>
      </c>
      <c r="T18" s="85">
        <f>分析係数表!F21</f>
        <v>0.42559021922428331</v>
      </c>
      <c r="U18" s="86">
        <f t="shared" si="6"/>
        <v>2.0995765416854426E-2</v>
      </c>
      <c r="V18" s="87">
        <f>分析係数表!D21</f>
        <v>8.8743676222596962E-2</v>
      </c>
      <c r="W18" s="167">
        <f t="shared" si="7"/>
        <v>0</v>
      </c>
      <c r="X18" s="76">
        <f>分析係数表!E21</f>
        <v>7.2512647554806076E-2</v>
      </c>
      <c r="Y18" s="166">
        <f t="shared" si="8"/>
        <v>0</v>
      </c>
    </row>
    <row r="19" spans="1:25" x14ac:dyDescent="0.2">
      <c r="A19" s="6" t="s">
        <v>7</v>
      </c>
      <c r="B19" s="5" t="s">
        <v>269</v>
      </c>
      <c r="C19" s="90"/>
      <c r="D19" s="107">
        <f>投入係数表!AJ19</f>
        <v>0</v>
      </c>
      <c r="E19" s="110">
        <f t="shared" si="9"/>
        <v>0</v>
      </c>
      <c r="F19" s="85">
        <f>分析係数表!C22</f>
        <v>3.5323801513877262E-2</v>
      </c>
      <c r="G19" s="110">
        <f t="shared" si="0"/>
        <v>0</v>
      </c>
      <c r="H19" s="110">
        <v>1.4866884578791173E-3</v>
      </c>
      <c r="I19" s="110">
        <f t="shared" si="1"/>
        <v>1.4866884578791173E-3</v>
      </c>
      <c r="J19" s="85">
        <f>分析係数表!G22</f>
        <v>0.19469026548672566</v>
      </c>
      <c r="K19" s="111">
        <f t="shared" si="2"/>
        <v>2.8944377056053613E-4</v>
      </c>
      <c r="L19" s="79"/>
      <c r="M19" s="80"/>
      <c r="N19" s="81">
        <f>分析係数表!H22</f>
        <v>4.4885821691073332E-5</v>
      </c>
      <c r="O19" s="82">
        <f t="shared" si="3"/>
        <v>1.3724597157519999E-3</v>
      </c>
      <c r="P19" s="76">
        <f>分析係数表!C22</f>
        <v>3.5323801513877262E-2</v>
      </c>
      <c r="Q19" s="82">
        <f t="shared" si="4"/>
        <v>4.8480494585016053E-5</v>
      </c>
      <c r="R19" s="83">
        <v>5.9503209187816036E-4</v>
      </c>
      <c r="S19" s="84">
        <f t="shared" si="5"/>
        <v>2.0817205497572775E-3</v>
      </c>
      <c r="T19" s="85">
        <f>分析係数表!F22</f>
        <v>0.41199606686332352</v>
      </c>
      <c r="U19" s="86">
        <f t="shared" si="6"/>
        <v>8.5766067880855385E-4</v>
      </c>
      <c r="V19" s="87">
        <f>分析係数表!D22</f>
        <v>8.6529006882989187E-2</v>
      </c>
      <c r="W19" s="167">
        <f t="shared" si="7"/>
        <v>0</v>
      </c>
      <c r="X19" s="76">
        <f>分析係数表!E22</f>
        <v>8.9478859390363819E-2</v>
      </c>
      <c r="Y19" s="166">
        <f t="shared" si="8"/>
        <v>0</v>
      </c>
    </row>
    <row r="20" spans="1:25" x14ac:dyDescent="0.2">
      <c r="A20" s="6" t="s">
        <v>8</v>
      </c>
      <c r="B20" s="5" t="s">
        <v>270</v>
      </c>
      <c r="C20" s="90"/>
      <c r="D20" s="107">
        <f>投入係数表!AJ20</f>
        <v>0</v>
      </c>
      <c r="E20" s="110">
        <f t="shared" si="9"/>
        <v>0</v>
      </c>
      <c r="F20" s="85">
        <f>分析係数表!C23</f>
        <v>0</v>
      </c>
      <c r="G20" s="110">
        <f t="shared" si="0"/>
        <v>0</v>
      </c>
      <c r="H20" s="110">
        <v>0</v>
      </c>
      <c r="I20" s="110">
        <f t="shared" si="1"/>
        <v>0</v>
      </c>
      <c r="J20" s="85">
        <f>分析係数表!G23</f>
        <v>0.21571476472560636</v>
      </c>
      <c r="K20" s="111">
        <f t="shared" si="2"/>
        <v>0</v>
      </c>
      <c r="L20" s="79"/>
      <c r="M20" s="80"/>
      <c r="N20" s="81">
        <f>分析係数表!H23</f>
        <v>2.2442910845536666E-5</v>
      </c>
      <c r="O20" s="82">
        <f t="shared" si="3"/>
        <v>6.8622985787599995E-4</v>
      </c>
      <c r="P20" s="76">
        <f>分析係数表!C23</f>
        <v>0</v>
      </c>
      <c r="Q20" s="82">
        <f t="shared" si="4"/>
        <v>0</v>
      </c>
      <c r="R20" s="83">
        <v>0</v>
      </c>
      <c r="S20" s="84">
        <f t="shared" si="5"/>
        <v>0</v>
      </c>
      <c r="T20" s="85">
        <f>分析係数表!F23</f>
        <v>0.43970045825416343</v>
      </c>
      <c r="U20" s="86">
        <f t="shared" si="6"/>
        <v>0</v>
      </c>
      <c r="V20" s="87">
        <f>分析係数表!D23</f>
        <v>2.7830557728847658E-2</v>
      </c>
      <c r="W20" s="167">
        <f t="shared" si="7"/>
        <v>0</v>
      </c>
      <c r="X20" s="76">
        <f>分析係数表!E23</f>
        <v>2.7159941879959765E-2</v>
      </c>
      <c r="Y20" s="166">
        <f t="shared" si="8"/>
        <v>0</v>
      </c>
    </row>
    <row r="21" spans="1:25" x14ac:dyDescent="0.2">
      <c r="A21" s="6" t="s">
        <v>9</v>
      </c>
      <c r="B21" s="5" t="s">
        <v>271</v>
      </c>
      <c r="C21" s="90"/>
      <c r="D21" s="107">
        <f>投入係数表!AJ21</f>
        <v>1.3983950908661788E-2</v>
      </c>
      <c r="E21" s="110">
        <f t="shared" si="9"/>
        <v>1.3983950908661789</v>
      </c>
      <c r="F21" s="85">
        <f>分析係数表!C24</f>
        <v>0.4951060358890701</v>
      </c>
      <c r="G21" s="110">
        <f t="shared" si="0"/>
        <v>0.69235385004548977</v>
      </c>
      <c r="H21" s="110">
        <v>0.74835057676393379</v>
      </c>
      <c r="I21" s="110">
        <f t="shared" si="1"/>
        <v>0.74835057676393379</v>
      </c>
      <c r="J21" s="85">
        <f>分析係数表!G24</f>
        <v>0.20816733067729085</v>
      </c>
      <c r="K21" s="111">
        <f t="shared" si="2"/>
        <v>0.15578214197575913</v>
      </c>
      <c r="L21" s="79"/>
      <c r="M21" s="80"/>
      <c r="N21" s="81">
        <f>分析係数表!H24</f>
        <v>3.5908657352858665E-4</v>
      </c>
      <c r="O21" s="82">
        <f t="shared" si="3"/>
        <v>1.0979677726015999E-2</v>
      </c>
      <c r="P21" s="76">
        <f>分析係数表!C24</f>
        <v>0.4951060358890701</v>
      </c>
      <c r="Q21" s="82">
        <f t="shared" si="4"/>
        <v>5.4361047142673005E-3</v>
      </c>
      <c r="R21" s="83">
        <v>2.6660737930870516E-2</v>
      </c>
      <c r="S21" s="84">
        <f t="shared" si="5"/>
        <v>0.77501131469480433</v>
      </c>
      <c r="T21" s="85">
        <f>分析係数表!F24</f>
        <v>0.39043824701195218</v>
      </c>
      <c r="U21" s="86">
        <f t="shared" si="6"/>
        <v>0.30259405912386783</v>
      </c>
      <c r="V21" s="87">
        <f>分析係数表!D24</f>
        <v>1.4940239043824702E-2</v>
      </c>
      <c r="W21" s="167">
        <f t="shared" si="7"/>
        <v>0</v>
      </c>
      <c r="X21" s="76">
        <f>分析係数表!E24</f>
        <v>1.0956175298804782E-2</v>
      </c>
      <c r="Y21" s="166">
        <f t="shared" si="8"/>
        <v>0</v>
      </c>
    </row>
    <row r="22" spans="1:25" x14ac:dyDescent="0.2">
      <c r="A22" s="6" t="s">
        <v>10</v>
      </c>
      <c r="B22" s="5" t="s">
        <v>272</v>
      </c>
      <c r="C22" s="90"/>
      <c r="D22" s="107">
        <f>投入係数表!AJ22</f>
        <v>0</v>
      </c>
      <c r="E22" s="110">
        <f t="shared" si="9"/>
        <v>0</v>
      </c>
      <c r="F22" s="85">
        <f>分析係数表!C25</f>
        <v>2.1697016660209179E-2</v>
      </c>
      <c r="G22" s="110">
        <f t="shared" si="0"/>
        <v>0</v>
      </c>
      <c r="H22" s="110">
        <v>3.429278020320605E-3</v>
      </c>
      <c r="I22" s="110">
        <f t="shared" si="1"/>
        <v>3.429278020320605E-3</v>
      </c>
      <c r="J22" s="85">
        <f>分析係数表!G25</f>
        <v>0.19533527696793002</v>
      </c>
      <c r="K22" s="111">
        <f t="shared" si="2"/>
        <v>6.698589718993601E-4</v>
      </c>
      <c r="L22" s="79"/>
      <c r="M22" s="80"/>
      <c r="N22" s="81">
        <f>分析係数表!H25</f>
        <v>5.2740840487011166E-4</v>
      </c>
      <c r="O22" s="82">
        <f t="shared" si="3"/>
        <v>1.6126401660085998E-2</v>
      </c>
      <c r="P22" s="76">
        <f>分析係数表!C25</f>
        <v>2.1697016660209179E-2</v>
      </c>
      <c r="Q22" s="82">
        <f t="shared" si="4"/>
        <v>3.4989480548811084E-4</v>
      </c>
      <c r="R22" s="83">
        <v>2.8128790340540971E-3</v>
      </c>
      <c r="S22" s="84">
        <f t="shared" si="5"/>
        <v>6.2421570543747026E-3</v>
      </c>
      <c r="T22" s="85">
        <f>分析係数表!F25</f>
        <v>0.34839650145772594</v>
      </c>
      <c r="U22" s="86">
        <f t="shared" si="6"/>
        <v>2.1747456792938105E-3</v>
      </c>
      <c r="V22" s="87">
        <f>分析係数表!D25</f>
        <v>0.22157434402332363</v>
      </c>
      <c r="W22" s="167">
        <f t="shared" si="7"/>
        <v>0</v>
      </c>
      <c r="X22" s="76">
        <f>分析係数表!E25</f>
        <v>0.11661807580174927</v>
      </c>
      <c r="Y22" s="166">
        <f t="shared" si="8"/>
        <v>0</v>
      </c>
    </row>
    <row r="23" spans="1:25" x14ac:dyDescent="0.2">
      <c r="A23" s="6" t="s">
        <v>11</v>
      </c>
      <c r="B23" s="5" t="s">
        <v>35</v>
      </c>
      <c r="C23" s="90"/>
      <c r="D23" s="107">
        <f>投入係数表!AJ23</f>
        <v>1.180080245456691E-4</v>
      </c>
      <c r="E23" s="110">
        <f t="shared" si="9"/>
        <v>1.1800802454566909E-2</v>
      </c>
      <c r="F23" s="85">
        <f>分析係数表!C26</f>
        <v>0.4020083102493075</v>
      </c>
      <c r="G23" s="110">
        <f t="shared" si="0"/>
        <v>4.7440206543463235E-3</v>
      </c>
      <c r="H23" s="110">
        <v>2.2035234238514195E-2</v>
      </c>
      <c r="I23" s="110">
        <f t="shared" si="1"/>
        <v>2.2035234238514195E-2</v>
      </c>
      <c r="J23" s="85">
        <f>分析係数表!G26</f>
        <v>0.19660602354380063</v>
      </c>
      <c r="K23" s="111">
        <f t="shared" si="2"/>
        <v>4.3322597814904841E-3</v>
      </c>
      <c r="L23" s="79"/>
      <c r="M23" s="80"/>
      <c r="N23" s="81">
        <f>分析係数表!H26</f>
        <v>1.0985804858890199E-2</v>
      </c>
      <c r="O23" s="82">
        <f t="shared" si="3"/>
        <v>0.33590951543030201</v>
      </c>
      <c r="P23" s="76">
        <f>分析係数表!C26</f>
        <v>0.4020083102493075</v>
      </c>
      <c r="Q23" s="82">
        <f t="shared" si="4"/>
        <v>0.13503841669479941</v>
      </c>
      <c r="R23" s="83">
        <v>0.14943572694251644</v>
      </c>
      <c r="S23" s="84">
        <f t="shared" si="5"/>
        <v>0.17147096118103064</v>
      </c>
      <c r="T23" s="85">
        <f>分析係数表!F26</f>
        <v>0.33374101819293683</v>
      </c>
      <c r="U23" s="86">
        <f t="shared" si="6"/>
        <v>5.7226893175078709E-2</v>
      </c>
      <c r="V23" s="87">
        <f>分析係数表!D26</f>
        <v>1.513530041278092E-2</v>
      </c>
      <c r="W23" s="167">
        <f t="shared" si="7"/>
        <v>0</v>
      </c>
      <c r="X23" s="76">
        <f>分析係数表!E26</f>
        <v>1.5288182235132243E-2</v>
      </c>
      <c r="Y23" s="166">
        <f t="shared" si="8"/>
        <v>0</v>
      </c>
    </row>
    <row r="24" spans="1:25" x14ac:dyDescent="0.2">
      <c r="A24" s="6" t="s">
        <v>12</v>
      </c>
      <c r="B24" s="5" t="s">
        <v>366</v>
      </c>
      <c r="C24" s="90"/>
      <c r="D24" s="107">
        <f>投入係数表!AJ24</f>
        <v>0</v>
      </c>
      <c r="E24" s="110">
        <f t="shared" si="9"/>
        <v>0</v>
      </c>
      <c r="F24" s="85">
        <f>分析係数表!C27</f>
        <v>0.43829355002539361</v>
      </c>
      <c r="G24" s="110">
        <f t="shared" si="0"/>
        <v>0</v>
      </c>
      <c r="H24" s="110">
        <v>2.2982082226633664E-3</v>
      </c>
      <c r="I24" s="110">
        <f t="shared" si="1"/>
        <v>2.2982082226633664E-3</v>
      </c>
      <c r="J24" s="85">
        <f>分析係数表!G27</f>
        <v>0.17011899515204937</v>
      </c>
      <c r="K24" s="111">
        <f t="shared" si="2"/>
        <v>3.9096887348966921E-4</v>
      </c>
      <c r="L24" s="79"/>
      <c r="M24" s="80"/>
      <c r="N24" s="81">
        <f>分析係数表!H27</f>
        <v>1.1098019413117881E-2</v>
      </c>
      <c r="O24" s="82">
        <f t="shared" si="3"/>
        <v>0.33934066471968199</v>
      </c>
      <c r="P24" s="76">
        <f>分析係数表!C27</f>
        <v>0.43829355002539361</v>
      </c>
      <c r="Q24" s="82">
        <f t="shared" si="4"/>
        <v>0.14873082460796627</v>
      </c>
      <c r="R24" s="83">
        <v>0.15220092859744885</v>
      </c>
      <c r="S24" s="84">
        <f t="shared" si="5"/>
        <v>0.15449913682011221</v>
      </c>
      <c r="T24" s="85">
        <f>分析係数表!F27</f>
        <v>0.31996474217717058</v>
      </c>
      <c r="U24" s="86">
        <f t="shared" si="6"/>
        <v>4.9434276479242603E-2</v>
      </c>
      <c r="V24" s="87">
        <f>分析係数表!D27</f>
        <v>4.2309387395328336E-2</v>
      </c>
      <c r="W24" s="167">
        <f t="shared" si="7"/>
        <v>0</v>
      </c>
      <c r="X24" s="76">
        <f>分析係数表!E27</f>
        <v>4.9360951961216398E-2</v>
      </c>
      <c r="Y24" s="166">
        <f t="shared" si="8"/>
        <v>0</v>
      </c>
    </row>
    <row r="25" spans="1:25" x14ac:dyDescent="0.2">
      <c r="A25" s="6" t="s">
        <v>13</v>
      </c>
      <c r="B25" s="5" t="s">
        <v>192</v>
      </c>
      <c r="C25" s="90"/>
      <c r="D25" s="107">
        <f>投入係数表!AJ25</f>
        <v>0</v>
      </c>
      <c r="E25" s="110">
        <f t="shared" si="9"/>
        <v>0</v>
      </c>
      <c r="F25" s="85">
        <f>分析係数表!C28</f>
        <v>5.3001622498647927E-2</v>
      </c>
      <c r="G25" s="110">
        <f t="shared" si="0"/>
        <v>0</v>
      </c>
      <c r="H25" s="110">
        <v>4.6825493532417703E-3</v>
      </c>
      <c r="I25" s="110">
        <f t="shared" si="1"/>
        <v>4.6825493532417703E-3</v>
      </c>
      <c r="J25" s="85">
        <f>分析係数表!G28</f>
        <v>0.12481857764876633</v>
      </c>
      <c r="K25" s="111">
        <f t="shared" si="2"/>
        <v>5.8446915004178846E-4</v>
      </c>
      <c r="L25" s="79"/>
      <c r="M25" s="80"/>
      <c r="N25" s="81">
        <f>分析係数表!H28</f>
        <v>2.0793356898389723E-2</v>
      </c>
      <c r="O25" s="82">
        <f t="shared" si="3"/>
        <v>0.63579196332211407</v>
      </c>
      <c r="P25" s="76">
        <f>分析係数表!C28</f>
        <v>5.3001622498647927E-2</v>
      </c>
      <c r="Q25" s="82">
        <f t="shared" si="4"/>
        <v>3.3698005627672896E-2</v>
      </c>
      <c r="R25" s="83">
        <v>3.6488634550114162E-2</v>
      </c>
      <c r="S25" s="84">
        <f t="shared" si="5"/>
        <v>4.1171183903355932E-2</v>
      </c>
      <c r="T25" s="85">
        <f>分析係数表!F28</f>
        <v>0.21335268505079827</v>
      </c>
      <c r="U25" s="86">
        <f t="shared" si="6"/>
        <v>8.783982632501193E-3</v>
      </c>
      <c r="V25" s="87">
        <f>分析係数表!D28</f>
        <v>0.1204644412191582</v>
      </c>
      <c r="W25" s="167">
        <f t="shared" si="7"/>
        <v>0</v>
      </c>
      <c r="X25" s="76">
        <f>分析係数表!E28</f>
        <v>0.11683599419448476</v>
      </c>
      <c r="Y25" s="166">
        <f t="shared" si="8"/>
        <v>0</v>
      </c>
    </row>
    <row r="26" spans="1:25" x14ac:dyDescent="0.2">
      <c r="A26" s="6" t="s">
        <v>14</v>
      </c>
      <c r="B26" s="5" t="s">
        <v>50</v>
      </c>
      <c r="C26" s="90"/>
      <c r="D26" s="107">
        <f>投入係数表!AJ26</f>
        <v>3.1272126504602311E-3</v>
      </c>
      <c r="E26" s="110">
        <f t="shared" si="9"/>
        <v>0.3127212650460231</v>
      </c>
      <c r="F26" s="85">
        <f>分析係数表!C29</f>
        <v>0.65190409026798313</v>
      </c>
      <c r="G26" s="110">
        <f t="shared" si="0"/>
        <v>0.20386427179728053</v>
      </c>
      <c r="H26" s="110">
        <v>0.33363824887249877</v>
      </c>
      <c r="I26" s="110">
        <f t="shared" si="1"/>
        <v>0.33363824887249877</v>
      </c>
      <c r="J26" s="85">
        <f>分析係数表!G29</f>
        <v>0.25912644337660473</v>
      </c>
      <c r="K26" s="111">
        <f t="shared" si="2"/>
        <v>8.6454492804729111E-2</v>
      </c>
      <c r="L26" s="79"/>
      <c r="M26" s="80"/>
      <c r="N26" s="81">
        <f>分析係数表!H29</f>
        <v>1.0054424058800426E-2</v>
      </c>
      <c r="O26" s="82">
        <f t="shared" si="3"/>
        <v>0.30743097632844796</v>
      </c>
      <c r="P26" s="76">
        <f>分析係数表!C29</f>
        <v>0.65190409026798313</v>
      </c>
      <c r="Q26" s="82">
        <f t="shared" si="4"/>
        <v>0.20041551094359472</v>
      </c>
      <c r="R26" s="83">
        <v>0.34171038327625691</v>
      </c>
      <c r="S26" s="84">
        <f t="shared" si="5"/>
        <v>0.67534863214875562</v>
      </c>
      <c r="T26" s="85">
        <f>分析係数表!F29</f>
        <v>0.37595926271247221</v>
      </c>
      <c r="U26" s="86">
        <f t="shared" si="6"/>
        <v>0.25390357381652279</v>
      </c>
      <c r="V26" s="87">
        <f>分析係数表!D29</f>
        <v>5.8165387649716703E-2</v>
      </c>
      <c r="W26" s="167">
        <f t="shared" si="7"/>
        <v>0</v>
      </c>
      <c r="X26" s="76">
        <f>分析係数表!E29</f>
        <v>4.2817184250161372E-2</v>
      </c>
      <c r="Y26" s="166">
        <f t="shared" si="8"/>
        <v>0</v>
      </c>
    </row>
    <row r="27" spans="1:25" x14ac:dyDescent="0.2">
      <c r="A27" s="6" t="s">
        <v>15</v>
      </c>
      <c r="B27" s="5" t="s">
        <v>36</v>
      </c>
      <c r="C27" s="90"/>
      <c r="D27" s="107">
        <f>投入係数表!AJ27</f>
        <v>2.242152466367713E-3</v>
      </c>
      <c r="E27" s="110">
        <f t="shared" si="9"/>
        <v>0.22421524663677131</v>
      </c>
      <c r="F27" s="85">
        <f>分析係数表!C30</f>
        <v>1</v>
      </c>
      <c r="G27" s="110">
        <f t="shared" si="0"/>
        <v>0.22421524663677131</v>
      </c>
      <c r="H27" s="110">
        <v>0.2830302078184197</v>
      </c>
      <c r="I27" s="110">
        <f t="shared" si="1"/>
        <v>0.2830302078184197</v>
      </c>
      <c r="J27" s="85">
        <f>分析係数表!G30</f>
        <v>0.34475873544093177</v>
      </c>
      <c r="K27" s="111">
        <f t="shared" si="2"/>
        <v>9.7577136539062498E-2</v>
      </c>
      <c r="L27" s="79"/>
      <c r="M27" s="80"/>
      <c r="N27" s="81">
        <f>分析係数表!H30</f>
        <v>0</v>
      </c>
      <c r="O27" s="82">
        <f t="shared" si="3"/>
        <v>0</v>
      </c>
      <c r="P27" s="76">
        <f>分析係数表!C30</f>
        <v>1</v>
      </c>
      <c r="Q27" s="82">
        <f t="shared" si="4"/>
        <v>0</v>
      </c>
      <c r="R27" s="83">
        <v>7.5319021888679158E-2</v>
      </c>
      <c r="S27" s="84">
        <f t="shared" si="5"/>
        <v>0.35834922970709887</v>
      </c>
      <c r="T27" s="85">
        <f>分析係数表!F30</f>
        <v>0.43948973932334995</v>
      </c>
      <c r="U27" s="86">
        <f t="shared" si="6"/>
        <v>0.15749080955069614</v>
      </c>
      <c r="V27" s="87">
        <f>分析係数表!D30</f>
        <v>0.13666112035496394</v>
      </c>
      <c r="W27" s="167">
        <f t="shared" si="7"/>
        <v>0</v>
      </c>
      <c r="X27" s="76">
        <f>分析係数表!E30</f>
        <v>8.1752634498058793E-2</v>
      </c>
      <c r="Y27" s="166">
        <f t="shared" si="8"/>
        <v>0</v>
      </c>
    </row>
    <row r="28" spans="1:25" x14ac:dyDescent="0.2">
      <c r="A28" s="6" t="s">
        <v>16</v>
      </c>
      <c r="B28" s="5" t="s">
        <v>193</v>
      </c>
      <c r="C28" s="90"/>
      <c r="D28" s="107">
        <f>投入係数表!AJ28</f>
        <v>1.0738730233655888E-2</v>
      </c>
      <c r="E28" s="110">
        <f t="shared" si="9"/>
        <v>1.0738730233655889</v>
      </c>
      <c r="F28" s="85">
        <f>分析係数表!C31</f>
        <v>0.24163027656477443</v>
      </c>
      <c r="G28" s="110">
        <f t="shared" si="0"/>
        <v>0.2594802356312777</v>
      </c>
      <c r="H28" s="110">
        <v>0.31199912888875669</v>
      </c>
      <c r="I28" s="110">
        <f t="shared" si="1"/>
        <v>0.31199912888875669</v>
      </c>
      <c r="J28" s="85">
        <f>分析係数表!G31</f>
        <v>7.02247191011236E-2</v>
      </c>
      <c r="K28" s="111">
        <f t="shared" si="2"/>
        <v>2.1910051186008195E-2</v>
      </c>
      <c r="L28" s="79"/>
      <c r="M28" s="80"/>
      <c r="N28" s="81">
        <f>分析係数表!H31</f>
        <v>2.3138641081748304E-2</v>
      </c>
      <c r="O28" s="82">
        <f t="shared" si="3"/>
        <v>0.70750298347015605</v>
      </c>
      <c r="P28" s="76">
        <f>分析係数表!C31</f>
        <v>0.24163027656477443</v>
      </c>
      <c r="Q28" s="82">
        <f t="shared" si="4"/>
        <v>0.17095414156629685</v>
      </c>
      <c r="R28" s="83">
        <v>0.22607980236007469</v>
      </c>
      <c r="S28" s="84">
        <f t="shared" si="5"/>
        <v>0.53807893124883144</v>
      </c>
      <c r="T28" s="85">
        <f>分析係数表!F31</f>
        <v>0.24349497338852749</v>
      </c>
      <c r="U28" s="86">
        <f t="shared" si="6"/>
        <v>0.13101951504536152</v>
      </c>
      <c r="V28" s="87">
        <f>分析係数表!D31</f>
        <v>2.9568302779420464E-4</v>
      </c>
      <c r="W28" s="167">
        <f t="shared" si="7"/>
        <v>0</v>
      </c>
      <c r="X28" s="76">
        <f>分析係数表!E31</f>
        <v>2.9568302779420464E-4</v>
      </c>
      <c r="Y28" s="166">
        <f t="shared" si="8"/>
        <v>0</v>
      </c>
    </row>
    <row r="29" spans="1:25" x14ac:dyDescent="0.2">
      <c r="A29" s="6" t="s">
        <v>17</v>
      </c>
      <c r="B29" s="5" t="s">
        <v>273</v>
      </c>
      <c r="C29" s="90"/>
      <c r="D29" s="107">
        <f>投入係数表!AJ29</f>
        <v>4.6023129572810954E-3</v>
      </c>
      <c r="E29" s="110">
        <f t="shared" si="9"/>
        <v>0.46023129572810956</v>
      </c>
      <c r="F29" s="85">
        <f>分析係数表!C32</f>
        <v>0.66123499142367059</v>
      </c>
      <c r="G29" s="110">
        <f t="shared" si="0"/>
        <v>0.30432103688368134</v>
      </c>
      <c r="H29" s="110">
        <v>0.34644471929581616</v>
      </c>
      <c r="I29" s="110">
        <f t="shared" si="1"/>
        <v>0.34644471929581616</v>
      </c>
      <c r="J29" s="85">
        <f>分析係数表!G32</f>
        <v>0.1404639175257732</v>
      </c>
      <c r="K29" s="111">
        <f t="shared" si="2"/>
        <v>4.8662982478407169E-2</v>
      </c>
      <c r="L29" s="79"/>
      <c r="M29" s="80"/>
      <c r="N29" s="81">
        <f>分析係数表!H32</f>
        <v>6.5982157885877794E-3</v>
      </c>
      <c r="O29" s="82">
        <f t="shared" si="3"/>
        <v>0.20175157821554399</v>
      </c>
      <c r="P29" s="76">
        <f>分析係数表!C32</f>
        <v>0.66123499142367059</v>
      </c>
      <c r="Q29" s="82">
        <f t="shared" si="4"/>
        <v>0.13340520309106724</v>
      </c>
      <c r="R29" s="83">
        <v>0.17550785622542664</v>
      </c>
      <c r="S29" s="84">
        <f t="shared" si="5"/>
        <v>0.52195257552124286</v>
      </c>
      <c r="T29" s="85">
        <f>分析係数表!F32</f>
        <v>0.47938144329896909</v>
      </c>
      <c r="U29" s="86">
        <f t="shared" si="6"/>
        <v>0.25021437898698756</v>
      </c>
      <c r="V29" s="87">
        <f>分析係数表!D32</f>
        <v>7.7319587628865982E-3</v>
      </c>
      <c r="W29" s="167">
        <f t="shared" si="7"/>
        <v>0</v>
      </c>
      <c r="X29" s="76">
        <f>分析係数表!E32</f>
        <v>1.1597938144329897E-2</v>
      </c>
      <c r="Y29" s="166">
        <f t="shared" si="8"/>
        <v>0</v>
      </c>
    </row>
    <row r="30" spans="1:25" x14ac:dyDescent="0.2">
      <c r="A30" s="6" t="s">
        <v>18</v>
      </c>
      <c r="B30" s="5" t="s">
        <v>274</v>
      </c>
      <c r="C30" s="90"/>
      <c r="D30" s="107">
        <f>投入係数表!AJ30</f>
        <v>3.7172527731885768E-3</v>
      </c>
      <c r="E30" s="110">
        <f t="shared" si="9"/>
        <v>0.37172527731885768</v>
      </c>
      <c r="F30" s="85">
        <f>分析係数表!C33</f>
        <v>1</v>
      </c>
      <c r="G30" s="110">
        <f t="shared" si="0"/>
        <v>0.37172527731885768</v>
      </c>
      <c r="H30" s="110">
        <v>0.40899389272687803</v>
      </c>
      <c r="I30" s="110">
        <f t="shared" si="1"/>
        <v>0.40899389272687803</v>
      </c>
      <c r="J30" s="85">
        <f>分析係数表!G33</f>
        <v>0.50865580448065173</v>
      </c>
      <c r="K30" s="111">
        <f t="shared" si="2"/>
        <v>0.20803711753266352</v>
      </c>
      <c r="L30" s="79"/>
      <c r="M30" s="80"/>
      <c r="N30" s="81">
        <f>分析係数表!H33</f>
        <v>9.7626662178084496E-4</v>
      </c>
      <c r="O30" s="82">
        <f t="shared" si="3"/>
        <v>2.9850998817605997E-2</v>
      </c>
      <c r="P30" s="76">
        <f>分析係数表!C33</f>
        <v>1</v>
      </c>
      <c r="Q30" s="82">
        <f t="shared" si="4"/>
        <v>2.9850998817605997E-2</v>
      </c>
      <c r="R30" s="83">
        <v>0.11310048758610049</v>
      </c>
      <c r="S30" s="84">
        <f t="shared" si="5"/>
        <v>0.5220943803129785</v>
      </c>
      <c r="T30" s="85">
        <f>分析係数表!F33</f>
        <v>0.64307535641547864</v>
      </c>
      <c r="U30" s="86">
        <f t="shared" si="6"/>
        <v>0.33574602970228712</v>
      </c>
      <c r="V30" s="87">
        <f>分析係数表!D33</f>
        <v>3.4623217922606926E-2</v>
      </c>
      <c r="W30" s="167">
        <f t="shared" si="7"/>
        <v>0</v>
      </c>
      <c r="X30" s="76">
        <f>分析係数表!E33</f>
        <v>3.0549898167006109E-2</v>
      </c>
      <c r="Y30" s="166">
        <f t="shared" si="8"/>
        <v>0</v>
      </c>
    </row>
    <row r="31" spans="1:25" x14ac:dyDescent="0.2">
      <c r="A31" s="6" t="s">
        <v>19</v>
      </c>
      <c r="B31" s="5" t="s">
        <v>275</v>
      </c>
      <c r="C31" s="90"/>
      <c r="D31" s="107">
        <f>投入係数表!AJ31</f>
        <v>6.2898277082841639E-2</v>
      </c>
      <c r="E31" s="110">
        <f t="shared" si="9"/>
        <v>6.2898277082841636</v>
      </c>
      <c r="F31" s="85">
        <f>分析係数表!C34</f>
        <v>0.39190090916673614</v>
      </c>
      <c r="G31" s="110">
        <f t="shared" si="0"/>
        <v>2.4649891973786922</v>
      </c>
      <c r="H31" s="110">
        <v>2.6456719751839817</v>
      </c>
      <c r="I31" s="110">
        <f t="shared" si="1"/>
        <v>2.6456719751839817</v>
      </c>
      <c r="J31" s="85">
        <f>分析係数表!G34</f>
        <v>0.42497247587591475</v>
      </c>
      <c r="K31" s="111">
        <f t="shared" si="2"/>
        <v>1.1243377696494583</v>
      </c>
      <c r="L31" s="79"/>
      <c r="M31" s="80"/>
      <c r="N31" s="81">
        <f>分析係数表!H34</f>
        <v>0.16350782696515739</v>
      </c>
      <c r="O31" s="82">
        <f t="shared" si="3"/>
        <v>4.9995276295555984</v>
      </c>
      <c r="P31" s="76">
        <f>分析係数表!C34</f>
        <v>0.39190090916673614</v>
      </c>
      <c r="Q31" s="82">
        <f t="shared" si="4"/>
        <v>1.9593194234270563</v>
      </c>
      <c r="R31" s="83">
        <v>2.1710364457453171</v>
      </c>
      <c r="S31" s="84">
        <f t="shared" si="5"/>
        <v>4.8167084209292987</v>
      </c>
      <c r="T31" s="85">
        <f>分析係数表!F34</f>
        <v>0.69697558448287023</v>
      </c>
      <c r="U31" s="86">
        <f t="shared" si="6"/>
        <v>3.3571281669607611</v>
      </c>
      <c r="V31" s="87">
        <f>分析係数表!D34</f>
        <v>0.24415517129719577</v>
      </c>
      <c r="W31" s="167">
        <f t="shared" si="7"/>
        <v>1</v>
      </c>
      <c r="X31" s="76">
        <f>分析係数表!E34</f>
        <v>0.16831811411178033</v>
      </c>
      <c r="Y31" s="166">
        <f t="shared" si="8"/>
        <v>1</v>
      </c>
    </row>
    <row r="32" spans="1:25" x14ac:dyDescent="0.2">
      <c r="A32" s="6" t="s">
        <v>20</v>
      </c>
      <c r="B32" s="5" t="s">
        <v>37</v>
      </c>
      <c r="C32" s="90"/>
      <c r="D32" s="107">
        <f>投入係数表!AJ32</f>
        <v>6.9624734481944775E-3</v>
      </c>
      <c r="E32" s="110">
        <f t="shared" si="9"/>
        <v>0.69624734481944772</v>
      </c>
      <c r="F32" s="85">
        <f>分析係数表!C35</f>
        <v>0.83185840707964598</v>
      </c>
      <c r="G32" s="110">
        <f t="shared" si="0"/>
        <v>0.57917920719493876</v>
      </c>
      <c r="H32" s="110">
        <v>0.813256848795054</v>
      </c>
      <c r="I32" s="110">
        <f t="shared" si="1"/>
        <v>0.813256848795054</v>
      </c>
      <c r="J32" s="85">
        <f>分析係数表!G35</f>
        <v>0.3136968085106383</v>
      </c>
      <c r="K32" s="111">
        <f t="shared" si="2"/>
        <v>0.25511607796642716</v>
      </c>
      <c r="L32" s="79"/>
      <c r="M32" s="80"/>
      <c r="N32" s="81">
        <f>分析係数表!H35</f>
        <v>6.1560904449307077E-2</v>
      </c>
      <c r="O32" s="82">
        <f t="shared" si="3"/>
        <v>1.8823285001538681</v>
      </c>
      <c r="P32" s="76">
        <f>分析係数表!C35</f>
        <v>0.83185840707964598</v>
      </c>
      <c r="Q32" s="82">
        <f t="shared" si="4"/>
        <v>1.5658307877386159</v>
      </c>
      <c r="R32" s="83">
        <v>1.9388613674612418</v>
      </c>
      <c r="S32" s="84">
        <f t="shared" si="5"/>
        <v>2.7521182162562958</v>
      </c>
      <c r="T32" s="85">
        <f>分析係数表!F35</f>
        <v>0.6388297872340426</v>
      </c>
      <c r="U32" s="86">
        <f t="shared" si="6"/>
        <v>1.7581350945339422</v>
      </c>
      <c r="V32" s="87">
        <f>分析係数表!D35</f>
        <v>5.8377659574468083E-2</v>
      </c>
      <c r="W32" s="167">
        <f t="shared" si="7"/>
        <v>0</v>
      </c>
      <c r="X32" s="76">
        <f>分析係数表!E35</f>
        <v>5.1994680851063832E-2</v>
      </c>
      <c r="Y32" s="166">
        <f t="shared" si="8"/>
        <v>0</v>
      </c>
    </row>
    <row r="33" spans="1:25" x14ac:dyDescent="0.2">
      <c r="A33" s="6" t="s">
        <v>21</v>
      </c>
      <c r="B33" s="5" t="s">
        <v>38</v>
      </c>
      <c r="C33" s="90"/>
      <c r="D33" s="107">
        <f>投入係数表!AJ33</f>
        <v>1.9589332074581071E-2</v>
      </c>
      <c r="E33" s="110">
        <f t="shared" si="9"/>
        <v>1.9589332074581072</v>
      </c>
      <c r="F33" s="85">
        <f>分析係数表!C36</f>
        <v>0.68845717526942707</v>
      </c>
      <c r="G33" s="110">
        <f t="shared" si="0"/>
        <v>1.3486416225480871</v>
      </c>
      <c r="H33" s="110">
        <v>1.4810850648554925</v>
      </c>
      <c r="I33" s="110">
        <f t="shared" si="1"/>
        <v>1.4810850648554925</v>
      </c>
      <c r="J33" s="85">
        <f>分析係数表!G36</f>
        <v>1.8590797041906328E-2</v>
      </c>
      <c r="K33" s="111">
        <f t="shared" si="2"/>
        <v>2.7534551842527132E-2</v>
      </c>
      <c r="L33" s="79"/>
      <c r="M33" s="80"/>
      <c r="N33" s="81">
        <f>分析係数表!H36</f>
        <v>0.13660999831678169</v>
      </c>
      <c r="O33" s="82">
        <f t="shared" si="3"/>
        <v>4.1770811448912122</v>
      </c>
      <c r="P33" s="76">
        <f>分析係数表!C36</f>
        <v>0.68845717526942707</v>
      </c>
      <c r="Q33" s="82">
        <f t="shared" si="4"/>
        <v>2.8757414858829882</v>
      </c>
      <c r="R33" s="83">
        <v>3.0536020864433633</v>
      </c>
      <c r="S33" s="84">
        <f t="shared" si="5"/>
        <v>4.534687151298856</v>
      </c>
      <c r="T33" s="85">
        <f>分析係数表!F36</f>
        <v>0.88331963845521777</v>
      </c>
      <c r="U33" s="86">
        <f t="shared" si="6"/>
        <v>4.005578214992827</v>
      </c>
      <c r="V33" s="87">
        <f>分析係数表!D36</f>
        <v>1.4071487263763352E-2</v>
      </c>
      <c r="W33" s="167">
        <f t="shared" si="7"/>
        <v>0</v>
      </c>
      <c r="X33" s="76">
        <f>分析係数表!E36</f>
        <v>2.8759244042728021E-3</v>
      </c>
      <c r="Y33" s="166">
        <f t="shared" si="8"/>
        <v>0</v>
      </c>
    </row>
    <row r="34" spans="1:25" x14ac:dyDescent="0.2">
      <c r="A34" s="6" t="s">
        <v>22</v>
      </c>
      <c r="B34" s="5" t="s">
        <v>378</v>
      </c>
      <c r="C34" s="90"/>
      <c r="D34" s="107">
        <f>投入係数表!AJ34</f>
        <v>1.2095822515931083E-2</v>
      </c>
      <c r="E34" s="110">
        <f t="shared" si="9"/>
        <v>1.2095822515931083</v>
      </c>
      <c r="F34" s="85">
        <f>分析係数表!C37</f>
        <v>0.39828932688731866</v>
      </c>
      <c r="G34" s="110">
        <f t="shared" si="0"/>
        <v>0.48176370080186642</v>
      </c>
      <c r="H34" s="110">
        <v>0.62289229034710858</v>
      </c>
      <c r="I34" s="110">
        <f t="shared" si="1"/>
        <v>0.62289229034710858</v>
      </c>
      <c r="J34" s="85">
        <f>分析係数表!G37</f>
        <v>0.48125081095108341</v>
      </c>
      <c r="K34" s="111">
        <f t="shared" si="2"/>
        <v>0.29976741986472372</v>
      </c>
      <c r="L34" s="79"/>
      <c r="M34" s="80"/>
      <c r="N34" s="81">
        <f>分析係数表!H37</f>
        <v>4.901531728665208E-2</v>
      </c>
      <c r="O34" s="82">
        <f t="shared" si="3"/>
        <v>1.4987260096011841</v>
      </c>
      <c r="P34" s="76">
        <f>分析係数表!C37</f>
        <v>0.39828932688731866</v>
      </c>
      <c r="Q34" s="82">
        <f t="shared" si="4"/>
        <v>0.59692657355257273</v>
      </c>
      <c r="R34" s="83">
        <v>0.78606317994192099</v>
      </c>
      <c r="S34" s="84">
        <f t="shared" si="5"/>
        <v>1.4089554702890297</v>
      </c>
      <c r="T34" s="85">
        <f>分析係数表!F37</f>
        <v>0.71272868820552748</v>
      </c>
      <c r="U34" s="86">
        <f t="shared" si="6"/>
        <v>1.0042029840791022</v>
      </c>
      <c r="V34" s="87">
        <f>分析係数表!D37</f>
        <v>0.1296224211755547</v>
      </c>
      <c r="W34" s="167">
        <f t="shared" si="7"/>
        <v>0</v>
      </c>
      <c r="X34" s="76">
        <f>分析係数表!E37</f>
        <v>0.11794472557415336</v>
      </c>
      <c r="Y34" s="166">
        <f t="shared" si="8"/>
        <v>0</v>
      </c>
    </row>
    <row r="35" spans="1:25" x14ac:dyDescent="0.2">
      <c r="A35" s="6" t="s">
        <v>23</v>
      </c>
      <c r="B35" s="5" t="s">
        <v>194</v>
      </c>
      <c r="C35" s="90"/>
      <c r="D35" s="107">
        <f>投入係数表!AJ35</f>
        <v>1.1328770356384235E-2</v>
      </c>
      <c r="E35" s="110">
        <f t="shared" si="9"/>
        <v>1.1328770356384235</v>
      </c>
      <c r="F35" s="85">
        <f>分析係数表!C38</f>
        <v>3.6824877250409171E-2</v>
      </c>
      <c r="G35" s="110">
        <f t="shared" si="0"/>
        <v>4.1718057777192362E-2</v>
      </c>
      <c r="H35" s="110">
        <v>5.4540740359782569E-2</v>
      </c>
      <c r="I35" s="110">
        <f t="shared" si="1"/>
        <v>5.4540740359782569E-2</v>
      </c>
      <c r="J35" s="85">
        <f>分析係数表!G38</f>
        <v>0.29439252336448596</v>
      </c>
      <c r="K35" s="111">
        <f t="shared" si="2"/>
        <v>1.6056386180683651E-2</v>
      </c>
      <c r="L35" s="79"/>
      <c r="M35" s="80"/>
      <c r="N35" s="81">
        <f>分析係数表!H38</f>
        <v>4.3572911406609439E-2</v>
      </c>
      <c r="O35" s="82">
        <f t="shared" si="3"/>
        <v>1.3323152690662541</v>
      </c>
      <c r="P35" s="76">
        <f>分析係数表!C38</f>
        <v>3.6824877250409171E-2</v>
      </c>
      <c r="Q35" s="82">
        <f t="shared" si="4"/>
        <v>4.9062346242210675E-2</v>
      </c>
      <c r="R35" s="83">
        <v>6.7202612557915098E-2</v>
      </c>
      <c r="S35" s="84">
        <f t="shared" si="5"/>
        <v>0.12174335291769767</v>
      </c>
      <c r="T35" s="85">
        <f>分析係数表!F38</f>
        <v>0.48598130841121495</v>
      </c>
      <c r="U35" s="86">
        <f t="shared" si="6"/>
        <v>5.9164993941311014E-2</v>
      </c>
      <c r="V35" s="87">
        <f>分析係数表!D38</f>
        <v>0.13551401869158877</v>
      </c>
      <c r="W35" s="167">
        <f t="shared" si="7"/>
        <v>0</v>
      </c>
      <c r="X35" s="76">
        <f>分析係数表!E38</f>
        <v>0.13317757009345793</v>
      </c>
      <c r="Y35" s="166">
        <f t="shared" si="8"/>
        <v>0</v>
      </c>
    </row>
    <row r="36" spans="1:25" x14ac:dyDescent="0.2">
      <c r="A36" s="6" t="s">
        <v>24</v>
      </c>
      <c r="B36" s="5" t="s">
        <v>39</v>
      </c>
      <c r="C36" s="90"/>
      <c r="D36" s="107">
        <f>投入係数表!AJ36</f>
        <v>0</v>
      </c>
      <c r="E36" s="110">
        <f t="shared" si="9"/>
        <v>0</v>
      </c>
      <c r="F36" s="85">
        <f>分析係数表!C39</f>
        <v>1</v>
      </c>
      <c r="G36" s="110">
        <f t="shared" si="0"/>
        <v>0</v>
      </c>
      <c r="H36" s="110">
        <v>0.1007172552664076</v>
      </c>
      <c r="I36" s="110">
        <f t="shared" si="1"/>
        <v>0.1007172552664076</v>
      </c>
      <c r="J36" s="85">
        <f>分析係数表!G39</f>
        <v>0.34897511924713165</v>
      </c>
      <c r="K36" s="111">
        <f t="shared" si="2"/>
        <v>3.5147816166838389E-2</v>
      </c>
      <c r="L36" s="79"/>
      <c r="M36" s="80"/>
      <c r="N36" s="81">
        <f>分析係数表!H39</f>
        <v>3.8938450317006117E-3</v>
      </c>
      <c r="O36" s="82">
        <f t="shared" si="3"/>
        <v>0.119060880341486</v>
      </c>
      <c r="P36" s="76">
        <f>分析係数表!C39</f>
        <v>1</v>
      </c>
      <c r="Q36" s="82">
        <f t="shared" si="4"/>
        <v>0.119060880341486</v>
      </c>
      <c r="R36" s="83">
        <v>0.4677379275478013</v>
      </c>
      <c r="S36" s="84">
        <f t="shared" si="5"/>
        <v>0.56845518281420893</v>
      </c>
      <c r="T36" s="85">
        <f>分析係数表!F39</f>
        <v>0.69949722830991368</v>
      </c>
      <c r="U36" s="86">
        <f t="shared" si="6"/>
        <v>0.3976328247969444</v>
      </c>
      <c r="V36" s="87">
        <f>分析係数表!D39</f>
        <v>6.7165141162820671E-2</v>
      </c>
      <c r="W36" s="167">
        <f t="shared" si="7"/>
        <v>0</v>
      </c>
      <c r="X36" s="76">
        <f>分析係数表!E39</f>
        <v>8.4826608224829181E-2</v>
      </c>
      <c r="Y36" s="166">
        <f t="shared" si="8"/>
        <v>0</v>
      </c>
    </row>
    <row r="37" spans="1:25" x14ac:dyDescent="0.2">
      <c r="A37" s="6" t="s">
        <v>25</v>
      </c>
      <c r="B37" s="5" t="s">
        <v>40</v>
      </c>
      <c r="C37" s="90"/>
      <c r="D37" s="107">
        <f>投入係数表!AJ37</f>
        <v>1.180080245456691E-4</v>
      </c>
      <c r="E37" s="110">
        <f t="shared" si="9"/>
        <v>1.1800802454566909E-2</v>
      </c>
      <c r="F37" s="85">
        <f>分析係数表!C40</f>
        <v>1</v>
      </c>
      <c r="G37" s="110">
        <f t="shared" si="0"/>
        <v>1.1800802454566909E-2</v>
      </c>
      <c r="H37" s="110">
        <v>1.3164103146679583E-2</v>
      </c>
      <c r="I37" s="110">
        <f t="shared" si="1"/>
        <v>1.3164103146679583E-2</v>
      </c>
      <c r="J37" s="85">
        <f>分析係数表!G40</f>
        <v>0.51987110633727174</v>
      </c>
      <c r="K37" s="111">
        <f t="shared" si="2"/>
        <v>6.8436368668022751E-3</v>
      </c>
      <c r="L37" s="79"/>
      <c r="M37" s="80"/>
      <c r="N37" s="81">
        <f>分析係数表!H40</f>
        <v>3.0814116590921842E-2</v>
      </c>
      <c r="O37" s="82">
        <f t="shared" si="3"/>
        <v>0.94219359486374799</v>
      </c>
      <c r="P37" s="76">
        <f>分析係数表!C40</f>
        <v>1</v>
      </c>
      <c r="Q37" s="82">
        <f t="shared" si="4"/>
        <v>0.94219359486374799</v>
      </c>
      <c r="R37" s="83">
        <v>0.9440999322603465</v>
      </c>
      <c r="S37" s="84">
        <f t="shared" si="5"/>
        <v>0.95726403540702609</v>
      </c>
      <c r="T37" s="85">
        <f>分析係数表!F40</f>
        <v>0.71122862100305706</v>
      </c>
      <c r="U37" s="86">
        <f t="shared" si="6"/>
        <v>0.68083357983836079</v>
      </c>
      <c r="V37" s="87">
        <f>分析係数表!D40</f>
        <v>7.8492935635792779E-2</v>
      </c>
      <c r="W37" s="167">
        <f t="shared" si="7"/>
        <v>0</v>
      </c>
      <c r="X37" s="76">
        <f>分析係数表!E40</f>
        <v>4.9739733950260268E-2</v>
      </c>
      <c r="Y37" s="166">
        <f t="shared" si="8"/>
        <v>0</v>
      </c>
    </row>
    <row r="38" spans="1:25" x14ac:dyDescent="0.2">
      <c r="A38" s="6" t="s">
        <v>26</v>
      </c>
      <c r="B38" s="5" t="s">
        <v>277</v>
      </c>
      <c r="C38" s="75">
        <f>最終需要_まとめ!C39</f>
        <v>100</v>
      </c>
      <c r="D38" s="107">
        <f>投入係数表!AJ38</f>
        <v>2.0710408307764928E-2</v>
      </c>
      <c r="E38" s="110">
        <f t="shared" si="9"/>
        <v>2.0710408307764929</v>
      </c>
      <c r="F38" s="85">
        <f>分析係数表!C41</f>
        <v>0.804825195030338</v>
      </c>
      <c r="G38" s="110">
        <f t="shared" si="0"/>
        <v>1.6668258405454841</v>
      </c>
      <c r="H38" s="110">
        <v>1.6970820411171414</v>
      </c>
      <c r="I38" s="110">
        <f t="shared" si="1"/>
        <v>101.69708204111714</v>
      </c>
      <c r="J38" s="85">
        <f>分析係数表!G41</f>
        <v>0.44365116827944301</v>
      </c>
      <c r="K38" s="111">
        <f t="shared" si="2"/>
        <v>45.118029258151985</v>
      </c>
      <c r="L38" s="79"/>
      <c r="M38" s="80"/>
      <c r="N38" s="81">
        <f>分析係数表!H41</f>
        <v>5.27632833978567E-2</v>
      </c>
      <c r="O38" s="82">
        <f t="shared" si="3"/>
        <v>1.6133263958664759</v>
      </c>
      <c r="P38" s="76">
        <f>分析係数表!C41</f>
        <v>0.804825195030338</v>
      </c>
      <c r="Q38" s="82">
        <f t="shared" si="4"/>
        <v>1.2984457312008286</v>
      </c>
      <c r="R38" s="83">
        <v>1.3249313292017644</v>
      </c>
      <c r="S38" s="84">
        <f t="shared" si="5"/>
        <v>103.0220133703189</v>
      </c>
      <c r="T38" s="85">
        <f>分析係数表!F41</f>
        <v>0.54625914562190225</v>
      </c>
      <c r="U38" s="86">
        <f t="shared" si="6"/>
        <v>56.276717003918591</v>
      </c>
      <c r="V38" s="87">
        <f>分析係数表!D41</f>
        <v>0.14125560538116591</v>
      </c>
      <c r="W38" s="167">
        <f t="shared" si="7"/>
        <v>15</v>
      </c>
      <c r="X38" s="76">
        <f>分析係数表!E41</f>
        <v>0.13688930847297617</v>
      </c>
      <c r="Y38" s="166">
        <f t="shared" si="8"/>
        <v>14</v>
      </c>
    </row>
    <row r="39" spans="1:25" x14ac:dyDescent="0.2">
      <c r="A39" s="6" t="s">
        <v>51</v>
      </c>
      <c r="B39" s="5" t="s">
        <v>368</v>
      </c>
      <c r="C39" s="90"/>
      <c r="D39" s="107">
        <f>投入係数表!AJ39</f>
        <v>1.062072220911022E-3</v>
      </c>
      <c r="E39" s="110">
        <f t="shared" si="9"/>
        <v>0.1062072220911022</v>
      </c>
      <c r="F39" s="85">
        <f>分析係数表!C42</f>
        <v>0.80822873082287305</v>
      </c>
      <c r="G39" s="110">
        <f>E39*F39</f>
        <v>8.5839728314914529E-2</v>
      </c>
      <c r="H39" s="110">
        <v>0.10257913190391878</v>
      </c>
      <c r="I39" s="110">
        <f>C39+H39</f>
        <v>0.10257913190391878</v>
      </c>
      <c r="J39" s="85">
        <f>分析係数表!G42</f>
        <v>0.48544520547945208</v>
      </c>
      <c r="K39" s="111">
        <f>I39*J39</f>
        <v>4.979654776500167E-2</v>
      </c>
      <c r="L39" s="79"/>
      <c r="M39" s="80"/>
      <c r="N39" s="81">
        <f>分析係数表!H42</f>
        <v>1.3409639230208157E-2</v>
      </c>
      <c r="O39" s="82">
        <f t="shared" si="3"/>
        <v>0.41002234008090999</v>
      </c>
      <c r="P39" s="76">
        <f>分析係数表!C42</f>
        <v>0.80822873082287305</v>
      </c>
      <c r="Q39" s="82">
        <f>O39*P39</f>
        <v>0.33139183553261831</v>
      </c>
      <c r="R39" s="83">
        <v>0.35336917959020614</v>
      </c>
      <c r="S39" s="84">
        <f>I39+R39</f>
        <v>0.4559483114941249</v>
      </c>
      <c r="T39" s="85">
        <f>分析係数表!F42</f>
        <v>0.55222602739726023</v>
      </c>
      <c r="U39" s="86">
        <f t="shared" si="6"/>
        <v>0.25178652475488916</v>
      </c>
      <c r="V39" s="87">
        <f>分析係数表!D42</f>
        <v>0.29537671232876711</v>
      </c>
      <c r="W39" s="167">
        <f t="shared" si="7"/>
        <v>0</v>
      </c>
      <c r="X39" s="76">
        <f>分析係数表!E42</f>
        <v>0.2654109589041096</v>
      </c>
      <c r="Y39" s="166">
        <f t="shared" si="8"/>
        <v>0</v>
      </c>
    </row>
    <row r="40" spans="1:25" x14ac:dyDescent="0.2">
      <c r="A40" s="6" t="s">
        <v>195</v>
      </c>
      <c r="B40" s="5" t="s">
        <v>41</v>
      </c>
      <c r="C40" s="90"/>
      <c r="D40" s="107">
        <f>投入係数表!AJ40</f>
        <v>4.6082133585083784E-2</v>
      </c>
      <c r="E40" s="110">
        <f t="shared" si="9"/>
        <v>4.6082133585083787</v>
      </c>
      <c r="F40" s="85">
        <f>分析係数表!C43</f>
        <v>0.42667048218629278</v>
      </c>
      <c r="G40" s="110">
        <f>E40*F40</f>
        <v>1.9661886156920856</v>
      </c>
      <c r="H40" s="110">
        <v>2.3998743242548977</v>
      </c>
      <c r="I40" s="110">
        <f>C40+H40</f>
        <v>2.3998743242548977</v>
      </c>
      <c r="J40" s="85">
        <f>分析係数表!G43</f>
        <v>0.3937480751462889</v>
      </c>
      <c r="K40" s="111">
        <f>I40*J40</f>
        <v>0.94494589576836674</v>
      </c>
      <c r="L40" s="79"/>
      <c r="M40" s="80"/>
      <c r="N40" s="81">
        <f>分析係数表!H43</f>
        <v>3.6537058856533695E-2</v>
      </c>
      <c r="O40" s="82">
        <f t="shared" si="3"/>
        <v>1.1171822086221281</v>
      </c>
      <c r="P40" s="76">
        <f>分析係数表!C43</f>
        <v>0.42667048218629278</v>
      </c>
      <c r="Q40" s="82">
        <f>O40*P40</f>
        <v>0.47666867164275095</v>
      </c>
      <c r="R40" s="83">
        <v>0.91804370940806701</v>
      </c>
      <c r="S40" s="84">
        <f>I40+R40</f>
        <v>3.3179180336629646</v>
      </c>
      <c r="T40" s="85">
        <f>分析係数表!F43</f>
        <v>0.62688635663689563</v>
      </c>
      <c r="U40" s="86">
        <f t="shared" si="6"/>
        <v>2.0799575477428287</v>
      </c>
      <c r="V40" s="87">
        <f>分析係数表!D43</f>
        <v>0.23175238681860177</v>
      </c>
      <c r="W40" s="167">
        <f t="shared" si="7"/>
        <v>1</v>
      </c>
      <c r="X40" s="76">
        <f>分析係数表!E43</f>
        <v>0.18678780412688636</v>
      </c>
      <c r="Y40" s="166">
        <f t="shared" si="8"/>
        <v>1</v>
      </c>
    </row>
    <row r="41" spans="1:25" x14ac:dyDescent="0.2">
      <c r="A41" s="6" t="s">
        <v>341</v>
      </c>
      <c r="B41" s="5" t="s">
        <v>42</v>
      </c>
      <c r="C41" s="90"/>
      <c r="D41" s="107">
        <f>投入係数表!AJ41</f>
        <v>1.2803870663205099E-2</v>
      </c>
      <c r="E41" s="110">
        <f t="shared" si="9"/>
        <v>1.2803870663205099</v>
      </c>
      <c r="F41" s="85">
        <f>分析係数表!C44</f>
        <v>0.46624741283235149</v>
      </c>
      <c r="G41" s="110">
        <f>E41*F41</f>
        <v>0.59697715709594223</v>
      </c>
      <c r="H41" s="110">
        <v>0.61494735330291495</v>
      </c>
      <c r="I41" s="110">
        <f>C41+H41</f>
        <v>0.61494735330291495</v>
      </c>
      <c r="J41" s="85">
        <f>分析係数表!G44</f>
        <v>0.26671004927024261</v>
      </c>
      <c r="K41" s="111">
        <f>I41*J41</f>
        <v>0.16401263889802573</v>
      </c>
      <c r="L41" s="79"/>
      <c r="M41" s="80"/>
      <c r="N41" s="81">
        <f>分析係数表!H44</f>
        <v>0.11393143690736689</v>
      </c>
      <c r="O41" s="82">
        <f t="shared" si="3"/>
        <v>3.483645873507514</v>
      </c>
      <c r="P41" s="76">
        <f>分析係数表!C44</f>
        <v>0.46624741283235149</v>
      </c>
      <c r="Q41" s="82">
        <f>O41*P41</f>
        <v>1.6242408757469755</v>
      </c>
      <c r="R41" s="83">
        <v>1.6503243305761555</v>
      </c>
      <c r="S41" s="84">
        <f>I41+R41</f>
        <v>2.2652716838790705</v>
      </c>
      <c r="T41" s="85">
        <f>分析係数表!F44</f>
        <v>0.51538533048247648</v>
      </c>
      <c r="U41" s="86">
        <f t="shared" si="6"/>
        <v>1.1674877954286107</v>
      </c>
      <c r="V41" s="87">
        <f>分析係数表!D44</f>
        <v>0.23854234451984754</v>
      </c>
      <c r="W41" s="167">
        <f t="shared" si="7"/>
        <v>1</v>
      </c>
      <c r="X41" s="76">
        <f>分析係数表!E44</f>
        <v>0.16891326578042204</v>
      </c>
      <c r="Y41" s="166">
        <f t="shared" si="8"/>
        <v>0</v>
      </c>
    </row>
    <row r="42" spans="1:25" x14ac:dyDescent="0.2">
      <c r="A42" s="6" t="s">
        <v>342</v>
      </c>
      <c r="B42" s="5" t="s">
        <v>279</v>
      </c>
      <c r="C42" s="90"/>
      <c r="D42" s="107">
        <f>投入係数表!AJ42</f>
        <v>3.8942648100070807E-3</v>
      </c>
      <c r="E42" s="110">
        <f t="shared" si="9"/>
        <v>0.38942648100070809</v>
      </c>
      <c r="F42" s="85">
        <f>分析係数表!C45</f>
        <v>1</v>
      </c>
      <c r="G42" s="110">
        <f>E42*F42</f>
        <v>0.38942648100070809</v>
      </c>
      <c r="H42" s="110">
        <v>0.44205147364401765</v>
      </c>
      <c r="I42" s="110">
        <f>C42+H42</f>
        <v>0.44205147364401765</v>
      </c>
      <c r="J42" s="85">
        <f>分析係数表!G45</f>
        <v>0</v>
      </c>
      <c r="K42" s="111">
        <f>I42*J42</f>
        <v>0</v>
      </c>
      <c r="L42" s="79"/>
      <c r="M42" s="80"/>
      <c r="N42" s="81">
        <f>分析係数表!H45</f>
        <v>0</v>
      </c>
      <c r="O42" s="82">
        <f t="shared" si="3"/>
        <v>0</v>
      </c>
      <c r="P42" s="76">
        <f>分析係数表!C45</f>
        <v>1</v>
      </c>
      <c r="Q42" s="82">
        <f>O42*P42</f>
        <v>0</v>
      </c>
      <c r="R42" s="83">
        <v>6.9145700836604373E-2</v>
      </c>
      <c r="S42" s="84">
        <f>I42+R42</f>
        <v>0.51119717448062207</v>
      </c>
      <c r="T42" s="85">
        <f>分析係数表!F45</f>
        <v>0</v>
      </c>
      <c r="U42" s="86">
        <f t="shared" si="6"/>
        <v>0</v>
      </c>
      <c r="V42" s="87">
        <f>分析係数表!D45</f>
        <v>0</v>
      </c>
      <c r="W42" s="167">
        <f t="shared" si="7"/>
        <v>0</v>
      </c>
      <c r="X42" s="76">
        <f>分析係数表!E45</f>
        <v>0</v>
      </c>
      <c r="Y42" s="166">
        <f t="shared" si="8"/>
        <v>0</v>
      </c>
    </row>
    <row r="43" spans="1:25" x14ac:dyDescent="0.2">
      <c r="A43" s="6" t="s">
        <v>343</v>
      </c>
      <c r="B43" s="5" t="s">
        <v>280</v>
      </c>
      <c r="C43" s="90"/>
      <c r="D43" s="107">
        <f>投入係数表!AJ43</f>
        <v>4.4253009204625916E-3</v>
      </c>
      <c r="E43" s="110">
        <f t="shared" si="9"/>
        <v>0.44253009204625915</v>
      </c>
      <c r="F43" s="85">
        <f>分析係数表!C46</f>
        <v>1</v>
      </c>
      <c r="G43" s="110">
        <f>E43*F43</f>
        <v>0.44253009204625915</v>
      </c>
      <c r="H43" s="110">
        <v>0.53131512736354269</v>
      </c>
      <c r="I43" s="110">
        <f>C43+H43</f>
        <v>0.53131512736354269</v>
      </c>
      <c r="J43" s="85">
        <f>分析係数表!G46</f>
        <v>9.2005076142131978E-3</v>
      </c>
      <c r="K43" s="111">
        <f>I43*J43</f>
        <v>4.8883688748549295E-3</v>
      </c>
      <c r="L43" s="79"/>
      <c r="M43" s="80"/>
      <c r="N43" s="81">
        <f>分析係数表!H46</f>
        <v>5.6971329181394824E-2</v>
      </c>
      <c r="O43" s="82">
        <f t="shared" si="3"/>
        <v>1.7419944942182259</v>
      </c>
      <c r="P43" s="76">
        <f>分析係数表!C46</f>
        <v>1</v>
      </c>
      <c r="Q43" s="82">
        <f>O43*P43</f>
        <v>1.7419944942182259</v>
      </c>
      <c r="R43" s="83">
        <v>1.8393808414967461</v>
      </c>
      <c r="S43" s="84">
        <f>I43+R43</f>
        <v>2.3706959688602889</v>
      </c>
      <c r="T43" s="85">
        <f>分析係数表!F46</f>
        <v>0.31329314720812185</v>
      </c>
      <c r="U43" s="86">
        <f t="shared" si="6"/>
        <v>0.7427228011578475</v>
      </c>
      <c r="V43" s="87">
        <f>分析係数表!D46</f>
        <v>4.7588832487309646E-4</v>
      </c>
      <c r="W43" s="167">
        <f t="shared" si="7"/>
        <v>0</v>
      </c>
      <c r="X43" s="76">
        <f>分析係数表!E46</f>
        <v>1.4276649746192893E-3</v>
      </c>
      <c r="Y43" s="166">
        <f t="shared" si="8"/>
        <v>0</v>
      </c>
    </row>
    <row r="44" spans="1:25" x14ac:dyDescent="0.2">
      <c r="A44" s="192">
        <v>40</v>
      </c>
      <c r="B44" s="14" t="s">
        <v>151</v>
      </c>
      <c r="C44" s="197">
        <f>SUM(C5:C43)</f>
        <v>100</v>
      </c>
      <c r="D44" s="108">
        <f>投入係数表!AJ44</f>
        <v>0.44548029265990086</v>
      </c>
      <c r="E44" s="96">
        <f>SUM(E5:E43)</f>
        <v>44.548029265990095</v>
      </c>
      <c r="F44" s="98">
        <f>分析係数表!C47</f>
        <v>0.45905743405002397</v>
      </c>
      <c r="G44" s="96">
        <f>SUM(G5:G43)</f>
        <v>12.382524300089944</v>
      </c>
      <c r="H44" s="96">
        <f>SUM(H5:H43)</f>
        <v>14.386346702950203</v>
      </c>
      <c r="I44" s="96">
        <f>SUM(I5:I43)</f>
        <v>114.38634670295019</v>
      </c>
      <c r="J44" s="98">
        <f>分析係数表!G47</f>
        <v>0.28709558230423765</v>
      </c>
      <c r="K44" s="112">
        <f>SUM(K5:K43)</f>
        <v>48.740733622173003</v>
      </c>
      <c r="L44" s="94">
        <f>最終需要_まとめ!$L$33</f>
        <v>0.62733333333333341</v>
      </c>
      <c r="M44" s="91">
        <f>K44*L44</f>
        <v>30.576686892309869</v>
      </c>
      <c r="N44" s="95">
        <f>分析係数表!H47</f>
        <v>1</v>
      </c>
      <c r="O44" s="96">
        <f>SUM(O5:O43)</f>
        <v>30.576686892309869</v>
      </c>
      <c r="P44" s="92">
        <f>分析係数表!C47</f>
        <v>0.45905743405002397</v>
      </c>
      <c r="Q44" s="96">
        <f>SUM(Q5:Q43)</f>
        <v>14.831324525460799</v>
      </c>
      <c r="R44" s="91">
        <f>SUM(R5:R43)</f>
        <v>17.443520840780728</v>
      </c>
      <c r="S44" s="97">
        <f>SUM(S5:S43)</f>
        <v>131.82986754373093</v>
      </c>
      <c r="T44" s="98">
        <f>分析係数表!F47</f>
        <v>0.51476641739392903</v>
      </c>
      <c r="U44" s="99">
        <f>SUM(U5:U43)</f>
        <v>73.683859132276723</v>
      </c>
      <c r="V44" s="100">
        <f>分析係数表!D47</f>
        <v>0.1047101618971789</v>
      </c>
      <c r="W44" s="164">
        <f>SUM(W5:W43)</f>
        <v>18</v>
      </c>
      <c r="X44" s="92">
        <f>分析係数表!E47</f>
        <v>8.1677152774525266E-2</v>
      </c>
      <c r="Y44" s="165">
        <f>SUM(Y5:Y43)</f>
        <v>16</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5" right="0.75" top="1" bottom="1" header="0.51200000000000001" footer="0.5120000000000000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368</v>
      </c>
      <c r="S2" s="3" t="s">
        <v>153</v>
      </c>
      <c r="U2" s="64" t="s">
        <v>210</v>
      </c>
      <c r="W2" s="3" t="s">
        <v>130</v>
      </c>
      <c r="Y2" s="3" t="s">
        <v>154</v>
      </c>
    </row>
    <row r="3" spans="1:25" ht="44" x14ac:dyDescent="0.2">
      <c r="B3" s="65"/>
      <c r="C3" s="66" t="s">
        <v>228</v>
      </c>
      <c r="D3" s="66" t="s">
        <v>383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投入係数表!AK5</f>
        <v>2.5684931506849314E-3</v>
      </c>
      <c r="E5" s="110">
        <f>$C$39*D5</f>
        <v>0.25684931506849312</v>
      </c>
      <c r="F5" s="85">
        <f>分析係数表!C8</f>
        <v>0.32915796798886565</v>
      </c>
      <c r="G5" s="110">
        <f t="shared" ref="G5:G38" si="0">E5*F5</f>
        <v>8.4543998627277128E-2</v>
      </c>
      <c r="H5" s="110">
        <f t="array" ref="H5:H43">MMULT(逆行列係数!C5:AO43,'35'!G5:G43)</f>
        <v>9.4645541615288639E-2</v>
      </c>
      <c r="I5" s="110">
        <f t="shared" ref="I5:I38" si="1">C5+H5</f>
        <v>9.4645541615288639E-2</v>
      </c>
      <c r="J5" s="85">
        <f>分析係数表!G8</f>
        <v>0.11991869918699187</v>
      </c>
      <c r="K5" s="111">
        <f t="shared" ref="K5:K38" si="2">I5*J5</f>
        <v>1.1349770234353719E-2</v>
      </c>
      <c r="L5" s="79" t="s">
        <v>178</v>
      </c>
      <c r="M5" s="80" t="s">
        <v>178</v>
      </c>
      <c r="N5" s="81">
        <f>分析係数表!H8</f>
        <v>1.1827414015597823E-2</v>
      </c>
      <c r="O5" s="82">
        <f t="shared" ref="O5:O43" si="3">$M$44*N5</f>
        <v>0.39969386522262268</v>
      </c>
      <c r="P5" s="76">
        <f>分析係数表!C8</f>
        <v>0.32915796798886565</v>
      </c>
      <c r="Q5" s="82">
        <f t="shared" ref="Q5:Q38" si="4">O5*P5</f>
        <v>0.13156242049429401</v>
      </c>
      <c r="R5" s="83">
        <f t="array" ref="R5:R43">MMULT(逆行列係数!C5:AO43,'35'!Q5:Q43)</f>
        <v>0.16869796425592473</v>
      </c>
      <c r="S5" s="84">
        <f t="shared" ref="S5:S38" si="5">I5+R5</f>
        <v>0.26334350587121336</v>
      </c>
      <c r="T5" s="85">
        <f>分析係数表!F8</f>
        <v>0.45172764227642276</v>
      </c>
      <c r="U5" s="86">
        <f t="shared" ref="U5:U38" si="6">S5*T5</f>
        <v>0.1189595410160105</v>
      </c>
      <c r="V5" s="87">
        <f>分析係数表!D8</f>
        <v>0.19461382113821138</v>
      </c>
      <c r="W5" s="167">
        <f t="shared" ref="W5:W38" si="7">ROUND(S5*V5,0)</f>
        <v>0</v>
      </c>
      <c r="X5" s="76">
        <f>分析係数表!E8</f>
        <v>6.0467479674796751E-2</v>
      </c>
      <c r="Y5" s="166">
        <f t="shared" ref="Y5:Y38" si="8">ROUND(S5*X5,0)</f>
        <v>0</v>
      </c>
    </row>
    <row r="6" spans="1:25" x14ac:dyDescent="0.2">
      <c r="A6" s="6" t="s">
        <v>220</v>
      </c>
      <c r="B6" s="5" t="s">
        <v>266</v>
      </c>
      <c r="C6" s="90"/>
      <c r="D6" s="107">
        <f>投入係数表!AK6</f>
        <v>0</v>
      </c>
      <c r="E6" s="110">
        <f t="shared" ref="E6:E43" si="9">$C$39*D6</f>
        <v>0</v>
      </c>
      <c r="F6" s="85">
        <f>分析係数表!C9</f>
        <v>0.9329896907216495</v>
      </c>
      <c r="G6" s="110">
        <f t="shared" si="0"/>
        <v>0</v>
      </c>
      <c r="H6" s="110">
        <v>5.5135648210996036E-3</v>
      </c>
      <c r="I6" s="110">
        <f t="shared" si="1"/>
        <v>5.5135648210996036E-3</v>
      </c>
      <c r="J6" s="85">
        <f>分析係数表!G9</f>
        <v>0.24615384615384617</v>
      </c>
      <c r="K6" s="111">
        <f t="shared" si="2"/>
        <v>1.3571851867322101E-3</v>
      </c>
      <c r="L6" s="79"/>
      <c r="M6" s="80"/>
      <c r="N6" s="81">
        <f>分析係数表!H9</f>
        <v>6.1718004825225836E-4</v>
      </c>
      <c r="O6" s="82">
        <f t="shared" si="3"/>
        <v>2.0856890500231734E-2</v>
      </c>
      <c r="P6" s="76">
        <f>分析係数表!C9</f>
        <v>0.9329896907216495</v>
      </c>
      <c r="Q6" s="82">
        <f t="shared" si="4"/>
        <v>1.9459263817226517E-2</v>
      </c>
      <c r="R6" s="83">
        <v>2.5355232340208266E-2</v>
      </c>
      <c r="S6" s="84">
        <f t="shared" si="5"/>
        <v>3.086879716130787E-2</v>
      </c>
      <c r="T6" s="85">
        <f>分析係数表!F9</f>
        <v>0.67179487179487174</v>
      </c>
      <c r="U6" s="86">
        <f t="shared" si="6"/>
        <v>2.0737499631442721E-2</v>
      </c>
      <c r="V6" s="87">
        <f>分析係数表!D9</f>
        <v>0.1076923076923077</v>
      </c>
      <c r="W6" s="167">
        <f t="shared" si="7"/>
        <v>0</v>
      </c>
      <c r="X6" s="76">
        <f>分析係数表!E9</f>
        <v>3.0769230769230771E-2</v>
      </c>
      <c r="Y6" s="166">
        <f t="shared" si="8"/>
        <v>0</v>
      </c>
    </row>
    <row r="7" spans="1:25" x14ac:dyDescent="0.2">
      <c r="A7" s="6" t="s">
        <v>221</v>
      </c>
      <c r="B7" s="5" t="s">
        <v>267</v>
      </c>
      <c r="C7" s="90"/>
      <c r="D7" s="107">
        <f>投入係数表!AK7</f>
        <v>0</v>
      </c>
      <c r="E7" s="110">
        <f t="shared" si="9"/>
        <v>0</v>
      </c>
      <c r="F7" s="85">
        <f>分析係数表!C10</f>
        <v>0</v>
      </c>
      <c r="G7" s="110">
        <f t="shared" si="0"/>
        <v>0</v>
      </c>
      <c r="H7" s="110">
        <v>0</v>
      </c>
      <c r="I7" s="110">
        <f t="shared" si="1"/>
        <v>0</v>
      </c>
      <c r="J7" s="85">
        <f>分析係数表!G10</f>
        <v>0</v>
      </c>
      <c r="K7" s="111">
        <f t="shared" si="2"/>
        <v>0</v>
      </c>
      <c r="L7" s="79"/>
      <c r="M7" s="80"/>
      <c r="N7" s="81">
        <f>分析係数表!H10</f>
        <v>1.2006957302362117E-3</v>
      </c>
      <c r="O7" s="82">
        <f t="shared" si="3"/>
        <v>4.0576132427723552E-2</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222</v>
      </c>
      <c r="B8" s="5" t="s">
        <v>27</v>
      </c>
      <c r="C8" s="90"/>
      <c r="D8" s="107">
        <f>投入係数表!AK8</f>
        <v>0</v>
      </c>
      <c r="E8" s="110">
        <f t="shared" si="9"/>
        <v>0</v>
      </c>
      <c r="F8" s="85">
        <f>分析係数表!C11</f>
        <v>2.4090210148641766E-2</v>
      </c>
      <c r="G8" s="110">
        <f t="shared" si="0"/>
        <v>0</v>
      </c>
      <c r="H8" s="110">
        <v>2.4418915607557394E-3</v>
      </c>
      <c r="I8" s="110">
        <f t="shared" si="1"/>
        <v>2.4418915607557394E-3</v>
      </c>
      <c r="J8" s="85">
        <f>分析係数表!G11</f>
        <v>0.35</v>
      </c>
      <c r="K8" s="111">
        <f t="shared" si="2"/>
        <v>8.5466204626450878E-4</v>
      </c>
      <c r="L8" s="79"/>
      <c r="M8" s="80"/>
      <c r="N8" s="81">
        <f>分析係数表!H11</f>
        <v>-2.2442910845536666E-5</v>
      </c>
      <c r="O8" s="82">
        <f t="shared" si="3"/>
        <v>-7.5843238182660849E-4</v>
      </c>
      <c r="P8" s="76">
        <f>分析係数表!C11</f>
        <v>2.4090210148641766E-2</v>
      </c>
      <c r="Q8" s="82">
        <f t="shared" si="4"/>
        <v>-1.8270795461737911E-5</v>
      </c>
      <c r="R8" s="83">
        <v>3.4399917738286447E-3</v>
      </c>
      <c r="S8" s="84">
        <f t="shared" si="5"/>
        <v>5.8818833345843837E-3</v>
      </c>
      <c r="T8" s="85">
        <f>分析係数表!F11</f>
        <v>0.57857142857142863</v>
      </c>
      <c r="U8" s="86">
        <f t="shared" si="6"/>
        <v>3.4030896435809652E-3</v>
      </c>
      <c r="V8" s="87">
        <f>分析係数表!D11</f>
        <v>7.1428571428571426E-3</v>
      </c>
      <c r="W8" s="167">
        <f t="shared" si="7"/>
        <v>0</v>
      </c>
      <c r="X8" s="76">
        <f>分析係数表!E11</f>
        <v>7.1428571428571426E-3</v>
      </c>
      <c r="Y8" s="166">
        <f t="shared" si="8"/>
        <v>0</v>
      </c>
    </row>
    <row r="9" spans="1:25" x14ac:dyDescent="0.2">
      <c r="A9" s="6" t="s">
        <v>223</v>
      </c>
      <c r="B9" s="5" t="s">
        <v>191</v>
      </c>
      <c r="C9" s="90"/>
      <c r="D9" s="107">
        <f>投入係数表!AK9</f>
        <v>1.7123287671232876E-3</v>
      </c>
      <c r="E9" s="110">
        <f t="shared" si="9"/>
        <v>0.17123287671232876</v>
      </c>
      <c r="F9" s="85">
        <f>分析係数表!C12</f>
        <v>6.9119669876203549E-2</v>
      </c>
      <c r="G9" s="110">
        <f t="shared" si="0"/>
        <v>1.1835559910308826E-2</v>
      </c>
      <c r="H9" s="110">
        <v>1.493647683364497E-2</v>
      </c>
      <c r="I9" s="110">
        <f t="shared" si="1"/>
        <v>1.493647683364497E-2</v>
      </c>
      <c r="J9" s="85">
        <f>分析係数表!G12</f>
        <v>0.14290902487742874</v>
      </c>
      <c r="K9" s="111">
        <f t="shared" si="2"/>
        <v>2.1345573394005069E-3</v>
      </c>
      <c r="L9" s="79"/>
      <c r="M9" s="80"/>
      <c r="N9" s="81">
        <f>分析係数表!H12</f>
        <v>9.3328844751164222E-2</v>
      </c>
      <c r="O9" s="82">
        <f t="shared" si="3"/>
        <v>3.1539410598259514</v>
      </c>
      <c r="P9" s="76">
        <f>分析係数表!C12</f>
        <v>6.9119669876203549E-2</v>
      </c>
      <c r="Q9" s="82">
        <f t="shared" si="4"/>
        <v>0.21799936486417332</v>
      </c>
      <c r="R9" s="83">
        <v>0.24162265184206475</v>
      </c>
      <c r="S9" s="84">
        <f t="shared" si="5"/>
        <v>0.25655912867570974</v>
      </c>
      <c r="T9" s="85">
        <f>分析係数表!F12</f>
        <v>0.29616851280188849</v>
      </c>
      <c r="U9" s="86">
        <f t="shared" si="6"/>
        <v>7.598473558563329E-2</v>
      </c>
      <c r="V9" s="87">
        <f>分析係数表!D12</f>
        <v>3.0506627928091518E-2</v>
      </c>
      <c r="W9" s="167">
        <f t="shared" si="7"/>
        <v>0</v>
      </c>
      <c r="X9" s="76">
        <f>分析係数表!E12</f>
        <v>2.6874886508080623E-2</v>
      </c>
      <c r="Y9" s="166">
        <f t="shared" si="8"/>
        <v>0</v>
      </c>
    </row>
    <row r="10" spans="1:25" x14ac:dyDescent="0.2">
      <c r="A10" s="6" t="s">
        <v>224</v>
      </c>
      <c r="B10" s="5" t="s">
        <v>28</v>
      </c>
      <c r="C10" s="90"/>
      <c r="D10" s="107">
        <f>投入係数表!AK10</f>
        <v>2.6541095890410957E-2</v>
      </c>
      <c r="E10" s="110">
        <f t="shared" si="9"/>
        <v>2.654109589041096</v>
      </c>
      <c r="F10" s="85">
        <f>分析係数表!C13</f>
        <v>0</v>
      </c>
      <c r="G10" s="110">
        <f t="shared" si="0"/>
        <v>0</v>
      </c>
      <c r="H10" s="110">
        <v>0</v>
      </c>
      <c r="I10" s="110">
        <f t="shared" si="1"/>
        <v>0</v>
      </c>
      <c r="J10" s="85">
        <f>分析係数表!G13</f>
        <v>0.24503449717750367</v>
      </c>
      <c r="K10" s="111">
        <f t="shared" si="2"/>
        <v>0</v>
      </c>
      <c r="L10" s="79"/>
      <c r="M10" s="80"/>
      <c r="N10" s="81">
        <f>分析係数表!H13</f>
        <v>1.4329798574875161E-2</v>
      </c>
      <c r="O10" s="82">
        <f t="shared" si="3"/>
        <v>0.48425907579628952</v>
      </c>
      <c r="P10" s="76">
        <f>分析係数表!C13</f>
        <v>0</v>
      </c>
      <c r="Q10" s="82">
        <f t="shared" si="4"/>
        <v>0</v>
      </c>
      <c r="R10" s="83">
        <v>0</v>
      </c>
      <c r="S10" s="84">
        <f t="shared" si="5"/>
        <v>0</v>
      </c>
      <c r="T10" s="85">
        <f>分析係数表!F13</f>
        <v>0.38229144888145516</v>
      </c>
      <c r="U10" s="86">
        <f t="shared" si="6"/>
        <v>0</v>
      </c>
      <c r="V10" s="87">
        <f>分析係数表!D13</f>
        <v>0.18806188584570355</v>
      </c>
      <c r="W10" s="167">
        <f t="shared" si="7"/>
        <v>0</v>
      </c>
      <c r="X10" s="76">
        <f>分析係数表!E13</f>
        <v>0.14384277650010455</v>
      </c>
      <c r="Y10" s="166">
        <f t="shared" si="8"/>
        <v>0</v>
      </c>
    </row>
    <row r="11" spans="1:25" x14ac:dyDescent="0.2">
      <c r="A11" s="6" t="s">
        <v>225</v>
      </c>
      <c r="B11" s="5" t="s">
        <v>268</v>
      </c>
      <c r="C11" s="90"/>
      <c r="D11" s="107">
        <f>投入係数表!AK11</f>
        <v>1.8835616438356163E-2</v>
      </c>
      <c r="E11" s="110">
        <f t="shared" si="9"/>
        <v>1.8835616438356164</v>
      </c>
      <c r="F11" s="85">
        <f>分析係数表!C14</f>
        <v>0.13476611883691525</v>
      </c>
      <c r="G11" s="110">
        <f t="shared" si="0"/>
        <v>0.25384029232980609</v>
      </c>
      <c r="H11" s="110">
        <v>0.37326224370224959</v>
      </c>
      <c r="I11" s="110">
        <f t="shared" si="1"/>
        <v>0.37326224370224959</v>
      </c>
      <c r="J11" s="85">
        <f>分析係数表!G14</f>
        <v>0.15992647058823528</v>
      </c>
      <c r="K11" s="111">
        <f t="shared" si="2"/>
        <v>5.9694513239146527E-2</v>
      </c>
      <c r="L11" s="79"/>
      <c r="M11" s="80"/>
      <c r="N11" s="81">
        <f>分析係数表!H14</f>
        <v>1.1894742748134433E-3</v>
      </c>
      <c r="O11" s="82">
        <f t="shared" si="3"/>
        <v>4.0196916236810251E-2</v>
      </c>
      <c r="P11" s="76">
        <f>分析係数表!C14</f>
        <v>0.13476611883691525</v>
      </c>
      <c r="Q11" s="82">
        <f t="shared" si="4"/>
        <v>5.4171823904474985E-3</v>
      </c>
      <c r="R11" s="83">
        <v>5.4195936521700377E-2</v>
      </c>
      <c r="S11" s="84">
        <f t="shared" si="5"/>
        <v>0.42745818022394999</v>
      </c>
      <c r="T11" s="85">
        <f>分析係数表!F14</f>
        <v>0.29852941176470588</v>
      </c>
      <c r="U11" s="86">
        <f t="shared" si="6"/>
        <v>0.12760883909626741</v>
      </c>
      <c r="V11" s="87">
        <f>分析係数表!D14</f>
        <v>5.2205882352941178E-2</v>
      </c>
      <c r="W11" s="167">
        <f t="shared" si="7"/>
        <v>0</v>
      </c>
      <c r="X11" s="76">
        <f>分析係数表!E14</f>
        <v>3.6397058823529414E-2</v>
      </c>
      <c r="Y11" s="166">
        <f t="shared" si="8"/>
        <v>0</v>
      </c>
    </row>
    <row r="12" spans="1:25" x14ac:dyDescent="0.2">
      <c r="A12" s="6" t="s">
        <v>226</v>
      </c>
      <c r="B12" s="5" t="s">
        <v>29</v>
      </c>
      <c r="C12" s="90"/>
      <c r="D12" s="107">
        <f>投入係数表!AK12</f>
        <v>2.5684931506849314E-3</v>
      </c>
      <c r="E12" s="110">
        <f t="shared" si="9"/>
        <v>0.25684931506849312</v>
      </c>
      <c r="F12" s="85">
        <f>分析係数表!C15</f>
        <v>0</v>
      </c>
      <c r="G12" s="110">
        <f t="shared" si="0"/>
        <v>0</v>
      </c>
      <c r="H12" s="110">
        <v>0</v>
      </c>
      <c r="I12" s="110">
        <f t="shared" si="1"/>
        <v>0</v>
      </c>
      <c r="J12" s="85">
        <f>分析係数表!G15</f>
        <v>9.5137420718816063E-2</v>
      </c>
      <c r="K12" s="111">
        <f t="shared" si="2"/>
        <v>0</v>
      </c>
      <c r="L12" s="79"/>
      <c r="M12" s="80"/>
      <c r="N12" s="81">
        <f>分析係数表!H15</f>
        <v>8.595634853840543E-3</v>
      </c>
      <c r="O12" s="82">
        <f t="shared" si="3"/>
        <v>0.29047960223959102</v>
      </c>
      <c r="P12" s="76">
        <f>分析係数表!C15</f>
        <v>0</v>
      </c>
      <c r="Q12" s="82">
        <f t="shared" si="4"/>
        <v>0</v>
      </c>
      <c r="R12" s="83">
        <v>0</v>
      </c>
      <c r="S12" s="84">
        <f t="shared" si="5"/>
        <v>0</v>
      </c>
      <c r="T12" s="85">
        <f>分析係数表!F15</f>
        <v>0.30443974630021142</v>
      </c>
      <c r="U12" s="86">
        <f t="shared" si="6"/>
        <v>0</v>
      </c>
      <c r="V12" s="87">
        <f>分析係数表!D15</f>
        <v>2.5369978858350951E-2</v>
      </c>
      <c r="W12" s="167">
        <f t="shared" si="7"/>
        <v>0</v>
      </c>
      <c r="X12" s="76">
        <f>分析係数表!E15</f>
        <v>2.1141649048625793E-2</v>
      </c>
      <c r="Y12" s="166">
        <f t="shared" si="8"/>
        <v>0</v>
      </c>
    </row>
    <row r="13" spans="1:25" x14ac:dyDescent="0.2">
      <c r="A13" s="6" t="s">
        <v>227</v>
      </c>
      <c r="B13" s="5" t="s">
        <v>30</v>
      </c>
      <c r="C13" s="90"/>
      <c r="D13" s="107">
        <f>投入係数表!AK13</f>
        <v>3.4246575342465752E-3</v>
      </c>
      <c r="E13" s="110">
        <f t="shared" si="9"/>
        <v>0.34246575342465752</v>
      </c>
      <c r="F13" s="85">
        <f>分析係数表!C16</f>
        <v>4.9817336433078729E-2</v>
      </c>
      <c r="G13" s="110">
        <f t="shared" si="0"/>
        <v>1.7060731655163947E-2</v>
      </c>
      <c r="H13" s="110">
        <v>2.3315835754338245E-2</v>
      </c>
      <c r="I13" s="110">
        <f t="shared" si="1"/>
        <v>2.3315835754338245E-2</v>
      </c>
      <c r="J13" s="85">
        <f>分析係数表!G16</f>
        <v>3.313253012048193E-2</v>
      </c>
      <c r="K13" s="111">
        <f t="shared" si="2"/>
        <v>7.7251263041482141E-4</v>
      </c>
      <c r="L13" s="79"/>
      <c r="M13" s="80"/>
      <c r="N13" s="81">
        <f>分析係数表!H16</f>
        <v>1.6966840599225718E-2</v>
      </c>
      <c r="O13" s="82">
        <f t="shared" si="3"/>
        <v>0.57337488066091591</v>
      </c>
      <c r="P13" s="76">
        <f>分析係数表!C16</f>
        <v>4.9817336433078729E-2</v>
      </c>
      <c r="Q13" s="82">
        <f t="shared" si="4"/>
        <v>2.8564009332161213E-2</v>
      </c>
      <c r="R13" s="83">
        <v>3.4810374238110162E-2</v>
      </c>
      <c r="S13" s="84">
        <f t="shared" si="5"/>
        <v>5.8126209992448406E-2</v>
      </c>
      <c r="T13" s="85">
        <f>分析係数表!F16</f>
        <v>0.28614457831325302</v>
      </c>
      <c r="U13" s="86">
        <f t="shared" si="6"/>
        <v>1.6632499847236745E-2</v>
      </c>
      <c r="V13" s="87">
        <f>分析係数表!D16</f>
        <v>3.0120481927710843E-2</v>
      </c>
      <c r="W13" s="167">
        <f t="shared" si="7"/>
        <v>0</v>
      </c>
      <c r="X13" s="76">
        <f>分析係数表!E16</f>
        <v>1.8072289156626505E-2</v>
      </c>
      <c r="Y13" s="166">
        <f t="shared" si="8"/>
        <v>0</v>
      </c>
    </row>
    <row r="14" spans="1:25" x14ac:dyDescent="0.2">
      <c r="A14" s="6" t="s">
        <v>2</v>
      </c>
      <c r="B14" s="5" t="s">
        <v>365</v>
      </c>
      <c r="C14" s="90"/>
      <c r="D14" s="107">
        <f>投入係数表!AK14</f>
        <v>7.7054794520547941E-3</v>
      </c>
      <c r="E14" s="110">
        <f t="shared" si="9"/>
        <v>0.77054794520547942</v>
      </c>
      <c r="F14" s="85">
        <f>分析係数表!C17</f>
        <v>0.15217391304347827</v>
      </c>
      <c r="G14" s="110">
        <f t="shared" si="0"/>
        <v>0.11725729600952949</v>
      </c>
      <c r="H14" s="110">
        <v>0.18303460535811508</v>
      </c>
      <c r="I14" s="110">
        <f t="shared" si="1"/>
        <v>0.18303460535811508</v>
      </c>
      <c r="J14" s="85">
        <f>分析係数表!G17</f>
        <v>0.21460800902425267</v>
      </c>
      <c r="K14" s="111">
        <f t="shared" si="2"/>
        <v>3.9280692238444888E-2</v>
      </c>
      <c r="L14" s="79"/>
      <c r="M14" s="80"/>
      <c r="N14" s="81">
        <f>分析係数表!H17</f>
        <v>2.9400213207653033E-3</v>
      </c>
      <c r="O14" s="82">
        <f t="shared" si="3"/>
        <v>9.9354642019285719E-2</v>
      </c>
      <c r="P14" s="76">
        <f>分析係数表!C17</f>
        <v>0.15217391304347827</v>
      </c>
      <c r="Q14" s="82">
        <f t="shared" si="4"/>
        <v>1.5119184655108697E-2</v>
      </c>
      <c r="R14" s="83">
        <v>3.8619203380643286E-2</v>
      </c>
      <c r="S14" s="84">
        <f t="shared" si="5"/>
        <v>0.22165380873875837</v>
      </c>
      <c r="T14" s="85">
        <f>分析係数表!F17</f>
        <v>0.3288212069937958</v>
      </c>
      <c r="U14" s="86">
        <f t="shared" si="6"/>
        <v>7.2884472924250487E-2</v>
      </c>
      <c r="V14" s="87">
        <f>分析係数表!D17</f>
        <v>7.4732092498589961E-2</v>
      </c>
      <c r="W14" s="167">
        <f t="shared" si="7"/>
        <v>0</v>
      </c>
      <c r="X14" s="76">
        <f>分析係数表!E17</f>
        <v>6.9655950366610264E-2</v>
      </c>
      <c r="Y14" s="166">
        <f t="shared" si="8"/>
        <v>0</v>
      </c>
    </row>
    <row r="15" spans="1:25" x14ac:dyDescent="0.2">
      <c r="A15" s="6" t="s">
        <v>3</v>
      </c>
      <c r="B15" s="5" t="s">
        <v>31</v>
      </c>
      <c r="C15" s="90"/>
      <c r="D15" s="107">
        <f>投入係数表!AK15</f>
        <v>8.5616438356164379E-4</v>
      </c>
      <c r="E15" s="110">
        <f t="shared" si="9"/>
        <v>8.5616438356164379E-2</v>
      </c>
      <c r="F15" s="85">
        <f>分析係数表!C18</f>
        <v>0.51625386996904021</v>
      </c>
      <c r="G15" s="110">
        <f t="shared" si="0"/>
        <v>4.4199817634335635E-2</v>
      </c>
      <c r="H15" s="110">
        <v>8.4689181355693019E-2</v>
      </c>
      <c r="I15" s="110">
        <f t="shared" si="1"/>
        <v>8.4689181355693019E-2</v>
      </c>
      <c r="J15" s="85">
        <f>分析係数表!G18</f>
        <v>0.21552579365079366</v>
      </c>
      <c r="K15" s="111">
        <f t="shared" si="2"/>
        <v>1.8252703025321736E-2</v>
      </c>
      <c r="L15" s="79"/>
      <c r="M15" s="80"/>
      <c r="N15" s="81">
        <f>分析係数表!H18</f>
        <v>4.488582169107333E-4</v>
      </c>
      <c r="O15" s="82">
        <f t="shared" si="3"/>
        <v>1.5168647636532169E-2</v>
      </c>
      <c r="P15" s="76">
        <f>分析係数表!C18</f>
        <v>0.51625386996904021</v>
      </c>
      <c r="Q15" s="82">
        <f t="shared" si="4"/>
        <v>7.8308730445564682E-3</v>
      </c>
      <c r="R15" s="83">
        <v>2.5299618225340513E-2</v>
      </c>
      <c r="S15" s="84">
        <f t="shared" si="5"/>
        <v>0.10998879958103353</v>
      </c>
      <c r="T15" s="85">
        <f>分析係数表!F18</f>
        <v>0.45783730158730157</v>
      </c>
      <c r="U15" s="86">
        <f t="shared" si="6"/>
        <v>5.0356975205006912E-2</v>
      </c>
      <c r="V15" s="87">
        <f>分析係数表!D18</f>
        <v>4.1418650793650792E-2</v>
      </c>
      <c r="W15" s="167">
        <f t="shared" si="7"/>
        <v>0</v>
      </c>
      <c r="X15" s="76">
        <f>分析係数表!E18</f>
        <v>3.8690476190476192E-2</v>
      </c>
      <c r="Y15" s="166">
        <f t="shared" si="8"/>
        <v>0</v>
      </c>
    </row>
    <row r="16" spans="1:25" x14ac:dyDescent="0.2">
      <c r="A16" s="6" t="s">
        <v>4</v>
      </c>
      <c r="B16" s="5" t="s">
        <v>32</v>
      </c>
      <c r="C16" s="90"/>
      <c r="D16" s="107">
        <f>投入係数表!AK16</f>
        <v>0</v>
      </c>
      <c r="E16" s="110">
        <f t="shared" si="9"/>
        <v>0</v>
      </c>
      <c r="F16" s="85">
        <f>分析係数表!C19</f>
        <v>8.2563671984326903E-2</v>
      </c>
      <c r="G16" s="110">
        <f t="shared" si="0"/>
        <v>0</v>
      </c>
      <c r="H16" s="110">
        <v>5.5211350915473955E-3</v>
      </c>
      <c r="I16" s="110">
        <f t="shared" si="1"/>
        <v>5.5211350915473955E-3</v>
      </c>
      <c r="J16" s="85">
        <f>分析係数表!G19</f>
        <v>5.7971014492753624E-2</v>
      </c>
      <c r="K16" s="111">
        <f t="shared" si="2"/>
        <v>3.2006580240854469E-4</v>
      </c>
      <c r="L16" s="79"/>
      <c r="M16" s="80"/>
      <c r="N16" s="81">
        <f>分析係数表!H19</f>
        <v>-1.1221455422768333E-4</v>
      </c>
      <c r="O16" s="82">
        <f t="shared" si="3"/>
        <v>-3.7921619091330423E-3</v>
      </c>
      <c r="P16" s="76">
        <f>分析係数表!C19</f>
        <v>8.2563671984326903E-2</v>
      </c>
      <c r="Q16" s="82">
        <f t="shared" si="4"/>
        <v>-3.1309481197711937E-4</v>
      </c>
      <c r="R16" s="83">
        <v>2.3347627181563605E-3</v>
      </c>
      <c r="S16" s="84">
        <f t="shared" si="5"/>
        <v>7.855897809703756E-3</v>
      </c>
      <c r="T16" s="85">
        <f>分析係数表!F19</f>
        <v>0.2402745995423341</v>
      </c>
      <c r="U16" s="86">
        <f t="shared" si="6"/>
        <v>1.8875727002720696E-3</v>
      </c>
      <c r="V16" s="87">
        <f>分析係数表!D19</f>
        <v>4.6529366895499621E-2</v>
      </c>
      <c r="W16" s="167">
        <f t="shared" si="7"/>
        <v>0</v>
      </c>
      <c r="X16" s="76">
        <f>分析係数表!E19</f>
        <v>5.1106025934401222E-2</v>
      </c>
      <c r="Y16" s="166">
        <f t="shared" si="8"/>
        <v>0</v>
      </c>
    </row>
    <row r="17" spans="1:25" x14ac:dyDescent="0.2">
      <c r="A17" s="6" t="s">
        <v>5</v>
      </c>
      <c r="B17" s="5" t="s">
        <v>33</v>
      </c>
      <c r="C17" s="90"/>
      <c r="D17" s="107">
        <f>投入係数表!AK17</f>
        <v>0</v>
      </c>
      <c r="E17" s="110">
        <f t="shared" si="9"/>
        <v>0</v>
      </c>
      <c r="F17" s="85">
        <f>分析係数表!C20</f>
        <v>2.7239392352016778E-2</v>
      </c>
      <c r="G17" s="110">
        <f t="shared" si="0"/>
        <v>0</v>
      </c>
      <c r="H17" s="110">
        <v>3.0646767428971328E-3</v>
      </c>
      <c r="I17" s="110">
        <f t="shared" si="1"/>
        <v>3.0646767428971328E-3</v>
      </c>
      <c r="J17" s="85">
        <f>分析係数表!G20</f>
        <v>0.10507246376811594</v>
      </c>
      <c r="K17" s="111">
        <f t="shared" si="2"/>
        <v>3.2201313602904654E-4</v>
      </c>
      <c r="L17" s="79"/>
      <c r="M17" s="80"/>
      <c r="N17" s="81">
        <f>分析係数表!H20</f>
        <v>5.610727711384166E-4</v>
      </c>
      <c r="O17" s="82">
        <f t="shared" si="3"/>
        <v>1.896080954566521E-2</v>
      </c>
      <c r="P17" s="76">
        <f>分析係数表!C20</f>
        <v>2.7239392352016778E-2</v>
      </c>
      <c r="Q17" s="82">
        <f t="shared" si="4"/>
        <v>5.1648093052623965E-4</v>
      </c>
      <c r="R17" s="83">
        <v>1.7155294048955634E-3</v>
      </c>
      <c r="S17" s="84">
        <f t="shared" si="5"/>
        <v>4.780206147792696E-3</v>
      </c>
      <c r="T17" s="85">
        <f>分析係数表!F20</f>
        <v>0.2318840579710145</v>
      </c>
      <c r="U17" s="86">
        <f t="shared" si="6"/>
        <v>1.1084535994881615E-3</v>
      </c>
      <c r="V17" s="87">
        <f>分析係数表!D20</f>
        <v>0</v>
      </c>
      <c r="W17" s="167">
        <f t="shared" si="7"/>
        <v>0</v>
      </c>
      <c r="X17" s="76">
        <f>分析係数表!E20</f>
        <v>0</v>
      </c>
      <c r="Y17" s="166">
        <f t="shared" si="8"/>
        <v>0</v>
      </c>
    </row>
    <row r="18" spans="1:25" x14ac:dyDescent="0.2">
      <c r="A18" s="6" t="s">
        <v>6</v>
      </c>
      <c r="B18" s="5" t="s">
        <v>34</v>
      </c>
      <c r="C18" s="90"/>
      <c r="D18" s="107">
        <f>投入係数表!AK18</f>
        <v>2.5684931506849314E-3</v>
      </c>
      <c r="E18" s="110">
        <f t="shared" si="9"/>
        <v>0.25684931506849312</v>
      </c>
      <c r="F18" s="85">
        <f>分析係数表!C21</f>
        <v>0.24117205108940643</v>
      </c>
      <c r="G18" s="110">
        <f t="shared" si="0"/>
        <v>6.194487613597767E-2</v>
      </c>
      <c r="H18" s="110">
        <v>9.5972709524341657E-2</v>
      </c>
      <c r="I18" s="110">
        <f t="shared" si="1"/>
        <v>9.5972709524341657E-2</v>
      </c>
      <c r="J18" s="85">
        <f>分析係数表!G21</f>
        <v>0.28520236087689715</v>
      </c>
      <c r="K18" s="111">
        <f t="shared" si="2"/>
        <v>2.7371643336094913E-2</v>
      </c>
      <c r="L18" s="79"/>
      <c r="M18" s="80"/>
      <c r="N18" s="81">
        <f>分析係数表!H21</f>
        <v>9.4260225551254001E-4</v>
      </c>
      <c r="O18" s="82">
        <f t="shared" si="3"/>
        <v>3.1854160036717559E-2</v>
      </c>
      <c r="P18" s="76">
        <f>分析係数表!C21</f>
        <v>0.24117205108940643</v>
      </c>
      <c r="Q18" s="82">
        <f t="shared" si="4"/>
        <v>7.6823331117853756E-3</v>
      </c>
      <c r="R18" s="83">
        <v>2.2620619055571851E-2</v>
      </c>
      <c r="S18" s="84">
        <f t="shared" si="5"/>
        <v>0.1185933285799135</v>
      </c>
      <c r="T18" s="85">
        <f>分析係数表!F21</f>
        <v>0.42559021922428331</v>
      </c>
      <c r="U18" s="86">
        <f t="shared" si="6"/>
        <v>5.0472160708862852E-2</v>
      </c>
      <c r="V18" s="87">
        <f>分析係数表!D21</f>
        <v>8.8743676222596962E-2</v>
      </c>
      <c r="W18" s="167">
        <f t="shared" si="7"/>
        <v>0</v>
      </c>
      <c r="X18" s="76">
        <f>分析係数表!E21</f>
        <v>7.2512647554806076E-2</v>
      </c>
      <c r="Y18" s="166">
        <f t="shared" si="8"/>
        <v>0</v>
      </c>
    </row>
    <row r="19" spans="1:25" x14ac:dyDescent="0.2">
      <c r="A19" s="6" t="s">
        <v>7</v>
      </c>
      <c r="B19" s="5" t="s">
        <v>269</v>
      </c>
      <c r="C19" s="90"/>
      <c r="D19" s="107">
        <f>投入係数表!AK19</f>
        <v>0</v>
      </c>
      <c r="E19" s="110">
        <f t="shared" si="9"/>
        <v>0</v>
      </c>
      <c r="F19" s="85">
        <f>分析係数表!C22</f>
        <v>3.5323801513877262E-2</v>
      </c>
      <c r="G19" s="110">
        <f t="shared" si="0"/>
        <v>0</v>
      </c>
      <c r="H19" s="110">
        <v>1.7440162170633839E-3</v>
      </c>
      <c r="I19" s="110">
        <f t="shared" si="1"/>
        <v>1.7440162170633839E-3</v>
      </c>
      <c r="J19" s="85">
        <f>分析係数表!G22</f>
        <v>0.19469026548672566</v>
      </c>
      <c r="K19" s="111">
        <f t="shared" si="2"/>
        <v>3.395429803132252E-4</v>
      </c>
      <c r="L19" s="79"/>
      <c r="M19" s="80"/>
      <c r="N19" s="81">
        <f>分析係数表!H22</f>
        <v>4.4885821691073332E-5</v>
      </c>
      <c r="O19" s="82">
        <f t="shared" si="3"/>
        <v>1.516864763653217E-3</v>
      </c>
      <c r="P19" s="76">
        <f>分析係数表!C22</f>
        <v>3.5323801513877262E-2</v>
      </c>
      <c r="Q19" s="82">
        <f t="shared" si="4"/>
        <v>5.3581429834680579E-5</v>
      </c>
      <c r="R19" s="83">
        <v>6.5763912998954605E-4</v>
      </c>
      <c r="S19" s="84">
        <f t="shared" si="5"/>
        <v>2.4016553470529297E-3</v>
      </c>
      <c r="T19" s="85">
        <f>分析係数表!F22</f>
        <v>0.41199606686332352</v>
      </c>
      <c r="U19" s="86">
        <f t="shared" si="6"/>
        <v>9.8947255694707735E-4</v>
      </c>
      <c r="V19" s="87">
        <f>分析係数表!D22</f>
        <v>8.6529006882989187E-2</v>
      </c>
      <c r="W19" s="167">
        <f t="shared" si="7"/>
        <v>0</v>
      </c>
      <c r="X19" s="76">
        <f>分析係数表!E22</f>
        <v>8.9478859390363819E-2</v>
      </c>
      <c r="Y19" s="166">
        <f t="shared" si="8"/>
        <v>0</v>
      </c>
    </row>
    <row r="20" spans="1:25" x14ac:dyDescent="0.2">
      <c r="A20" s="6" t="s">
        <v>8</v>
      </c>
      <c r="B20" s="5" t="s">
        <v>270</v>
      </c>
      <c r="C20" s="90"/>
      <c r="D20" s="107">
        <f>投入係数表!AK20</f>
        <v>0</v>
      </c>
      <c r="E20" s="110">
        <f t="shared" si="9"/>
        <v>0</v>
      </c>
      <c r="F20" s="85">
        <f>分析係数表!C23</f>
        <v>0</v>
      </c>
      <c r="G20" s="110">
        <f t="shared" si="0"/>
        <v>0</v>
      </c>
      <c r="H20" s="110">
        <v>0</v>
      </c>
      <c r="I20" s="110">
        <f t="shared" si="1"/>
        <v>0</v>
      </c>
      <c r="J20" s="85">
        <f>分析係数表!G23</f>
        <v>0.21571476472560636</v>
      </c>
      <c r="K20" s="111">
        <f t="shared" si="2"/>
        <v>0</v>
      </c>
      <c r="L20" s="79"/>
      <c r="M20" s="80"/>
      <c r="N20" s="81">
        <f>分析係数表!H23</f>
        <v>2.2442910845536666E-5</v>
      </c>
      <c r="O20" s="82">
        <f t="shared" si="3"/>
        <v>7.5843238182660849E-4</v>
      </c>
      <c r="P20" s="76">
        <f>分析係数表!C23</f>
        <v>0</v>
      </c>
      <c r="Q20" s="82">
        <f t="shared" si="4"/>
        <v>0</v>
      </c>
      <c r="R20" s="83">
        <v>0</v>
      </c>
      <c r="S20" s="84">
        <f t="shared" si="5"/>
        <v>0</v>
      </c>
      <c r="T20" s="85">
        <f>分析係数表!F23</f>
        <v>0.43970045825416343</v>
      </c>
      <c r="U20" s="86">
        <f t="shared" si="6"/>
        <v>0</v>
      </c>
      <c r="V20" s="87">
        <f>分析係数表!D23</f>
        <v>2.7830557728847658E-2</v>
      </c>
      <c r="W20" s="167">
        <f t="shared" si="7"/>
        <v>0</v>
      </c>
      <c r="X20" s="76">
        <f>分析係数表!E23</f>
        <v>2.7159941879959765E-2</v>
      </c>
      <c r="Y20" s="166">
        <f t="shared" si="8"/>
        <v>0</v>
      </c>
    </row>
    <row r="21" spans="1:25" x14ac:dyDescent="0.2">
      <c r="A21" s="6" t="s">
        <v>9</v>
      </c>
      <c r="B21" s="5" t="s">
        <v>271</v>
      </c>
      <c r="C21" s="90"/>
      <c r="D21" s="107">
        <f>投入係数表!AK21</f>
        <v>0</v>
      </c>
      <c r="E21" s="110">
        <f t="shared" si="9"/>
        <v>0</v>
      </c>
      <c r="F21" s="85">
        <f>分析係数表!C24</f>
        <v>0.4951060358890701</v>
      </c>
      <c r="G21" s="110">
        <f t="shared" si="0"/>
        <v>0</v>
      </c>
      <c r="H21" s="110">
        <v>2.1233934297153995E-2</v>
      </c>
      <c r="I21" s="110">
        <f t="shared" si="1"/>
        <v>2.1233934297153995E-2</v>
      </c>
      <c r="J21" s="85">
        <f>分析係数表!G24</f>
        <v>0.20816733067729085</v>
      </c>
      <c r="K21" s="111">
        <f t="shared" si="2"/>
        <v>4.420211422415523E-3</v>
      </c>
      <c r="L21" s="79"/>
      <c r="M21" s="80"/>
      <c r="N21" s="81">
        <f>分析係数表!H24</f>
        <v>3.5908657352858665E-4</v>
      </c>
      <c r="O21" s="82">
        <f t="shared" si="3"/>
        <v>1.2134918109225736E-2</v>
      </c>
      <c r="P21" s="76">
        <f>分析係数表!C24</f>
        <v>0.4951060358890701</v>
      </c>
      <c r="Q21" s="82">
        <f t="shared" si="4"/>
        <v>6.0080712008972435E-3</v>
      </c>
      <c r="R21" s="83">
        <v>2.9465880474438492E-2</v>
      </c>
      <c r="S21" s="84">
        <f t="shared" si="5"/>
        <v>5.0699814771592487E-2</v>
      </c>
      <c r="T21" s="85">
        <f>分析係数表!F24</f>
        <v>0.39043824701195218</v>
      </c>
      <c r="U21" s="86">
        <f t="shared" si="6"/>
        <v>1.979514680325125E-2</v>
      </c>
      <c r="V21" s="87">
        <f>分析係数表!D24</f>
        <v>1.4940239043824702E-2</v>
      </c>
      <c r="W21" s="167">
        <f t="shared" si="7"/>
        <v>0</v>
      </c>
      <c r="X21" s="76">
        <f>分析係数表!E24</f>
        <v>1.0956175298804782E-2</v>
      </c>
      <c r="Y21" s="166">
        <f t="shared" si="8"/>
        <v>0</v>
      </c>
    </row>
    <row r="22" spans="1:25" x14ac:dyDescent="0.2">
      <c r="A22" s="6" t="s">
        <v>10</v>
      </c>
      <c r="B22" s="5" t="s">
        <v>272</v>
      </c>
      <c r="C22" s="90"/>
      <c r="D22" s="107">
        <f>投入係数表!AK22</f>
        <v>0</v>
      </c>
      <c r="E22" s="110">
        <f t="shared" si="9"/>
        <v>0</v>
      </c>
      <c r="F22" s="85">
        <f>分析係数表!C25</f>
        <v>2.1697016660209179E-2</v>
      </c>
      <c r="G22" s="110">
        <f t="shared" si="0"/>
        <v>0</v>
      </c>
      <c r="H22" s="110">
        <v>2.9984508680618418E-3</v>
      </c>
      <c r="I22" s="110">
        <f t="shared" si="1"/>
        <v>2.9984508680618418E-3</v>
      </c>
      <c r="J22" s="85">
        <f>分析係数表!G25</f>
        <v>0.19533527696793002</v>
      </c>
      <c r="K22" s="111">
        <f t="shared" si="2"/>
        <v>5.8570323078759002E-4</v>
      </c>
      <c r="L22" s="79"/>
      <c r="M22" s="80"/>
      <c r="N22" s="81">
        <f>分析係数表!H25</f>
        <v>5.2740840487011166E-4</v>
      </c>
      <c r="O22" s="82">
        <f t="shared" si="3"/>
        <v>1.78231609729253E-2</v>
      </c>
      <c r="P22" s="76">
        <f>分析係数表!C25</f>
        <v>2.1697016660209179E-2</v>
      </c>
      <c r="Q22" s="82">
        <f t="shared" si="4"/>
        <v>3.8670942056715028E-4</v>
      </c>
      <c r="R22" s="83">
        <v>3.108839583563085E-3</v>
      </c>
      <c r="S22" s="84">
        <f t="shared" si="5"/>
        <v>6.1072904516249263E-3</v>
      </c>
      <c r="T22" s="85">
        <f>分析係数表!F25</f>
        <v>0.34839650145772594</v>
      </c>
      <c r="U22" s="86">
        <f t="shared" si="6"/>
        <v>2.1277586267322993E-3</v>
      </c>
      <c r="V22" s="87">
        <f>分析係数表!D25</f>
        <v>0.22157434402332363</v>
      </c>
      <c r="W22" s="167">
        <f t="shared" si="7"/>
        <v>0</v>
      </c>
      <c r="X22" s="76">
        <f>分析係数表!E25</f>
        <v>0.11661807580174927</v>
      </c>
      <c r="Y22" s="166">
        <f t="shared" si="8"/>
        <v>0</v>
      </c>
    </row>
    <row r="23" spans="1:25" x14ac:dyDescent="0.2">
      <c r="A23" s="6" t="s">
        <v>11</v>
      </c>
      <c r="B23" s="5" t="s">
        <v>35</v>
      </c>
      <c r="C23" s="90"/>
      <c r="D23" s="107">
        <f>投入係数表!AK23</f>
        <v>0</v>
      </c>
      <c r="E23" s="110">
        <f t="shared" si="9"/>
        <v>0</v>
      </c>
      <c r="F23" s="85">
        <f>分析係数表!C26</f>
        <v>0.4020083102493075</v>
      </c>
      <c r="G23" s="110">
        <f t="shared" si="0"/>
        <v>0</v>
      </c>
      <c r="H23" s="110">
        <v>2.0695775121056102E-2</v>
      </c>
      <c r="I23" s="110">
        <f t="shared" si="1"/>
        <v>2.0695775121056102E-2</v>
      </c>
      <c r="J23" s="85">
        <f>分析係数表!G26</f>
        <v>0.19660602354380063</v>
      </c>
      <c r="K23" s="111">
        <f t="shared" si="2"/>
        <v>4.0689140507075595E-3</v>
      </c>
      <c r="L23" s="79"/>
      <c r="M23" s="80"/>
      <c r="N23" s="81">
        <f>分析係数表!H26</f>
        <v>1.0985804858890199E-2</v>
      </c>
      <c r="O23" s="82">
        <f t="shared" si="3"/>
        <v>0.37125265090412485</v>
      </c>
      <c r="P23" s="76">
        <f>分析係数表!C26</f>
        <v>0.4020083102493075</v>
      </c>
      <c r="Q23" s="82">
        <f t="shared" si="4"/>
        <v>0.14924665086554328</v>
      </c>
      <c r="R23" s="83">
        <v>0.16515879193277991</v>
      </c>
      <c r="S23" s="84">
        <f t="shared" si="5"/>
        <v>0.18585456705383602</v>
      </c>
      <c r="T23" s="85">
        <f>分析係数表!F26</f>
        <v>0.33374101819293683</v>
      </c>
      <c r="U23" s="86">
        <f t="shared" si="6"/>
        <v>6.2027292444354683E-2</v>
      </c>
      <c r="V23" s="87">
        <f>分析係数表!D26</f>
        <v>1.513530041278092E-2</v>
      </c>
      <c r="W23" s="167">
        <f t="shared" si="7"/>
        <v>0</v>
      </c>
      <c r="X23" s="76">
        <f>分析係数表!E26</f>
        <v>1.5288182235132243E-2</v>
      </c>
      <c r="Y23" s="166">
        <f t="shared" si="8"/>
        <v>0</v>
      </c>
    </row>
    <row r="24" spans="1:25" x14ac:dyDescent="0.2">
      <c r="A24" s="6" t="s">
        <v>12</v>
      </c>
      <c r="B24" s="5" t="s">
        <v>366</v>
      </c>
      <c r="C24" s="90"/>
      <c r="D24" s="107">
        <f>投入係数表!AK24</f>
        <v>0</v>
      </c>
      <c r="E24" s="110">
        <f t="shared" si="9"/>
        <v>0</v>
      </c>
      <c r="F24" s="85">
        <f>分析係数表!C27</f>
        <v>0.43829355002539361</v>
      </c>
      <c r="G24" s="110">
        <f t="shared" si="0"/>
        <v>0</v>
      </c>
      <c r="H24" s="110">
        <v>3.4269296444374964E-3</v>
      </c>
      <c r="I24" s="110">
        <f t="shared" si="1"/>
        <v>3.4269296444374964E-3</v>
      </c>
      <c r="J24" s="85">
        <f>分析係数表!G27</f>
        <v>0.17011899515204937</v>
      </c>
      <c r="K24" s="111">
        <f t="shared" si="2"/>
        <v>5.8298582756847669E-4</v>
      </c>
      <c r="L24" s="79"/>
      <c r="M24" s="80"/>
      <c r="N24" s="81">
        <f>分析係数表!H27</f>
        <v>1.1098019413117881E-2</v>
      </c>
      <c r="O24" s="82">
        <f t="shared" si="3"/>
        <v>0.37504481281325786</v>
      </c>
      <c r="P24" s="76">
        <f>分析係数表!C27</f>
        <v>0.43829355002539361</v>
      </c>
      <c r="Q24" s="82">
        <f t="shared" si="4"/>
        <v>0.16437972242653201</v>
      </c>
      <c r="R24" s="83">
        <v>0.16821493770275936</v>
      </c>
      <c r="S24" s="84">
        <f t="shared" si="5"/>
        <v>0.17164186734719686</v>
      </c>
      <c r="T24" s="85">
        <f>分析係数表!F27</f>
        <v>0.31996474217717058</v>
      </c>
      <c r="U24" s="86">
        <f t="shared" si="6"/>
        <v>5.4919345832553958E-2</v>
      </c>
      <c r="V24" s="87">
        <f>分析係数表!D27</f>
        <v>4.2309387395328336E-2</v>
      </c>
      <c r="W24" s="167">
        <f t="shared" si="7"/>
        <v>0</v>
      </c>
      <c r="X24" s="76">
        <f>分析係数表!E27</f>
        <v>4.9360951961216398E-2</v>
      </c>
      <c r="Y24" s="166">
        <f t="shared" si="8"/>
        <v>0</v>
      </c>
    </row>
    <row r="25" spans="1:25" x14ac:dyDescent="0.2">
      <c r="A25" s="6" t="s">
        <v>13</v>
      </c>
      <c r="B25" s="5" t="s">
        <v>192</v>
      </c>
      <c r="C25" s="90"/>
      <c r="D25" s="107">
        <f>投入係数表!AK25</f>
        <v>0</v>
      </c>
      <c r="E25" s="110">
        <f t="shared" si="9"/>
        <v>0</v>
      </c>
      <c r="F25" s="85">
        <f>分析係数表!C28</f>
        <v>5.3001622498647927E-2</v>
      </c>
      <c r="G25" s="110">
        <f t="shared" si="0"/>
        <v>0</v>
      </c>
      <c r="H25" s="110">
        <v>7.8398321799305216E-3</v>
      </c>
      <c r="I25" s="110">
        <f t="shared" si="1"/>
        <v>7.8398321799305216E-3</v>
      </c>
      <c r="J25" s="85">
        <f>分析係数表!G28</f>
        <v>0.12481857764876633</v>
      </c>
      <c r="K25" s="111">
        <f t="shared" si="2"/>
        <v>9.7855670170395492E-4</v>
      </c>
      <c r="L25" s="79"/>
      <c r="M25" s="80"/>
      <c r="N25" s="81">
        <f>分析係数表!H28</f>
        <v>2.0793356898389723E-2</v>
      </c>
      <c r="O25" s="82">
        <f t="shared" si="3"/>
        <v>0.70268760176235279</v>
      </c>
      <c r="P25" s="76">
        <f>分析係数表!C28</f>
        <v>5.3001622498647927E-2</v>
      </c>
      <c r="Q25" s="82">
        <f t="shared" si="4"/>
        <v>3.7243583003088471E-2</v>
      </c>
      <c r="R25" s="83">
        <v>4.0327831402002925E-2</v>
      </c>
      <c r="S25" s="84">
        <f t="shared" si="5"/>
        <v>4.8167663581933445E-2</v>
      </c>
      <c r="T25" s="85">
        <f>分析係数表!F28</f>
        <v>0.21335268505079827</v>
      </c>
      <c r="U25" s="86">
        <f t="shared" si="6"/>
        <v>1.0276700357829053E-2</v>
      </c>
      <c r="V25" s="87">
        <f>分析係数表!D28</f>
        <v>0.1204644412191582</v>
      </c>
      <c r="W25" s="167">
        <f t="shared" si="7"/>
        <v>0</v>
      </c>
      <c r="X25" s="76">
        <f>分析係数表!E28</f>
        <v>0.11683599419448476</v>
      </c>
      <c r="Y25" s="166">
        <f t="shared" si="8"/>
        <v>0</v>
      </c>
    </row>
    <row r="26" spans="1:25" x14ac:dyDescent="0.2">
      <c r="A26" s="6" t="s">
        <v>14</v>
      </c>
      <c r="B26" s="5" t="s">
        <v>50</v>
      </c>
      <c r="C26" s="90"/>
      <c r="D26" s="107">
        <f>投入係数表!AK26</f>
        <v>5.0513698630136987E-2</v>
      </c>
      <c r="E26" s="110">
        <f t="shared" si="9"/>
        <v>5.0513698630136989</v>
      </c>
      <c r="F26" s="85">
        <f>分析係数表!C29</f>
        <v>0.65190409026798313</v>
      </c>
      <c r="G26" s="110">
        <f t="shared" si="0"/>
        <v>3.2930086751550518</v>
      </c>
      <c r="H26" s="110">
        <v>3.644806803302084</v>
      </c>
      <c r="I26" s="110">
        <f t="shared" si="1"/>
        <v>3.644806803302084</v>
      </c>
      <c r="J26" s="85">
        <f>分析係数表!G29</f>
        <v>0.25912644337660473</v>
      </c>
      <c r="K26" s="111">
        <f t="shared" si="2"/>
        <v>0.94446582373452115</v>
      </c>
      <c r="L26" s="79"/>
      <c r="M26" s="80"/>
      <c r="N26" s="81">
        <f>分析係数表!H29</f>
        <v>1.0054424058800426E-2</v>
      </c>
      <c r="O26" s="82">
        <f t="shared" si="3"/>
        <v>0.33977770705832055</v>
      </c>
      <c r="P26" s="76">
        <f>分析係数表!C29</f>
        <v>0.65190409026798313</v>
      </c>
      <c r="Q26" s="82">
        <f t="shared" si="4"/>
        <v>0.22150247701319573</v>
      </c>
      <c r="R26" s="83">
        <v>0.37766386424113468</v>
      </c>
      <c r="S26" s="84">
        <f t="shared" si="5"/>
        <v>4.0224706675432182</v>
      </c>
      <c r="T26" s="85">
        <f>分析係数表!F29</f>
        <v>0.37595926271247221</v>
      </c>
      <c r="U26" s="86">
        <f t="shared" si="6"/>
        <v>1.5122851064520944</v>
      </c>
      <c r="V26" s="87">
        <f>分析係数表!D29</f>
        <v>5.8165387649716703E-2</v>
      </c>
      <c r="W26" s="167">
        <f t="shared" si="7"/>
        <v>0</v>
      </c>
      <c r="X26" s="76">
        <f>分析係数表!E29</f>
        <v>4.2817184250161372E-2</v>
      </c>
      <c r="Y26" s="166">
        <f t="shared" si="8"/>
        <v>0</v>
      </c>
    </row>
    <row r="27" spans="1:25" x14ac:dyDescent="0.2">
      <c r="A27" s="6" t="s">
        <v>15</v>
      </c>
      <c r="B27" s="5" t="s">
        <v>36</v>
      </c>
      <c r="C27" s="90"/>
      <c r="D27" s="107">
        <f>投入係数表!AK27</f>
        <v>1.7123287671232876E-3</v>
      </c>
      <c r="E27" s="110">
        <f t="shared" si="9"/>
        <v>0.17123287671232876</v>
      </c>
      <c r="F27" s="85">
        <f>分析係数表!C30</f>
        <v>1</v>
      </c>
      <c r="G27" s="110">
        <f t="shared" si="0"/>
        <v>0.17123287671232876</v>
      </c>
      <c r="H27" s="110">
        <v>0.22600704809464198</v>
      </c>
      <c r="I27" s="110">
        <f t="shared" si="1"/>
        <v>0.22600704809464198</v>
      </c>
      <c r="J27" s="85">
        <f>分析係数表!G30</f>
        <v>0.34475873544093177</v>
      </c>
      <c r="K27" s="111">
        <f t="shared" si="2"/>
        <v>7.7917904101846611E-2</v>
      </c>
      <c r="L27" s="79"/>
      <c r="M27" s="80"/>
      <c r="N27" s="81">
        <f>分析係数表!H30</f>
        <v>0</v>
      </c>
      <c r="O27" s="82">
        <f t="shared" si="3"/>
        <v>0</v>
      </c>
      <c r="P27" s="76">
        <f>分析係数表!C30</f>
        <v>1</v>
      </c>
      <c r="Q27" s="82">
        <f t="shared" si="4"/>
        <v>0</v>
      </c>
      <c r="R27" s="83">
        <v>8.3243806010847785E-2</v>
      </c>
      <c r="S27" s="84">
        <f t="shared" si="5"/>
        <v>0.30925085410548975</v>
      </c>
      <c r="T27" s="85">
        <f>分析係数表!F30</f>
        <v>0.43948973932334995</v>
      </c>
      <c r="U27" s="86">
        <f t="shared" si="6"/>
        <v>0.13591257725634501</v>
      </c>
      <c r="V27" s="87">
        <f>分析係数表!D30</f>
        <v>0.13666112035496394</v>
      </c>
      <c r="W27" s="167">
        <f t="shared" si="7"/>
        <v>0</v>
      </c>
      <c r="X27" s="76">
        <f>分析係数表!E30</f>
        <v>8.1752634498058793E-2</v>
      </c>
      <c r="Y27" s="166">
        <f t="shared" si="8"/>
        <v>0</v>
      </c>
    </row>
    <row r="28" spans="1:25" x14ac:dyDescent="0.2">
      <c r="A28" s="6" t="s">
        <v>16</v>
      </c>
      <c r="B28" s="5" t="s">
        <v>193</v>
      </c>
      <c r="C28" s="90"/>
      <c r="D28" s="107">
        <f>投入係数表!AK28</f>
        <v>4.2808219178082189E-3</v>
      </c>
      <c r="E28" s="110">
        <f t="shared" si="9"/>
        <v>0.42808219178082191</v>
      </c>
      <c r="F28" s="85">
        <f>分析係数表!C31</f>
        <v>0.24163027656477443</v>
      </c>
      <c r="G28" s="110">
        <f t="shared" si="0"/>
        <v>0.1034376183924548</v>
      </c>
      <c r="H28" s="110">
        <v>0.15362534973904021</v>
      </c>
      <c r="I28" s="110">
        <f t="shared" si="1"/>
        <v>0.15362534973904021</v>
      </c>
      <c r="J28" s="85">
        <f>分析係数表!G31</f>
        <v>7.02247191011236E-2</v>
      </c>
      <c r="K28" s="111">
        <f t="shared" si="2"/>
        <v>1.0788297032235971E-2</v>
      </c>
      <c r="L28" s="79"/>
      <c r="M28" s="80"/>
      <c r="N28" s="81">
        <f>分析係数表!H31</f>
        <v>2.3138641081748304E-2</v>
      </c>
      <c r="O28" s="82">
        <f t="shared" si="3"/>
        <v>0.78194378566323341</v>
      </c>
      <c r="P28" s="76">
        <f>分析係数表!C31</f>
        <v>0.24163027656477443</v>
      </c>
      <c r="Q28" s="82">
        <f t="shared" si="4"/>
        <v>0.18894129318791378</v>
      </c>
      <c r="R28" s="83">
        <v>0.24986706861977404</v>
      </c>
      <c r="S28" s="84">
        <f t="shared" si="5"/>
        <v>0.40349241835881422</v>
      </c>
      <c r="T28" s="85">
        <f>分析係数表!F31</f>
        <v>0.24349497338852749</v>
      </c>
      <c r="U28" s="86">
        <f t="shared" si="6"/>
        <v>9.8248375670752064E-2</v>
      </c>
      <c r="V28" s="87">
        <f>分析係数表!D31</f>
        <v>2.9568302779420464E-4</v>
      </c>
      <c r="W28" s="167">
        <f t="shared" si="7"/>
        <v>0</v>
      </c>
      <c r="X28" s="76">
        <f>分析係数表!E31</f>
        <v>2.9568302779420464E-4</v>
      </c>
      <c r="Y28" s="166">
        <f t="shared" si="8"/>
        <v>0</v>
      </c>
    </row>
    <row r="29" spans="1:25" x14ac:dyDescent="0.2">
      <c r="A29" s="6" t="s">
        <v>17</v>
      </c>
      <c r="B29" s="5" t="s">
        <v>273</v>
      </c>
      <c r="C29" s="90"/>
      <c r="D29" s="107">
        <f>投入係数表!AK29</f>
        <v>2.5684931506849314E-3</v>
      </c>
      <c r="E29" s="110">
        <f t="shared" si="9"/>
        <v>0.25684931506849312</v>
      </c>
      <c r="F29" s="85">
        <f>分析係数表!C32</f>
        <v>0.66123499142367059</v>
      </c>
      <c r="G29" s="110">
        <f t="shared" si="0"/>
        <v>0.16983775464649073</v>
      </c>
      <c r="H29" s="110">
        <v>0.1971333643993558</v>
      </c>
      <c r="I29" s="110">
        <f t="shared" si="1"/>
        <v>0.1971333643993558</v>
      </c>
      <c r="J29" s="85">
        <f>分析係数表!G32</f>
        <v>0.1404639175257732</v>
      </c>
      <c r="K29" s="111">
        <f t="shared" si="2"/>
        <v>2.7690124638569309E-2</v>
      </c>
      <c r="L29" s="79"/>
      <c r="M29" s="80"/>
      <c r="N29" s="81">
        <f>分析係数表!H32</f>
        <v>6.5982157885877794E-3</v>
      </c>
      <c r="O29" s="82">
        <f t="shared" si="3"/>
        <v>0.22297912025702288</v>
      </c>
      <c r="P29" s="76">
        <f>分析係数表!C32</f>
        <v>0.66123499142367059</v>
      </c>
      <c r="Q29" s="82">
        <f t="shared" si="4"/>
        <v>0.14744159667081014</v>
      </c>
      <c r="R29" s="83">
        <v>0.19397413257174986</v>
      </c>
      <c r="S29" s="84">
        <f t="shared" si="5"/>
        <v>0.39110749697110569</v>
      </c>
      <c r="T29" s="85">
        <f>分析係数表!F32</f>
        <v>0.47938144329896909</v>
      </c>
      <c r="U29" s="86">
        <f t="shared" si="6"/>
        <v>0.18748967638305583</v>
      </c>
      <c r="V29" s="87">
        <f>分析係数表!D32</f>
        <v>7.7319587628865982E-3</v>
      </c>
      <c r="W29" s="167">
        <f t="shared" si="7"/>
        <v>0</v>
      </c>
      <c r="X29" s="76">
        <f>分析係数表!E32</f>
        <v>1.1597938144329897E-2</v>
      </c>
      <c r="Y29" s="166">
        <f t="shared" si="8"/>
        <v>0</v>
      </c>
    </row>
    <row r="30" spans="1:25" x14ac:dyDescent="0.2">
      <c r="A30" s="6" t="s">
        <v>18</v>
      </c>
      <c r="B30" s="5" t="s">
        <v>274</v>
      </c>
      <c r="C30" s="90"/>
      <c r="D30" s="107">
        <f>投入係数表!AK30</f>
        <v>0</v>
      </c>
      <c r="E30" s="110">
        <f t="shared" si="9"/>
        <v>0</v>
      </c>
      <c r="F30" s="85">
        <f>分析係数表!C33</f>
        <v>1</v>
      </c>
      <c r="G30" s="110">
        <f t="shared" si="0"/>
        <v>0</v>
      </c>
      <c r="H30" s="110">
        <v>3.7439322789576554E-2</v>
      </c>
      <c r="I30" s="110">
        <f t="shared" si="1"/>
        <v>3.7439322789576554E-2</v>
      </c>
      <c r="J30" s="85">
        <f>分析係数表!G33</f>
        <v>0.50865580448065173</v>
      </c>
      <c r="K30" s="111">
        <f t="shared" si="2"/>
        <v>1.9043728852742862E-2</v>
      </c>
      <c r="L30" s="79"/>
      <c r="M30" s="80"/>
      <c r="N30" s="81">
        <f>分析係数表!H33</f>
        <v>9.7626662178084496E-4</v>
      </c>
      <c r="O30" s="82">
        <f t="shared" si="3"/>
        <v>3.2991808609457468E-2</v>
      </c>
      <c r="P30" s="76">
        <f>分析係数表!C33</f>
        <v>1</v>
      </c>
      <c r="Q30" s="82">
        <f t="shared" si="4"/>
        <v>3.2991808609457468E-2</v>
      </c>
      <c r="R30" s="83">
        <v>0.12500049538966143</v>
      </c>
      <c r="S30" s="84">
        <f t="shared" si="5"/>
        <v>0.16243981817923797</v>
      </c>
      <c r="T30" s="85">
        <f>分析係数表!F33</f>
        <v>0.64307535641547864</v>
      </c>
      <c r="U30" s="86">
        <f t="shared" si="6"/>
        <v>0.104461043971679</v>
      </c>
      <c r="V30" s="87">
        <f>分析係数表!D33</f>
        <v>3.4623217922606926E-2</v>
      </c>
      <c r="W30" s="167">
        <f t="shared" si="7"/>
        <v>0</v>
      </c>
      <c r="X30" s="76">
        <f>分析係数表!E33</f>
        <v>3.0549898167006109E-2</v>
      </c>
      <c r="Y30" s="166">
        <f t="shared" si="8"/>
        <v>0</v>
      </c>
    </row>
    <row r="31" spans="1:25" x14ac:dyDescent="0.2">
      <c r="A31" s="6" t="s">
        <v>19</v>
      </c>
      <c r="B31" s="5" t="s">
        <v>275</v>
      </c>
      <c r="C31" s="90"/>
      <c r="D31" s="107">
        <f>投入係数表!AK31</f>
        <v>4.1095890410958902E-2</v>
      </c>
      <c r="E31" s="110">
        <f t="shared" si="9"/>
        <v>4.10958904109589</v>
      </c>
      <c r="F31" s="85">
        <f>分析係数表!C34</f>
        <v>0.39190090916673614</v>
      </c>
      <c r="G31" s="110">
        <f t="shared" si="0"/>
        <v>1.6105516815071346</v>
      </c>
      <c r="H31" s="110">
        <v>1.8812769786833397</v>
      </c>
      <c r="I31" s="110">
        <f t="shared" si="1"/>
        <v>1.8812769786833397</v>
      </c>
      <c r="J31" s="85">
        <f>分析係数表!G34</f>
        <v>0.42497247587591475</v>
      </c>
      <c r="K31" s="111">
        <f t="shared" si="2"/>
        <v>0.79949093543941929</v>
      </c>
      <c r="L31" s="79"/>
      <c r="M31" s="80"/>
      <c r="N31" s="81">
        <f>分析係数表!H34</f>
        <v>0.16350782696515739</v>
      </c>
      <c r="O31" s="82">
        <f t="shared" si="3"/>
        <v>5.5255591177977568</v>
      </c>
      <c r="P31" s="76">
        <f>分析係数表!C34</f>
        <v>0.39190090916673614</v>
      </c>
      <c r="Q31" s="82">
        <f t="shared" si="4"/>
        <v>2.1654716419194893</v>
      </c>
      <c r="R31" s="83">
        <v>2.3994647328162881</v>
      </c>
      <c r="S31" s="84">
        <f t="shared" si="5"/>
        <v>4.280741711499628</v>
      </c>
      <c r="T31" s="85">
        <f>分析係数表!F34</f>
        <v>0.69697558448287023</v>
      </c>
      <c r="U31" s="86">
        <f t="shared" si="6"/>
        <v>2.9835724563926553</v>
      </c>
      <c r="V31" s="87">
        <f>分析係数表!D34</f>
        <v>0.24415517129719577</v>
      </c>
      <c r="W31" s="167">
        <f t="shared" si="7"/>
        <v>1</v>
      </c>
      <c r="X31" s="76">
        <f>分析係数表!E34</f>
        <v>0.16831811411178033</v>
      </c>
      <c r="Y31" s="166">
        <f t="shared" si="8"/>
        <v>1</v>
      </c>
    </row>
    <row r="32" spans="1:25" x14ac:dyDescent="0.2">
      <c r="A32" s="6" t="s">
        <v>20</v>
      </c>
      <c r="B32" s="5" t="s">
        <v>37</v>
      </c>
      <c r="C32" s="90"/>
      <c r="D32" s="107">
        <f>投入係数表!AK32</f>
        <v>2.6541095890410957E-2</v>
      </c>
      <c r="E32" s="110">
        <f t="shared" si="9"/>
        <v>2.654109589041096</v>
      </c>
      <c r="F32" s="85">
        <f>分析係数表!C35</f>
        <v>0.83185840707964598</v>
      </c>
      <c r="G32" s="110">
        <f t="shared" si="0"/>
        <v>2.2078433749545399</v>
      </c>
      <c r="H32" s="110">
        <v>2.5268276357027615</v>
      </c>
      <c r="I32" s="110">
        <f t="shared" si="1"/>
        <v>2.5268276357027615</v>
      </c>
      <c r="J32" s="85">
        <f>分析係数表!G35</f>
        <v>0.3136968085106383</v>
      </c>
      <c r="K32" s="111">
        <f t="shared" si="2"/>
        <v>0.79265776497643814</v>
      </c>
      <c r="L32" s="79"/>
      <c r="M32" s="80"/>
      <c r="N32" s="81">
        <f>分析係数表!H35</f>
        <v>6.1560904449307077E-2</v>
      </c>
      <c r="O32" s="82">
        <f t="shared" si="3"/>
        <v>2.0803800233503873</v>
      </c>
      <c r="P32" s="76">
        <f>分析係数表!C35</f>
        <v>0.83185840707964598</v>
      </c>
      <c r="Q32" s="82">
        <f t="shared" si="4"/>
        <v>1.7305816123445699</v>
      </c>
      <c r="R32" s="83">
        <v>2.1428610662710921</v>
      </c>
      <c r="S32" s="84">
        <f t="shared" si="5"/>
        <v>4.669688701973854</v>
      </c>
      <c r="T32" s="85">
        <f>分析係数表!F35</f>
        <v>0.6388297872340426</v>
      </c>
      <c r="U32" s="86">
        <f t="shared" si="6"/>
        <v>2.9831362399311696</v>
      </c>
      <c r="V32" s="87">
        <f>分析係数表!D35</f>
        <v>5.8377659574468083E-2</v>
      </c>
      <c r="W32" s="167">
        <f t="shared" si="7"/>
        <v>0</v>
      </c>
      <c r="X32" s="76">
        <f>分析係数表!E35</f>
        <v>5.1994680851063832E-2</v>
      </c>
      <c r="Y32" s="166">
        <f t="shared" si="8"/>
        <v>0</v>
      </c>
    </row>
    <row r="33" spans="1:25" x14ac:dyDescent="0.2">
      <c r="A33" s="6" t="s">
        <v>21</v>
      </c>
      <c r="B33" s="5" t="s">
        <v>38</v>
      </c>
      <c r="C33" s="90"/>
      <c r="D33" s="107">
        <f>投入係数表!AK33</f>
        <v>1.5410958904109588E-2</v>
      </c>
      <c r="E33" s="110">
        <f t="shared" si="9"/>
        <v>1.5410958904109588</v>
      </c>
      <c r="F33" s="85">
        <f>分析係数表!C36</f>
        <v>0.68845717526942707</v>
      </c>
      <c r="G33" s="110">
        <f t="shared" si="0"/>
        <v>1.0609785235316513</v>
      </c>
      <c r="H33" s="110">
        <v>1.1961171848699095</v>
      </c>
      <c r="I33" s="110">
        <f t="shared" si="1"/>
        <v>1.1961171848699095</v>
      </c>
      <c r="J33" s="85">
        <f>分析係数表!G36</f>
        <v>1.8590797041906328E-2</v>
      </c>
      <c r="K33" s="111">
        <f t="shared" si="2"/>
        <v>2.2236771822252838E-2</v>
      </c>
      <c r="L33" s="79"/>
      <c r="M33" s="80"/>
      <c r="N33" s="81">
        <f>分析係数表!H36</f>
        <v>0.13660999831678169</v>
      </c>
      <c r="O33" s="82">
        <f t="shared" si="3"/>
        <v>4.6165779081785656</v>
      </c>
      <c r="P33" s="76">
        <f>分析係数表!C36</f>
        <v>0.68845717526942707</v>
      </c>
      <c r="Q33" s="82">
        <f t="shared" si="4"/>
        <v>3.1783161860758558</v>
      </c>
      <c r="R33" s="83">
        <v>3.3748906098901164</v>
      </c>
      <c r="S33" s="84">
        <f t="shared" si="5"/>
        <v>4.5710077947600256</v>
      </c>
      <c r="T33" s="85">
        <f>分析係数表!F36</f>
        <v>0.88331963845521777</v>
      </c>
      <c r="U33" s="86">
        <f t="shared" si="6"/>
        <v>4.0376609526434084</v>
      </c>
      <c r="V33" s="87">
        <f>分析係数表!D36</f>
        <v>1.4071487263763352E-2</v>
      </c>
      <c r="W33" s="167">
        <f t="shared" si="7"/>
        <v>0</v>
      </c>
      <c r="X33" s="76">
        <f>分析係数表!E36</f>
        <v>2.8759244042728021E-3</v>
      </c>
      <c r="Y33" s="166">
        <f t="shared" si="8"/>
        <v>0</v>
      </c>
    </row>
    <row r="34" spans="1:25" x14ac:dyDescent="0.2">
      <c r="A34" s="6" t="s">
        <v>22</v>
      </c>
      <c r="B34" s="5" t="s">
        <v>378</v>
      </c>
      <c r="C34" s="90"/>
      <c r="D34" s="107">
        <f>投入係数表!AK34</f>
        <v>2.5684931506849314E-2</v>
      </c>
      <c r="E34" s="110">
        <f t="shared" si="9"/>
        <v>2.5684931506849313</v>
      </c>
      <c r="F34" s="85">
        <f>分析係数表!C37</f>
        <v>0.39828932688731866</v>
      </c>
      <c r="G34" s="110">
        <f t="shared" si="0"/>
        <v>1.0230034081009896</v>
      </c>
      <c r="H34" s="110">
        <v>1.3857894896870981</v>
      </c>
      <c r="I34" s="110">
        <f t="shared" si="1"/>
        <v>1.3857894896870981</v>
      </c>
      <c r="J34" s="85">
        <f>分析係数表!G37</f>
        <v>0.48125081095108341</v>
      </c>
      <c r="K34" s="111">
        <f t="shared" si="2"/>
        <v>0.66691231571940401</v>
      </c>
      <c r="L34" s="79"/>
      <c r="M34" s="80"/>
      <c r="N34" s="81">
        <f>分析係数表!H37</f>
        <v>4.901531728665208E-2</v>
      </c>
      <c r="O34" s="82">
        <f t="shared" si="3"/>
        <v>1.6564163219093129</v>
      </c>
      <c r="P34" s="76">
        <f>分析係数表!C37</f>
        <v>0.39828932688731866</v>
      </c>
      <c r="Q34" s="82">
        <f t="shared" si="4"/>
        <v>0.65973294189842835</v>
      </c>
      <c r="R34" s="83">
        <v>0.86876979045303548</v>
      </c>
      <c r="S34" s="84">
        <f t="shared" si="5"/>
        <v>2.2545592801401337</v>
      </c>
      <c r="T34" s="85">
        <f>分析係数表!F37</f>
        <v>0.71272868820552748</v>
      </c>
      <c r="U34" s="86">
        <f t="shared" si="6"/>
        <v>1.6068890782158758</v>
      </c>
      <c r="V34" s="87">
        <f>分析係数表!D37</f>
        <v>0.1296224211755547</v>
      </c>
      <c r="W34" s="167">
        <f t="shared" si="7"/>
        <v>0</v>
      </c>
      <c r="X34" s="76">
        <f>分析係数表!E37</f>
        <v>0.11794472557415336</v>
      </c>
      <c r="Y34" s="166">
        <f t="shared" si="8"/>
        <v>0</v>
      </c>
    </row>
    <row r="35" spans="1:25" x14ac:dyDescent="0.2">
      <c r="A35" s="6" t="s">
        <v>23</v>
      </c>
      <c r="B35" s="5" t="s">
        <v>194</v>
      </c>
      <c r="C35" s="90"/>
      <c r="D35" s="107">
        <f>投入係数表!AK35</f>
        <v>7.3630136986301373E-2</v>
      </c>
      <c r="E35" s="110">
        <f t="shared" si="9"/>
        <v>7.3630136986301373</v>
      </c>
      <c r="F35" s="85">
        <f>分析係数表!C38</f>
        <v>3.6824877250409171E-2</v>
      </c>
      <c r="G35" s="110">
        <f t="shared" si="0"/>
        <v>0.27114207564513604</v>
      </c>
      <c r="H35" s="110">
        <v>0.29011918923950269</v>
      </c>
      <c r="I35" s="110">
        <f t="shared" si="1"/>
        <v>0.29011918923950269</v>
      </c>
      <c r="J35" s="85">
        <f>分析係数表!G38</f>
        <v>0.29439252336448596</v>
      </c>
      <c r="K35" s="111">
        <f t="shared" si="2"/>
        <v>8.5408920196676022E-2</v>
      </c>
      <c r="L35" s="79"/>
      <c r="M35" s="80"/>
      <c r="N35" s="81">
        <f>分析係数表!H38</f>
        <v>4.3572911406609439E-2</v>
      </c>
      <c r="O35" s="82">
        <f t="shared" si="3"/>
        <v>1.4724964693163605</v>
      </c>
      <c r="P35" s="76">
        <f>分析係数表!C38</f>
        <v>3.6824877250409171E-2</v>
      </c>
      <c r="Q35" s="82">
        <f t="shared" si="4"/>
        <v>5.4224501734235868E-2</v>
      </c>
      <c r="R35" s="83">
        <v>7.4273418625396215E-2</v>
      </c>
      <c r="S35" s="84">
        <f t="shared" si="5"/>
        <v>0.36439260786489891</v>
      </c>
      <c r="T35" s="85">
        <f>分析係数表!F38</f>
        <v>0.48598130841121495</v>
      </c>
      <c r="U35" s="86">
        <f t="shared" si="6"/>
        <v>0.17708799634555836</v>
      </c>
      <c r="V35" s="87">
        <f>分析係数表!D38</f>
        <v>0.13551401869158877</v>
      </c>
      <c r="W35" s="167">
        <f t="shared" si="7"/>
        <v>0</v>
      </c>
      <c r="X35" s="76">
        <f>分析係数表!E38</f>
        <v>0.13317757009345793</v>
      </c>
      <c r="Y35" s="166">
        <f t="shared" si="8"/>
        <v>0</v>
      </c>
    </row>
    <row r="36" spans="1:25" x14ac:dyDescent="0.2">
      <c r="A36" s="6" t="s">
        <v>24</v>
      </c>
      <c r="B36" s="5" t="s">
        <v>39</v>
      </c>
      <c r="C36" s="90"/>
      <c r="D36" s="107">
        <f>投入係数表!AK36</f>
        <v>0</v>
      </c>
      <c r="E36" s="110">
        <f t="shared" si="9"/>
        <v>0</v>
      </c>
      <c r="F36" s="85">
        <f>分析係数表!C39</f>
        <v>1</v>
      </c>
      <c r="G36" s="110">
        <f t="shared" si="0"/>
        <v>0</v>
      </c>
      <c r="H36" s="110">
        <v>0.19801620421328581</v>
      </c>
      <c r="I36" s="110">
        <f t="shared" si="1"/>
        <v>0.19801620421328581</v>
      </c>
      <c r="J36" s="85">
        <f>分析係数表!G39</f>
        <v>0.34897511924713165</v>
      </c>
      <c r="K36" s="111">
        <f t="shared" si="2"/>
        <v>6.9102728478195791E-2</v>
      </c>
      <c r="L36" s="79"/>
      <c r="M36" s="80"/>
      <c r="N36" s="81">
        <f>分析係数表!H39</f>
        <v>3.8938450317006117E-3</v>
      </c>
      <c r="O36" s="82">
        <f t="shared" si="3"/>
        <v>0.13158801824691657</v>
      </c>
      <c r="P36" s="76">
        <f>分析係数表!C39</f>
        <v>1</v>
      </c>
      <c r="Q36" s="82">
        <f t="shared" si="4"/>
        <v>0.13158801824691657</v>
      </c>
      <c r="R36" s="83">
        <v>0.5169515525872419</v>
      </c>
      <c r="S36" s="84">
        <f t="shared" si="5"/>
        <v>0.71496775680052771</v>
      </c>
      <c r="T36" s="85">
        <f>分析係数表!F39</f>
        <v>0.69949722830991368</v>
      </c>
      <c r="U36" s="86">
        <f t="shared" si="6"/>
        <v>0.50011796421292554</v>
      </c>
      <c r="V36" s="87">
        <f>分析係数表!D39</f>
        <v>6.7165141162820671E-2</v>
      </c>
      <c r="W36" s="167">
        <f t="shared" si="7"/>
        <v>0</v>
      </c>
      <c r="X36" s="76">
        <f>分析係数表!E39</f>
        <v>8.4826608224829181E-2</v>
      </c>
      <c r="Y36" s="166">
        <f t="shared" si="8"/>
        <v>0</v>
      </c>
    </row>
    <row r="37" spans="1:25" x14ac:dyDescent="0.2">
      <c r="A37" s="6" t="s">
        <v>25</v>
      </c>
      <c r="B37" s="5" t="s">
        <v>40</v>
      </c>
      <c r="C37" s="90"/>
      <c r="D37" s="107">
        <f>投入係数表!AK37</f>
        <v>0</v>
      </c>
      <c r="E37" s="110">
        <f t="shared" si="9"/>
        <v>0</v>
      </c>
      <c r="F37" s="85">
        <f>分析係数表!C40</f>
        <v>1</v>
      </c>
      <c r="G37" s="110">
        <f t="shared" si="0"/>
        <v>0</v>
      </c>
      <c r="H37" s="110">
        <v>3.0903177025884028E-3</v>
      </c>
      <c r="I37" s="110">
        <f t="shared" si="1"/>
        <v>3.0903177025884028E-3</v>
      </c>
      <c r="J37" s="85">
        <f>分析係数表!G40</f>
        <v>0.51987110633727174</v>
      </c>
      <c r="K37" s="111">
        <f t="shared" si="2"/>
        <v>1.6065668829782888E-3</v>
      </c>
      <c r="L37" s="79"/>
      <c r="M37" s="80"/>
      <c r="N37" s="81">
        <f>分析係数表!H40</f>
        <v>3.0814116590921842E-2</v>
      </c>
      <c r="O37" s="82">
        <f t="shared" si="3"/>
        <v>1.0413276602479333</v>
      </c>
      <c r="P37" s="76">
        <f>分析係数表!C40</f>
        <v>1</v>
      </c>
      <c r="Q37" s="82">
        <f t="shared" si="4"/>
        <v>1.0413276602479333</v>
      </c>
      <c r="R37" s="83">
        <v>1.0434345752934875</v>
      </c>
      <c r="S37" s="84">
        <f t="shared" si="5"/>
        <v>1.046524892996076</v>
      </c>
      <c r="T37" s="85">
        <f>分析係数表!F40</f>
        <v>0.71122862100305706</v>
      </c>
      <c r="U37" s="86">
        <f t="shared" si="6"/>
        <v>0.74431845649097095</v>
      </c>
      <c r="V37" s="87">
        <f>分析係数表!D40</f>
        <v>7.8492935635792779E-2</v>
      </c>
      <c r="W37" s="167">
        <f t="shared" si="7"/>
        <v>0</v>
      </c>
      <c r="X37" s="76">
        <f>分析係数表!E40</f>
        <v>4.9739733950260268E-2</v>
      </c>
      <c r="Y37" s="166">
        <f t="shared" si="8"/>
        <v>0</v>
      </c>
    </row>
    <row r="38" spans="1:25" x14ac:dyDescent="0.2">
      <c r="A38" s="6" t="s">
        <v>26</v>
      </c>
      <c r="B38" s="5" t="s">
        <v>277</v>
      </c>
      <c r="C38" s="90"/>
      <c r="D38" s="107">
        <f>投入係数表!AK38</f>
        <v>0</v>
      </c>
      <c r="E38" s="110">
        <f t="shared" si="9"/>
        <v>0</v>
      </c>
      <c r="F38" s="85">
        <f>分析係数表!C41</f>
        <v>0.804825195030338</v>
      </c>
      <c r="G38" s="110">
        <f t="shared" si="0"/>
        <v>0</v>
      </c>
      <c r="H38" s="110">
        <v>4.296546589535241E-3</v>
      </c>
      <c r="I38" s="110">
        <f t="shared" si="1"/>
        <v>4.296546589535241E-3</v>
      </c>
      <c r="J38" s="85">
        <f>分析係数表!G41</f>
        <v>0.44365116827944301</v>
      </c>
      <c r="K38" s="111">
        <f t="shared" si="2"/>
        <v>1.9061679140143662E-3</v>
      </c>
      <c r="L38" s="79"/>
      <c r="M38" s="80"/>
      <c r="N38" s="81">
        <f>分析係数表!H41</f>
        <v>5.27632833978567E-2</v>
      </c>
      <c r="O38" s="82">
        <f t="shared" si="3"/>
        <v>1.7830745296743564</v>
      </c>
      <c r="P38" s="76">
        <f>分析係数表!C41</f>
        <v>0.804825195030338</v>
      </c>
      <c r="Q38" s="82">
        <f t="shared" si="4"/>
        <v>1.4350633060987921</v>
      </c>
      <c r="R38" s="83">
        <v>1.4643356190787697</v>
      </c>
      <c r="S38" s="84">
        <f t="shared" si="5"/>
        <v>1.468632165668305</v>
      </c>
      <c r="T38" s="85">
        <f>分析係数表!F41</f>
        <v>0.54625914562190225</v>
      </c>
      <c r="U38" s="86">
        <f t="shared" si="6"/>
        <v>0.80225375205081229</v>
      </c>
      <c r="V38" s="87">
        <f>分析係数表!D41</f>
        <v>0.14125560538116591</v>
      </c>
      <c r="W38" s="167">
        <f t="shared" si="7"/>
        <v>0</v>
      </c>
      <c r="X38" s="76">
        <f>分析係数表!E41</f>
        <v>0.13688930847297617</v>
      </c>
      <c r="Y38" s="166">
        <f t="shared" si="8"/>
        <v>0</v>
      </c>
    </row>
    <row r="39" spans="1:25" x14ac:dyDescent="0.2">
      <c r="A39" s="6" t="s">
        <v>51</v>
      </c>
      <c r="B39" s="5" t="s">
        <v>368</v>
      </c>
      <c r="C39" s="75">
        <f>最終需要_まとめ!C40</f>
        <v>100</v>
      </c>
      <c r="D39" s="107">
        <f>投入係数表!AK39</f>
        <v>0</v>
      </c>
      <c r="E39" s="110">
        <f t="shared" si="9"/>
        <v>0</v>
      </c>
      <c r="F39" s="85">
        <f>分析係数表!C42</f>
        <v>0.80822873082287305</v>
      </c>
      <c r="G39" s="110">
        <f>E39*F39</f>
        <v>0</v>
      </c>
      <c r="H39" s="110">
        <v>2.1589085594723327E-2</v>
      </c>
      <c r="I39" s="110">
        <f>C39+H39</f>
        <v>100.02158908559473</v>
      </c>
      <c r="J39" s="85">
        <f>分析係数表!G42</f>
        <v>0.48544520547945208</v>
      </c>
      <c r="K39" s="111">
        <f>I39*J39</f>
        <v>48.555000866037851</v>
      </c>
      <c r="L39" s="79"/>
      <c r="M39" s="80"/>
      <c r="N39" s="81">
        <f>分析係数表!H42</f>
        <v>1.3409639230208157E-2</v>
      </c>
      <c r="O39" s="82">
        <f t="shared" si="3"/>
        <v>0.45316334814139853</v>
      </c>
      <c r="P39" s="76">
        <f>分析係数表!C42</f>
        <v>0.80822873082287305</v>
      </c>
      <c r="Q39" s="82">
        <f>O39*P39</f>
        <v>0.3662596377237663</v>
      </c>
      <c r="R39" s="83">
        <v>0.3905493552411744</v>
      </c>
      <c r="S39" s="84">
        <f>I39+R39</f>
        <v>100.4121384408359</v>
      </c>
      <c r="T39" s="85">
        <f>分析係数表!F42</f>
        <v>0.55222602739726023</v>
      </c>
      <c r="U39" s="86">
        <f>S39*T39</f>
        <v>55.450196313646536</v>
      </c>
      <c r="V39" s="87">
        <f>分析係数表!D42</f>
        <v>0.29537671232876711</v>
      </c>
      <c r="W39" s="167">
        <f>ROUND(S39*V39,0)</f>
        <v>30</v>
      </c>
      <c r="X39" s="76">
        <f>分析係数表!E42</f>
        <v>0.2654109589041096</v>
      </c>
      <c r="Y39" s="166">
        <f>ROUND(S39*X39,0)</f>
        <v>27</v>
      </c>
    </row>
    <row r="40" spans="1:25" x14ac:dyDescent="0.2">
      <c r="A40" s="6" t="s">
        <v>195</v>
      </c>
      <c r="B40" s="5" t="s">
        <v>41</v>
      </c>
      <c r="C40" s="90"/>
      <c r="D40" s="107">
        <f>投入係数表!AK40</f>
        <v>7.9623287671232876E-2</v>
      </c>
      <c r="E40" s="110">
        <f t="shared" si="9"/>
        <v>7.9623287671232879</v>
      </c>
      <c r="F40" s="85">
        <f>分析係数表!C43</f>
        <v>0.42667048218629278</v>
      </c>
      <c r="G40" s="110">
        <f>E40*F40</f>
        <v>3.3972906543942831</v>
      </c>
      <c r="H40" s="110">
        <v>4.0098457224911597</v>
      </c>
      <c r="I40" s="110">
        <f>C40+H40</f>
        <v>4.0098457224911597</v>
      </c>
      <c r="J40" s="85">
        <f>分析係数表!G43</f>
        <v>0.3937480751462889</v>
      </c>
      <c r="K40" s="111">
        <f>I40*J40</f>
        <v>1.5788690348644743</v>
      </c>
      <c r="L40" s="79"/>
      <c r="M40" s="80"/>
      <c r="N40" s="81">
        <f>分析係数表!H43</f>
        <v>3.6537058856533695E-2</v>
      </c>
      <c r="O40" s="82">
        <f t="shared" si="3"/>
        <v>1.2347279176137187</v>
      </c>
      <c r="P40" s="76">
        <f>分析係数表!C43</f>
        <v>0.42667048218629278</v>
      </c>
      <c r="Q40" s="82">
        <f>O40*P40</f>
        <v>0.52682195597712256</v>
      </c>
      <c r="R40" s="83">
        <v>1.0146368146999369</v>
      </c>
      <c r="S40" s="84">
        <f>I40+R40</f>
        <v>5.0244825371910968</v>
      </c>
      <c r="T40" s="85">
        <f>分析係数表!F43</f>
        <v>0.62688635663689563</v>
      </c>
      <c r="U40" s="86">
        <f>S40*T40</f>
        <v>3.1497795517254321</v>
      </c>
      <c r="V40" s="87">
        <f>分析係数表!D43</f>
        <v>0.23175238681860177</v>
      </c>
      <c r="W40" s="167">
        <f>ROUND(S40*V40,0)</f>
        <v>1</v>
      </c>
      <c r="X40" s="76">
        <f>分析係数表!E43</f>
        <v>0.18678780412688636</v>
      </c>
      <c r="Y40" s="166">
        <f>ROUND(S40*X40,0)</f>
        <v>1</v>
      </c>
    </row>
    <row r="41" spans="1:25" x14ac:dyDescent="0.2">
      <c r="A41" s="6" t="s">
        <v>341</v>
      </c>
      <c r="B41" s="5" t="s">
        <v>42</v>
      </c>
      <c r="C41" s="90"/>
      <c r="D41" s="107">
        <f>投入係数表!AK41</f>
        <v>2.5684931506849314E-3</v>
      </c>
      <c r="E41" s="110">
        <f t="shared" si="9"/>
        <v>0.25684931506849312</v>
      </c>
      <c r="F41" s="85">
        <f>分析係数表!C44</f>
        <v>0.46624741283235149</v>
      </c>
      <c r="G41" s="110">
        <f>E41*F41</f>
        <v>0.11975532863844643</v>
      </c>
      <c r="H41" s="110">
        <v>0.12618659447340216</v>
      </c>
      <c r="I41" s="110">
        <f>C41+H41</f>
        <v>0.12618659447340216</v>
      </c>
      <c r="J41" s="85">
        <f>分析係数表!G44</f>
        <v>0.26671004927024261</v>
      </c>
      <c r="K41" s="111">
        <f>I41*J41</f>
        <v>3.3655232829245214E-2</v>
      </c>
      <c r="L41" s="79"/>
      <c r="M41" s="80"/>
      <c r="N41" s="81">
        <f>分析係数表!H44</f>
        <v>0.11393143690736689</v>
      </c>
      <c r="O41" s="82">
        <f t="shared" si="3"/>
        <v>3.8501819863427778</v>
      </c>
      <c r="P41" s="76">
        <f>分析係数表!C44</f>
        <v>0.46624741283235149</v>
      </c>
      <c r="Q41" s="82">
        <f>O41*P41</f>
        <v>1.7951373900660441</v>
      </c>
      <c r="R41" s="83">
        <v>1.8239652478826538</v>
      </c>
      <c r="S41" s="84">
        <f>I41+R41</f>
        <v>1.950151842356056</v>
      </c>
      <c r="T41" s="85">
        <f>分析係数表!F44</f>
        <v>0.51538533048247648</v>
      </c>
      <c r="U41" s="86">
        <f>S41*T41</f>
        <v>1.0050796517636862</v>
      </c>
      <c r="V41" s="87">
        <f>分析係数表!D44</f>
        <v>0.23854234451984754</v>
      </c>
      <c r="W41" s="167">
        <f>ROUND(S41*V41,0)</f>
        <v>0</v>
      </c>
      <c r="X41" s="76">
        <f>分析係数表!E44</f>
        <v>0.16891326578042204</v>
      </c>
      <c r="Y41" s="166">
        <f>ROUND(S41*X41,0)</f>
        <v>0</v>
      </c>
    </row>
    <row r="42" spans="1:25" x14ac:dyDescent="0.2">
      <c r="A42" s="6" t="s">
        <v>342</v>
      </c>
      <c r="B42" s="5" t="s">
        <v>279</v>
      </c>
      <c r="C42" s="90"/>
      <c r="D42" s="107">
        <f>投入係数表!AK42</f>
        <v>1.1130136986301369E-2</v>
      </c>
      <c r="E42" s="110">
        <f t="shared" si="9"/>
        <v>1.1130136986301369</v>
      </c>
      <c r="F42" s="85">
        <f>分析係数表!C45</f>
        <v>1</v>
      </c>
      <c r="G42" s="110">
        <f>E42*F42</f>
        <v>1.1130136986301369</v>
      </c>
      <c r="H42" s="110">
        <v>1.1837477785476795</v>
      </c>
      <c r="I42" s="110">
        <f>C42+H42</f>
        <v>1.1837477785476795</v>
      </c>
      <c r="J42" s="85">
        <f>分析係数表!G45</f>
        <v>0</v>
      </c>
      <c r="K42" s="111">
        <f>I42*J42</f>
        <v>0</v>
      </c>
      <c r="L42" s="79"/>
      <c r="M42" s="80"/>
      <c r="N42" s="81">
        <f>分析係数表!H45</f>
        <v>0</v>
      </c>
      <c r="O42" s="82">
        <f t="shared" si="3"/>
        <v>0</v>
      </c>
      <c r="P42" s="76">
        <f>分析係数表!C45</f>
        <v>1</v>
      </c>
      <c r="Q42" s="82">
        <f>O42*P42</f>
        <v>0</v>
      </c>
      <c r="R42" s="83">
        <v>7.6420951342592497E-2</v>
      </c>
      <c r="S42" s="84">
        <f>I42+R42</f>
        <v>1.260168729890272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107">
        <f>投入係数表!AK43</f>
        <v>9.4178082191780817E-3</v>
      </c>
      <c r="E43" s="110">
        <f t="shared" si="9"/>
        <v>0.94178082191780821</v>
      </c>
      <c r="F43" s="85">
        <f>分析係数表!C46</f>
        <v>1</v>
      </c>
      <c r="G43" s="110">
        <f>E43*F43</f>
        <v>0.94178082191780821</v>
      </c>
      <c r="H43" s="110">
        <v>1.0445976162013002</v>
      </c>
      <c r="I43" s="110">
        <f>C43+H43</f>
        <v>1.0445976162013002</v>
      </c>
      <c r="J43" s="85">
        <f>分析係数表!G46</f>
        <v>9.2005076142131978E-3</v>
      </c>
      <c r="K43" s="111">
        <f>I43*J43</f>
        <v>9.6108283216490183E-3</v>
      </c>
      <c r="L43" s="79"/>
      <c r="M43" s="80"/>
      <c r="N43" s="81">
        <f>分析係数表!H46</f>
        <v>5.6971329181394824E-2</v>
      </c>
      <c r="O43" s="82">
        <f t="shared" si="3"/>
        <v>1.9252806012668455</v>
      </c>
      <c r="P43" s="76">
        <f>分析係数表!C46</f>
        <v>1</v>
      </c>
      <c r="Q43" s="82">
        <f>O43*P43</f>
        <v>1.9252806012668455</v>
      </c>
      <c r="R43" s="83">
        <v>2.0329135736246116</v>
      </c>
      <c r="S43" s="84">
        <f>I43+R43</f>
        <v>3.0775111898259118</v>
      </c>
      <c r="T43" s="85">
        <f>分析係数表!F46</f>
        <v>0.31329314720812185</v>
      </c>
      <c r="U43" s="86">
        <f>S43*T43</f>
        <v>0.96416316622877163</v>
      </c>
      <c r="V43" s="87">
        <f>分析係数表!D46</f>
        <v>4.7588832487309646E-4</v>
      </c>
      <c r="W43" s="167">
        <f>ROUND(S43*V43,0)</f>
        <v>0</v>
      </c>
      <c r="X43" s="76">
        <f>分析係数表!E46</f>
        <v>1.4276649746192893E-3</v>
      </c>
      <c r="Y43" s="166">
        <f>ROUND(S43*X43,0)</f>
        <v>0</v>
      </c>
    </row>
    <row r="44" spans="1:25" x14ac:dyDescent="0.2">
      <c r="A44" s="192">
        <v>40</v>
      </c>
      <c r="B44" s="14" t="s">
        <v>151</v>
      </c>
      <c r="C44" s="197">
        <f>SUM(C5:C43)</f>
        <v>100</v>
      </c>
      <c r="D44" s="108">
        <f>投入係数表!AK44</f>
        <v>0.41095890410958902</v>
      </c>
      <c r="E44" s="96">
        <f>SUM(E5:E43)</f>
        <v>41.095890410958901</v>
      </c>
      <c r="F44" s="98">
        <f>分析係数表!C47</f>
        <v>0.45905743405002397</v>
      </c>
      <c r="G44" s="96">
        <f>SUM(G5:G43)</f>
        <v>16.073559064528851</v>
      </c>
      <c r="H44" s="96">
        <f>SUM(H5:H43)</f>
        <v>19.074849033008658</v>
      </c>
      <c r="I44" s="96">
        <f>SUM(I5:I43)</f>
        <v>119.07484903300866</v>
      </c>
      <c r="J44" s="98">
        <f>分析係数表!G47</f>
        <v>0.28709558230423765</v>
      </c>
      <c r="K44" s="112">
        <f>SUM(K5:K43)</f>
        <v>53.869050244270625</v>
      </c>
      <c r="L44" s="94">
        <f>最終需要_まとめ!$L$33</f>
        <v>0.62733333333333341</v>
      </c>
      <c r="M44" s="91">
        <f>K44*L44</f>
        <v>33.793850853239107</v>
      </c>
      <c r="N44" s="95">
        <f>分析係数表!H47</f>
        <v>1</v>
      </c>
      <c r="O44" s="96">
        <f>SUM(O5:O43)</f>
        <v>33.793850853239107</v>
      </c>
      <c r="P44" s="92">
        <f>分析係数表!C47</f>
        <v>0.45905743405002397</v>
      </c>
      <c r="Q44" s="96">
        <f>SUM(Q5:Q43)</f>
        <v>16.39182069446068</v>
      </c>
      <c r="R44" s="91">
        <f>SUM(R5:R43)</f>
        <v>19.278862478621537</v>
      </c>
      <c r="S44" s="97">
        <f>SUM(S5:S43)</f>
        <v>138.35371151163019</v>
      </c>
      <c r="T44" s="98">
        <f>分析係数表!F47</f>
        <v>0.51476641739392903</v>
      </c>
      <c r="U44" s="99">
        <f>SUM(U5:U43)</f>
        <v>77.132823915961438</v>
      </c>
      <c r="V44" s="100">
        <f>分析係数表!D47</f>
        <v>0.1047101618971789</v>
      </c>
      <c r="W44" s="164">
        <f>SUM(W5:W43)</f>
        <v>32</v>
      </c>
      <c r="X44" s="92">
        <f>分析係数表!E47</f>
        <v>8.1677152774525266E-2</v>
      </c>
      <c r="Y44" s="165">
        <f>SUM(Y5:Y43)</f>
        <v>29</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8"/>
  <sheetViews>
    <sheetView workbookViewId="0">
      <pane xSplit="2" ySplit="5" topLeftCell="H8" activePane="bottomRight" state="frozen"/>
      <selection pane="topRight" activeCell="C1" sqref="C1"/>
      <selection pane="bottomLeft" activeCell="A6" sqref="A6"/>
      <selection pane="bottomRight" activeCell="M15" sqref="M15"/>
    </sheetView>
  </sheetViews>
  <sheetFormatPr defaultRowHeight="13" x14ac:dyDescent="0.2"/>
  <cols>
    <col min="1" max="1" width="4.453125" customWidth="1"/>
    <col min="2" max="2" width="18.453125" customWidth="1"/>
    <col min="3" max="4" width="10.453125" customWidth="1"/>
    <col min="5" max="6" width="9.08984375" customWidth="1"/>
    <col min="7" max="7" width="6.90625" customWidth="1"/>
    <col min="8" max="8" width="5.453125" customWidth="1"/>
    <col min="9" max="9" width="18" customWidth="1"/>
    <col min="10" max="10" width="11.08984375" customWidth="1"/>
    <col min="11" max="11" width="13" customWidth="1"/>
    <col min="12" max="13" width="12.6328125" customWidth="1"/>
    <col min="15" max="15" width="5.453125" customWidth="1"/>
    <col min="16" max="16" width="13.08984375" customWidth="1"/>
    <col min="17" max="18" width="10.453125" customWidth="1"/>
  </cols>
  <sheetData>
    <row r="1" spans="1:18" x14ac:dyDescent="0.2">
      <c r="A1" s="15" t="s">
        <v>359</v>
      </c>
    </row>
    <row r="2" spans="1:18" x14ac:dyDescent="0.2">
      <c r="A2" s="43" t="s">
        <v>358</v>
      </c>
      <c r="B2" s="44"/>
      <c r="C2" s="44"/>
      <c r="D2" s="44"/>
      <c r="E2" s="44"/>
      <c r="F2" s="45"/>
      <c r="G2" s="45"/>
      <c r="O2" s="426"/>
      <c r="P2" s="434" t="s">
        <v>606</v>
      </c>
      <c r="Q2" s="427"/>
      <c r="R2" s="428" t="s">
        <v>558</v>
      </c>
    </row>
    <row r="3" spans="1:18" x14ac:dyDescent="0.2">
      <c r="A3" s="15" t="s">
        <v>397</v>
      </c>
      <c r="I3" s="15" t="s">
        <v>254</v>
      </c>
      <c r="O3" s="426"/>
      <c r="P3" s="427"/>
      <c r="Q3" s="427"/>
    </row>
    <row r="4" spans="1:18" x14ac:dyDescent="0.2">
      <c r="A4" s="50"/>
      <c r="B4" s="51"/>
      <c r="C4" s="52" t="s">
        <v>123</v>
      </c>
      <c r="D4" s="113"/>
      <c r="E4" s="122" t="s">
        <v>124</v>
      </c>
      <c r="F4" s="122"/>
      <c r="G4" s="114" t="s">
        <v>125</v>
      </c>
      <c r="I4" s="136"/>
      <c r="J4" s="137" t="s">
        <v>128</v>
      </c>
      <c r="K4" s="138" t="s">
        <v>210</v>
      </c>
      <c r="L4" s="139" t="s">
        <v>130</v>
      </c>
      <c r="M4" s="138" t="s">
        <v>255</v>
      </c>
      <c r="O4" s="49"/>
      <c r="P4" s="431" t="s">
        <v>559</v>
      </c>
      <c r="Q4" s="437" t="s">
        <v>607</v>
      </c>
      <c r="R4" s="433" t="s">
        <v>608</v>
      </c>
    </row>
    <row r="5" spans="1:18" x14ac:dyDescent="0.2">
      <c r="A5" s="54"/>
      <c r="B5" s="126"/>
      <c r="C5" s="123" t="s">
        <v>128</v>
      </c>
      <c r="D5" s="124" t="s">
        <v>129</v>
      </c>
      <c r="E5" s="125" t="s">
        <v>130</v>
      </c>
      <c r="F5" s="124" t="s">
        <v>131</v>
      </c>
      <c r="G5" s="115" t="s">
        <v>132</v>
      </c>
      <c r="I5" s="140"/>
      <c r="J5" s="141" t="s">
        <v>127</v>
      </c>
      <c r="K5" s="142" t="s">
        <v>127</v>
      </c>
      <c r="L5" s="143" t="s">
        <v>256</v>
      </c>
      <c r="M5" s="142" t="s">
        <v>256</v>
      </c>
      <c r="O5" s="49"/>
      <c r="P5" s="432" t="s">
        <v>560</v>
      </c>
      <c r="Q5" s="438">
        <v>2019</v>
      </c>
      <c r="R5" s="436">
        <v>2020</v>
      </c>
    </row>
    <row r="6" spans="1:18" x14ac:dyDescent="0.2">
      <c r="A6" s="2" t="s">
        <v>264</v>
      </c>
      <c r="B6" s="10" t="s">
        <v>265</v>
      </c>
      <c r="C6" s="175">
        <f>'1'!S5+'2'!S5+'3'!S5+'4'!S5+'5'!S5+'6'!S5+'7'!S5+'8'!S5+'9'!S5+'10'!S5+'11'!S5+'12'!S5+'13'!S5+'14'!S5+'15'!S5+'16'!S5+'17'!S5+'18'!S5+'19'!S5+'20'!S5+'21'!S5+'22'!S5+'23'!S5+'24'!S5+'25'!S5+'26'!S5+'27'!S5+'28'!S5+'29'!S5+'30'!S5+'31'!S5+'32'!S5+'33'!S5+'34'!S5+'35'!S5+'36'!S5+'37'!S5+'38'!S5+'39'!S5</f>
        <v>117.13505925719471</v>
      </c>
      <c r="D6" s="193">
        <f>'1'!U5+'2'!U5+'3'!U5+'4'!U5+'5'!U5+'6'!U5+'7'!U5+'8'!U5+'9'!U5+'10'!U5+'11'!U5+'12'!U5+'13'!U5+'14'!U5+'15'!U5+'16'!U5+'17'!U5+'18'!U5+'19'!U5+'20'!U5+'21'!U5+'22'!U5+'23'!U5+'24'!U5+'25'!U5+'26'!U5+'27'!U5+'28'!U5+'29'!U5+'30'!U5+'31'!U5+'32'!U5+'33'!U5+'34'!U5+'35'!U5+'36'!U5+'37'!U5+'38'!U5+'39'!U5</f>
        <v>52.913144146161628</v>
      </c>
      <c r="E6" s="120">
        <f>'1'!W5+'2'!W5+'3'!W5+'4'!W5+'5'!W5+'6'!W5+'7'!W5+'8'!W5+'9'!W5+'10'!W5+'11'!W5+'12'!W5+'13'!W5+'14'!W5+'15'!W5+'16'!W5+'17'!W5+'18'!W5+'19'!W5+'20'!W5+'21'!W5+'22'!W5+'23'!W5+'24'!W5+'25'!W5+'26'!W5+'27'!W5+'28'!W5+'29'!W5+'30'!W5+'31'!W5+'32'!W5+'33'!W5+'34'!W5+'35'!W5+'36'!W5+'37'!W5+'38'!W5+'39'!W5</f>
        <v>21</v>
      </c>
      <c r="F6" s="172">
        <f>'1'!Y5+'2'!Y5+'3'!Y5+'4'!Y5+'5'!Y5+'6'!Y5+'7'!Y5+'8'!Y5+'9'!Y5+'10'!Y5+'11'!Y5+'12'!Y5+'13'!Y5+'14'!Y5+'15'!Y5+'16'!Y5+'17'!Y5+'18'!Y5+'19'!Y5+'20'!Y5+'21'!Y5+'22'!Y5+'23'!Y5+'24'!Y5+'25'!Y5+'26'!Y5+'27'!Y5+'28'!Y5+'29'!Y5+'30'!Y5+'31'!Y5+'32'!Y5+'33'!Y5+'34'!Y5+'35'!Y5+'36'!Y5+'37'!Y5+'38'!Y5+'39'!Y5</f>
        <v>6</v>
      </c>
      <c r="G6" s="116">
        <v>1</v>
      </c>
      <c r="I6" s="144" t="s">
        <v>257</v>
      </c>
      <c r="J6" s="145">
        <f>C45</f>
        <v>4903.6044635333092</v>
      </c>
      <c r="K6" s="145">
        <f>D45</f>
        <v>2263.0660180251734</v>
      </c>
      <c r="L6" s="146">
        <f>E45</f>
        <v>401</v>
      </c>
      <c r="M6" s="147">
        <f>F45</f>
        <v>297</v>
      </c>
      <c r="O6" s="49"/>
      <c r="P6" s="429" t="s">
        <v>561</v>
      </c>
      <c r="Q6" s="429">
        <v>22311703</v>
      </c>
      <c r="R6" s="429">
        <v>21735871</v>
      </c>
    </row>
    <row r="7" spans="1:18" x14ac:dyDescent="0.2">
      <c r="A7" s="159" t="s">
        <v>220</v>
      </c>
      <c r="B7" s="3" t="s">
        <v>266</v>
      </c>
      <c r="C7" s="174">
        <f>'1'!S6+'2'!S6+'3'!S6+'4'!S6+'5'!S6+'6'!S6+'7'!S6+'8'!S6+'9'!S6+'10'!S6+'11'!S6+'12'!S6+'13'!S6+'14'!S6+'15'!S6+'16'!S6+'17'!S6+'18'!S6+'19'!S6+'20'!S6+'21'!S6+'22'!S6+'23'!S6+'24'!S6+'25'!S6+'26'!S6+'27'!S6+'28'!S6+'29'!S6+'30'!S6+'31'!S6+'32'!S6+'33'!S6+'34'!S6+'35'!S6+'36'!S6+'37'!S6+'38'!S6+'39'!S6</f>
        <v>116.28061492703023</v>
      </c>
      <c r="D7" s="193">
        <f>'1'!U6+'2'!U6+'3'!U6+'4'!U6+'5'!U6+'6'!U6+'7'!U6+'8'!U6+'9'!U6+'10'!U6+'11'!U6+'12'!U6+'13'!U6+'14'!U6+'15'!U6+'16'!U6+'17'!U6+'18'!U6+'19'!U6+'20'!U6+'21'!U6+'22'!U6+'23'!U6+'24'!U6+'25'!U6+'26'!U6+'27'!U6+'28'!U6+'29'!U6+'30'!U6+'31'!U6+'32'!U6+'33'!U6+'34'!U6+'35'!U6+'36'!U6+'37'!U6+'38'!U6+'39'!U6</f>
        <v>78.116720797133127</v>
      </c>
      <c r="E7" s="120">
        <f>'1'!W6+'2'!W6+'3'!W6+'4'!W6+'5'!W6+'6'!W6+'7'!W6+'8'!W6+'9'!W6+'10'!W6+'11'!W6+'12'!W6+'13'!W6+'14'!W6+'15'!W6+'16'!W6+'17'!W6+'18'!W6+'19'!W6+'20'!W6+'21'!W6+'22'!W6+'23'!W6+'24'!W6+'25'!W6+'26'!W6+'27'!W6+'28'!W6+'29'!W6+'30'!W6+'31'!W6+'32'!W6+'33'!W6+'34'!W6+'35'!W6+'36'!W6+'37'!W6+'38'!W6+'39'!W6</f>
        <v>12</v>
      </c>
      <c r="F7" s="172">
        <f>'1'!Y6+'2'!Y6+'3'!Y6+'4'!Y6+'5'!Y6+'6'!Y6+'7'!Y6+'8'!Y6+'9'!Y6+'10'!Y6+'11'!Y6+'12'!Y6+'13'!Y6+'14'!Y6+'15'!Y6+'16'!Y6+'17'!Y6+'18'!Y6+'19'!Y6+'20'!Y6+'21'!Y6+'22'!Y6+'23'!Y6+'24'!Y6+'25'!Y6+'26'!Y6+'27'!Y6+'28'!Y6+'29'!Y6+'30'!Y6+'31'!Y6+'32'!Y6+'33'!Y6+'34'!Y6+'35'!Y6+'36'!Y6+'37'!Y6+'38'!Y6+'39'!Y6</f>
        <v>4</v>
      </c>
      <c r="G7" s="117">
        <v>2</v>
      </c>
      <c r="I7" s="144" t="s">
        <v>258</v>
      </c>
      <c r="J7" s="145">
        <f>最終需要_まとめ!C45</f>
        <v>3900</v>
      </c>
      <c r="K7" s="383">
        <f>Q36</f>
        <v>145212</v>
      </c>
      <c r="L7" s="148" t="s">
        <v>259</v>
      </c>
      <c r="M7" s="149" t="s">
        <v>259</v>
      </c>
      <c r="O7" s="49"/>
      <c r="P7" s="429" t="s">
        <v>562</v>
      </c>
      <c r="Q7" s="429">
        <v>7098009</v>
      </c>
      <c r="R7" s="429">
        <v>6903478</v>
      </c>
    </row>
    <row r="8" spans="1:18" x14ac:dyDescent="0.2">
      <c r="A8" s="159" t="s">
        <v>221</v>
      </c>
      <c r="B8" s="3" t="s">
        <v>267</v>
      </c>
      <c r="C8" s="174">
        <f>'1'!S7+'2'!S7+'3'!S7+'4'!S7+'5'!S7+'6'!S7+'7'!S7+'8'!S7+'9'!S7+'10'!S7+'11'!S7+'12'!S7+'13'!S7+'14'!S7+'15'!S7+'16'!S7+'17'!S7+'18'!S7+'19'!S7+'20'!S7+'21'!S7+'22'!S7+'23'!S7+'24'!S7+'25'!S7+'26'!S7+'27'!S7+'28'!S7+'29'!S7+'30'!S7+'31'!S7+'32'!S7+'33'!S7+'34'!S7+'35'!S7+'36'!S7+'37'!S7+'38'!S7+'39'!S7</f>
        <v>100</v>
      </c>
      <c r="D8" s="193">
        <f>'1'!U7+'2'!U7+'3'!U7+'4'!U7+'5'!U7+'6'!U7+'7'!U7+'8'!U7+'9'!U7+'10'!U7+'11'!U7+'12'!U7+'13'!U7+'14'!U7+'15'!U7+'16'!U7+'17'!U7+'18'!U7+'19'!U7+'20'!U7+'21'!U7+'22'!U7+'23'!U7+'24'!U7+'25'!U7+'26'!U7+'27'!U7+'28'!U7+'29'!U7+'30'!U7+'31'!U7+'32'!U7+'33'!U7+'34'!U7+'35'!U7+'36'!U7+'37'!U7+'38'!U7+'39'!U7</f>
        <v>0</v>
      </c>
      <c r="E8" s="120">
        <f>'1'!W7+'2'!W7+'3'!W7+'4'!W7+'5'!W7+'6'!W7+'7'!W7+'8'!W7+'9'!W7+'10'!W7+'11'!W7+'12'!W7+'13'!W7+'14'!W7+'15'!W7+'16'!W7+'17'!W7+'18'!W7+'19'!W7+'20'!W7+'21'!W7+'22'!W7+'23'!W7+'24'!W7+'25'!W7+'26'!W7+'27'!W7+'28'!W7+'29'!W7+'30'!W7+'31'!W7+'32'!W7+'33'!W7+'34'!W7+'35'!W7+'36'!W7+'37'!W7+'38'!W7+'39'!W7</f>
        <v>0</v>
      </c>
      <c r="F8" s="172">
        <f>'1'!Y7+'2'!Y7+'3'!Y7+'4'!Y7+'5'!Y7+'6'!Y7+'7'!Y7+'8'!Y7+'9'!Y7+'10'!Y7+'11'!Y7+'12'!Y7+'13'!Y7+'14'!Y7+'15'!Y7+'16'!Y7+'17'!Y7+'18'!Y7+'19'!Y7+'20'!Y7+'21'!Y7+'22'!Y7+'23'!Y7+'24'!Y7+'25'!Y7+'26'!Y7+'27'!Y7+'28'!Y7+'29'!Y7+'30'!Y7+'31'!Y7+'32'!Y7+'33'!Y7+'34'!Y7+'35'!Y7+'36'!Y7+'37'!Y7+'38'!Y7+'39'!Y7</f>
        <v>0</v>
      </c>
      <c r="G8" s="117">
        <v>3</v>
      </c>
      <c r="I8" s="144" t="s">
        <v>260</v>
      </c>
      <c r="J8" s="441">
        <f>J6/J7</f>
        <v>1.2573344778290536</v>
      </c>
      <c r="K8" s="150">
        <f>K6/K7*100</f>
        <v>1.5584566137958114</v>
      </c>
      <c r="L8" s="148" t="s">
        <v>262</v>
      </c>
      <c r="M8" s="151" t="s">
        <v>262</v>
      </c>
      <c r="O8" s="49"/>
      <c r="P8" s="429" t="s">
        <v>563</v>
      </c>
      <c r="Q8" s="429">
        <v>3587529</v>
      </c>
      <c r="R8" s="429">
        <v>3385318</v>
      </c>
    </row>
    <row r="9" spans="1:18" x14ac:dyDescent="0.2">
      <c r="A9" s="159" t="s">
        <v>222</v>
      </c>
      <c r="B9" s="3" t="s">
        <v>27</v>
      </c>
      <c r="C9" s="174">
        <f>'1'!S8+'2'!S8+'3'!S8+'4'!S8+'5'!S8+'6'!S8+'7'!S8+'8'!S8+'9'!S8+'10'!S8+'11'!S8+'12'!S8+'13'!S8+'14'!S8+'15'!S8+'16'!S8+'17'!S8+'18'!S8+'19'!S8+'20'!S8+'21'!S8+'22'!S8+'23'!S8+'24'!S8+'25'!S8+'26'!S8+'27'!S8+'28'!S8+'29'!S8+'30'!S8+'31'!S8+'32'!S8+'33'!S8+'34'!S8+'35'!S8+'36'!S8+'37'!S8+'38'!S8+'39'!S8</f>
        <v>103.6858746992047</v>
      </c>
      <c r="D9" s="193">
        <f>'1'!U8+'2'!U8+'3'!U8+'4'!U8+'5'!U8+'6'!U8+'7'!U8+'8'!U8+'9'!U8+'10'!U8+'11'!U8+'12'!U8+'13'!U8+'14'!U8+'15'!U8+'16'!U8+'17'!U8+'18'!U8+'19'!U8+'20'!U8+'21'!U8+'22'!U8+'23'!U8+'24'!U8+'25'!U8+'26'!U8+'27'!U8+'28'!U8+'29'!U8+'30'!U8+'31'!U8+'32'!U8+'33'!U8+'34'!U8+'35'!U8+'36'!U8+'37'!U8+'38'!U8+'39'!U8</f>
        <v>59.989684647396992</v>
      </c>
      <c r="E9" s="120">
        <f>'1'!W8+'2'!W8+'3'!W8+'4'!W8+'5'!W8+'6'!W8+'7'!W8+'8'!W8+'9'!W8+'10'!W8+'11'!W8+'12'!W8+'13'!W8+'14'!W8+'15'!W8+'16'!W8+'17'!W8+'18'!W8+'19'!W8+'20'!W8+'21'!W8+'22'!W8+'23'!W8+'24'!W8+'25'!W8+'26'!W8+'27'!W8+'28'!W8+'29'!W8+'30'!W8+'31'!W8+'32'!W8+'33'!W8+'34'!W8+'35'!W8+'36'!W8+'37'!W8+'38'!W8+'39'!W8</f>
        <v>1</v>
      </c>
      <c r="F9" s="172">
        <f>'1'!Y8+'2'!Y8+'3'!Y8+'4'!Y8+'5'!Y8+'6'!Y8+'7'!Y8+'8'!Y8+'9'!Y8+'10'!Y8+'11'!Y8+'12'!Y8+'13'!Y8+'14'!Y8+'15'!Y8+'16'!Y8+'17'!Y8+'18'!Y8+'19'!Y8+'20'!Y8+'21'!Y8+'22'!Y8+'23'!Y8+'24'!Y8+'25'!Y8+'26'!Y8+'27'!Y8+'28'!Y8+'29'!Y8+'30'!Y8+'31'!Y8+'32'!Y8+'33'!Y8+'34'!Y8+'35'!Y8+'36'!Y8+'37'!Y8+'38'!Y8+'39'!Y8</f>
        <v>1</v>
      </c>
      <c r="G9" s="117">
        <v>4</v>
      </c>
      <c r="I9" s="152" t="s">
        <v>125</v>
      </c>
      <c r="J9" s="458" t="s">
        <v>609</v>
      </c>
      <c r="K9" s="459"/>
      <c r="L9" s="153"/>
      <c r="M9" s="154"/>
      <c r="O9" s="49"/>
      <c r="P9" s="429" t="s">
        <v>564</v>
      </c>
      <c r="Q9" s="429">
        <v>1982260</v>
      </c>
      <c r="R9" s="429">
        <v>1908128</v>
      </c>
    </row>
    <row r="10" spans="1:18" x14ac:dyDescent="0.2">
      <c r="A10" s="2" t="s">
        <v>223</v>
      </c>
      <c r="B10" s="10" t="s">
        <v>191</v>
      </c>
      <c r="C10" s="175">
        <f>'1'!S9+'2'!S9+'3'!S9+'4'!S9+'5'!S9+'6'!S9+'7'!S9+'8'!S9+'9'!S9+'10'!S9+'11'!S9+'12'!S9+'13'!S9+'14'!S9+'15'!S9+'16'!S9+'17'!S9+'18'!S9+'19'!S9+'20'!S9+'21'!S9+'22'!S9+'23'!S9+'24'!S9+'25'!S9+'26'!S9+'27'!S9+'28'!S9+'29'!S9+'30'!S9+'31'!S9+'32'!S9+'33'!S9+'34'!S9+'35'!S9+'36'!S9+'37'!S9+'38'!S9+'39'!S9</f>
        <v>108.72231641671938</v>
      </c>
      <c r="D10" s="194">
        <f>'1'!U9+'2'!U9+'3'!U9+'4'!U9+'5'!U9+'6'!U9+'7'!U9+'8'!U9+'9'!U9+'10'!U9+'11'!U9+'12'!U9+'13'!U9+'14'!U9+'15'!U9+'16'!U9+'17'!U9+'18'!U9+'19'!U9+'20'!U9+'21'!U9+'22'!U9+'23'!U9+'24'!U9+'25'!U9+'26'!U9+'27'!U9+'28'!U9+'29'!U9+'30'!U9+'31'!U9+'32'!U9+'33'!U9+'34'!U9+'35'!U9+'36'!U9+'37'!U9+'38'!U9+'39'!U9</f>
        <v>32.200126761516131</v>
      </c>
      <c r="E10" s="119">
        <f>'1'!W9+'2'!W9+'3'!W9+'4'!W9+'5'!W9+'6'!W9+'7'!W9+'8'!W9+'9'!W9+'10'!W9+'11'!W9+'12'!W9+'13'!W9+'14'!W9+'15'!W9+'16'!W9+'17'!W9+'18'!W9+'19'!W9+'20'!W9+'21'!W9+'22'!W9+'23'!W9+'24'!W9+'25'!W9+'26'!W9+'27'!W9+'28'!W9+'29'!W9+'30'!W9+'31'!W9+'32'!W9+'33'!W9+'34'!W9+'35'!W9+'36'!W9+'37'!W9+'38'!W9+'39'!W9</f>
        <v>3</v>
      </c>
      <c r="F10" s="171">
        <f>'1'!Y9+'2'!Y9+'3'!Y9+'4'!Y9+'5'!Y9+'6'!Y9+'7'!Y9+'8'!Y9+'9'!Y9+'10'!Y9+'11'!Y9+'12'!Y9+'13'!Y9+'14'!Y9+'15'!Y9+'16'!Y9+'17'!Y9+'18'!Y9+'19'!Y9+'20'!Y9+'21'!Y9+'22'!Y9+'23'!Y9+'24'!Y9+'25'!Y9+'26'!Y9+'27'!Y9+'28'!Y9+'29'!Y9+'30'!Y9+'31'!Y9+'32'!Y9+'33'!Y9+'34'!Y9+'35'!Y9+'36'!Y9+'37'!Y9+'38'!Y9+'39'!Y9</f>
        <v>3</v>
      </c>
      <c r="G10" s="116">
        <v>5</v>
      </c>
      <c r="I10" s="26" t="s">
        <v>261</v>
      </c>
      <c r="O10" s="49"/>
      <c r="P10" s="429" t="s">
        <v>565</v>
      </c>
      <c r="Q10" s="429">
        <v>2933055</v>
      </c>
      <c r="R10" s="429">
        <v>2958496</v>
      </c>
    </row>
    <row r="11" spans="1:18" x14ac:dyDescent="0.2">
      <c r="A11" s="159" t="s">
        <v>224</v>
      </c>
      <c r="B11" s="3" t="s">
        <v>28</v>
      </c>
      <c r="C11" s="174">
        <f>'1'!S10+'2'!S10+'3'!S10+'4'!S10+'5'!S10+'6'!S10+'7'!S10+'8'!S10+'9'!S10+'10'!S10+'11'!S10+'12'!S10+'13'!S10+'14'!S10+'15'!S10+'16'!S10+'17'!S10+'18'!S10+'19'!S10+'20'!S10+'21'!S10+'22'!S10+'23'!S10+'24'!S10+'25'!S10+'26'!S10+'27'!S10+'28'!S10+'29'!S10+'30'!S10+'31'!S10+'32'!S10+'33'!S10+'34'!S10+'35'!S10+'36'!S10+'37'!S10+'38'!S10+'39'!S10</f>
        <v>100</v>
      </c>
      <c r="D11" s="193">
        <f>'1'!U10+'2'!U10+'3'!U10+'4'!U10+'5'!U10+'6'!U10+'7'!U10+'8'!U10+'9'!U10+'10'!U10+'11'!U10+'12'!U10+'13'!U10+'14'!U10+'15'!U10+'16'!U10+'17'!U10+'18'!U10+'19'!U10+'20'!U10+'21'!U10+'22'!U10+'23'!U10+'24'!U10+'25'!U10+'26'!U10+'27'!U10+'28'!U10+'29'!U10+'30'!U10+'31'!U10+'32'!U10+'33'!U10+'34'!U10+'35'!U10+'36'!U10+'37'!U10+'38'!U10+'39'!U10</f>
        <v>38.22914488814552</v>
      </c>
      <c r="E11" s="120">
        <f>'1'!W10+'2'!W10+'3'!W10+'4'!W10+'5'!W10+'6'!W10+'7'!W10+'8'!W10+'9'!W10+'10'!W10+'11'!W10+'12'!W10+'13'!W10+'14'!W10+'15'!W10+'16'!W10+'17'!W10+'18'!W10+'19'!W10+'20'!W10+'21'!W10+'22'!W10+'23'!W10+'24'!W10+'25'!W10+'26'!W10+'27'!W10+'28'!W10+'29'!W10+'30'!W10+'31'!W10+'32'!W10+'33'!W10+'34'!W10+'35'!W10+'36'!W10+'37'!W10+'38'!W10+'39'!W10</f>
        <v>19</v>
      </c>
      <c r="F11" s="172">
        <f>'1'!Y10+'2'!Y10+'3'!Y10+'4'!Y10+'5'!Y10+'6'!Y10+'7'!Y10+'8'!Y10+'9'!Y10+'10'!Y10+'11'!Y10+'12'!Y10+'13'!Y10+'14'!Y10+'15'!Y10+'16'!Y10+'17'!Y10+'18'!Y10+'19'!Y10+'20'!Y10+'21'!Y10+'22'!Y10+'23'!Y10+'24'!Y10+'25'!Y10+'26'!Y10+'27'!Y10+'28'!Y10+'29'!Y10+'30'!Y10+'31'!Y10+'32'!Y10+'33'!Y10+'34'!Y10+'35'!Y10+'36'!Y10+'37'!Y10+'38'!Y10+'39'!Y10</f>
        <v>14</v>
      </c>
      <c r="G11" s="117">
        <v>6</v>
      </c>
      <c r="O11" s="49"/>
      <c r="P11" s="429" t="s">
        <v>566</v>
      </c>
      <c r="Q11" s="429">
        <v>1278601</v>
      </c>
      <c r="R11" s="429">
        <v>1266442</v>
      </c>
    </row>
    <row r="12" spans="1:18" x14ac:dyDescent="0.2">
      <c r="A12" s="159" t="s">
        <v>225</v>
      </c>
      <c r="B12" s="3" t="s">
        <v>268</v>
      </c>
      <c r="C12" s="174">
        <f>'1'!S11+'2'!S11+'3'!S11+'4'!S11+'5'!S11+'6'!S11+'7'!S11+'8'!S11+'9'!S11+'10'!S11+'11'!S11+'12'!S11+'13'!S11+'14'!S11+'15'!S11+'16'!S11+'17'!S11+'18'!S11+'19'!S11+'20'!S11+'21'!S11+'22'!S11+'23'!S11+'24'!S11+'25'!S11+'26'!S11+'27'!S11+'28'!S11+'29'!S11+'30'!S11+'31'!S11+'32'!S11+'33'!S11+'34'!S11+'35'!S11+'36'!S11+'37'!S11+'38'!S11+'39'!S11</f>
        <v>118.64909032261347</v>
      </c>
      <c r="D12" s="193">
        <f>'1'!U11+'2'!U11+'3'!U11+'4'!U11+'5'!U11+'6'!U11+'7'!U11+'8'!U11+'9'!U11+'10'!U11+'11'!U11+'12'!U11+'13'!U11+'14'!U11+'15'!U11+'16'!U11+'17'!U11+'18'!U11+'19'!U11+'20'!U11+'21'!U11+'22'!U11+'23'!U11+'24'!U11+'25'!U11+'26'!U11+'27'!U11+'28'!U11+'29'!U11+'30'!U11+'31'!U11+'32'!U11+'33'!U11+'34'!U11+'35'!U11+'36'!U11+'37'!U11+'38'!U11+'39'!U11</f>
        <v>35.420243140427253</v>
      </c>
      <c r="E12" s="120">
        <f>'1'!W11+'2'!W11+'3'!W11+'4'!W11+'5'!W11+'6'!W11+'7'!W11+'8'!W11+'9'!W11+'10'!W11+'11'!W11+'12'!W11+'13'!W11+'14'!W11+'15'!W11+'16'!W11+'17'!W11+'18'!W11+'19'!W11+'20'!W11+'21'!W11+'22'!W11+'23'!W11+'24'!W11+'25'!W11+'26'!W11+'27'!W11+'28'!W11+'29'!W11+'30'!W11+'31'!W11+'32'!W11+'33'!W11+'34'!W11+'35'!W11+'36'!W11+'37'!W11+'38'!W11+'39'!W11</f>
        <v>5</v>
      </c>
      <c r="F12" s="172">
        <f>'1'!Y11+'2'!Y11+'3'!Y11+'4'!Y11+'5'!Y11+'6'!Y11+'7'!Y11+'8'!Y11+'9'!Y11+'10'!Y11+'11'!Y11+'12'!Y11+'13'!Y11+'14'!Y11+'15'!Y11+'16'!Y11+'17'!Y11+'18'!Y11+'19'!Y11+'20'!Y11+'21'!Y11+'22'!Y11+'23'!Y11+'24'!Y11+'25'!Y11+'26'!Y11+'27'!Y11+'28'!Y11+'29'!Y11+'30'!Y11+'31'!Y11+'32'!Y11+'33'!Y11+'34'!Y11+'35'!Y11+'36'!Y11+'37'!Y11+'38'!Y11+'39'!Y11</f>
        <v>4</v>
      </c>
      <c r="G12" s="117">
        <v>7</v>
      </c>
      <c r="I12" s="26" t="s">
        <v>320</v>
      </c>
      <c r="J12" s="180">
        <f>最終需要_まとめ!C45</f>
        <v>3900</v>
      </c>
      <c r="O12" s="49"/>
      <c r="P12" s="429" t="s">
        <v>567</v>
      </c>
      <c r="Q12" s="429">
        <v>2700326</v>
      </c>
      <c r="R12" s="429">
        <v>2598785</v>
      </c>
    </row>
    <row r="13" spans="1:18" x14ac:dyDescent="0.2">
      <c r="A13" s="159" t="s">
        <v>226</v>
      </c>
      <c r="B13" s="3" t="s">
        <v>29</v>
      </c>
      <c r="C13" s="174">
        <f>'1'!S12+'2'!S12+'3'!S12+'4'!S12+'5'!S12+'6'!S12+'7'!S12+'8'!S12+'9'!S12+'10'!S12+'11'!S12+'12'!S12+'13'!S12+'14'!S12+'15'!S12+'16'!S12+'17'!S12+'18'!S12+'19'!S12+'20'!S12+'21'!S12+'22'!S12+'23'!S12+'24'!S12+'25'!S12+'26'!S12+'27'!S12+'28'!S12+'29'!S12+'30'!S12+'31'!S12+'32'!S12+'33'!S12+'34'!S12+'35'!S12+'36'!S12+'37'!S12+'38'!S12+'39'!S12</f>
        <v>100</v>
      </c>
      <c r="D13" s="193">
        <f>'1'!U12+'2'!U12+'3'!U12+'4'!U12+'5'!U12+'6'!U12+'7'!U12+'8'!U12+'9'!U12+'10'!U12+'11'!U12+'12'!U12+'13'!U12+'14'!U12+'15'!U12+'16'!U12+'17'!U12+'18'!U12+'19'!U12+'20'!U12+'21'!U12+'22'!U12+'23'!U12+'24'!U12+'25'!U12+'26'!U12+'27'!U12+'28'!U12+'29'!U12+'30'!U12+'31'!U12+'32'!U12+'33'!U12+'34'!U12+'35'!U12+'36'!U12+'37'!U12+'38'!U12+'39'!U12</f>
        <v>30.443974630021142</v>
      </c>
      <c r="E13" s="120">
        <f>'1'!W12+'2'!W12+'3'!W12+'4'!W12+'5'!W12+'6'!W12+'7'!W12+'8'!W12+'9'!W12+'10'!W12+'11'!W12+'12'!W12+'13'!W12+'14'!W12+'15'!W12+'16'!W12+'17'!W12+'18'!W12+'19'!W12+'20'!W12+'21'!W12+'22'!W12+'23'!W12+'24'!W12+'25'!W12+'26'!W12+'27'!W12+'28'!W12+'29'!W12+'30'!W12+'31'!W12+'32'!W12+'33'!W12+'34'!W12+'35'!W12+'36'!W12+'37'!W12+'38'!W12+'39'!W12</f>
        <v>3</v>
      </c>
      <c r="F13" s="172">
        <f>'1'!Y12+'2'!Y12+'3'!Y12+'4'!Y12+'5'!Y12+'6'!Y12+'7'!Y12+'8'!Y12+'9'!Y12+'10'!Y12+'11'!Y12+'12'!Y12+'13'!Y12+'14'!Y12+'15'!Y12+'16'!Y12+'17'!Y12+'18'!Y12+'19'!Y12+'20'!Y12+'21'!Y12+'22'!Y12+'23'!Y12+'24'!Y12+'25'!Y12+'26'!Y12+'27'!Y12+'28'!Y12+'29'!Y12+'30'!Y12+'31'!Y12+'32'!Y12+'33'!Y12+'34'!Y12+'35'!Y12+'36'!Y12+'37'!Y12+'38'!Y12+'39'!Y12</f>
        <v>2</v>
      </c>
      <c r="G13" s="117">
        <v>8</v>
      </c>
      <c r="I13" s="177" t="s">
        <v>321</v>
      </c>
      <c r="J13" s="183">
        <f>'1'!H44+'2'!H44+'3'!H44+'4'!H44+'5'!H44+'6'!H44+'7'!H44+'8'!H44+'9'!H44+'10'!H44+'11'!H44+'12'!H44+'13'!H44+'14'!H44+'15'!H44+'16'!H44+'17'!H44+'18'!H44+'19'!H44+'20'!H44+'21'!H44+'22'!H44+'23'!H44+'24'!H44+'25'!H44+'26'!H44+'27'!H44+'28'!H44+'29'!H44+'30'!H44+'31'!H44+'32'!H44+'33'!H44+'34'!H44+'35'!H44+'36'!H44+'37'!H44+'38'!H44+'39'!H44</f>
        <v>621.36163783010238</v>
      </c>
      <c r="O13" s="49"/>
      <c r="P13" s="429" t="s">
        <v>568</v>
      </c>
      <c r="Q13" s="429">
        <v>1115874</v>
      </c>
      <c r="R13" s="429">
        <v>1131429</v>
      </c>
    </row>
    <row r="14" spans="1:18" x14ac:dyDescent="0.2">
      <c r="A14" s="159" t="s">
        <v>227</v>
      </c>
      <c r="B14" s="3" t="s">
        <v>30</v>
      </c>
      <c r="C14" s="174">
        <f>'1'!S13+'2'!S13+'3'!S13+'4'!S13+'5'!S13+'6'!S13+'7'!S13+'8'!S13+'9'!S13+'10'!S13+'11'!S13+'12'!S13+'13'!S13+'14'!S13+'15'!S13+'16'!S13+'17'!S13+'18'!S13+'19'!S13+'20'!S13+'21'!S13+'22'!S13+'23'!S13+'24'!S13+'25'!S13+'26'!S13+'27'!S13+'28'!S13+'29'!S13+'30'!S13+'31'!S13+'32'!S13+'33'!S13+'34'!S13+'35'!S13+'36'!S13+'37'!S13+'38'!S13+'39'!S13</f>
        <v>103.17614370244685</v>
      </c>
      <c r="D14" s="193">
        <f>'1'!U13+'2'!U13+'3'!U13+'4'!U13+'5'!U13+'6'!U13+'7'!U13+'8'!U13+'9'!U13+'10'!U13+'11'!U13+'12'!U13+'13'!U13+'14'!U13+'15'!U13+'16'!U13+'17'!U13+'18'!U13+'19'!U13+'20'!U13+'21'!U13+'22'!U13+'23'!U13+'24'!U13+'25'!U13+'26'!U13+'27'!U13+'28'!U13+'29'!U13+'30'!U13+'31'!U13+'32'!U13+'33'!U13+'34'!U13+'35'!U13+'36'!U13+'37'!U13+'38'!U13+'39'!U13</f>
        <v>29.523294131724249</v>
      </c>
      <c r="E14" s="120">
        <f>'1'!W13+'2'!W13+'3'!W13+'4'!W13+'5'!W13+'6'!W13+'7'!W13+'8'!W13+'9'!W13+'10'!W13+'11'!W13+'12'!W13+'13'!W13+'14'!W13+'15'!W13+'16'!W13+'17'!W13+'18'!W13+'19'!W13+'20'!W13+'21'!W13+'22'!W13+'23'!W13+'24'!W13+'25'!W13+'26'!W13+'27'!W13+'28'!W13+'29'!W13+'30'!W13+'31'!W13+'32'!W13+'33'!W13+'34'!W13+'35'!W13+'36'!W13+'37'!W13+'38'!W13+'39'!W13</f>
        <v>3</v>
      </c>
      <c r="F14" s="172">
        <f>'1'!Y13+'2'!Y13+'3'!Y13+'4'!Y13+'5'!Y13+'6'!Y13+'7'!Y13+'8'!Y13+'9'!Y13+'10'!Y13+'11'!Y13+'12'!Y13+'13'!Y13+'14'!Y13+'15'!Y13+'16'!Y13+'17'!Y13+'18'!Y13+'19'!Y13+'20'!Y13+'21'!Y13+'22'!Y13+'23'!Y13+'24'!Y13+'25'!Y13+'26'!Y13+'27'!Y13+'28'!Y13+'29'!Y13+'30'!Y13+'31'!Y13+'32'!Y13+'33'!Y13+'34'!Y13+'35'!Y13+'36'!Y13+'37'!Y13+'38'!Y13+'39'!Y13</f>
        <v>2</v>
      </c>
      <c r="G14" s="117">
        <v>9</v>
      </c>
      <c r="I14" s="178" t="s">
        <v>322</v>
      </c>
      <c r="J14" s="184">
        <f>'1'!R44+'2'!R44+'3'!R44+'4'!R44+'5'!R44+'6'!R44+'7'!R44+'8'!R44+'9'!R44+'10'!R44+'11'!R44+'12'!R44+'13'!R44+'14'!R44+'15'!R44+'16'!R44+'17'!R44+'18'!R44+'19'!R44+'20'!R44+'21'!R44+'22'!R44+'23'!R44+'24'!R44+'25'!R44+'26'!R44+'27'!R44+'28'!R44+'29'!R44+'30'!R44+'31'!R44+'32'!R44+'33'!R44+'34'!R44+'35'!R44+'36'!R44+'37'!R44+'38'!R44+'39'!R44</f>
        <v>382.12561544866674</v>
      </c>
      <c r="M14" t="s">
        <v>178</v>
      </c>
      <c r="O14" s="49"/>
      <c r="P14" s="429" t="s">
        <v>569</v>
      </c>
      <c r="Q14" s="429">
        <v>672561</v>
      </c>
      <c r="R14" s="429">
        <v>686870</v>
      </c>
    </row>
    <row r="15" spans="1:18" x14ac:dyDescent="0.2">
      <c r="A15" s="159" t="s">
        <v>2</v>
      </c>
      <c r="B15" s="3" t="s">
        <v>365</v>
      </c>
      <c r="C15" s="174">
        <f>'1'!S14+'2'!S14+'3'!S14+'4'!S14+'5'!S14+'6'!S14+'7'!S14+'8'!S14+'9'!S14+'10'!S14+'11'!S14+'12'!S14+'13'!S14+'14'!S14+'15'!S14+'16'!S14+'17'!S14+'18'!S14+'19'!S14+'20'!S14+'21'!S14+'22'!S14+'23'!S14+'24'!S14+'25'!S14+'26'!S14+'27'!S14+'28'!S14+'29'!S14+'30'!S14+'31'!S14+'32'!S14+'33'!S14+'34'!S14+'35'!S14+'36'!S14+'37'!S14+'38'!S14+'39'!S14</f>
        <v>114.95600554774907</v>
      </c>
      <c r="D15" s="193">
        <f>'1'!U14+'2'!U14+'3'!U14+'4'!U14+'5'!U14+'6'!U14+'7'!U14+'8'!U14+'9'!U14+'10'!U14+'11'!U14+'12'!U14+'13'!U14+'14'!U14+'15'!U14+'16'!U14+'17'!U14+'18'!U14+'19'!U14+'20'!U14+'21'!U14+'22'!U14+'23'!U14+'24'!U14+'25'!U14+'26'!U14+'27'!U14+'28'!U14+'29'!U14+'30'!U14+'31'!U14+'32'!U14+'33'!U14+'34'!U14+'35'!U14+'36'!U14+'37'!U14+'38'!U14+'39'!U14</f>
        <v>37.799972495396332</v>
      </c>
      <c r="E15" s="120">
        <f>'1'!W14+'2'!W14+'3'!W14+'4'!W14+'5'!W14+'6'!W14+'7'!W14+'8'!W14+'9'!W14+'10'!W14+'11'!W14+'12'!W14+'13'!W14+'14'!W14+'15'!W14+'16'!W14+'17'!W14+'18'!W14+'19'!W14+'20'!W14+'21'!W14+'22'!W14+'23'!W14+'24'!W14+'25'!W14+'26'!W14+'27'!W14+'28'!W14+'29'!W14+'30'!W14+'31'!W14+'32'!W14+'33'!W14+'34'!W14+'35'!W14+'36'!W14+'37'!W14+'38'!W14+'39'!W14</f>
        <v>8</v>
      </c>
      <c r="F15" s="172">
        <f>'1'!Y14+'2'!Y14+'3'!Y14+'4'!Y14+'5'!Y14+'6'!Y14+'7'!Y14+'8'!Y14+'9'!Y14+'10'!Y14+'11'!Y14+'12'!Y14+'13'!Y14+'14'!Y14+'15'!Y14+'16'!Y14+'17'!Y14+'18'!Y14+'19'!Y14+'20'!Y14+'21'!Y14+'22'!Y14+'23'!Y14+'24'!Y14+'25'!Y14+'26'!Y14+'27'!Y14+'28'!Y14+'29'!Y14+'30'!Y14+'31'!Y14+'32'!Y14+'33'!Y14+'34'!Y14+'35'!Y14+'36'!Y14+'37'!Y14+'38'!Y14+'39'!Y14</f>
        <v>7</v>
      </c>
      <c r="G15" s="117">
        <v>10</v>
      </c>
      <c r="I15" s="179" t="s">
        <v>323</v>
      </c>
      <c r="J15" s="182">
        <f>J12+J13+J14</f>
        <v>4903.4872532787685</v>
      </c>
      <c r="O15" s="49"/>
      <c r="P15" s="429" t="s">
        <v>570</v>
      </c>
      <c r="Q15" s="429">
        <v>474157</v>
      </c>
      <c r="R15" s="429">
        <v>451615</v>
      </c>
    </row>
    <row r="16" spans="1:18" x14ac:dyDescent="0.2">
      <c r="A16" s="159" t="s">
        <v>3</v>
      </c>
      <c r="B16" s="3" t="s">
        <v>31</v>
      </c>
      <c r="C16" s="174">
        <f>'1'!S15+'2'!S15+'3'!S15+'4'!S15+'5'!S15+'6'!S15+'7'!S15+'8'!S15+'9'!S15+'10'!S15+'11'!S15+'12'!S15+'13'!S15+'14'!S15+'15'!S15+'16'!S15+'17'!S15+'18'!S15+'19'!S15+'20'!S15+'21'!S15+'22'!S15+'23'!S15+'24'!S15+'25'!S15+'26'!S15+'27'!S15+'28'!S15+'29'!S15+'30'!S15+'31'!S15+'32'!S15+'33'!S15+'34'!S15+'35'!S15+'36'!S15+'37'!S15+'38'!S15+'39'!S15</f>
        <v>117.94133560253694</v>
      </c>
      <c r="D16" s="193">
        <f>'1'!U15+'2'!U15+'3'!U15+'4'!U15+'5'!U15+'6'!U15+'7'!U15+'8'!U15+'9'!U15+'10'!U15+'11'!U15+'12'!U15+'13'!U15+'14'!U15+'15'!U15+'16'!U15+'17'!U15+'18'!U15+'19'!U15+'20'!U15+'21'!U15+'22'!U15+'23'!U15+'24'!U15+'25'!U15+'26'!U15+'27'!U15+'28'!U15+'29'!U15+'30'!U15+'31'!U15+'32'!U15+'33'!U15+'34'!U15+'35'!U15+'36'!U15+'37'!U15+'38'!U15+'39'!U15</f>
        <v>53.997942837867861</v>
      </c>
      <c r="E16" s="120">
        <f>'1'!W15+'2'!W15+'3'!W15+'4'!W15+'5'!W15+'6'!W15+'7'!W15+'8'!W15+'9'!W15+'10'!W15+'11'!W15+'12'!W15+'13'!W15+'14'!W15+'15'!W15+'16'!W15+'17'!W15+'18'!W15+'19'!W15+'20'!W15+'21'!W15+'22'!W15+'23'!W15+'24'!W15+'25'!W15+'26'!W15+'27'!W15+'28'!W15+'29'!W15+'30'!W15+'31'!W15+'32'!W15+'33'!W15+'34'!W15+'35'!W15+'36'!W15+'37'!W15+'38'!W15+'39'!W15</f>
        <v>4</v>
      </c>
      <c r="F16" s="172">
        <f>'1'!Y15+'2'!Y15+'3'!Y15+'4'!Y15+'5'!Y15+'6'!Y15+'7'!Y15+'8'!Y15+'9'!Y15+'10'!Y15+'11'!Y15+'12'!Y15+'13'!Y15+'14'!Y15+'15'!Y15+'16'!Y15+'17'!Y15+'18'!Y15+'19'!Y15+'20'!Y15+'21'!Y15+'22'!Y15+'23'!Y15+'24'!Y15+'25'!Y15+'26'!Y15+'27'!Y15+'28'!Y15+'29'!Y15+'30'!Y15+'31'!Y15+'32'!Y15+'33'!Y15+'34'!Y15+'35'!Y15+'36'!Y15+'37'!Y15+'38'!Y15+'39'!Y15</f>
        <v>4</v>
      </c>
      <c r="G16" s="117">
        <v>11</v>
      </c>
      <c r="J16" s="181" t="s">
        <v>355</v>
      </c>
      <c r="O16" s="49"/>
      <c r="P16" s="429" t="s">
        <v>571</v>
      </c>
      <c r="Q16" s="429">
        <v>469330</v>
      </c>
      <c r="R16" s="429">
        <v>445310</v>
      </c>
    </row>
    <row r="17" spans="1:18" x14ac:dyDescent="0.2">
      <c r="A17" s="159" t="s">
        <v>4</v>
      </c>
      <c r="B17" s="3" t="s">
        <v>32</v>
      </c>
      <c r="C17" s="174">
        <f>'1'!S16+'2'!S16+'3'!S16+'4'!S16+'5'!S16+'6'!S16+'7'!S16+'8'!S16+'9'!S16+'10'!S16+'11'!S16+'12'!S16+'13'!S16+'14'!S16+'15'!S16+'16'!S16+'17'!S16+'18'!S16+'19'!S16+'20'!S16+'21'!S16+'22'!S16+'23'!S16+'24'!S16+'25'!S16+'26'!S16+'27'!S16+'28'!S16+'29'!S16+'30'!S16+'31'!S16+'32'!S16+'33'!S16+'34'!S16+'35'!S16+'36'!S16+'37'!S16+'38'!S16+'39'!S16</f>
        <v>110.66312134870329</v>
      </c>
      <c r="D17" s="193">
        <f>'1'!U16+'2'!U16+'3'!U16+'4'!U16+'5'!U16+'6'!U16+'7'!U16+'8'!U16+'9'!U16+'10'!U16+'11'!U16+'12'!U16+'13'!U16+'14'!U16+'15'!U16+'16'!U16+'17'!U16+'18'!U16+'19'!U16+'20'!U16+'21'!U16+'22'!U16+'23'!U16+'24'!U16+'25'!U16+'26'!U16+'27'!U16+'28'!U16+'29'!U16+'30'!U16+'31'!U16+'32'!U16+'33'!U16+'34'!U16+'35'!U16+'36'!U16+'37'!U16+'38'!U16+'39'!U16</f>
        <v>26.589537166164412</v>
      </c>
      <c r="E17" s="120">
        <f>'1'!W16+'2'!W16+'3'!W16+'4'!W16+'5'!W16+'6'!W16+'7'!W16+'8'!W16+'9'!W16+'10'!W16+'11'!W16+'12'!W16+'13'!W16+'14'!W16+'15'!W16+'16'!W16+'17'!W16+'18'!W16+'19'!W16+'20'!W16+'21'!W16+'22'!W16+'23'!W16+'24'!W16+'25'!W16+'26'!W16+'27'!W16+'28'!W16+'29'!W16+'30'!W16+'31'!W16+'32'!W16+'33'!W16+'34'!W16+'35'!W16+'36'!W16+'37'!W16+'38'!W16+'39'!W16</f>
        <v>5</v>
      </c>
      <c r="F17" s="172">
        <f>'1'!Y16+'2'!Y16+'3'!Y16+'4'!Y16+'5'!Y16+'6'!Y16+'7'!Y16+'8'!Y16+'9'!Y16+'10'!Y16+'11'!Y16+'12'!Y16+'13'!Y16+'14'!Y16+'15'!Y16+'16'!Y16+'17'!Y16+'18'!Y16+'19'!Y16+'20'!Y16+'21'!Y16+'22'!Y16+'23'!Y16+'24'!Y16+'25'!Y16+'26'!Y16+'27'!Y16+'28'!Y16+'29'!Y16+'30'!Y16+'31'!Y16+'32'!Y16+'33'!Y16+'34'!Y16+'35'!Y16+'36'!Y16+'37'!Y16+'38'!Y16+'39'!Y16</f>
        <v>5</v>
      </c>
      <c r="G17" s="117">
        <v>12</v>
      </c>
      <c r="O17" s="49"/>
      <c r="P17" s="429"/>
      <c r="Q17" s="429"/>
      <c r="R17" s="429"/>
    </row>
    <row r="18" spans="1:18" x14ac:dyDescent="0.2">
      <c r="A18" s="159" t="s">
        <v>5</v>
      </c>
      <c r="B18" s="3" t="s">
        <v>33</v>
      </c>
      <c r="C18" s="174">
        <f>'1'!S17+'2'!S17+'3'!S17+'4'!S17+'5'!S17+'6'!S17+'7'!S17+'8'!S17+'9'!S17+'10'!S17+'11'!S17+'12'!S17+'13'!S17+'14'!S17+'15'!S17+'16'!S17+'17'!S17+'18'!S17+'19'!S17+'20'!S17+'21'!S17+'22'!S17+'23'!S17+'24'!S17+'25'!S17+'26'!S17+'27'!S17+'28'!S17+'29'!S17+'30'!S17+'31'!S17+'32'!S17+'33'!S17+'34'!S17+'35'!S17+'36'!S17+'37'!S17+'38'!S17+'39'!S17</f>
        <v>102.47256820068068</v>
      </c>
      <c r="D18" s="193">
        <f>'1'!U17+'2'!U17+'3'!U17+'4'!U17+'5'!U17+'6'!U17+'7'!U17+'8'!U17+'9'!U17+'10'!U17+'11'!U17+'12'!U17+'13'!U17+'14'!U17+'15'!U17+'16'!U17+'17'!U17+'18'!U17+'19'!U17+'20'!U17+'21'!U17+'22'!U17+'23'!U17+'24'!U17+'25'!U17+'26'!U17+'27'!U17+'28'!U17+'29'!U17+'30'!U17+'31'!U17+'32'!U17+'33'!U17+'34'!U17+'35'!U17+'36'!U17+'37'!U17+'38'!U17+'39'!U17</f>
        <v>23.761754945085364</v>
      </c>
      <c r="E18" s="120">
        <f>'1'!W17+'2'!W17+'3'!W17+'4'!W17+'5'!W17+'6'!W17+'7'!W17+'8'!W17+'9'!W17+'10'!W17+'11'!W17+'12'!W17+'13'!W17+'14'!W17+'15'!W17+'16'!W17+'17'!W17+'18'!W17+'19'!W17+'20'!W17+'21'!W17+'22'!W17+'23'!W17+'24'!W17+'25'!W17+'26'!W17+'27'!W17+'28'!W17+'29'!W17+'30'!W17+'31'!W17+'32'!W17+'33'!W17+'34'!W17+'35'!W17+'36'!W17+'37'!W17+'38'!W17+'39'!W17</f>
        <v>0</v>
      </c>
      <c r="F18" s="172">
        <f>'1'!Y17+'2'!Y17+'3'!Y17+'4'!Y17+'5'!Y17+'6'!Y17+'7'!Y17+'8'!Y17+'9'!Y17+'10'!Y17+'11'!Y17+'12'!Y17+'13'!Y17+'14'!Y17+'15'!Y17+'16'!Y17+'17'!Y17+'18'!Y17+'19'!Y17+'20'!Y17+'21'!Y17+'22'!Y17+'23'!Y17+'24'!Y17+'25'!Y17+'26'!Y17+'27'!Y17+'28'!Y17+'29'!Y17+'30'!Y17+'31'!Y17+'32'!Y17+'33'!Y17+'34'!Y17+'35'!Y17+'36'!Y17+'37'!Y17+'38'!Y17+'39'!Y17</f>
        <v>0</v>
      </c>
      <c r="G18" s="117">
        <v>13</v>
      </c>
      <c r="O18" s="49">
        <v>100</v>
      </c>
      <c r="P18" s="430" t="s">
        <v>562</v>
      </c>
      <c r="Q18" s="429">
        <v>7098009</v>
      </c>
      <c r="R18" s="429">
        <v>6903478</v>
      </c>
    </row>
    <row r="19" spans="1:18" x14ac:dyDescent="0.2">
      <c r="A19" s="159" t="s">
        <v>6</v>
      </c>
      <c r="B19" s="3" t="s">
        <v>34</v>
      </c>
      <c r="C19" s="174">
        <f>'1'!S18+'2'!S18+'3'!S18+'4'!S18+'5'!S18+'6'!S18+'7'!S18+'8'!S18+'9'!S18+'10'!S18+'11'!S18+'12'!S18+'13'!S18+'14'!S18+'15'!S18+'16'!S18+'17'!S18+'18'!S18+'19'!S18+'20'!S18+'21'!S18+'22'!S18+'23'!S18+'24'!S18+'25'!S18+'26'!S18+'27'!S18+'28'!S18+'29'!S18+'30'!S18+'31'!S18+'32'!S18+'33'!S18+'34'!S18+'35'!S18+'36'!S18+'37'!S18+'38'!S18+'39'!S18</f>
        <v>113.63580714734273</v>
      </c>
      <c r="D19" s="193">
        <f>'1'!U18+'2'!U18+'3'!U18+'4'!U18+'5'!U18+'6'!U18+'7'!U18+'8'!U18+'9'!U18+'10'!U18+'11'!U18+'12'!U18+'13'!U18+'14'!U18+'15'!U18+'16'!U18+'17'!U18+'18'!U18+'19'!U18+'20'!U18+'21'!U18+'22'!U18+'23'!U18+'24'!U18+'25'!U18+'26'!U18+'27'!U18+'28'!U18+'29'!U18+'30'!U18+'31'!U18+'32'!U18+'33'!U18+'34'!U18+'35'!U18+'36'!U18+'37'!U18+'38'!U18+'39'!U18</f>
        <v>48.362288075565971</v>
      </c>
      <c r="E19" s="120">
        <f>'1'!W18+'2'!W18+'3'!W18+'4'!W18+'5'!W18+'6'!W18+'7'!W18+'8'!W18+'9'!W18+'10'!W18+'11'!W18+'12'!W18+'13'!W18+'14'!W18+'15'!W18+'16'!W18+'17'!W18+'18'!W18+'19'!W18+'20'!W18+'21'!W18+'22'!W18+'23'!W18+'24'!W18+'25'!W18+'26'!W18+'27'!W18+'28'!W18+'29'!W18+'30'!W18+'31'!W18+'32'!W18+'33'!W18+'34'!W18+'35'!W18+'36'!W18+'37'!W18+'38'!W18+'39'!W18</f>
        <v>9</v>
      </c>
      <c r="F19" s="172">
        <f>'1'!Y18+'2'!Y18+'3'!Y18+'4'!Y18+'5'!Y18+'6'!Y18+'7'!Y18+'8'!Y18+'9'!Y18+'10'!Y18+'11'!Y18+'12'!Y18+'13'!Y18+'14'!Y18+'15'!Y18+'16'!Y18+'17'!Y18+'18'!Y18+'19'!Y18+'20'!Y18+'21'!Y18+'22'!Y18+'23'!Y18+'24'!Y18+'25'!Y18+'26'!Y18+'27'!Y18+'28'!Y18+'29'!Y18+'30'!Y18+'31'!Y18+'32'!Y18+'33'!Y18+'34'!Y18+'35'!Y18+'36'!Y18+'37'!Y18+'38'!Y18+'39'!Y18</f>
        <v>7</v>
      </c>
      <c r="G19" s="117">
        <v>14</v>
      </c>
      <c r="L19" t="s">
        <v>611</v>
      </c>
      <c r="O19" s="49"/>
      <c r="P19" s="430" t="s">
        <v>572</v>
      </c>
      <c r="Q19" s="435">
        <v>3587529</v>
      </c>
      <c r="R19" s="429">
        <v>3385318</v>
      </c>
    </row>
    <row r="20" spans="1:18" x14ac:dyDescent="0.2">
      <c r="A20" s="159" t="s">
        <v>7</v>
      </c>
      <c r="B20" s="3" t="s">
        <v>269</v>
      </c>
      <c r="C20" s="174">
        <f>'1'!S19+'2'!S19+'3'!S19+'4'!S19+'5'!S19+'6'!S19+'7'!S19+'8'!S19+'9'!S19+'10'!S19+'11'!S19+'12'!S19+'13'!S19+'14'!S19+'15'!S19+'16'!S19+'17'!S19+'18'!S19+'19'!S19+'20'!S19+'21'!S19+'22'!S19+'23'!S19+'24'!S19+'25'!S19+'26'!S19+'27'!S19+'28'!S19+'29'!S19+'30'!S19+'31'!S19+'32'!S19+'33'!S19+'34'!S19+'35'!S19+'36'!S19+'37'!S19+'38'!S19+'39'!S19</f>
        <v>101.06925604861028</v>
      </c>
      <c r="D20" s="193">
        <f>'1'!U19+'2'!U19+'3'!U19+'4'!U19+'5'!U19+'6'!U19+'7'!U19+'8'!U19+'9'!U19+'10'!U19+'11'!U19+'12'!U19+'13'!U19+'14'!U19+'15'!U19+'16'!U19+'17'!U19+'18'!U19+'19'!U19+'20'!U19+'21'!U19+'22'!U19+'23'!U19+'24'!U19+'25'!U19+'26'!U19+'27'!U19+'28'!U19+'29'!U19+'30'!U19+'31'!U19+'32'!U19+'33'!U19+'34'!U19+'35'!U19+'36'!U19+'37'!U19+'38'!U19+'39'!U19</f>
        <v>41.640135972829583</v>
      </c>
      <c r="E20" s="120">
        <f>'1'!W19+'2'!W19+'3'!W19+'4'!W19+'5'!W19+'6'!W19+'7'!W19+'8'!W19+'9'!W19+'10'!W19+'11'!W19+'12'!W19+'13'!W19+'14'!W19+'15'!W19+'16'!W19+'17'!W19+'18'!W19+'19'!W19+'20'!W19+'21'!W19+'22'!W19+'23'!W19+'24'!W19+'25'!W19+'26'!W19+'27'!W19+'28'!W19+'29'!W19+'30'!W19+'31'!W19+'32'!W19+'33'!W19+'34'!W19+'35'!W19+'36'!W19+'37'!W19+'38'!W19+'39'!W19</f>
        <v>9</v>
      </c>
      <c r="F20" s="172">
        <f>'1'!Y19+'2'!Y19+'3'!Y19+'4'!Y19+'5'!Y19+'6'!Y19+'7'!Y19+'8'!Y19+'9'!Y19+'10'!Y19+'11'!Y19+'12'!Y19+'13'!Y19+'14'!Y19+'15'!Y19+'16'!Y19+'17'!Y19+'18'!Y19+'19'!Y19+'20'!Y19+'21'!Y19+'22'!Y19+'23'!Y19+'24'!Y19+'25'!Y19+'26'!Y19+'27'!Y19+'28'!Y19+'29'!Y19+'30'!Y19+'31'!Y19+'32'!Y19+'33'!Y19+'34'!Y19+'35'!Y19+'36'!Y19+'37'!Y19+'38'!Y19+'39'!Y19</f>
        <v>9</v>
      </c>
      <c r="G20" s="117">
        <v>15</v>
      </c>
      <c r="O20" s="49">
        <v>202</v>
      </c>
      <c r="P20" s="430" t="s">
        <v>573</v>
      </c>
      <c r="Q20" s="429">
        <v>1983439</v>
      </c>
      <c r="R20" s="429">
        <v>1820927</v>
      </c>
    </row>
    <row r="21" spans="1:18" x14ac:dyDescent="0.2">
      <c r="A21" s="159" t="s">
        <v>8</v>
      </c>
      <c r="B21" s="3" t="s">
        <v>270</v>
      </c>
      <c r="C21" s="174">
        <f>'1'!S20+'2'!S20+'3'!S20+'4'!S20+'5'!S20+'6'!S20+'7'!S20+'8'!S20+'9'!S20+'10'!S20+'11'!S20+'12'!S20+'13'!S20+'14'!S20+'15'!S20+'16'!S20+'17'!S20+'18'!S20+'19'!S20+'20'!S20+'21'!S20+'22'!S20+'23'!S20+'24'!S20+'25'!S20+'26'!S20+'27'!S20+'28'!S20+'29'!S20+'30'!S20+'31'!S20+'32'!S20+'33'!S20+'34'!S20+'35'!S20+'36'!S20+'37'!S20+'38'!S20+'39'!S20</f>
        <v>100</v>
      </c>
      <c r="D21" s="193">
        <f>'1'!U20+'2'!U20+'3'!U20+'4'!U20+'5'!U20+'6'!U20+'7'!U20+'8'!U20+'9'!U20+'10'!U20+'11'!U20+'12'!U20+'13'!U20+'14'!U20+'15'!U20+'16'!U20+'17'!U20+'18'!U20+'19'!U20+'20'!U20+'21'!U20+'22'!U20+'23'!U20+'24'!U20+'25'!U20+'26'!U20+'27'!U20+'28'!U20+'29'!U20+'30'!U20+'31'!U20+'32'!U20+'33'!U20+'34'!U20+'35'!U20+'36'!U20+'37'!U20+'38'!U20+'39'!U20</f>
        <v>43.970045825416342</v>
      </c>
      <c r="E21" s="120">
        <f>'1'!W20+'2'!W20+'3'!W20+'4'!W20+'5'!W20+'6'!W20+'7'!W20+'8'!W20+'9'!W20+'10'!W20+'11'!W20+'12'!W20+'13'!W20+'14'!W20+'15'!W20+'16'!W20+'17'!W20+'18'!W20+'19'!W20+'20'!W20+'21'!W20+'22'!W20+'23'!W20+'24'!W20+'25'!W20+'26'!W20+'27'!W20+'28'!W20+'29'!W20+'30'!W20+'31'!W20+'32'!W20+'33'!W20+'34'!W20+'35'!W20+'36'!W20+'37'!W20+'38'!W20+'39'!W20</f>
        <v>3</v>
      </c>
      <c r="F21" s="172">
        <f>'1'!Y20+'2'!Y20+'3'!Y20+'4'!Y20+'5'!Y20+'6'!Y20+'7'!Y20+'8'!Y20+'9'!Y20+'10'!Y20+'11'!Y20+'12'!Y20+'13'!Y20+'14'!Y20+'15'!Y20+'16'!Y20+'17'!Y20+'18'!Y20+'19'!Y20+'20'!Y20+'21'!Y20+'22'!Y20+'23'!Y20+'24'!Y20+'25'!Y20+'26'!Y20+'27'!Y20+'28'!Y20+'29'!Y20+'30'!Y20+'31'!Y20+'32'!Y20+'33'!Y20+'34'!Y20+'35'!Y20+'36'!Y20+'37'!Y20+'38'!Y20+'39'!Y20</f>
        <v>3</v>
      </c>
      <c r="G21" s="117">
        <v>16</v>
      </c>
      <c r="O21" s="49">
        <v>204</v>
      </c>
      <c r="P21" s="430" t="s">
        <v>574</v>
      </c>
      <c r="Q21" s="429">
        <v>1396599</v>
      </c>
      <c r="R21" s="429">
        <v>1365527</v>
      </c>
    </row>
    <row r="22" spans="1:18" x14ac:dyDescent="0.2">
      <c r="A22" s="159" t="s">
        <v>9</v>
      </c>
      <c r="B22" s="3" t="s">
        <v>271</v>
      </c>
      <c r="C22" s="174">
        <f>'1'!S21+'2'!S21+'3'!S21+'4'!S21+'5'!S21+'6'!S21+'7'!S21+'8'!S21+'9'!S21+'10'!S21+'11'!S21+'12'!S21+'13'!S21+'14'!S21+'15'!S21+'16'!S21+'17'!S21+'18'!S21+'19'!S21+'20'!S21+'21'!S21+'22'!S21+'23'!S21+'24'!S21+'25'!S21+'26'!S21+'27'!S21+'28'!S21+'29'!S21+'30'!S21+'31'!S21+'32'!S21+'33'!S21+'34'!S21+'35'!S21+'36'!S21+'37'!S21+'38'!S21+'39'!S21</f>
        <v>108.3847005173524</v>
      </c>
      <c r="D22" s="193">
        <f>'1'!U21+'2'!U21+'3'!U21+'4'!U21+'5'!U21+'6'!U21+'7'!U21+'8'!U21+'9'!U21+'10'!U21+'11'!U21+'12'!U21+'13'!U21+'14'!U21+'15'!U21+'16'!U21+'17'!U21+'18'!U21+'19'!U21+'20'!U21+'21'!U21+'22'!U21+'23'!U21+'24'!U21+'25'!U21+'26'!U21+'27'!U21+'28'!U21+'29'!U21+'30'!U21+'31'!U21+'32'!U21+'33'!U21+'34'!U21+'35'!U21+'36'!U21+'37'!U21+'38'!U21+'39'!U21</f>
        <v>42.3175324729105</v>
      </c>
      <c r="E22" s="120">
        <f>'1'!W21+'2'!W21+'3'!W21+'4'!W21+'5'!W21+'6'!W21+'7'!W21+'8'!W21+'9'!W21+'10'!W21+'11'!W21+'12'!W21+'13'!W21+'14'!W21+'15'!W21+'16'!W21+'17'!W21+'18'!W21+'19'!W21+'20'!W21+'21'!W21+'22'!W21+'23'!W21+'24'!W21+'25'!W21+'26'!W21+'27'!W21+'28'!W21+'29'!W21+'30'!W21+'31'!W21+'32'!W21+'33'!W21+'34'!W21+'35'!W21+'36'!W21+'37'!W21+'38'!W21+'39'!W21</f>
        <v>2</v>
      </c>
      <c r="F22" s="172">
        <f>'1'!Y21+'2'!Y21+'3'!Y21+'4'!Y21+'5'!Y21+'6'!Y21+'7'!Y21+'8'!Y21+'9'!Y21+'10'!Y21+'11'!Y21+'12'!Y21+'13'!Y21+'14'!Y21+'15'!Y21+'16'!Y21+'17'!Y21+'18'!Y21+'19'!Y21+'20'!Y21+'21'!Y21+'22'!Y21+'23'!Y21+'24'!Y21+'25'!Y21+'26'!Y21+'27'!Y21+'28'!Y21+'29'!Y21+'30'!Y21+'31'!Y21+'32'!Y21+'33'!Y21+'34'!Y21+'35'!Y21+'36'!Y21+'37'!Y21+'38'!Y21+'39'!Y21</f>
        <v>1</v>
      </c>
      <c r="G22" s="117">
        <v>17</v>
      </c>
      <c r="O22" s="49">
        <v>206</v>
      </c>
      <c r="P22" s="430" t="s">
        <v>575</v>
      </c>
      <c r="Q22" s="429">
        <v>207491</v>
      </c>
      <c r="R22" s="429">
        <v>198864</v>
      </c>
    </row>
    <row r="23" spans="1:18" x14ac:dyDescent="0.2">
      <c r="A23" s="159" t="s">
        <v>10</v>
      </c>
      <c r="B23" s="3" t="s">
        <v>272</v>
      </c>
      <c r="C23" s="174">
        <f>'1'!S22+'2'!S22+'3'!S22+'4'!S22+'5'!S22+'6'!S22+'7'!S22+'8'!S22+'9'!S22+'10'!S22+'11'!S22+'12'!S22+'13'!S22+'14'!S22+'15'!S22+'16'!S22+'17'!S22+'18'!S22+'19'!S22+'20'!S22+'21'!S22+'22'!S22+'23'!S22+'24'!S22+'25'!S22+'26'!S22+'27'!S22+'28'!S22+'29'!S22+'30'!S22+'31'!S22+'32'!S22+'33'!S22+'34'!S22+'35'!S22+'36'!S22+'37'!S22+'38'!S22+'39'!S22</f>
        <v>102.3405963831168</v>
      </c>
      <c r="D23" s="193">
        <f>'1'!U22+'2'!U22+'3'!U22+'4'!U22+'5'!U22+'6'!U22+'7'!U22+'8'!U22+'9'!U22+'10'!U22+'11'!U22+'12'!U22+'13'!U22+'14'!U22+'15'!U22+'16'!U22+'17'!U22+'18'!U22+'19'!U22+'20'!U22+'21'!U22+'22'!U22+'23'!U22+'24'!U22+'25'!U22+'26'!U22+'27'!U22+'28'!U22+'29'!U22+'30'!U22+'31'!U22+'32'!U22+'33'!U22+'34'!U22+'35'!U22+'36'!U22+'37'!U22+'38'!U22+'39'!U22</f>
        <v>35.655105736975088</v>
      </c>
      <c r="E23" s="120">
        <f>'1'!W22+'2'!W22+'3'!W22+'4'!W22+'5'!W22+'6'!W22+'7'!W22+'8'!W22+'9'!W22+'10'!W22+'11'!W22+'12'!W22+'13'!W22+'14'!W22+'15'!W22+'16'!W22+'17'!W22+'18'!W22+'19'!W22+'20'!W22+'21'!W22+'22'!W22+'23'!W22+'24'!W22+'25'!W22+'26'!W22+'27'!W22+'28'!W22+'29'!W22+'30'!W22+'31'!W22+'32'!W22+'33'!W22+'34'!W22+'35'!W22+'36'!W22+'37'!W22+'38'!W22+'39'!W22</f>
        <v>22</v>
      </c>
      <c r="F23" s="172">
        <f>'1'!Y22+'2'!Y22+'3'!Y22+'4'!Y22+'5'!Y22+'6'!Y22+'7'!Y22+'8'!Y22+'9'!Y22+'10'!Y22+'11'!Y22+'12'!Y22+'13'!Y22+'14'!Y22+'15'!Y22+'16'!Y22+'17'!Y22+'18'!Y22+'19'!Y22+'20'!Y22+'21'!Y22+'22'!Y22+'23'!Y22+'24'!Y22+'25'!Y22+'26'!Y22+'27'!Y22+'28'!Y22+'29'!Y22+'30'!Y22+'31'!Y22+'32'!Y22+'33'!Y22+'34'!Y22+'35'!Y22+'36'!Y22+'37'!Y22+'38'!Y22+'39'!Y22</f>
        <v>12</v>
      </c>
      <c r="G23" s="117">
        <v>18</v>
      </c>
      <c r="O23" s="49"/>
      <c r="P23" s="430" t="s">
        <v>564</v>
      </c>
      <c r="Q23" s="429">
        <v>1982260</v>
      </c>
      <c r="R23" s="429">
        <v>1908128</v>
      </c>
    </row>
    <row r="24" spans="1:18" x14ac:dyDescent="0.2">
      <c r="A24" s="159" t="s">
        <v>11</v>
      </c>
      <c r="B24" s="3" t="s">
        <v>35</v>
      </c>
      <c r="C24" s="174">
        <f>'1'!S23+'2'!S23+'3'!S23+'4'!S23+'5'!S23+'6'!S23+'7'!S23+'8'!S23+'9'!S23+'10'!S23+'11'!S23+'12'!S23+'13'!S23+'14'!S23+'15'!S23+'16'!S23+'17'!S23+'18'!S23+'19'!S23+'20'!S23+'21'!S23+'22'!S23+'23'!S23+'24'!S23+'25'!S23+'26'!S23+'27'!S23+'28'!S23+'29'!S23+'30'!S23+'31'!S23+'32'!S23+'33'!S23+'34'!S23+'35'!S23+'36'!S23+'37'!S23+'38'!S23+'39'!S23</f>
        <v>116.03592721151271</v>
      </c>
      <c r="D24" s="193">
        <f>'1'!U23+'2'!U23+'3'!U23+'4'!U23+'5'!U23+'6'!U23+'7'!U23+'8'!U23+'9'!U23+'10'!U23+'11'!U23+'12'!U23+'13'!U23+'14'!U23+'15'!U23+'16'!U23+'17'!U23+'18'!U23+'19'!U23+'20'!U23+'21'!U23+'22'!U23+'23'!U23+'24'!U23+'25'!U23+'26'!U23+'27'!U23+'28'!U23+'29'!U23+'30'!U23+'31'!U23+'32'!U23+'33'!U23+'34'!U23+'35'!U23+'36'!U23+'37'!U23+'38'!U23+'39'!U23</f>
        <v>38.725948494531757</v>
      </c>
      <c r="E24" s="120">
        <f>'1'!W23+'2'!W23+'3'!W23+'4'!W23+'5'!W23+'6'!W23+'7'!W23+'8'!W23+'9'!W23+'10'!W23+'11'!W23+'12'!W23+'13'!W23+'14'!W23+'15'!W23+'16'!W23+'17'!W23+'18'!W23+'19'!W23+'20'!W23+'21'!W23+'22'!W23+'23'!W23+'24'!W23+'25'!W23+'26'!W23+'27'!W23+'28'!W23+'29'!W23+'30'!W23+'31'!W23+'32'!W23+'33'!W23+'34'!W23+'35'!W23+'36'!W23+'37'!W23+'38'!W23+'39'!W23</f>
        <v>2</v>
      </c>
      <c r="F24" s="172">
        <f>'1'!Y23+'2'!Y23+'3'!Y23+'4'!Y23+'5'!Y23+'6'!Y23+'7'!Y23+'8'!Y23+'9'!Y23+'10'!Y23+'11'!Y23+'12'!Y23+'13'!Y23+'14'!Y23+'15'!Y23+'16'!Y23+'17'!Y23+'18'!Y23+'19'!Y23+'20'!Y23+'21'!Y23+'22'!Y23+'23'!Y23+'24'!Y23+'25'!Y23+'26'!Y23+'27'!Y23+'28'!Y23+'29'!Y23+'30'!Y23+'31'!Y23+'32'!Y23+'33'!Y23+'34'!Y23+'35'!Y23+'36'!Y23+'37'!Y23+'38'!Y23+'39'!Y23</f>
        <v>2</v>
      </c>
      <c r="G24" s="117">
        <v>19</v>
      </c>
      <c r="O24" s="49">
        <v>207</v>
      </c>
      <c r="P24" s="430" t="s">
        <v>576</v>
      </c>
      <c r="Q24" s="429">
        <v>654478</v>
      </c>
      <c r="R24" s="429">
        <v>639533</v>
      </c>
    </row>
    <row r="25" spans="1:18" x14ac:dyDescent="0.2">
      <c r="A25" s="159" t="s">
        <v>12</v>
      </c>
      <c r="B25" s="3" t="s">
        <v>367</v>
      </c>
      <c r="C25" s="174">
        <f>'1'!S24+'2'!S24+'3'!S24+'4'!S24+'5'!S24+'6'!S24+'7'!S24+'8'!S24+'9'!S24+'10'!S24+'11'!S24+'12'!S24+'13'!S24+'14'!S24+'15'!S24+'16'!S24+'17'!S24+'18'!S24+'19'!S24+'20'!S24+'21'!S24+'22'!S24+'23'!S24+'24'!S24+'25'!S24+'26'!S24+'27'!S24+'28'!S24+'29'!S24+'30'!S24+'31'!S24+'32'!S24+'33'!S24+'34'!S24+'35'!S24+'36'!S24+'37'!S24+'38'!S24+'39'!S24</f>
        <v>105.22208974472011</v>
      </c>
      <c r="D25" s="193">
        <f>'1'!U24+'2'!U24+'3'!U24+'4'!U24+'5'!U24+'6'!U24+'7'!U24+'8'!U24+'9'!U24+'10'!U24+'11'!U24+'12'!U24+'13'!U24+'14'!U24+'15'!U24+'16'!U24+'17'!U24+'18'!U24+'19'!U24+'20'!U24+'21'!U24+'22'!U24+'23'!U24+'24'!U24+'25'!U24+'26'!U24+'27'!U24+'28'!U24+'29'!U24+'30'!U24+'31'!U24+'32'!U24+'33'!U24+'34'!U24+'35'!U24+'36'!U24+'37'!U24+'38'!U24+'39'!U24</f>
        <v>33.66735881651249</v>
      </c>
      <c r="E25" s="120">
        <f>'1'!W24+'2'!W24+'3'!W24+'4'!W24+'5'!W24+'6'!W24+'7'!W24+'8'!W24+'9'!W24+'10'!W24+'11'!W24+'12'!W24+'13'!W24+'14'!W24+'15'!W24+'16'!W24+'17'!W24+'18'!W24+'19'!W24+'20'!W24+'21'!W24+'22'!W24+'23'!W24+'24'!W24+'25'!W24+'26'!W24+'27'!W24+'28'!W24+'29'!W24+'30'!W24+'31'!W24+'32'!W24+'33'!W24+'34'!W24+'35'!W24+'36'!W24+'37'!W24+'38'!W24+'39'!W24</f>
        <v>4</v>
      </c>
      <c r="F25" s="172">
        <f>'1'!Y24+'2'!Y24+'3'!Y24+'4'!Y24+'5'!Y24+'6'!Y24+'7'!Y24+'8'!Y24+'9'!Y24+'10'!Y24+'11'!Y24+'12'!Y24+'13'!Y24+'14'!Y24+'15'!Y24+'16'!Y24+'17'!Y24+'18'!Y24+'19'!Y24+'20'!Y24+'21'!Y24+'22'!Y24+'23'!Y24+'24'!Y24+'25'!Y24+'26'!Y24+'27'!Y24+'28'!Y24+'29'!Y24+'30'!Y24+'31'!Y24+'32'!Y24+'33'!Y24+'34'!Y24+'35'!Y24+'36'!Y24+'37'!Y24+'38'!Y24+'39'!Y24</f>
        <v>5</v>
      </c>
      <c r="G25" s="117">
        <v>20</v>
      </c>
      <c r="O25" s="49">
        <v>214</v>
      </c>
      <c r="P25" s="430" t="s">
        <v>577</v>
      </c>
      <c r="Q25" s="429">
        <v>470475</v>
      </c>
      <c r="R25" s="429">
        <v>449216</v>
      </c>
    </row>
    <row r="26" spans="1:18" x14ac:dyDescent="0.2">
      <c r="A26" s="159" t="s">
        <v>13</v>
      </c>
      <c r="B26" s="3" t="s">
        <v>192</v>
      </c>
      <c r="C26" s="174">
        <f>'1'!S25+'2'!S25+'3'!S25+'4'!S25+'5'!S25+'6'!S25+'7'!S25+'8'!S25+'9'!S25+'10'!S25+'11'!S25+'12'!S25+'13'!S25+'14'!S25+'15'!S25+'16'!S25+'17'!S25+'18'!S25+'19'!S25+'20'!S25+'21'!S25+'22'!S25+'23'!S25+'24'!S25+'25'!S25+'26'!S25+'27'!S25+'28'!S25+'29'!S25+'30'!S25+'31'!S25+'32'!S25+'33'!S25+'34'!S25+'35'!S25+'36'!S25+'37'!S25+'38'!S25+'39'!S25</f>
        <v>103.77819270238226</v>
      </c>
      <c r="D26" s="193">
        <f>'1'!U25+'2'!U25+'3'!U25+'4'!U25+'5'!U25+'6'!U25+'7'!U25+'8'!U25+'9'!U25+'10'!U25+'11'!U25+'12'!U25+'13'!U25+'14'!U25+'15'!U25+'16'!U25+'17'!U25+'18'!U25+'19'!U25+'20'!U25+'21'!U25+'22'!U25+'23'!U25+'24'!U25+'25'!U25+'26'!U25+'27'!U25+'28'!U25+'29'!U25+'30'!U25+'31'!U25+'32'!U25+'33'!U25+'34'!U25+'35'!U25+'36'!U25+'37'!U25+'38'!U25+'39'!U25</f>
        <v>22.14135606277241</v>
      </c>
      <c r="E26" s="120">
        <f>'1'!W25+'2'!W25+'3'!W25+'4'!W25+'5'!W25+'6'!W25+'7'!W25+'8'!W25+'9'!W25+'10'!W25+'11'!W25+'12'!W25+'13'!W25+'14'!W25+'15'!W25+'16'!W25+'17'!W25+'18'!W25+'19'!W25+'20'!W25+'21'!W25+'22'!W25+'23'!W25+'24'!W25+'25'!W25+'26'!W25+'27'!W25+'28'!W25+'29'!W25+'30'!W25+'31'!W25+'32'!W25+'33'!W25+'34'!W25+'35'!W25+'36'!W25+'37'!W25+'38'!W25+'39'!W25</f>
        <v>12</v>
      </c>
      <c r="F26" s="172">
        <f>'1'!Y25+'2'!Y25+'3'!Y25+'4'!Y25+'5'!Y25+'6'!Y25+'7'!Y25+'8'!Y25+'9'!Y25+'10'!Y25+'11'!Y25+'12'!Y25+'13'!Y25+'14'!Y25+'15'!Y25+'16'!Y25+'17'!Y25+'18'!Y25+'19'!Y25+'20'!Y25+'21'!Y25+'22'!Y25+'23'!Y25+'24'!Y25+'25'!Y25+'26'!Y25+'27'!Y25+'28'!Y25+'29'!Y25+'30'!Y25+'31'!Y25+'32'!Y25+'33'!Y25+'34'!Y25+'35'!Y25+'36'!Y25+'37'!Y25+'38'!Y25+'39'!Y25</f>
        <v>12</v>
      </c>
      <c r="G26" s="117">
        <v>21</v>
      </c>
      <c r="O26" s="49">
        <v>217</v>
      </c>
      <c r="P26" s="430" t="s">
        <v>578</v>
      </c>
      <c r="Q26" s="429">
        <v>331657</v>
      </c>
      <c r="R26" s="429">
        <v>316397</v>
      </c>
    </row>
    <row r="27" spans="1:18" x14ac:dyDescent="0.2">
      <c r="A27" s="11" t="s">
        <v>14</v>
      </c>
      <c r="B27" s="12" t="s">
        <v>50</v>
      </c>
      <c r="C27" s="176">
        <f>'1'!S26+'2'!S26+'3'!S26+'4'!S26+'5'!S26+'6'!S26+'7'!S26+'8'!S26+'9'!S26+'10'!S26+'11'!S26+'12'!S26+'13'!S26+'14'!S26+'15'!S26+'16'!S26+'17'!S26+'18'!S26+'19'!S26+'20'!S26+'21'!S26+'22'!S26+'23'!S26+'24'!S26+'25'!S26+'26'!S26+'27'!S26+'28'!S26+'29'!S26+'30'!S26+'31'!S26+'32'!S26+'33'!S26+'34'!S26+'35'!S26+'36'!S26+'37'!S26+'38'!S26+'39'!S26</f>
        <v>151.85169527070437</v>
      </c>
      <c r="D27" s="195">
        <f>'1'!U26+'2'!U26+'3'!U26+'4'!U26+'5'!U26+'6'!U26+'7'!U26+'8'!U26+'9'!U26+'10'!U26+'11'!U26+'12'!U26+'13'!U26+'14'!U26+'15'!U26+'16'!U26+'17'!U26+'18'!U26+'19'!U26+'20'!U26+'21'!U26+'22'!U26+'23'!U26+'24'!U26+'25'!U26+'26'!U26+'27'!U26+'28'!U26+'29'!U26+'30'!U26+'31'!U26+'32'!U26+'33'!U26+'34'!U26+'35'!U26+'36'!U26+'37'!U26+'38'!U26+'39'!U26</f>
        <v>57.09005139561301</v>
      </c>
      <c r="E27" s="121">
        <f>'1'!W26+'2'!W26+'3'!W26+'4'!W26+'5'!W26+'6'!W26+'7'!W26+'8'!W26+'9'!W26+'10'!W26+'11'!W26+'12'!W26+'13'!W26+'14'!W26+'15'!W26+'16'!W26+'17'!W26+'18'!W26+'19'!W26+'20'!W26+'21'!W26+'22'!W26+'23'!W26+'24'!W26+'25'!W26+'26'!W26+'27'!W26+'28'!W26+'29'!W26+'30'!W26+'31'!W26+'32'!W26+'33'!W26+'34'!W26+'35'!W26+'36'!W26+'37'!W26+'38'!W26+'39'!W26</f>
        <v>7</v>
      </c>
      <c r="F27" s="173">
        <f>'1'!Y26+'2'!Y26+'3'!Y26+'4'!Y26+'5'!Y26+'6'!Y26+'7'!Y26+'8'!Y26+'9'!Y26+'10'!Y26+'11'!Y26+'12'!Y26+'13'!Y26+'14'!Y26+'15'!Y26+'16'!Y26+'17'!Y26+'18'!Y26+'19'!Y26+'20'!Y26+'21'!Y26+'22'!Y26+'23'!Y26+'24'!Y26+'25'!Y26+'26'!Y26+'27'!Y26+'28'!Y26+'29'!Y26+'30'!Y26+'31'!Y26+'32'!Y26+'33'!Y26+'34'!Y26+'35'!Y26+'36'!Y26+'37'!Y26+'38'!Y26+'39'!Y26</f>
        <v>5</v>
      </c>
      <c r="G27" s="55">
        <v>22</v>
      </c>
      <c r="O27" s="49">
        <v>219</v>
      </c>
      <c r="P27" s="430" t="s">
        <v>579</v>
      </c>
      <c r="Q27" s="429">
        <v>462755</v>
      </c>
      <c r="R27" s="429">
        <v>441083</v>
      </c>
    </row>
    <row r="28" spans="1:18" x14ac:dyDescent="0.2">
      <c r="A28" s="159" t="s">
        <v>15</v>
      </c>
      <c r="B28" s="3" t="s">
        <v>36</v>
      </c>
      <c r="C28" s="174">
        <f>'1'!S27+'2'!S27+'3'!S27+'4'!S27+'5'!S27+'6'!S27+'7'!S27+'8'!S27+'9'!S27+'10'!S27+'11'!S27+'12'!S27+'13'!S27+'14'!S27+'15'!S27+'16'!S27+'17'!S27+'18'!S27+'19'!S27+'20'!S27+'21'!S27+'22'!S27+'23'!S27+'24'!S27+'25'!S27+'26'!S27+'27'!S27+'28'!S27+'29'!S27+'30'!S27+'31'!S27+'32'!S27+'33'!S27+'34'!S27+'35'!S27+'36'!S27+'37'!S27+'38'!S27+'39'!S27</f>
        <v>119.16663205602387</v>
      </c>
      <c r="D28" s="193">
        <f>'1'!U27+'2'!U27+'3'!U27+'4'!U27+'5'!U27+'6'!U27+'7'!U27+'8'!U27+'9'!U27+'10'!U27+'11'!U27+'12'!U27+'13'!U27+'14'!U27+'15'!U27+'16'!U27+'17'!U27+'18'!U27+'19'!U27+'20'!U27+'21'!U27+'22'!U27+'23'!U27+'24'!U27+'25'!U27+'26'!U27+'27'!U27+'28'!U27+'29'!U27+'30'!U27+'31'!U27+'32'!U27+'33'!U27+'34'!U27+'35'!U27+'36'!U27+'37'!U27+'38'!U27+'39'!U27</f>
        <v>52.372512058343482</v>
      </c>
      <c r="E28" s="120">
        <f>'1'!W27+'2'!W27+'3'!W27+'4'!W27+'5'!W27+'6'!W27+'7'!W27+'8'!W27+'9'!W27+'10'!W27+'11'!W27+'12'!W27+'13'!W27+'14'!W27+'15'!W27+'16'!W27+'17'!W27+'18'!W27+'19'!W27+'20'!W27+'21'!W27+'22'!W27+'23'!W27+'24'!W27+'25'!W27+'26'!W27+'27'!W27+'28'!W27+'29'!W27+'30'!W27+'31'!W27+'32'!W27+'33'!W27+'34'!W27+'35'!W27+'36'!W27+'37'!W27+'38'!W27+'39'!W27</f>
        <v>14</v>
      </c>
      <c r="F28" s="172">
        <f>'1'!Y27+'2'!Y27+'3'!Y27+'4'!Y27+'5'!Y27+'6'!Y27+'7'!Y27+'8'!Y27+'9'!Y27+'10'!Y27+'11'!Y27+'12'!Y27+'13'!Y27+'14'!Y27+'15'!Y27+'16'!Y27+'17'!Y27+'18'!Y27+'19'!Y27+'20'!Y27+'21'!Y27+'22'!Y27+'23'!Y27+'24'!Y27+'25'!Y27+'26'!Y27+'27'!Y27+'28'!Y27+'29'!Y27+'30'!Y27+'31'!Y27+'32'!Y27+'33'!Y27+'34'!Y27+'35'!Y27+'36'!Y27+'37'!Y27+'38'!Y27+'39'!Y27</f>
        <v>8</v>
      </c>
      <c r="G28" s="117">
        <v>23</v>
      </c>
      <c r="O28" s="49">
        <v>301</v>
      </c>
      <c r="P28" s="430" t="s">
        <v>580</v>
      </c>
      <c r="Q28" s="429">
        <v>62895</v>
      </c>
      <c r="R28" s="429">
        <v>61899</v>
      </c>
    </row>
    <row r="29" spans="1:18" x14ac:dyDescent="0.2">
      <c r="A29" s="159" t="s">
        <v>16</v>
      </c>
      <c r="B29" s="3" t="s">
        <v>193</v>
      </c>
      <c r="C29" s="174">
        <f>'1'!S28+'2'!S28+'3'!S28+'4'!S28+'5'!S28+'6'!S28+'7'!S28+'8'!S28+'9'!S28+'10'!S28+'11'!S28+'12'!S28+'13'!S28+'14'!S28+'15'!S28+'16'!S28+'17'!S28+'18'!S28+'19'!S28+'20'!S28+'21'!S28+'22'!S28+'23'!S28+'24'!S28+'25'!S28+'26'!S28+'27'!S28+'28'!S28+'29'!S28+'30'!S28+'31'!S28+'32'!S28+'33'!S28+'34'!S28+'35'!S28+'36'!S28+'37'!S28+'38'!S28+'39'!S28</f>
        <v>126.70574689889557</v>
      </c>
      <c r="D29" s="193">
        <f>'1'!U28+'2'!U28+'3'!U28+'4'!U28+'5'!U28+'6'!U28+'7'!U28+'8'!U28+'9'!U28+'10'!U28+'11'!U28+'12'!U28+'13'!U28+'14'!U28+'15'!U28+'16'!U28+'17'!U28+'18'!U28+'19'!U28+'20'!U28+'21'!U28+'22'!U28+'23'!U28+'24'!U28+'25'!U28+'26'!U28+'27'!U28+'28'!U28+'29'!U28+'30'!U28+'31'!U28+'32'!U28+'33'!U28+'34'!U28+'35'!U28+'36'!U28+'37'!U28+'38'!U28+'39'!U28</f>
        <v>30.852212469320087</v>
      </c>
      <c r="E29" s="120">
        <f>'1'!W28+'2'!W28+'3'!W28+'4'!W28+'5'!W28+'6'!W28+'7'!W28+'8'!W28+'9'!W28+'10'!W28+'11'!W28+'12'!W28+'13'!W28+'14'!W28+'15'!W28+'16'!W28+'17'!W28+'18'!W28+'19'!W28+'20'!W28+'21'!W28+'22'!W28+'23'!W28+'24'!W28+'25'!W28+'26'!W28+'27'!W28+'28'!W28+'29'!W28+'30'!W28+'31'!W28+'32'!W28+'33'!W28+'34'!W28+'35'!W28+'36'!W28+'37'!W28+'38'!W28+'39'!W28</f>
        <v>0</v>
      </c>
      <c r="F29" s="172">
        <f>'1'!Y28+'2'!Y28+'3'!Y28+'4'!Y28+'5'!Y28+'6'!Y28+'7'!Y28+'8'!Y28+'9'!Y28+'10'!Y28+'11'!Y28+'12'!Y28+'13'!Y28+'14'!Y28+'15'!Y28+'16'!Y28+'17'!Y28+'18'!Y28+'19'!Y28+'20'!Y28+'21'!Y28+'22'!Y28+'23'!Y28+'24'!Y28+'25'!Y28+'26'!Y28+'27'!Y28+'28'!Y28+'29'!Y28+'30'!Y28+'31'!Y28+'32'!Y28+'33'!Y28+'34'!Y28+'35'!Y28+'36'!Y28+'37'!Y28+'38'!Y28+'39'!Y28</f>
        <v>0</v>
      </c>
      <c r="G29" s="117">
        <v>24</v>
      </c>
      <c r="O29" s="49"/>
      <c r="P29" s="430" t="s">
        <v>565</v>
      </c>
      <c r="Q29" s="429">
        <v>2933055</v>
      </c>
      <c r="R29" s="429">
        <v>2958496</v>
      </c>
    </row>
    <row r="30" spans="1:18" x14ac:dyDescent="0.2">
      <c r="A30" s="159" t="s">
        <v>17</v>
      </c>
      <c r="B30" s="3" t="s">
        <v>273</v>
      </c>
      <c r="C30" s="174">
        <f>'1'!S29+'2'!S29+'3'!S29+'4'!S29+'5'!S29+'6'!S29+'7'!S29+'8'!S29+'9'!S29+'10'!S29+'11'!S29+'12'!S29+'13'!S29+'14'!S29+'15'!S29+'16'!S29+'17'!S29+'18'!S29+'19'!S29+'20'!S29+'21'!S29+'22'!S29+'23'!S29+'24'!S29+'25'!S29+'26'!S29+'27'!S29+'28'!S29+'29'!S29+'30'!S29+'31'!S29+'32'!S29+'33'!S29+'34'!S29+'35'!S29+'36'!S29+'37'!S29+'38'!S29+'39'!S29</f>
        <v>115.75303810345525</v>
      </c>
      <c r="D30" s="193">
        <f>'1'!U29+'2'!U29+'3'!U29+'4'!U29+'5'!U29+'6'!U29+'7'!U29+'8'!U29+'9'!U29+'10'!U29+'11'!U29+'12'!U29+'13'!U29+'14'!U29+'15'!U29+'16'!U29+'17'!U29+'18'!U29+'19'!U29+'20'!U29+'21'!U29+'22'!U29+'23'!U29+'24'!U29+'25'!U29+'26'!U29+'27'!U29+'28'!U29+'29'!U29+'30'!U29+'31'!U29+'32'!U29+'33'!U29+'34'!U29+'35'!U29+'36'!U29+'37'!U29+'38'!U29+'39'!U29</f>
        <v>55.48985847227496</v>
      </c>
      <c r="E30" s="120">
        <f>'1'!W29+'2'!W29+'3'!W29+'4'!W29+'5'!W29+'6'!W29+'7'!W29+'8'!W29+'9'!W29+'10'!W29+'11'!W29+'12'!W29+'13'!W29+'14'!W29+'15'!W29+'16'!W29+'17'!W29+'18'!W29+'19'!W29+'20'!W29+'21'!W29+'22'!W29+'23'!W29+'24'!W29+'25'!W29+'26'!W29+'27'!W29+'28'!W29+'29'!W29+'30'!W29+'31'!W29+'32'!W29+'33'!W29+'34'!W29+'35'!W29+'36'!W29+'37'!W29+'38'!W29+'39'!W29</f>
        <v>1</v>
      </c>
      <c r="F30" s="172">
        <f>'1'!Y29+'2'!Y29+'3'!Y29+'4'!Y29+'5'!Y29+'6'!Y29+'7'!Y29+'8'!Y29+'9'!Y29+'10'!Y29+'11'!Y29+'12'!Y29+'13'!Y29+'14'!Y29+'15'!Y29+'16'!Y29+'17'!Y29+'18'!Y29+'19'!Y29+'20'!Y29+'21'!Y29+'22'!Y29+'23'!Y29+'24'!Y29+'25'!Y29+'26'!Y29+'27'!Y29+'28'!Y29+'29'!Y29+'30'!Y29+'31'!Y29+'32'!Y29+'33'!Y29+'34'!Y29+'35'!Y29+'36'!Y29+'37'!Y29+'38'!Y29+'39'!Y29</f>
        <v>1</v>
      </c>
      <c r="G30" s="117">
        <v>25</v>
      </c>
      <c r="O30" s="49">
        <v>203</v>
      </c>
      <c r="P30" s="430" t="s">
        <v>581</v>
      </c>
      <c r="Q30" s="429">
        <v>1187637</v>
      </c>
      <c r="R30" s="429">
        <v>1167801</v>
      </c>
    </row>
    <row r="31" spans="1:18" x14ac:dyDescent="0.2">
      <c r="A31" s="159" t="s">
        <v>18</v>
      </c>
      <c r="B31" s="3" t="s">
        <v>274</v>
      </c>
      <c r="C31" s="174">
        <f>'1'!S30+'2'!S30+'3'!S30+'4'!S30+'5'!S30+'6'!S30+'7'!S30+'8'!S30+'9'!S30+'10'!S30+'11'!S30+'12'!S30+'13'!S30+'14'!S30+'15'!S30+'16'!S30+'17'!S30+'18'!S30+'19'!S30+'20'!S30+'21'!S30+'22'!S30+'23'!S30+'24'!S30+'25'!S30+'26'!S30+'27'!S30+'28'!S30+'29'!S30+'30'!S30+'31'!S30+'32'!S30+'33'!S30+'34'!S30+'35'!S30+'36'!S30+'37'!S30+'38'!S30+'39'!S30</f>
        <v>112.87072672296921</v>
      </c>
      <c r="D31" s="193">
        <f>'1'!U30+'2'!U30+'3'!U30+'4'!U30+'5'!U30+'6'!U30+'7'!U30+'8'!U30+'9'!U30+'10'!U30+'11'!U30+'12'!U30+'13'!U30+'14'!U30+'15'!U30+'16'!U30+'17'!U30+'18'!U30+'19'!U30+'20'!U30+'21'!U30+'22'!U30+'23'!U30+'24'!U30+'25'!U30+'26'!U30+'27'!U30+'28'!U30+'29'!U30+'30'!U30+'31'!U30+'32'!U30+'33'!U30+'34'!U30+'35'!U30+'36'!U30+'37'!U30+'38'!U30+'39'!U30</f>
        <v>72.584382816247512</v>
      </c>
      <c r="E31" s="120">
        <f>'1'!W30+'2'!W30+'3'!W30+'4'!W30+'5'!W30+'6'!W30+'7'!W30+'8'!W30+'9'!W30+'10'!W30+'11'!W30+'12'!W30+'13'!W30+'14'!W30+'15'!W30+'16'!W30+'17'!W30+'18'!W30+'19'!W30+'20'!W30+'21'!W30+'22'!W30+'23'!W30+'24'!W30+'25'!W30+'26'!W30+'27'!W30+'28'!W30+'29'!W30+'30'!W30+'31'!W30+'32'!W30+'33'!W30+'34'!W30+'35'!W30+'36'!W30+'37'!W30+'38'!W30+'39'!W30</f>
        <v>3</v>
      </c>
      <c r="F31" s="172">
        <f>'1'!Y30+'2'!Y30+'3'!Y30+'4'!Y30+'5'!Y30+'6'!Y30+'7'!Y30+'8'!Y30+'9'!Y30+'10'!Y30+'11'!Y30+'12'!Y30+'13'!Y30+'14'!Y30+'15'!Y30+'16'!Y30+'17'!Y30+'18'!Y30+'19'!Y30+'20'!Y30+'21'!Y30+'22'!Y30+'23'!Y30+'24'!Y30+'25'!Y30+'26'!Y30+'27'!Y30+'28'!Y30+'29'!Y30+'30'!Y30+'31'!Y30+'32'!Y30+'33'!Y30+'34'!Y30+'35'!Y30+'36'!Y30+'37'!Y30+'38'!Y30+'39'!Y30</f>
        <v>3</v>
      </c>
      <c r="G31" s="117">
        <v>26</v>
      </c>
      <c r="O31" s="49">
        <v>210</v>
      </c>
      <c r="P31" s="430" t="s">
        <v>582</v>
      </c>
      <c r="Q31" s="429">
        <v>868757</v>
      </c>
      <c r="R31" s="429">
        <v>843054</v>
      </c>
    </row>
    <row r="32" spans="1:18" x14ac:dyDescent="0.2">
      <c r="A32" s="159" t="s">
        <v>19</v>
      </c>
      <c r="B32" s="3" t="s">
        <v>275</v>
      </c>
      <c r="C32" s="174">
        <f>'1'!S31+'2'!S31+'3'!S31+'4'!S31+'5'!S31+'6'!S31+'7'!S31+'8'!S31+'9'!S31+'10'!S31+'11'!S31+'12'!S31+'13'!S31+'14'!S31+'15'!S31+'16'!S31+'17'!S31+'18'!S31+'19'!S31+'20'!S31+'21'!S31+'22'!S31+'23'!S31+'24'!S31+'25'!S31+'26'!S31+'27'!S31+'28'!S31+'29'!S31+'30'!S31+'31'!S31+'32'!S31+'33'!S31+'34'!S31+'35'!S31+'36'!S31+'37'!S31+'38'!S31+'39'!S31</f>
        <v>217.18518765759353</v>
      </c>
      <c r="D32" s="193">
        <f>'1'!U31+'2'!U31+'3'!U31+'4'!U31+'5'!U31+'6'!U31+'7'!U31+'8'!U31+'9'!U31+'10'!U31+'11'!U31+'12'!U31+'13'!U31+'14'!U31+'15'!U31+'16'!U31+'17'!U31+'18'!U31+'19'!U31+'20'!U31+'21'!U31+'22'!U31+'23'!U31+'24'!U31+'25'!U31+'26'!U31+'27'!U31+'28'!U31+'29'!U31+'30'!U31+'31'!U31+'32'!U31+'33'!U31+'34'!U31+'35'!U31+'36'!U31+'37'!U31+'38'!U31+'39'!U31</f>
        <v>151.37277310867313</v>
      </c>
      <c r="E32" s="120">
        <f>'1'!W31+'2'!W31+'3'!W31+'4'!W31+'5'!W31+'6'!W31+'7'!W31+'8'!W31+'9'!W31+'10'!W31+'11'!W31+'12'!W31+'13'!W31+'14'!W31+'15'!W31+'16'!W31+'17'!W31+'18'!W31+'19'!W31+'20'!W31+'21'!W31+'22'!W31+'23'!W31+'24'!W31+'25'!W31+'26'!W31+'27'!W31+'28'!W31+'29'!W31+'30'!W31+'31'!W31+'32'!W31+'33'!W31+'34'!W31+'35'!W31+'36'!W31+'37'!W31+'38'!W31+'39'!W31</f>
        <v>57</v>
      </c>
      <c r="F32" s="172">
        <f>'1'!Y31+'2'!Y31+'3'!Y31+'4'!Y31+'5'!Y31+'6'!Y31+'7'!Y31+'8'!Y31+'9'!Y31+'10'!Y31+'11'!Y31+'12'!Y31+'13'!Y31+'14'!Y31+'15'!Y31+'16'!Y31+'17'!Y31+'18'!Y31+'19'!Y31+'20'!Y31+'21'!Y31+'22'!Y31+'23'!Y31+'24'!Y31+'25'!Y31+'26'!Y31+'27'!Y31+'28'!Y31+'29'!Y31+'30'!Y31+'31'!Y31+'32'!Y31+'33'!Y31+'34'!Y31+'35'!Y31+'36'!Y31+'37'!Y31+'38'!Y31+'39'!Y31</f>
        <v>36</v>
      </c>
      <c r="G32" s="117">
        <v>27</v>
      </c>
      <c r="O32" s="49">
        <v>216</v>
      </c>
      <c r="P32" s="430" t="s">
        <v>583</v>
      </c>
      <c r="Q32" s="429">
        <v>536118</v>
      </c>
      <c r="R32" s="429">
        <v>620294</v>
      </c>
    </row>
    <row r="33" spans="1:18" x14ac:dyDescent="0.2">
      <c r="A33" s="159" t="s">
        <v>20</v>
      </c>
      <c r="B33" s="3" t="s">
        <v>37</v>
      </c>
      <c r="C33" s="174">
        <f>'1'!S32+'2'!S32+'3'!S32+'4'!S32+'5'!S32+'6'!S32+'7'!S32+'8'!S32+'9'!S32+'10'!S32+'11'!S32+'12'!S32+'13'!S32+'14'!S32+'15'!S32+'16'!S32+'17'!S32+'18'!S32+'19'!S32+'20'!S32+'21'!S32+'22'!S32+'23'!S32+'24'!S32+'25'!S32+'26'!S32+'27'!S32+'28'!S32+'29'!S32+'30'!S32+'31'!S32+'32'!S32+'33'!S32+'34'!S32+'35'!S32+'36'!S32+'37'!S32+'38'!S32+'39'!S32</f>
        <v>193.41958916189571</v>
      </c>
      <c r="D33" s="193">
        <f>'1'!U32+'2'!U32+'3'!U32+'4'!U32+'5'!U32+'6'!U32+'7'!U32+'8'!U32+'9'!U32+'10'!U32+'11'!U32+'12'!U32+'13'!U32+'14'!U32+'15'!U32+'16'!U32+'17'!U32+'18'!U32+'19'!U32+'20'!U32+'21'!U32+'22'!U32+'23'!U32+'24'!U32+'25'!U32+'26'!U32+'27'!U32+'28'!U32+'29'!U32+'30'!U32+'31'!U32+'32'!U32+'33'!U32+'34'!U32+'35'!U32+'36'!U32+'37'!U32+'38'!U32+'39'!U32</f>
        <v>123.56219499118977</v>
      </c>
      <c r="E33" s="120">
        <f>'1'!W32+'2'!W32+'3'!W32+'4'!W32+'5'!W32+'6'!W32+'7'!W32+'8'!W32+'9'!W32+'10'!W32+'11'!W32+'12'!W32+'13'!W32+'14'!W32+'15'!W32+'16'!W32+'17'!W32+'18'!W32+'19'!W32+'20'!W32+'21'!W32+'22'!W32+'23'!W32+'24'!W32+'25'!W32+'26'!W32+'27'!W32+'28'!W32+'29'!W32+'30'!W32+'31'!W32+'32'!W32+'33'!W32+'34'!W32+'35'!W32+'36'!W32+'37'!W32+'38'!W32+'39'!W32</f>
        <v>6</v>
      </c>
      <c r="F33" s="172">
        <f>'1'!Y32+'2'!Y32+'3'!Y32+'4'!Y32+'5'!Y32+'6'!Y32+'7'!Y32+'8'!Y32+'9'!Y32+'10'!Y32+'11'!Y32+'12'!Y32+'13'!Y32+'14'!Y32+'15'!Y32+'16'!Y32+'17'!Y32+'18'!Y32+'19'!Y32+'20'!Y32+'21'!Y32+'22'!Y32+'23'!Y32+'24'!Y32+'25'!Y32+'26'!Y32+'27'!Y32+'28'!Y32+'29'!Y32+'30'!Y32+'31'!Y32+'32'!Y32+'33'!Y32+'34'!Y32+'35'!Y32+'36'!Y32+'37'!Y32+'38'!Y32+'39'!Y32</f>
        <v>6</v>
      </c>
      <c r="G33" s="117">
        <v>28</v>
      </c>
      <c r="O33" s="49">
        <v>381</v>
      </c>
      <c r="P33" s="430" t="s">
        <v>584</v>
      </c>
      <c r="Q33" s="429">
        <v>162441</v>
      </c>
      <c r="R33" s="429">
        <v>132372</v>
      </c>
    </row>
    <row r="34" spans="1:18" x14ac:dyDescent="0.2">
      <c r="A34" s="159" t="s">
        <v>21</v>
      </c>
      <c r="B34" s="3" t="s">
        <v>38</v>
      </c>
      <c r="C34" s="174">
        <f>'1'!S33+'2'!S33+'3'!S33+'4'!S33+'5'!S33+'6'!S33+'7'!S33+'8'!S33+'9'!S33+'10'!S33+'11'!S33+'12'!S33+'13'!S33+'14'!S33+'15'!S33+'16'!S33+'17'!S33+'18'!S33+'19'!S33+'20'!S33+'21'!S33+'22'!S33+'23'!S33+'24'!S33+'25'!S33+'26'!S33+'27'!S33+'28'!S33+'29'!S33+'30'!S33+'31'!S33+'32'!S33+'33'!S33+'34'!S33+'35'!S33+'36'!S33+'37'!S33+'38'!S33+'39'!S33</f>
        <v>187.50187077615823</v>
      </c>
      <c r="D34" s="193">
        <f>'1'!U33+'2'!U33+'3'!U33+'4'!U33+'5'!U33+'6'!U33+'7'!U33+'8'!U33+'9'!U33+'10'!U33+'11'!U33+'12'!U33+'13'!U33+'14'!U33+'15'!U33+'16'!U33+'17'!U33+'18'!U33+'19'!U33+'20'!U33+'21'!U33+'22'!U33+'23'!U33+'24'!U33+'25'!U33+'26'!U33+'27'!U33+'28'!U33+'29'!U33+'30'!U33+'31'!U33+'32'!U33+'33'!U33+'34'!U33+'35'!U33+'36'!U33+'37'!U33+'38'!U33+'39'!U33</f>
        <v>165.62408470367308</v>
      </c>
      <c r="E34" s="120">
        <f>'1'!W33+'2'!W33+'3'!W33+'4'!W33+'5'!W33+'6'!W33+'7'!W33+'8'!W33+'9'!W33+'10'!W33+'11'!W33+'12'!W33+'13'!W33+'14'!W33+'15'!W33+'16'!W33+'17'!W33+'18'!W33+'19'!W33+'20'!W33+'21'!W33+'22'!W33+'23'!W33+'24'!W33+'25'!W33+'26'!W33+'27'!W33+'28'!W33+'29'!W33+'30'!W33+'31'!W33+'32'!W33+'33'!W33+'34'!W33+'35'!W33+'36'!W33+'37'!W33+'38'!W33+'39'!W33</f>
        <v>1</v>
      </c>
      <c r="F34" s="172">
        <f>'1'!Y33+'2'!Y33+'3'!Y33+'4'!Y33+'5'!Y33+'6'!Y33+'7'!Y33+'8'!Y33+'9'!Y33+'10'!Y33+'11'!Y33+'12'!Y33+'13'!Y33+'14'!Y33+'15'!Y33+'16'!Y33+'17'!Y33+'18'!Y33+'19'!Y33+'20'!Y33+'21'!Y33+'22'!Y33+'23'!Y33+'24'!Y33+'25'!Y33+'26'!Y33+'27'!Y33+'28'!Y33+'29'!Y33+'30'!Y33+'31'!Y33+'32'!Y33+'33'!Y33+'34'!Y33+'35'!Y33+'36'!Y33+'37'!Y33+'38'!Y33+'39'!Y33</f>
        <v>0</v>
      </c>
      <c r="G34" s="117">
        <v>29</v>
      </c>
      <c r="O34" s="49">
        <v>382</v>
      </c>
      <c r="P34" s="430" t="s">
        <v>585</v>
      </c>
      <c r="Q34" s="429">
        <v>178102</v>
      </c>
      <c r="R34" s="429">
        <v>194975</v>
      </c>
    </row>
    <row r="35" spans="1:18" x14ac:dyDescent="0.2">
      <c r="A35" s="159" t="s">
        <v>22</v>
      </c>
      <c r="B35" s="3" t="s">
        <v>378</v>
      </c>
      <c r="C35" s="174">
        <f>'1'!S34+'2'!S34+'3'!S34+'4'!S34+'5'!S34+'6'!S34+'7'!S34+'8'!S34+'9'!S34+'10'!S34+'11'!S34+'12'!S34+'13'!S34+'14'!S34+'15'!S34+'16'!S34+'17'!S34+'18'!S34+'19'!S34+'20'!S34+'21'!S34+'22'!S34+'23'!S34+'24'!S34+'25'!S34+'26'!S34+'27'!S34+'28'!S34+'29'!S34+'30'!S34+'31'!S34+'32'!S34+'33'!S34+'34'!S34+'35'!S34+'36'!S34+'37'!S34+'38'!S34+'39'!S34</f>
        <v>168.64704585941004</v>
      </c>
      <c r="D35" s="193">
        <f>'1'!U34+'2'!U34+'3'!U34+'4'!U34+'5'!U34+'6'!U34+'7'!U34+'8'!U34+'9'!U34+'10'!U34+'11'!U34+'12'!U34+'13'!U34+'14'!U34+'15'!U34+'16'!U34+'17'!U34+'18'!U34+'19'!U34+'20'!U34+'21'!U34+'22'!U34+'23'!U34+'24'!U34+'25'!U34+'26'!U34+'27'!U34+'28'!U34+'29'!U34+'30'!U34+'31'!U34+'32'!U34+'33'!U34+'34'!U34+'35'!U34+'36'!U34+'37'!U34+'38'!U34+'39'!U34</f>
        <v>120.19958776511476</v>
      </c>
      <c r="E35" s="120">
        <f>'1'!W34+'2'!W34+'3'!W34+'4'!W34+'5'!W34+'6'!W34+'7'!W34+'8'!W34+'9'!W34+'10'!W34+'11'!W34+'12'!W34+'13'!W34+'14'!W34+'15'!W34+'16'!W34+'17'!W34+'18'!W34+'19'!W34+'20'!W34+'21'!W34+'22'!W34+'23'!W34+'24'!W34+'25'!W34+'26'!W34+'27'!W34+'28'!W34+'29'!W34+'30'!W34+'31'!W34+'32'!W34+'33'!W34+'34'!W34+'35'!W34+'36'!W34+'37'!W34+'38'!W34+'39'!W34</f>
        <v>14</v>
      </c>
      <c r="F35" s="172">
        <f>'1'!Y34+'2'!Y34+'3'!Y34+'4'!Y34+'5'!Y34+'6'!Y34+'7'!Y34+'8'!Y34+'9'!Y34+'10'!Y34+'11'!Y34+'12'!Y34+'13'!Y34+'14'!Y34+'15'!Y34+'16'!Y34+'17'!Y34+'18'!Y34+'19'!Y34+'20'!Y34+'21'!Y34+'22'!Y34+'23'!Y34+'24'!Y34+'25'!Y34+'26'!Y34+'27'!Y34+'28'!Y34+'29'!Y34+'30'!Y34+'31'!Y34+'32'!Y34+'33'!Y34+'34'!Y34+'35'!Y34+'36'!Y34+'37'!Y34+'38'!Y34+'39'!Y34</f>
        <v>13</v>
      </c>
      <c r="G35" s="117">
        <v>30</v>
      </c>
      <c r="O35" s="49"/>
      <c r="P35" s="430" t="s">
        <v>566</v>
      </c>
      <c r="Q35" s="429">
        <v>1278601</v>
      </c>
      <c r="R35" s="429">
        <v>1266442</v>
      </c>
    </row>
    <row r="36" spans="1:18" x14ac:dyDescent="0.2">
      <c r="A36" s="159" t="s">
        <v>23</v>
      </c>
      <c r="B36" s="3" t="s">
        <v>194</v>
      </c>
      <c r="C36" s="174">
        <f>'1'!S35+'2'!S35+'3'!S35+'4'!S35+'5'!S35+'6'!S35+'7'!S35+'8'!S35+'9'!S35+'10'!S35+'11'!S35+'12'!S35+'13'!S35+'14'!S35+'15'!S35+'16'!S35+'17'!S35+'18'!S35+'19'!S35+'20'!S35+'21'!S35+'22'!S35+'23'!S35+'24'!S35+'25'!S35+'26'!S35+'27'!S35+'28'!S35+'29'!S35+'30'!S35+'31'!S35+'32'!S35+'33'!S35+'34'!S35+'35'!S35+'36'!S35+'37'!S35+'38'!S35+'39'!S35</f>
        <v>104.6052827707107</v>
      </c>
      <c r="D36" s="193">
        <f>'1'!U35+'2'!U35+'3'!U35+'4'!U35+'5'!U35+'6'!U35+'7'!U35+'8'!U35+'9'!U35+'10'!U35+'11'!U35+'12'!U35+'13'!U35+'14'!U35+'15'!U35+'16'!U35+'17'!U35+'18'!U35+'19'!U35+'20'!U35+'21'!U35+'22'!U35+'23'!U35+'24'!U35+'25'!U35+'26'!U35+'27'!U35+'28'!U35+'29'!U35+'30'!U35+'31'!U35+'32'!U35+'33'!U35+'34'!U35+'35'!U35+'36'!U35+'37'!U35+'38'!U35+'39'!U35</f>
        <v>50.836212187635098</v>
      </c>
      <c r="E36" s="120">
        <f>'1'!W35+'2'!W35+'3'!W35+'4'!W35+'5'!W35+'6'!W35+'7'!W35+'8'!W35+'9'!W35+'10'!W35+'11'!W35+'12'!W35+'13'!W35+'14'!W35+'15'!W35+'16'!W35+'17'!W35+'18'!W35+'19'!W35+'20'!W35+'21'!W35+'22'!W35+'23'!W35+'24'!W35+'25'!W35+'26'!W35+'27'!W35+'28'!W35+'29'!W35+'30'!W35+'31'!W35+'32'!W35+'33'!W35+'34'!W35+'35'!W35+'36'!W35+'37'!W35+'38'!W35+'39'!W35</f>
        <v>14</v>
      </c>
      <c r="F36" s="172">
        <f>'1'!Y35+'2'!Y35+'3'!Y35+'4'!Y35+'5'!Y35+'6'!Y35+'7'!Y35+'8'!Y35+'9'!Y35+'10'!Y35+'11'!Y35+'12'!Y35+'13'!Y35+'14'!Y35+'15'!Y35+'16'!Y35+'17'!Y35+'18'!Y35+'19'!Y35+'20'!Y35+'21'!Y35+'22'!Y35+'23'!Y35+'24'!Y35+'25'!Y35+'26'!Y35+'27'!Y35+'28'!Y35+'29'!Y35+'30'!Y35+'31'!Y35+'32'!Y35+'33'!Y35+'34'!Y35+'35'!Y35+'36'!Y35+'37'!Y35+'38'!Y35+'39'!Y35</f>
        <v>13</v>
      </c>
      <c r="G36" s="117">
        <v>31</v>
      </c>
      <c r="O36" s="49">
        <v>213</v>
      </c>
      <c r="P36" s="430" t="s">
        <v>586</v>
      </c>
      <c r="Q36" s="429">
        <v>145212</v>
      </c>
      <c r="R36" s="429">
        <v>140246</v>
      </c>
    </row>
    <row r="37" spans="1:18" x14ac:dyDescent="0.2">
      <c r="A37" s="159" t="s">
        <v>24</v>
      </c>
      <c r="B37" s="3" t="s">
        <v>39</v>
      </c>
      <c r="C37" s="174">
        <f>'1'!S36+'2'!S36+'3'!S36+'4'!S36+'5'!S36+'6'!S36+'7'!S36+'8'!S36+'9'!S36+'10'!S36+'11'!S36+'12'!S36+'13'!S36+'14'!S36+'15'!S36+'16'!S36+'17'!S36+'18'!S36+'19'!S36+'20'!S36+'21'!S36+'22'!S36+'23'!S36+'24'!S36+'25'!S36+'26'!S36+'27'!S36+'28'!S36+'29'!S36+'30'!S36+'31'!S36+'32'!S36+'33'!S36+'34'!S36+'35'!S36+'36'!S36+'37'!S36+'38'!S36+'39'!S36</f>
        <v>134.38760740695577</v>
      </c>
      <c r="D37" s="193">
        <f>'1'!U36+'2'!U36+'3'!U36+'4'!U36+'5'!U36+'6'!U36+'7'!U36+'8'!U36+'9'!U36+'10'!U36+'11'!U36+'12'!U36+'13'!U36+'14'!U36+'15'!U36+'16'!U36+'17'!U36+'18'!U36+'19'!U36+'20'!U36+'21'!U36+'22'!U36+'23'!U36+'24'!U36+'25'!U36+'26'!U36+'27'!U36+'28'!U36+'29'!U36+'30'!U36+'31'!U36+'32'!U36+'33'!U36+'34'!U36+'35'!U36+'36'!U36+'37'!U36+'38'!U36+'39'!U36</f>
        <v>94.003758900366364</v>
      </c>
      <c r="E37" s="120">
        <f>'1'!W36+'2'!W36+'3'!W36+'4'!W36+'5'!W36+'6'!W36+'7'!W36+'8'!W36+'9'!W36+'10'!W36+'11'!W36+'12'!W36+'13'!W36+'14'!W36+'15'!W36+'16'!W36+'17'!W36+'18'!W36+'19'!W36+'20'!W36+'21'!W36+'22'!W36+'23'!W36+'24'!W36+'25'!W36+'26'!W36+'27'!W36+'28'!W36+'29'!W36+'30'!W36+'31'!W36+'32'!W36+'33'!W36+'34'!W36+'35'!W36+'36'!W36+'37'!W36+'38'!W36+'39'!W36</f>
        <v>8</v>
      </c>
      <c r="F37" s="172">
        <f>'1'!Y36+'2'!Y36+'3'!Y36+'4'!Y36+'5'!Y36+'6'!Y36+'7'!Y36+'8'!Y36+'9'!Y36+'10'!Y36+'11'!Y36+'12'!Y36+'13'!Y36+'14'!Y36+'15'!Y36+'16'!Y36+'17'!Y36+'18'!Y36+'19'!Y36+'20'!Y36+'21'!Y36+'22'!Y36+'23'!Y36+'24'!Y36+'25'!Y36+'26'!Y36+'27'!Y36+'28'!Y36+'29'!Y36+'30'!Y36+'31'!Y36+'32'!Y36+'33'!Y36+'34'!Y36+'35'!Y36+'36'!Y36+'37'!Y36+'38'!Y36+'39'!Y36</f>
        <v>11</v>
      </c>
      <c r="G37" s="117">
        <v>32</v>
      </c>
      <c r="O37" s="49">
        <v>215</v>
      </c>
      <c r="P37" s="430" t="s">
        <v>587</v>
      </c>
      <c r="Q37" s="429">
        <v>296081</v>
      </c>
      <c r="R37" s="429">
        <v>306229</v>
      </c>
    </row>
    <row r="38" spans="1:18" x14ac:dyDescent="0.2">
      <c r="A38" s="159" t="s">
        <v>25</v>
      </c>
      <c r="B38" s="3" t="s">
        <v>40</v>
      </c>
      <c r="C38" s="174">
        <f>'1'!S37+'2'!S37+'3'!S37+'4'!S37+'5'!S37+'6'!S37+'7'!S37+'8'!S37+'9'!S37+'10'!S37+'11'!S37+'12'!S37+'13'!S37+'14'!S37+'15'!S37+'16'!S37+'17'!S37+'18'!S37+'19'!S37+'20'!S37+'21'!S37+'22'!S37+'23'!S37+'24'!S37+'25'!S37+'26'!S37+'27'!S37+'28'!S37+'29'!S37+'30'!S37+'31'!S37+'32'!S37+'33'!S37+'34'!S37+'35'!S37+'36'!S37+'37'!S37+'38'!S37+'39'!S37</f>
        <v>121.79237489806562</v>
      </c>
      <c r="D38" s="193">
        <f>'1'!U37+'2'!U37+'3'!U37+'4'!U37+'5'!U37+'6'!U37+'7'!U37+'8'!U37+'9'!U37+'10'!U37+'11'!U37+'12'!U37+'13'!U37+'14'!U37+'15'!U37+'16'!U37+'17'!U37+'18'!U37+'19'!U37+'20'!U37+'21'!U37+'22'!U37+'23'!U37+'24'!U37+'25'!U37+'26'!U37+'27'!U37+'28'!U37+'29'!U37+'30'!U37+'31'!U37+'32'!U37+'33'!U37+'34'!U37+'35'!U37+'36'!U37+'37'!U37+'38'!U37+'39'!U37</f>
        <v>86.62222284743855</v>
      </c>
      <c r="E38" s="120">
        <f>'1'!W37+'2'!W37+'3'!W37+'4'!W37+'5'!W37+'6'!W37+'7'!W37+'8'!W37+'9'!W37+'10'!W37+'11'!W37+'12'!W37+'13'!W37+'14'!W37+'15'!W37+'16'!W37+'17'!W37+'18'!W37+'19'!W37+'20'!W37+'21'!W37+'22'!W37+'23'!W37+'24'!W37+'25'!W37+'26'!W37+'27'!W37+'28'!W37+'29'!W37+'30'!W37+'31'!W37+'32'!W37+'33'!W37+'34'!W37+'35'!W37+'36'!W37+'37'!W37+'38'!W37+'39'!W37</f>
        <v>8</v>
      </c>
      <c r="F38" s="172">
        <f>'1'!Y37+'2'!Y37+'3'!Y37+'4'!Y37+'5'!Y37+'6'!Y37+'7'!Y37+'8'!Y37+'9'!Y37+'10'!Y37+'11'!Y37+'12'!Y37+'13'!Y37+'14'!Y37+'15'!Y37+'16'!Y37+'17'!Y37+'18'!Y37+'19'!Y37+'20'!Y37+'21'!Y37+'22'!Y37+'23'!Y37+'24'!Y37+'25'!Y37+'26'!Y37+'27'!Y37+'28'!Y37+'29'!Y37+'30'!Y37+'31'!Y37+'32'!Y37+'33'!Y37+'34'!Y37+'35'!Y37+'36'!Y37+'37'!Y37+'38'!Y37+'39'!Y37</f>
        <v>5</v>
      </c>
      <c r="G38" s="117">
        <v>33</v>
      </c>
      <c r="O38" s="49">
        <v>218</v>
      </c>
      <c r="P38" s="430" t="s">
        <v>588</v>
      </c>
      <c r="Q38" s="429">
        <v>258553</v>
      </c>
      <c r="R38" s="429">
        <v>243824</v>
      </c>
    </row>
    <row r="39" spans="1:18" x14ac:dyDescent="0.2">
      <c r="A39" s="159" t="s">
        <v>26</v>
      </c>
      <c r="B39" s="3" t="s">
        <v>277</v>
      </c>
      <c r="C39" s="174">
        <f>'1'!S38+'2'!S38+'3'!S38+'4'!S38+'5'!S38+'6'!S38+'7'!S38+'8'!S38+'9'!S38+'10'!S38+'11'!S38+'12'!S38+'13'!S38+'14'!S38+'15'!S38+'16'!S38+'17'!S38+'18'!S38+'19'!S38+'20'!S38+'21'!S38+'22'!S38+'23'!S38+'24'!S38+'25'!S38+'26'!S38+'27'!S38+'28'!S38+'29'!S38+'30'!S38+'31'!S38+'32'!S38+'33'!S38+'34'!S38+'35'!S38+'36'!S38+'37'!S38+'38'!S38+'39'!S38</f>
        <v>131.24795517614433</v>
      </c>
      <c r="D39" s="193">
        <f>'1'!U38+'2'!U38+'3'!U38+'4'!U38+'5'!U38+'6'!U38+'7'!U38+'8'!U38+'9'!U38+'10'!U38+'11'!U38+'12'!U38+'13'!U38+'14'!U38+'15'!U38+'16'!U38+'17'!U38+'18'!U38+'19'!U38+'20'!U38+'21'!U38+'22'!U38+'23'!U38+'24'!U38+'25'!U38+'26'!U38+'27'!U38+'28'!U38+'29'!U38+'30'!U38+'31'!U38+'32'!U38+'33'!U38+'34'!U38+'35'!U38+'36'!U38+'37'!U38+'38'!U38+'39'!U38</f>
        <v>71.695395859142337</v>
      </c>
      <c r="E39" s="120">
        <f>'1'!W38+'2'!W38+'3'!W38+'4'!W38+'5'!W38+'6'!W38+'7'!W38+'8'!W38+'9'!W38+'10'!W38+'11'!W38+'12'!W38+'13'!W38+'14'!W38+'15'!W38+'16'!W38+'17'!W38+'18'!W38+'19'!W38+'20'!W38+'21'!W38+'22'!W38+'23'!W38+'24'!W38+'25'!W38+'26'!W38+'27'!W38+'28'!W38+'29'!W38+'30'!W38+'31'!W38+'32'!W38+'33'!W38+'34'!W38+'35'!W38+'36'!W38+'37'!W38+'38'!W38+'39'!W38</f>
        <v>15</v>
      </c>
      <c r="F39" s="172">
        <f>'1'!Y38+'2'!Y38+'3'!Y38+'4'!Y38+'5'!Y38+'6'!Y38+'7'!Y38+'8'!Y38+'9'!Y38+'10'!Y38+'11'!Y38+'12'!Y38+'13'!Y38+'14'!Y38+'15'!Y38+'16'!Y38+'17'!Y38+'18'!Y38+'19'!Y38+'20'!Y38+'21'!Y38+'22'!Y38+'23'!Y38+'24'!Y38+'25'!Y38+'26'!Y38+'27'!Y38+'28'!Y38+'29'!Y38+'30'!Y38+'31'!Y38+'32'!Y38+'33'!Y38+'34'!Y38+'35'!Y38+'36'!Y38+'37'!Y38+'38'!Y38+'39'!Y38</f>
        <v>14</v>
      </c>
      <c r="G39" s="117">
        <v>34</v>
      </c>
      <c r="O39" s="49">
        <v>220</v>
      </c>
      <c r="P39" s="430" t="s">
        <v>589</v>
      </c>
      <c r="Q39" s="429">
        <v>236199</v>
      </c>
      <c r="R39" s="429">
        <v>216961</v>
      </c>
    </row>
    <row r="40" spans="1:18" x14ac:dyDescent="0.2">
      <c r="A40" s="159" t="s">
        <v>51</v>
      </c>
      <c r="B40" s="3" t="s">
        <v>368</v>
      </c>
      <c r="C40" s="174">
        <f>'1'!S39+'2'!S39+'3'!S39+'4'!S39+'5'!S39+'6'!S39+'7'!S39+'8'!S39+'9'!S39+'10'!S39+'11'!S39+'12'!S39+'13'!S39+'14'!S39+'15'!S39+'16'!S39+'17'!S39+'18'!S39+'19'!S39+'20'!S39+'21'!S39+'22'!S39+'23'!S39+'24'!S39+'25'!S39+'26'!S39+'27'!S39+'28'!S39+'29'!S39+'30'!S39+'31'!S39+'32'!S39+'33'!S39+'34'!S39+'35'!S39+'36'!S39+'37'!S39+'38'!S39+'39'!S39</f>
        <v>112.04910719253313</v>
      </c>
      <c r="D40" s="193">
        <f>'1'!U39+'2'!U39+'3'!U39+'4'!U39+'5'!U39+'6'!U39+'7'!U39+'8'!U39+'9'!U39+'10'!U39+'11'!U39+'12'!U39+'13'!U39+'14'!U39+'15'!U39+'16'!U39+'17'!U39+'18'!U39+'19'!U39+'20'!U39+'21'!U39+'22'!U39+'23'!U39+'24'!U39+'25'!U39+'26'!U39+'27'!U39+'28'!U39+'29'!U39+'30'!U39+'31'!U39+'32'!U39+'33'!U39+'34'!U39+'35'!U39+'36'!U39+'37'!U39+'38'!U39+'39'!U39</f>
        <v>61.876433338342345</v>
      </c>
      <c r="E40" s="120">
        <f>'1'!W39+'2'!W39+'3'!W39+'4'!W39+'5'!W39+'6'!W39+'7'!W39+'8'!W39+'9'!W39+'10'!W39+'11'!W39+'12'!W39+'13'!W39+'14'!W39+'15'!W39+'16'!W39+'17'!W39+'18'!W39+'19'!W39+'20'!W39+'21'!W39+'22'!W39+'23'!W39+'24'!W39+'25'!W39+'26'!W39+'27'!W39+'28'!W39+'29'!W39+'30'!W39+'31'!W39+'32'!W39+'33'!W39+'34'!W39+'35'!W39+'36'!W39+'37'!W39+'38'!W39+'39'!W39</f>
        <v>30</v>
      </c>
      <c r="F40" s="172">
        <f>'1'!Y39+'2'!Y39+'3'!Y39+'4'!Y39+'5'!Y39+'6'!Y39+'7'!Y39+'8'!Y39+'9'!Y39+'10'!Y39+'11'!Y39+'12'!Y39+'13'!Y39+'14'!Y39+'15'!Y39+'16'!Y39+'17'!Y39+'18'!Y39+'19'!Y39+'20'!Y39+'21'!Y39+'22'!Y39+'23'!Y39+'24'!Y39+'25'!Y39+'26'!Y39+'27'!Y39+'28'!Y39+'29'!Y39+'30'!Y39+'31'!Y39+'32'!Y39+'33'!Y39+'34'!Y39+'35'!Y39+'36'!Y39+'37'!Y39+'38'!Y39+'39'!Y39</f>
        <v>27</v>
      </c>
      <c r="G40" s="117">
        <v>35</v>
      </c>
      <c r="O40" s="49">
        <v>228</v>
      </c>
      <c r="P40" s="430" t="s">
        <v>519</v>
      </c>
      <c r="Q40" s="429">
        <v>278667</v>
      </c>
      <c r="R40" s="429">
        <v>294992</v>
      </c>
    </row>
    <row r="41" spans="1:18" x14ac:dyDescent="0.2">
      <c r="A41" s="159" t="s">
        <v>195</v>
      </c>
      <c r="B41" s="3" t="s">
        <v>41</v>
      </c>
      <c r="C41" s="174">
        <f>'1'!S40+'2'!S40+'3'!S40+'4'!S40+'5'!S40+'6'!S40+'7'!S40+'8'!S40+'9'!S40+'10'!S40+'11'!S40+'12'!S40+'13'!S40+'14'!S40+'15'!S40+'16'!S40+'17'!S40+'18'!S40+'19'!S40+'20'!S40+'21'!S40+'22'!S40+'23'!S40+'24'!S40+'25'!S40+'26'!S40+'27'!S40+'28'!S40+'29'!S40+'30'!S40+'31'!S40+'32'!S40+'33'!S40+'34'!S40+'35'!S40+'36'!S40+'37'!S40+'38'!S40+'39'!S40</f>
        <v>222.58395960378428</v>
      </c>
      <c r="D41" s="193">
        <f>'1'!U40+'2'!U40+'3'!U40+'4'!U40+'5'!U40+'6'!U40+'7'!U40+'8'!U40+'9'!U40+'10'!U40+'11'!U40+'12'!U40+'13'!U40+'14'!U40+'15'!U40+'16'!U40+'17'!U40+'18'!U40+'19'!U40+'20'!U40+'21'!U40+'22'!U40+'23'!U40+'24'!U40+'25'!U40+'26'!U40+'27'!U40+'28'!U40+'29'!U40+'30'!U40+'31'!U40+'32'!U40+'33'!U40+'34'!U40+'35'!U40+'36'!U40+'37'!U40+'38'!U40+'39'!U40</f>
        <v>139.5348474818303</v>
      </c>
      <c r="E41" s="120">
        <f>'1'!W40+'2'!W40+'3'!W40+'4'!W40+'5'!W40+'6'!W40+'7'!W40+'8'!W40+'9'!W40+'10'!W40+'11'!W40+'12'!W40+'13'!W40+'14'!W40+'15'!W40+'16'!W40+'17'!W40+'18'!W40+'19'!W40+'20'!W40+'21'!W40+'22'!W40+'23'!W40+'24'!W40+'25'!W40+'26'!W40+'27'!W40+'28'!W40+'29'!W40+'30'!W40+'31'!W40+'32'!W40+'33'!W40+'34'!W40+'35'!W40+'36'!W40+'37'!W40+'38'!W40+'39'!W40</f>
        <v>51</v>
      </c>
      <c r="F41" s="172">
        <f>'1'!Y40+'2'!Y40+'3'!Y40+'4'!Y40+'5'!Y40+'6'!Y40+'7'!Y40+'8'!Y40+'9'!Y40+'10'!Y40+'11'!Y40+'12'!Y40+'13'!Y40+'14'!Y40+'15'!Y40+'16'!Y40+'17'!Y40+'18'!Y40+'19'!Y40+'20'!Y40+'21'!Y40+'22'!Y40+'23'!Y40+'24'!Y40+'25'!Y40+'26'!Y40+'27'!Y40+'28'!Y40+'29'!Y40+'30'!Y40+'31'!Y40+'32'!Y40+'33'!Y40+'34'!Y40+'35'!Y40+'36'!Y40+'37'!Y40+'38'!Y40+'39'!Y40</f>
        <v>35</v>
      </c>
      <c r="G41" s="117">
        <v>36</v>
      </c>
      <c r="O41" s="49">
        <v>365</v>
      </c>
      <c r="P41" s="430" t="s">
        <v>522</v>
      </c>
      <c r="Q41" s="429">
        <v>63889</v>
      </c>
      <c r="R41" s="429">
        <v>64190</v>
      </c>
    </row>
    <row r="42" spans="1:18" x14ac:dyDescent="0.2">
      <c r="A42" s="159" t="s">
        <v>372</v>
      </c>
      <c r="B42" s="3" t="s">
        <v>346</v>
      </c>
      <c r="C42" s="174">
        <f>'1'!S41+'2'!S41+'3'!S41+'4'!S41+'5'!S41+'6'!S41+'7'!S41+'8'!S41+'9'!S41+'10'!S41+'11'!S41+'12'!S41+'13'!S41+'14'!S41+'15'!S41+'16'!S41+'17'!S41+'18'!S41+'19'!S41+'20'!S41+'21'!S41+'22'!S41+'23'!S41+'24'!S41+'25'!S41+'26'!S41+'27'!S41+'28'!S41+'29'!S41+'30'!S41+'31'!S41+'32'!S41+'33'!S41+'34'!S41+'35'!S41+'36'!S41+'37'!S41+'38'!S41+'39'!S41</f>
        <v>138.46542771276501</v>
      </c>
      <c r="D42" s="193">
        <f>'1'!U41+'2'!U41+'3'!U41+'4'!U41+'5'!U41+'6'!U41+'7'!U41+'8'!U41+'9'!U41+'10'!U41+'11'!U41+'12'!U41+'13'!U41+'14'!U41+'15'!U41+'16'!U41+'17'!U41+'18'!U41+'19'!U41+'20'!U41+'21'!U41+'22'!U41+'23'!U41+'24'!U41+'25'!U41+'26'!U41+'27'!U41+'28'!U41+'29'!U41+'30'!U41+'31'!U41+'32'!U41+'33'!U41+'34'!U41+'35'!U41+'36'!U41+'37'!U41+'38'!U41+'39'!U41</f>
        <v>71.363050222140842</v>
      </c>
      <c r="E42" s="120">
        <f>'1'!W41+'2'!W41+'3'!W41+'4'!W41+'5'!W41+'6'!W41+'7'!W41+'8'!W41+'9'!W41+'10'!W41+'11'!W41+'12'!W41+'13'!W41+'14'!W41+'15'!W41+'16'!W41+'17'!W41+'18'!W41+'19'!W41+'20'!W41+'21'!W41+'22'!W41+'23'!W41+'24'!W41+'25'!W41+'26'!W41+'27'!W41+'28'!W41+'29'!W41+'30'!W41+'31'!W41+'32'!W41+'33'!W41+'34'!W41+'35'!W41+'36'!W41+'37'!W41+'38'!W41+'39'!W41</f>
        <v>25</v>
      </c>
      <c r="F42" s="172">
        <f>'1'!Y41+'2'!Y41+'3'!Y41+'4'!Y41+'5'!Y41+'6'!Y41+'7'!Y41+'8'!Y41+'9'!Y41+'10'!Y41+'11'!Y41+'12'!Y41+'13'!Y41+'14'!Y41+'15'!Y41+'16'!Y41+'17'!Y41+'18'!Y41+'19'!Y41+'20'!Y41+'21'!Y41+'22'!Y41+'23'!Y41+'24'!Y41+'25'!Y41+'26'!Y41+'27'!Y41+'28'!Y41+'29'!Y41+'30'!Y41+'31'!Y41+'32'!Y41+'33'!Y41+'34'!Y41+'35'!Y41+'36'!Y41+'37'!Y41+'38'!Y41+'39'!Y41</f>
        <v>17</v>
      </c>
      <c r="G42" s="117">
        <v>37</v>
      </c>
      <c r="O42" s="49"/>
      <c r="P42" s="430" t="s">
        <v>590</v>
      </c>
      <c r="Q42" s="429">
        <v>2700326</v>
      </c>
      <c r="R42" s="429">
        <v>2598785</v>
      </c>
    </row>
    <row r="43" spans="1:18" x14ac:dyDescent="0.2">
      <c r="A43" s="159" t="s">
        <v>373</v>
      </c>
      <c r="B43" s="3" t="s">
        <v>279</v>
      </c>
      <c r="C43" s="174">
        <f>'1'!S42+'2'!S42+'3'!S42+'4'!S42+'5'!S42+'6'!S42+'7'!S42+'8'!S42+'9'!S42+'10'!S42+'11'!S42+'12'!S42+'13'!S42+'14'!S42+'15'!S42+'16'!S42+'17'!S42+'18'!S42+'19'!S42+'20'!S42+'21'!S42+'22'!S42+'23'!S42+'24'!S42+'25'!S42+'26'!S42+'27'!S42+'28'!S42+'29'!S42+'30'!S42+'31'!S42+'32'!S42+'33'!S42+'34'!S42+'35'!S42+'36'!S42+'37'!S42+'38'!S42+'39'!S42</f>
        <v>113.58039653693312</v>
      </c>
      <c r="D43" s="193">
        <f>'1'!U42+'2'!U42+'3'!U42+'4'!U42+'5'!U42+'6'!U42+'7'!U42+'8'!U42+'9'!U42+'10'!U42+'11'!U42+'12'!U42+'13'!U42+'14'!U42+'15'!U42+'16'!U42+'17'!U42+'18'!U42+'19'!U42+'20'!U42+'21'!U42+'22'!U42+'23'!U42+'24'!U42+'25'!U42+'26'!U42+'27'!U42+'28'!U42+'29'!U42+'30'!U42+'31'!U42+'32'!U42+'33'!U42+'34'!U42+'35'!U42+'36'!U42+'37'!U42+'38'!U42+'39'!U42</f>
        <v>0</v>
      </c>
      <c r="E43" s="120">
        <f>'1'!W42+'2'!W42+'3'!W42+'4'!W42+'5'!W42+'6'!W42+'7'!W42+'8'!W42+'9'!W42+'10'!W42+'11'!W42+'12'!W42+'13'!W42+'14'!W42+'15'!W42+'16'!W42+'17'!W42+'18'!W42+'19'!W42+'20'!W42+'21'!W42+'22'!W42+'23'!W42+'24'!W42+'25'!W42+'26'!W42+'27'!W42+'28'!W42+'29'!W42+'30'!W42+'31'!W42+'32'!W42+'33'!W42+'34'!W42+'35'!W42+'36'!W42+'37'!W42+'38'!W42+'39'!W42</f>
        <v>0</v>
      </c>
      <c r="F43" s="172">
        <f>'1'!Y42+'2'!Y42+'3'!Y42+'4'!Y42+'5'!Y42+'6'!Y42+'7'!Y42+'8'!Y42+'9'!Y42+'10'!Y42+'11'!Y42+'12'!Y42+'13'!Y42+'14'!Y42+'15'!Y42+'16'!Y42+'17'!Y42+'18'!Y42+'19'!Y42+'20'!Y42+'21'!Y42+'22'!Y42+'23'!Y42+'24'!Y42+'25'!Y42+'26'!Y42+'27'!Y42+'28'!Y42+'29'!Y42+'30'!Y42+'31'!Y42+'32'!Y42+'33'!Y42+'34'!Y42+'35'!Y42+'36'!Y42+'37'!Y42+'38'!Y42+'39'!Y42</f>
        <v>0</v>
      </c>
      <c r="G43" s="117">
        <v>38</v>
      </c>
      <c r="O43" s="49">
        <v>201</v>
      </c>
      <c r="P43" s="430" t="s">
        <v>493</v>
      </c>
      <c r="Q43" s="429">
        <v>2444385</v>
      </c>
      <c r="R43" s="429">
        <v>2355693</v>
      </c>
    </row>
    <row r="44" spans="1:18" x14ac:dyDescent="0.2">
      <c r="A44" s="159" t="s">
        <v>374</v>
      </c>
      <c r="B44" s="3" t="s">
        <v>280</v>
      </c>
      <c r="C44" s="176">
        <f>'1'!S43+'2'!S43+'3'!S43+'4'!S43+'5'!S43+'6'!S43+'7'!S43+'8'!S43+'9'!S43+'10'!S43+'11'!S43+'12'!S43+'13'!S43+'14'!S43+'15'!S43+'16'!S43+'17'!S43+'18'!S43+'19'!S43+'20'!S43+'21'!S43+'22'!S43+'23'!S43+'24'!S43+'25'!S43+'26'!S43+'27'!S43+'28'!S43+'29'!S43+'30'!S43+'31'!S43+'32'!S43+'33'!S43+'34'!S43+'35'!S43+'36'!S43+'37'!S43+'38'!S43+'39'!S43</f>
        <v>167.64211994839465</v>
      </c>
      <c r="D44" s="193">
        <f>'1'!U43+'2'!U43+'3'!U43+'4'!U43+'5'!U43+'6'!U43+'7'!U43+'8'!U43+'9'!U43+'10'!U43+'11'!U43+'12'!U43+'13'!U43+'14'!U43+'15'!U43+'16'!U43+'17'!U43+'18'!U43+'19'!U43+'20'!U43+'21'!U43+'22'!U43+'23'!U43+'24'!U43+'25'!U43+'26'!U43+'27'!U43+'28'!U43+'29'!U43+'30'!U43+'31'!U43+'32'!U43+'33'!U43+'34'!U43+'35'!U43+'36'!U43+'37'!U43+'38'!U43+'39'!U43</f>
        <v>52.521127363274026</v>
      </c>
      <c r="E44" s="120">
        <f>'1'!W43+'2'!W43+'3'!W43+'4'!W43+'5'!W43+'6'!W43+'7'!W43+'8'!W43+'9'!W43+'10'!W43+'11'!W43+'12'!W43+'13'!W43+'14'!W43+'15'!W43+'16'!W43+'17'!W43+'18'!W43+'19'!W43+'20'!W43+'21'!W43+'22'!W43+'23'!W43+'24'!W43+'25'!W43+'26'!W43+'27'!W43+'28'!W43+'29'!W43+'30'!W43+'31'!W43+'32'!W43+'33'!W43+'34'!W43+'35'!W43+'36'!W43+'37'!W43+'38'!W43+'39'!W43</f>
        <v>0</v>
      </c>
      <c r="F44" s="172">
        <f>'1'!Y43+'2'!Y43+'3'!Y43+'4'!Y43+'5'!Y43+'6'!Y43+'7'!Y43+'8'!Y43+'9'!Y43+'10'!Y43+'11'!Y43+'12'!Y43+'13'!Y43+'14'!Y43+'15'!Y43+'16'!Y43+'17'!Y43+'18'!Y43+'19'!Y43+'20'!Y43+'21'!Y43+'22'!Y43+'23'!Y43+'24'!Y43+'25'!Y43+'26'!Y43+'27'!Y43+'28'!Y43+'29'!Y43+'30'!Y43+'31'!Y43+'32'!Y43+'33'!Y43+'34'!Y43+'35'!Y43+'36'!Y43+'37'!Y43+'38'!Y43+'39'!Y43</f>
        <v>0</v>
      </c>
      <c r="G44" s="117">
        <v>39</v>
      </c>
      <c r="O44" s="49">
        <v>442</v>
      </c>
      <c r="P44" s="430" t="s">
        <v>591</v>
      </c>
      <c r="Q44" s="429">
        <v>38269</v>
      </c>
      <c r="R44" s="429">
        <v>35368</v>
      </c>
    </row>
    <row r="45" spans="1:18" x14ac:dyDescent="0.2">
      <c r="A45" s="106"/>
      <c r="B45" s="94" t="s">
        <v>83</v>
      </c>
      <c r="C45" s="206">
        <f>SUM(C6:C44)</f>
        <v>4903.6044635333092</v>
      </c>
      <c r="D45" s="207">
        <f>SUM(D6:D44)</f>
        <v>2263.0660180251734</v>
      </c>
      <c r="E45" s="204">
        <f>SUM(E6:E44)</f>
        <v>401</v>
      </c>
      <c r="F45" s="205">
        <f>SUM(F6:F44)</f>
        <v>297</v>
      </c>
      <c r="G45" s="118"/>
      <c r="O45" s="49">
        <v>443</v>
      </c>
      <c r="P45" s="430" t="s">
        <v>592</v>
      </c>
      <c r="Q45" s="429">
        <v>183066</v>
      </c>
      <c r="R45" s="429">
        <v>173284</v>
      </c>
    </row>
    <row r="46" spans="1:18" x14ac:dyDescent="0.2">
      <c r="A46" s="398" t="str">
        <f>取引基本表!$E$1</f>
        <v>2015年西脇市産業連関表</v>
      </c>
      <c r="B46" s="400"/>
      <c r="C46" s="48"/>
      <c r="D46" s="48"/>
      <c r="E46" s="48"/>
      <c r="F46" s="48"/>
      <c r="G46" s="48"/>
      <c r="O46" s="49">
        <v>446</v>
      </c>
      <c r="P46" s="430" t="s">
        <v>527</v>
      </c>
      <c r="Q46" s="429">
        <v>34606</v>
      </c>
      <c r="R46" s="429">
        <v>34440</v>
      </c>
    </row>
    <row r="47" spans="1:18" x14ac:dyDescent="0.2">
      <c r="C47" s="208"/>
      <c r="D47" s="208"/>
      <c r="E47" s="208"/>
      <c r="F47" s="208"/>
      <c r="G47" s="48"/>
      <c r="O47" s="49"/>
      <c r="P47" s="430" t="s">
        <v>568</v>
      </c>
      <c r="Q47" s="429">
        <v>1115874</v>
      </c>
      <c r="R47" s="429">
        <v>1131429</v>
      </c>
    </row>
    <row r="48" spans="1:18" x14ac:dyDescent="0.2">
      <c r="C48" s="48"/>
      <c r="D48" s="48"/>
      <c r="E48" s="48"/>
      <c r="F48" s="48"/>
      <c r="G48" s="48"/>
      <c r="O48" s="49">
        <v>208</v>
      </c>
      <c r="P48" s="430" t="s">
        <v>593</v>
      </c>
      <c r="Q48" s="429">
        <v>178175</v>
      </c>
      <c r="R48" s="429">
        <v>205903</v>
      </c>
    </row>
    <row r="49" spans="3:18" x14ac:dyDescent="0.2">
      <c r="C49" s="48"/>
      <c r="D49" s="48"/>
      <c r="E49" s="48"/>
      <c r="F49" s="48"/>
      <c r="G49" s="48"/>
      <c r="O49" s="49">
        <v>212</v>
      </c>
      <c r="P49" s="430" t="s">
        <v>594</v>
      </c>
      <c r="Q49" s="429">
        <v>264770</v>
      </c>
      <c r="R49" s="429">
        <v>271944</v>
      </c>
    </row>
    <row r="50" spans="3:18" x14ac:dyDescent="0.2">
      <c r="O50" s="49">
        <v>227</v>
      </c>
      <c r="P50" s="430" t="s">
        <v>518</v>
      </c>
      <c r="Q50" s="429">
        <v>120665</v>
      </c>
      <c r="R50" s="429">
        <v>111832</v>
      </c>
    </row>
    <row r="51" spans="3:18" x14ac:dyDescent="0.2">
      <c r="O51" s="49">
        <v>229</v>
      </c>
      <c r="P51" s="430" t="s">
        <v>520</v>
      </c>
      <c r="Q51" s="429">
        <v>348616</v>
      </c>
      <c r="R51" s="429">
        <v>341914</v>
      </c>
    </row>
    <row r="52" spans="3:18" x14ac:dyDescent="0.2">
      <c r="O52" s="49">
        <v>464</v>
      </c>
      <c r="P52" s="430" t="s">
        <v>595</v>
      </c>
      <c r="Q52" s="429">
        <v>93387</v>
      </c>
      <c r="R52" s="429">
        <v>97242</v>
      </c>
    </row>
    <row r="53" spans="3:18" x14ac:dyDescent="0.2">
      <c r="O53" s="49">
        <v>481</v>
      </c>
      <c r="P53" s="430" t="s">
        <v>596</v>
      </c>
      <c r="Q53" s="429">
        <v>50484</v>
      </c>
      <c r="R53" s="429">
        <v>48645</v>
      </c>
    </row>
    <row r="54" spans="3:18" x14ac:dyDescent="0.2">
      <c r="O54" s="49">
        <v>501</v>
      </c>
      <c r="P54" s="430" t="s">
        <v>597</v>
      </c>
      <c r="Q54" s="429">
        <v>59777</v>
      </c>
      <c r="R54" s="429">
        <v>53949</v>
      </c>
    </row>
    <row r="55" spans="3:18" x14ac:dyDescent="0.2">
      <c r="O55" s="49"/>
      <c r="P55" s="430" t="s">
        <v>569</v>
      </c>
      <c r="Q55" s="429">
        <v>672561</v>
      </c>
      <c r="R55" s="429">
        <v>686870</v>
      </c>
    </row>
    <row r="56" spans="3:18" x14ac:dyDescent="0.2">
      <c r="O56" s="49">
        <v>209</v>
      </c>
      <c r="P56" s="430" t="s">
        <v>598</v>
      </c>
      <c r="Q56" s="429">
        <v>314928</v>
      </c>
      <c r="R56" s="429">
        <v>299944</v>
      </c>
    </row>
    <row r="57" spans="3:18" x14ac:dyDescent="0.2">
      <c r="O57" s="49">
        <v>222</v>
      </c>
      <c r="P57" s="430" t="s">
        <v>599</v>
      </c>
      <c r="Q57" s="429">
        <v>83428</v>
      </c>
      <c r="R57" s="429">
        <v>79818</v>
      </c>
    </row>
    <row r="58" spans="3:18" x14ac:dyDescent="0.2">
      <c r="O58" s="49">
        <v>225</v>
      </c>
      <c r="P58" s="430" t="s">
        <v>600</v>
      </c>
      <c r="Q58" s="429">
        <v>171979</v>
      </c>
      <c r="R58" s="429">
        <v>211181</v>
      </c>
    </row>
    <row r="59" spans="3:18" x14ac:dyDescent="0.2">
      <c r="O59" s="49">
        <v>585</v>
      </c>
      <c r="P59" s="430" t="s">
        <v>531</v>
      </c>
      <c r="Q59" s="429">
        <v>56592</v>
      </c>
      <c r="R59" s="429">
        <v>53759</v>
      </c>
    </row>
    <row r="60" spans="3:18" x14ac:dyDescent="0.2">
      <c r="O60" s="49">
        <v>586</v>
      </c>
      <c r="P60" s="430" t="s">
        <v>601</v>
      </c>
      <c r="Q60" s="429">
        <v>45634</v>
      </c>
      <c r="R60" s="429">
        <v>42168</v>
      </c>
    </row>
    <row r="61" spans="3:18" x14ac:dyDescent="0.2">
      <c r="O61" s="49"/>
      <c r="P61" s="430" t="s">
        <v>570</v>
      </c>
      <c r="Q61" s="429">
        <v>474157</v>
      </c>
      <c r="R61" s="429">
        <v>451615</v>
      </c>
    </row>
    <row r="62" spans="3:18" x14ac:dyDescent="0.2">
      <c r="O62" s="49">
        <v>221</v>
      </c>
      <c r="P62" s="430" t="s">
        <v>602</v>
      </c>
      <c r="Q62" s="429">
        <v>216783</v>
      </c>
      <c r="R62" s="429">
        <v>209488</v>
      </c>
    </row>
    <row r="63" spans="3:18" x14ac:dyDescent="0.2">
      <c r="O63" s="49">
        <v>223</v>
      </c>
      <c r="P63" s="430" t="s">
        <v>603</v>
      </c>
      <c r="Q63" s="429">
        <v>257374</v>
      </c>
      <c r="R63" s="429">
        <v>242127</v>
      </c>
    </row>
    <row r="64" spans="3:18" x14ac:dyDescent="0.2">
      <c r="O64" s="49"/>
      <c r="P64" s="430" t="s">
        <v>571</v>
      </c>
      <c r="Q64" s="429">
        <v>469330</v>
      </c>
      <c r="R64" s="429">
        <v>445310</v>
      </c>
    </row>
    <row r="65" spans="15:18" x14ac:dyDescent="0.2">
      <c r="O65" s="49">
        <v>205</v>
      </c>
      <c r="P65" s="430" t="s">
        <v>604</v>
      </c>
      <c r="Q65" s="429">
        <v>160450</v>
      </c>
      <c r="R65" s="429">
        <v>151566</v>
      </c>
    </row>
    <row r="66" spans="15:18" x14ac:dyDescent="0.2">
      <c r="O66" s="49">
        <v>224</v>
      </c>
      <c r="P66" s="430" t="s">
        <v>515</v>
      </c>
      <c r="Q66" s="429">
        <v>161691</v>
      </c>
      <c r="R66" s="429">
        <v>152961</v>
      </c>
    </row>
    <row r="67" spans="15:18" x14ac:dyDescent="0.2">
      <c r="O67" s="439">
        <v>226</v>
      </c>
      <c r="P67" s="440" t="s">
        <v>605</v>
      </c>
      <c r="Q67" s="432">
        <v>147189</v>
      </c>
      <c r="R67" s="432">
        <v>140783</v>
      </c>
    </row>
    <row r="68" spans="15:18" x14ac:dyDescent="0.2">
      <c r="O68" t="s">
        <v>610</v>
      </c>
    </row>
  </sheetData>
  <mergeCells count="1">
    <mergeCell ref="J9:K9"/>
  </mergeCells>
  <phoneticPr fontId="5"/>
  <pageMargins left="0.75" right="0.75" top="1" bottom="1" header="0.51200000000000001" footer="0.51200000000000001"/>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287</v>
      </c>
      <c r="S2" s="3" t="s">
        <v>153</v>
      </c>
      <c r="U2" s="64" t="s">
        <v>210</v>
      </c>
      <c r="W2" s="3" t="s">
        <v>130</v>
      </c>
      <c r="Y2" s="3" t="s">
        <v>154</v>
      </c>
    </row>
    <row r="3" spans="1:25" ht="44" x14ac:dyDescent="0.2">
      <c r="B3" s="65"/>
      <c r="C3" s="66" t="s">
        <v>228</v>
      </c>
      <c r="D3" s="66" t="s">
        <v>229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投入係数表!AL5</f>
        <v>0</v>
      </c>
      <c r="E5" s="110">
        <f>$C$40*D5</f>
        <v>0</v>
      </c>
      <c r="F5" s="85">
        <f>分析係数表!C8</f>
        <v>0.32915796798886565</v>
      </c>
      <c r="G5" s="110">
        <f t="shared" ref="G5:G38" si="0">E5*F5</f>
        <v>0</v>
      </c>
      <c r="H5" s="110">
        <f t="array" ref="H5:H43">MMULT(逆行列係数!C5:AO43,'36'!G5:G43)</f>
        <v>1.4040688599707112E-3</v>
      </c>
      <c r="I5" s="110">
        <f t="shared" ref="I5:I38" si="1">C5+H5</f>
        <v>1.4040688599707112E-3</v>
      </c>
      <c r="J5" s="85">
        <f>分析係数表!G8</f>
        <v>0.11991869918699187</v>
      </c>
      <c r="K5" s="111">
        <f t="shared" ref="K5:K38" si="2">I5*J5</f>
        <v>1.6837411125665032E-4</v>
      </c>
      <c r="L5" s="79" t="s">
        <v>178</v>
      </c>
      <c r="M5" s="80" t="s">
        <v>178</v>
      </c>
      <c r="N5" s="81">
        <f>分析係数表!H8</f>
        <v>1.1827414015597823E-2</v>
      </c>
      <c r="O5" s="82">
        <f t="shared" ref="O5:O43" si="3">$M$44*N5</f>
        <v>0.32289621385448458</v>
      </c>
      <c r="P5" s="76">
        <f>分析係数表!C8</f>
        <v>0.32915796798886565</v>
      </c>
      <c r="Q5" s="82">
        <f t="shared" ref="Q5:Q38" si="4">O5*P5</f>
        <v>0.10628386162364035</v>
      </c>
      <c r="R5" s="83">
        <f t="array" ref="R5:R43">MMULT(逆行列係数!C5:AO43,'36'!Q5:Q43)</f>
        <v>0.13628413814371987</v>
      </c>
      <c r="S5" s="84">
        <f t="shared" ref="S5:S38" si="5">I5+R5</f>
        <v>0.13768820700369058</v>
      </c>
      <c r="T5" s="85">
        <f>分析係数表!F8</f>
        <v>0.45172764227642276</v>
      </c>
      <c r="U5" s="86">
        <f t="shared" ref="U5:U38" si="6">S5*T5</f>
        <v>6.2197569119045185E-2</v>
      </c>
      <c r="V5" s="87">
        <f>分析係数表!D8</f>
        <v>0.19461382113821138</v>
      </c>
      <c r="W5" s="167">
        <f t="shared" ref="W5:W38" si="7">ROUND(S5*V5,0)</f>
        <v>0</v>
      </c>
      <c r="X5" s="76">
        <f>分析係数表!E8</f>
        <v>6.0467479674796751E-2</v>
      </c>
      <c r="Y5" s="166">
        <f t="shared" ref="Y5:Y38" si="8">ROUND(S5*X5,0)</f>
        <v>0</v>
      </c>
    </row>
    <row r="6" spans="1:25" x14ac:dyDescent="0.2">
      <c r="A6" s="6" t="s">
        <v>220</v>
      </c>
      <c r="B6" s="5" t="s">
        <v>266</v>
      </c>
      <c r="C6" s="90"/>
      <c r="D6" s="107">
        <f>投入係数表!AL6</f>
        <v>0</v>
      </c>
      <c r="E6" s="110">
        <f t="shared" ref="E6:E43" si="9">$C$40*D6</f>
        <v>0</v>
      </c>
      <c r="F6" s="85">
        <f>分析係数表!C9</f>
        <v>0.9329896907216495</v>
      </c>
      <c r="G6" s="110">
        <f t="shared" si="0"/>
        <v>0</v>
      </c>
      <c r="H6" s="110">
        <v>1.3206914166485942E-3</v>
      </c>
      <c r="I6" s="110">
        <f t="shared" si="1"/>
        <v>1.3206914166485942E-3</v>
      </c>
      <c r="J6" s="85">
        <f>分析係数表!G9</f>
        <v>0.24615384615384617</v>
      </c>
      <c r="K6" s="111">
        <f t="shared" si="2"/>
        <v>3.2509327179042322E-4</v>
      </c>
      <c r="L6" s="79"/>
      <c r="M6" s="80"/>
      <c r="N6" s="81">
        <f>分析係数表!H9</f>
        <v>6.1718004825225836E-4</v>
      </c>
      <c r="O6" s="82">
        <f t="shared" si="3"/>
        <v>1.6849422924095497E-2</v>
      </c>
      <c r="P6" s="76">
        <f>分析係数表!C9</f>
        <v>0.9329896907216495</v>
      </c>
      <c r="Q6" s="82">
        <f t="shared" si="4"/>
        <v>1.572033788279013E-2</v>
      </c>
      <c r="R6" s="83">
        <v>2.0483448049656572E-2</v>
      </c>
      <c r="S6" s="84">
        <f t="shared" si="5"/>
        <v>2.1804139466305165E-2</v>
      </c>
      <c r="T6" s="85">
        <f>分析係数表!F9</f>
        <v>0.67179487179487174</v>
      </c>
      <c r="U6" s="86">
        <f t="shared" si="6"/>
        <v>1.464790907736398E-2</v>
      </c>
      <c r="V6" s="87">
        <f>分析係数表!D9</f>
        <v>0.1076923076923077</v>
      </c>
      <c r="W6" s="167">
        <f t="shared" si="7"/>
        <v>0</v>
      </c>
      <c r="X6" s="76">
        <f>分析係数表!E9</f>
        <v>3.0769230769230771E-2</v>
      </c>
      <c r="Y6" s="166">
        <f t="shared" si="8"/>
        <v>0</v>
      </c>
    </row>
    <row r="7" spans="1:25" x14ac:dyDescent="0.2">
      <c r="A7" s="6" t="s">
        <v>221</v>
      </c>
      <c r="B7" s="5" t="s">
        <v>267</v>
      </c>
      <c r="C7" s="90"/>
      <c r="D7" s="107">
        <f>投入係数表!AL7</f>
        <v>0</v>
      </c>
      <c r="E7" s="110">
        <f t="shared" si="9"/>
        <v>0</v>
      </c>
      <c r="F7" s="85">
        <f>分析係数表!C10</f>
        <v>0</v>
      </c>
      <c r="G7" s="110">
        <f t="shared" si="0"/>
        <v>0</v>
      </c>
      <c r="H7" s="110">
        <v>0</v>
      </c>
      <c r="I7" s="110">
        <f t="shared" si="1"/>
        <v>0</v>
      </c>
      <c r="J7" s="85">
        <f>分析係数表!G10</f>
        <v>0</v>
      </c>
      <c r="K7" s="111">
        <f t="shared" si="2"/>
        <v>0</v>
      </c>
      <c r="L7" s="79"/>
      <c r="M7" s="80"/>
      <c r="N7" s="81">
        <f>分析係数表!H10</f>
        <v>1.2006957302362117E-3</v>
      </c>
      <c r="O7" s="82">
        <f t="shared" si="3"/>
        <v>3.2779786415967599E-2</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222</v>
      </c>
      <c r="B8" s="5" t="s">
        <v>27</v>
      </c>
      <c r="C8" s="90"/>
      <c r="D8" s="107">
        <f>投入係数表!AL8</f>
        <v>0</v>
      </c>
      <c r="E8" s="110">
        <f t="shared" si="9"/>
        <v>0</v>
      </c>
      <c r="F8" s="85">
        <f>分析係数表!C11</f>
        <v>2.4090210148641766E-2</v>
      </c>
      <c r="G8" s="110">
        <f t="shared" si="0"/>
        <v>0</v>
      </c>
      <c r="H8" s="110">
        <v>2.2922199572054961E-3</v>
      </c>
      <c r="I8" s="110">
        <f t="shared" si="1"/>
        <v>2.2922199572054961E-3</v>
      </c>
      <c r="J8" s="85">
        <f>分析係数表!G11</f>
        <v>0.35</v>
      </c>
      <c r="K8" s="111">
        <f t="shared" si="2"/>
        <v>8.0227698502192361E-4</v>
      </c>
      <c r="L8" s="79"/>
      <c r="M8" s="80"/>
      <c r="N8" s="81">
        <f>分析係数表!H11</f>
        <v>-2.2442910845536666E-5</v>
      </c>
      <c r="O8" s="82">
        <f t="shared" si="3"/>
        <v>-6.1270628814892711E-4</v>
      </c>
      <c r="P8" s="76">
        <f>分析係数表!C11</f>
        <v>2.4090210148641766E-2</v>
      </c>
      <c r="Q8" s="82">
        <f t="shared" si="4"/>
        <v>-1.4760223240901911E-5</v>
      </c>
      <c r="R8" s="83">
        <v>2.7790276912085391E-3</v>
      </c>
      <c r="S8" s="84">
        <f t="shared" si="5"/>
        <v>5.0712476484140352E-3</v>
      </c>
      <c r="T8" s="85">
        <f>分析係数表!F11</f>
        <v>0.57857142857142863</v>
      </c>
      <c r="U8" s="86">
        <f t="shared" si="6"/>
        <v>2.9340789965824066E-3</v>
      </c>
      <c r="V8" s="87">
        <f>分析係数表!D11</f>
        <v>7.1428571428571426E-3</v>
      </c>
      <c r="W8" s="167">
        <f t="shared" si="7"/>
        <v>0</v>
      </c>
      <c r="X8" s="76">
        <f>分析係数表!E11</f>
        <v>7.1428571428571426E-3</v>
      </c>
      <c r="Y8" s="166">
        <f t="shared" si="8"/>
        <v>0</v>
      </c>
    </row>
    <row r="9" spans="1:25" x14ac:dyDescent="0.2">
      <c r="A9" s="6" t="s">
        <v>223</v>
      </c>
      <c r="B9" s="5" t="s">
        <v>191</v>
      </c>
      <c r="C9" s="90"/>
      <c r="D9" s="107">
        <f>投入係数表!AL9</f>
        <v>0</v>
      </c>
      <c r="E9" s="110">
        <f t="shared" si="9"/>
        <v>0</v>
      </c>
      <c r="F9" s="85">
        <f>分析係数表!C12</f>
        <v>6.9119669876203549E-2</v>
      </c>
      <c r="G9" s="110">
        <f t="shared" si="0"/>
        <v>0</v>
      </c>
      <c r="H9" s="110">
        <v>6.3069485823793623E-4</v>
      </c>
      <c r="I9" s="110">
        <f t="shared" si="1"/>
        <v>6.3069485823793623E-4</v>
      </c>
      <c r="J9" s="85">
        <f>分析係数表!G12</f>
        <v>0.14290902487742874</v>
      </c>
      <c r="K9" s="111">
        <f t="shared" si="2"/>
        <v>9.0131987185991625E-5</v>
      </c>
      <c r="L9" s="79"/>
      <c r="M9" s="80"/>
      <c r="N9" s="81">
        <f>分析係数表!H12</f>
        <v>9.3328844751164222E-2</v>
      </c>
      <c r="O9" s="82">
        <f t="shared" si="3"/>
        <v>2.5479390992673134</v>
      </c>
      <c r="P9" s="76">
        <f>分析係数表!C12</f>
        <v>6.9119669876203549E-2</v>
      </c>
      <c r="Q9" s="82">
        <f t="shared" si="4"/>
        <v>0.17611270940602813</v>
      </c>
      <c r="R9" s="83">
        <v>0.19519699012099595</v>
      </c>
      <c r="S9" s="84">
        <f t="shared" si="5"/>
        <v>0.19582768497923389</v>
      </c>
      <c r="T9" s="85">
        <f>分析係数表!F12</f>
        <v>0.29616851280188849</v>
      </c>
      <c r="U9" s="86">
        <f t="shared" si="6"/>
        <v>5.799799422573642E-2</v>
      </c>
      <c r="V9" s="87">
        <f>分析係数表!D12</f>
        <v>3.0506627928091518E-2</v>
      </c>
      <c r="W9" s="167">
        <f t="shared" si="7"/>
        <v>0</v>
      </c>
      <c r="X9" s="76">
        <f>分析係数表!E12</f>
        <v>2.6874886508080623E-2</v>
      </c>
      <c r="Y9" s="166">
        <f t="shared" si="8"/>
        <v>0</v>
      </c>
    </row>
    <row r="10" spans="1:25" x14ac:dyDescent="0.2">
      <c r="A10" s="6" t="s">
        <v>224</v>
      </c>
      <c r="B10" s="5" t="s">
        <v>28</v>
      </c>
      <c r="C10" s="90"/>
      <c r="D10" s="107">
        <f>投入係数表!AL10</f>
        <v>2.1558361564521095E-3</v>
      </c>
      <c r="E10" s="110">
        <f t="shared" si="9"/>
        <v>0.21558361564521095</v>
      </c>
      <c r="F10" s="85">
        <f>分析係数表!C13</f>
        <v>0</v>
      </c>
      <c r="G10" s="110">
        <f t="shared" si="0"/>
        <v>0</v>
      </c>
      <c r="H10" s="110">
        <v>0</v>
      </c>
      <c r="I10" s="110">
        <f t="shared" si="1"/>
        <v>0</v>
      </c>
      <c r="J10" s="85">
        <f>分析係数表!G13</f>
        <v>0.24503449717750367</v>
      </c>
      <c r="K10" s="111">
        <f t="shared" si="2"/>
        <v>0</v>
      </c>
      <c r="L10" s="79"/>
      <c r="M10" s="80"/>
      <c r="N10" s="81">
        <f>分析係数表!H13</f>
        <v>1.4329798574875161E-2</v>
      </c>
      <c r="O10" s="82">
        <f t="shared" si="3"/>
        <v>0.39121296498308994</v>
      </c>
      <c r="P10" s="76">
        <f>分析係数表!C13</f>
        <v>0</v>
      </c>
      <c r="Q10" s="82">
        <f t="shared" si="4"/>
        <v>0</v>
      </c>
      <c r="R10" s="83">
        <v>0</v>
      </c>
      <c r="S10" s="84">
        <f t="shared" si="5"/>
        <v>0</v>
      </c>
      <c r="T10" s="85">
        <f>分析係数表!F13</f>
        <v>0.38229144888145516</v>
      </c>
      <c r="U10" s="86">
        <f t="shared" si="6"/>
        <v>0</v>
      </c>
      <c r="V10" s="87">
        <f>分析係数表!D13</f>
        <v>0.18806188584570355</v>
      </c>
      <c r="W10" s="167">
        <f t="shared" si="7"/>
        <v>0</v>
      </c>
      <c r="X10" s="76">
        <f>分析係数表!E13</f>
        <v>0.14384277650010455</v>
      </c>
      <c r="Y10" s="166">
        <f t="shared" si="8"/>
        <v>0</v>
      </c>
    </row>
    <row r="11" spans="1:25" x14ac:dyDescent="0.2">
      <c r="A11" s="6" t="s">
        <v>225</v>
      </c>
      <c r="B11" s="5" t="s">
        <v>268</v>
      </c>
      <c r="C11" s="90"/>
      <c r="D11" s="107">
        <f>投入係数表!AL11</f>
        <v>3.8497074222359103E-3</v>
      </c>
      <c r="E11" s="110">
        <f t="shared" si="9"/>
        <v>0.38497074222359101</v>
      </c>
      <c r="F11" s="85">
        <f>分析係数表!C14</f>
        <v>0.13476611883691525</v>
      </c>
      <c r="G11" s="110">
        <f t="shared" si="0"/>
        <v>5.1881012795239934E-2</v>
      </c>
      <c r="H11" s="110">
        <v>9.7036212827078333E-2</v>
      </c>
      <c r="I11" s="110">
        <f t="shared" si="1"/>
        <v>9.7036212827078333E-2</v>
      </c>
      <c r="J11" s="85">
        <f>分析係数表!G14</f>
        <v>0.15992647058823528</v>
      </c>
      <c r="K11" s="111">
        <f t="shared" si="2"/>
        <v>1.5518659036683482E-2</v>
      </c>
      <c r="L11" s="79"/>
      <c r="M11" s="80"/>
      <c r="N11" s="81">
        <f>分析係数表!H14</f>
        <v>1.1894742748134433E-3</v>
      </c>
      <c r="O11" s="82">
        <f t="shared" si="3"/>
        <v>3.2473433271893136E-2</v>
      </c>
      <c r="P11" s="76">
        <f>分析係数表!C14</f>
        <v>0.13476611883691525</v>
      </c>
      <c r="Q11" s="82">
        <f t="shared" si="4"/>
        <v>4.376318567362588E-3</v>
      </c>
      <c r="R11" s="83">
        <v>4.3782665264096618E-2</v>
      </c>
      <c r="S11" s="84">
        <f t="shared" si="5"/>
        <v>0.14081887809117494</v>
      </c>
      <c r="T11" s="85">
        <f>分析係数表!F14</f>
        <v>0.29852941176470588</v>
      </c>
      <c r="U11" s="86">
        <f t="shared" si="6"/>
        <v>4.2038576841924281E-2</v>
      </c>
      <c r="V11" s="87">
        <f>分析係数表!D14</f>
        <v>5.2205882352941178E-2</v>
      </c>
      <c r="W11" s="167">
        <f t="shared" si="7"/>
        <v>0</v>
      </c>
      <c r="X11" s="76">
        <f>分析係数表!E14</f>
        <v>3.6397058823529414E-2</v>
      </c>
      <c r="Y11" s="166">
        <f t="shared" si="8"/>
        <v>0</v>
      </c>
    </row>
    <row r="12" spans="1:25" x14ac:dyDescent="0.2">
      <c r="A12" s="6" t="s">
        <v>226</v>
      </c>
      <c r="B12" s="5" t="s">
        <v>29</v>
      </c>
      <c r="C12" s="90"/>
      <c r="D12" s="107">
        <f>投入係数表!AL12</f>
        <v>4.1576840160147833E-3</v>
      </c>
      <c r="E12" s="110">
        <f t="shared" si="9"/>
        <v>0.41576840160147832</v>
      </c>
      <c r="F12" s="85">
        <f>分析係数表!C15</f>
        <v>0</v>
      </c>
      <c r="G12" s="110">
        <f t="shared" si="0"/>
        <v>0</v>
      </c>
      <c r="H12" s="110">
        <v>0</v>
      </c>
      <c r="I12" s="110">
        <f t="shared" si="1"/>
        <v>0</v>
      </c>
      <c r="J12" s="85">
        <f>分析係数表!G15</f>
        <v>9.5137420718816063E-2</v>
      </c>
      <c r="K12" s="111">
        <f t="shared" si="2"/>
        <v>0</v>
      </c>
      <c r="L12" s="79"/>
      <c r="M12" s="80"/>
      <c r="N12" s="81">
        <f>分析係数表!H15</f>
        <v>8.595634853840543E-3</v>
      </c>
      <c r="O12" s="82">
        <f t="shared" si="3"/>
        <v>0.23466650836103908</v>
      </c>
      <c r="P12" s="76">
        <f>分析係数表!C15</f>
        <v>0</v>
      </c>
      <c r="Q12" s="82">
        <f t="shared" si="4"/>
        <v>0</v>
      </c>
      <c r="R12" s="83">
        <v>0</v>
      </c>
      <c r="S12" s="84">
        <f t="shared" si="5"/>
        <v>0</v>
      </c>
      <c r="T12" s="85">
        <f>分析係数表!F15</f>
        <v>0.30443974630021142</v>
      </c>
      <c r="U12" s="86">
        <f t="shared" si="6"/>
        <v>0</v>
      </c>
      <c r="V12" s="87">
        <f>分析係数表!D15</f>
        <v>2.5369978858350951E-2</v>
      </c>
      <c r="W12" s="167">
        <f t="shared" si="7"/>
        <v>0</v>
      </c>
      <c r="X12" s="76">
        <f>分析係数表!E15</f>
        <v>2.1141649048625793E-2</v>
      </c>
      <c r="Y12" s="166">
        <f t="shared" si="8"/>
        <v>0</v>
      </c>
    </row>
    <row r="13" spans="1:25" x14ac:dyDescent="0.2">
      <c r="A13" s="6" t="s">
        <v>227</v>
      </c>
      <c r="B13" s="5" t="s">
        <v>30</v>
      </c>
      <c r="C13" s="90"/>
      <c r="D13" s="107">
        <f>投入係数表!AL13</f>
        <v>2.1558361564521095E-3</v>
      </c>
      <c r="E13" s="110">
        <f t="shared" si="9"/>
        <v>0.21558361564521095</v>
      </c>
      <c r="F13" s="85">
        <f>分析係数表!C16</f>
        <v>4.9817336433078729E-2</v>
      </c>
      <c r="G13" s="110">
        <f t="shared" si="0"/>
        <v>1.0739801510057009E-2</v>
      </c>
      <c r="H13" s="110">
        <v>1.4018288175849962E-2</v>
      </c>
      <c r="I13" s="110">
        <f t="shared" si="1"/>
        <v>1.4018288175849962E-2</v>
      </c>
      <c r="J13" s="85">
        <f>分析係数表!G16</f>
        <v>3.313253012048193E-2</v>
      </c>
      <c r="K13" s="111">
        <f t="shared" si="2"/>
        <v>4.6446135522394455E-4</v>
      </c>
      <c r="L13" s="79"/>
      <c r="M13" s="80"/>
      <c r="N13" s="81">
        <f>分析係数表!H16</f>
        <v>1.6966840599225718E-2</v>
      </c>
      <c r="O13" s="82">
        <f t="shared" si="3"/>
        <v>0.46320595384058882</v>
      </c>
      <c r="P13" s="76">
        <f>分析係数表!C16</f>
        <v>4.9817336433078729E-2</v>
      </c>
      <c r="Q13" s="82">
        <f t="shared" si="4"/>
        <v>2.3075686840281748E-2</v>
      </c>
      <c r="R13" s="83">
        <v>2.8121867815216271E-2</v>
      </c>
      <c r="S13" s="84">
        <f t="shared" si="5"/>
        <v>4.2140155991066235E-2</v>
      </c>
      <c r="T13" s="85">
        <f>分析係数表!F16</f>
        <v>0.28614457831325302</v>
      </c>
      <c r="U13" s="86">
        <f t="shared" si="6"/>
        <v>1.205817716611835E-2</v>
      </c>
      <c r="V13" s="87">
        <f>分析係数表!D16</f>
        <v>3.0120481927710843E-2</v>
      </c>
      <c r="W13" s="167">
        <f t="shared" si="7"/>
        <v>0</v>
      </c>
      <c r="X13" s="76">
        <f>分析係数表!E16</f>
        <v>1.8072289156626505E-2</v>
      </c>
      <c r="Y13" s="166">
        <f t="shared" si="8"/>
        <v>0</v>
      </c>
    </row>
    <row r="14" spans="1:25" x14ac:dyDescent="0.2">
      <c r="A14" s="6" t="s">
        <v>2</v>
      </c>
      <c r="B14" s="5" t="s">
        <v>365</v>
      </c>
      <c r="C14" s="90"/>
      <c r="D14" s="107">
        <f>投入係数表!AL14</f>
        <v>1.2319063751154912E-2</v>
      </c>
      <c r="E14" s="110">
        <f t="shared" si="9"/>
        <v>1.2319063751154913</v>
      </c>
      <c r="F14" s="85">
        <f>分析係数表!C17</f>
        <v>0.15217391304347827</v>
      </c>
      <c r="G14" s="110">
        <f t="shared" si="0"/>
        <v>0.1874640136045313</v>
      </c>
      <c r="H14" s="110">
        <v>0.22599259558134144</v>
      </c>
      <c r="I14" s="110">
        <f t="shared" si="1"/>
        <v>0.22599259558134144</v>
      </c>
      <c r="J14" s="85">
        <f>分析係数表!G17</f>
        <v>0.21460800902425267</v>
      </c>
      <c r="K14" s="111">
        <f t="shared" si="2"/>
        <v>4.8499820991934811E-2</v>
      </c>
      <c r="L14" s="79"/>
      <c r="M14" s="80"/>
      <c r="N14" s="81">
        <f>分析係数表!H17</f>
        <v>2.9400213207653033E-3</v>
      </c>
      <c r="O14" s="82">
        <f t="shared" si="3"/>
        <v>8.0264523747509448E-2</v>
      </c>
      <c r="P14" s="76">
        <f>分析係数表!C17</f>
        <v>0.15217391304347827</v>
      </c>
      <c r="Q14" s="82">
        <f t="shared" si="4"/>
        <v>1.22141666572297E-2</v>
      </c>
      <c r="R14" s="83">
        <v>3.1198864027448744E-2</v>
      </c>
      <c r="S14" s="84">
        <f t="shared" si="5"/>
        <v>0.2571914596087902</v>
      </c>
      <c r="T14" s="85">
        <f>分析係数表!F17</f>
        <v>0.3288212069937958</v>
      </c>
      <c r="U14" s="86">
        <f t="shared" si="6"/>
        <v>8.4570006177058468E-2</v>
      </c>
      <c r="V14" s="87">
        <f>分析係数表!D17</f>
        <v>7.4732092498589961E-2</v>
      </c>
      <c r="W14" s="167">
        <f t="shared" si="7"/>
        <v>0</v>
      </c>
      <c r="X14" s="76">
        <f>分析係数表!E17</f>
        <v>6.9655950366610264E-2</v>
      </c>
      <c r="Y14" s="166">
        <f t="shared" si="8"/>
        <v>0</v>
      </c>
    </row>
    <row r="15" spans="1:25" x14ac:dyDescent="0.2">
      <c r="A15" s="6" t="s">
        <v>3</v>
      </c>
      <c r="B15" s="5" t="s">
        <v>31</v>
      </c>
      <c r="C15" s="90"/>
      <c r="D15" s="107">
        <f>投入係数表!AL15</f>
        <v>9.2392978133661843E-4</v>
      </c>
      <c r="E15" s="110">
        <f t="shared" si="9"/>
        <v>9.2392978133661846E-2</v>
      </c>
      <c r="F15" s="85">
        <f>分析係数表!C18</f>
        <v>0.51625386996904021</v>
      </c>
      <c r="G15" s="110">
        <f t="shared" si="0"/>
        <v>4.7698232519467837E-2</v>
      </c>
      <c r="H15" s="110">
        <v>7.2638642676941464E-2</v>
      </c>
      <c r="I15" s="110">
        <f t="shared" si="1"/>
        <v>7.2638642676941464E-2</v>
      </c>
      <c r="J15" s="85">
        <f>分析係数表!G18</f>
        <v>0.21552579365079366</v>
      </c>
      <c r="K15" s="111">
        <f t="shared" si="2"/>
        <v>1.565550111266422E-2</v>
      </c>
      <c r="L15" s="79"/>
      <c r="M15" s="80"/>
      <c r="N15" s="81">
        <f>分析係数表!H18</f>
        <v>4.488582169107333E-4</v>
      </c>
      <c r="O15" s="82">
        <f t="shared" si="3"/>
        <v>1.2254125762978541E-2</v>
      </c>
      <c r="P15" s="76">
        <f>分析係数表!C18</f>
        <v>0.51625386996904021</v>
      </c>
      <c r="Q15" s="82">
        <f t="shared" si="4"/>
        <v>6.3262398482249894E-3</v>
      </c>
      <c r="R15" s="83">
        <v>2.043851969650895E-2</v>
      </c>
      <c r="S15" s="84">
        <f t="shared" si="5"/>
        <v>9.3077162373450414E-2</v>
      </c>
      <c r="T15" s="85">
        <f>分析係数表!F18</f>
        <v>0.45783730158730157</v>
      </c>
      <c r="U15" s="86">
        <f t="shared" si="6"/>
        <v>4.2614196860463659E-2</v>
      </c>
      <c r="V15" s="87">
        <f>分析係数表!D18</f>
        <v>4.1418650793650792E-2</v>
      </c>
      <c r="W15" s="167">
        <f t="shared" si="7"/>
        <v>0</v>
      </c>
      <c r="X15" s="76">
        <f>分析係数表!E18</f>
        <v>3.8690476190476192E-2</v>
      </c>
      <c r="Y15" s="166">
        <f t="shared" si="8"/>
        <v>0</v>
      </c>
    </row>
    <row r="16" spans="1:25" x14ac:dyDescent="0.2">
      <c r="A16" s="6" t="s">
        <v>4</v>
      </c>
      <c r="B16" s="5" t="s">
        <v>32</v>
      </c>
      <c r="C16" s="90"/>
      <c r="D16" s="107">
        <f>投入係数表!AL16</f>
        <v>3.0797659377887281E-4</v>
      </c>
      <c r="E16" s="110">
        <f t="shared" si="9"/>
        <v>3.0797659377887282E-2</v>
      </c>
      <c r="F16" s="85">
        <f>分析係数表!C19</f>
        <v>8.2563671984326903E-2</v>
      </c>
      <c r="G16" s="110">
        <f t="shared" si="0"/>
        <v>2.5427678467609149E-3</v>
      </c>
      <c r="H16" s="110">
        <v>8.4820578698294284E-3</v>
      </c>
      <c r="I16" s="110">
        <f t="shared" si="1"/>
        <v>8.4820578698294284E-3</v>
      </c>
      <c r="J16" s="85">
        <f>分析係数表!G19</f>
        <v>5.7971014492753624E-2</v>
      </c>
      <c r="K16" s="111">
        <f t="shared" si="2"/>
        <v>4.9171349970025672E-4</v>
      </c>
      <c r="L16" s="79"/>
      <c r="M16" s="80"/>
      <c r="N16" s="81">
        <f>分析係数表!H19</f>
        <v>-1.1221455422768333E-4</v>
      </c>
      <c r="O16" s="82">
        <f t="shared" si="3"/>
        <v>-3.0635314407446352E-3</v>
      </c>
      <c r="P16" s="76">
        <f>分析係数表!C19</f>
        <v>8.2563671984326903E-2</v>
      </c>
      <c r="Q16" s="82">
        <f t="shared" si="4"/>
        <v>-2.5293640498731245E-4</v>
      </c>
      <c r="R16" s="83">
        <v>1.886158651750615E-3</v>
      </c>
      <c r="S16" s="84">
        <f t="shared" si="5"/>
        <v>1.0368216521580043E-2</v>
      </c>
      <c r="T16" s="85">
        <f>分析係数表!F19</f>
        <v>0.2402745995423341</v>
      </c>
      <c r="U16" s="86">
        <f t="shared" si="6"/>
        <v>2.4912190726908571E-3</v>
      </c>
      <c r="V16" s="87">
        <f>分析係数表!D19</f>
        <v>4.6529366895499621E-2</v>
      </c>
      <c r="W16" s="167">
        <f t="shared" si="7"/>
        <v>0</v>
      </c>
      <c r="X16" s="76">
        <f>分析係数表!E19</f>
        <v>5.1106025934401222E-2</v>
      </c>
      <c r="Y16" s="166">
        <f t="shared" si="8"/>
        <v>0</v>
      </c>
    </row>
    <row r="17" spans="1:25" x14ac:dyDescent="0.2">
      <c r="A17" s="6" t="s">
        <v>5</v>
      </c>
      <c r="B17" s="5" t="s">
        <v>33</v>
      </c>
      <c r="C17" s="90"/>
      <c r="D17" s="107">
        <f>投入係数表!AL17</f>
        <v>4.6196489066830922E-4</v>
      </c>
      <c r="E17" s="110">
        <f t="shared" si="9"/>
        <v>4.6196489066830923E-2</v>
      </c>
      <c r="F17" s="85">
        <f>分析係数表!C20</f>
        <v>2.7239392352016778E-2</v>
      </c>
      <c r="G17" s="110">
        <f t="shared" si="0"/>
        <v>1.2583642909770609E-3</v>
      </c>
      <c r="H17" s="110">
        <v>3.2920719249057246E-3</v>
      </c>
      <c r="I17" s="110">
        <f t="shared" si="1"/>
        <v>3.2920719249057246E-3</v>
      </c>
      <c r="J17" s="85">
        <f>分析係数表!G20</f>
        <v>0.10507246376811594</v>
      </c>
      <c r="K17" s="111">
        <f t="shared" si="2"/>
        <v>3.4590610805168846E-4</v>
      </c>
      <c r="L17" s="79"/>
      <c r="M17" s="80"/>
      <c r="N17" s="81">
        <f>分析係数表!H20</f>
        <v>5.610727711384166E-4</v>
      </c>
      <c r="O17" s="82">
        <f t="shared" si="3"/>
        <v>1.5317657203723176E-2</v>
      </c>
      <c r="P17" s="76">
        <f>分析係数表!C20</f>
        <v>2.7239392352016778E-2</v>
      </c>
      <c r="Q17" s="82">
        <f t="shared" si="4"/>
        <v>4.1724367448591176E-4</v>
      </c>
      <c r="R17" s="83">
        <v>1.3859055587162449E-3</v>
      </c>
      <c r="S17" s="84">
        <f t="shared" si="5"/>
        <v>4.6779774836219696E-3</v>
      </c>
      <c r="T17" s="85">
        <f>分析係数表!F20</f>
        <v>0.2318840579710145</v>
      </c>
      <c r="U17" s="86">
        <f t="shared" si="6"/>
        <v>1.0847484019992973E-3</v>
      </c>
      <c r="V17" s="87">
        <f>分析係数表!D20</f>
        <v>0</v>
      </c>
      <c r="W17" s="167">
        <f t="shared" si="7"/>
        <v>0</v>
      </c>
      <c r="X17" s="76">
        <f>分析係数表!E20</f>
        <v>0</v>
      </c>
      <c r="Y17" s="166">
        <f t="shared" si="8"/>
        <v>0</v>
      </c>
    </row>
    <row r="18" spans="1:25" x14ac:dyDescent="0.2">
      <c r="A18" s="6" t="s">
        <v>6</v>
      </c>
      <c r="B18" s="5" t="s">
        <v>34</v>
      </c>
      <c r="C18" s="90"/>
      <c r="D18" s="107">
        <f>投入係数表!AL18</f>
        <v>1.3858946720049275E-3</v>
      </c>
      <c r="E18" s="110">
        <f t="shared" si="9"/>
        <v>0.13858946720049276</v>
      </c>
      <c r="F18" s="85">
        <f>分析係数表!C21</f>
        <v>0.24117205108940643</v>
      </c>
      <c r="G18" s="110">
        <f t="shared" si="0"/>
        <v>3.3423906064130857E-2</v>
      </c>
      <c r="H18" s="110">
        <v>5.3457913150173862E-2</v>
      </c>
      <c r="I18" s="110">
        <f t="shared" si="1"/>
        <v>5.3457913150173862E-2</v>
      </c>
      <c r="J18" s="85">
        <f>分析係数表!G21</f>
        <v>0.28520236087689715</v>
      </c>
      <c r="K18" s="111">
        <f t="shared" si="2"/>
        <v>1.5246323037981712E-2</v>
      </c>
      <c r="L18" s="79"/>
      <c r="M18" s="80"/>
      <c r="N18" s="81">
        <f>分析係数表!H21</f>
        <v>9.4260225551254001E-4</v>
      </c>
      <c r="O18" s="82">
        <f t="shared" si="3"/>
        <v>2.573366410225494E-2</v>
      </c>
      <c r="P18" s="76">
        <f>分析係数表!C21</f>
        <v>0.24117205108940643</v>
      </c>
      <c r="Q18" s="82">
        <f t="shared" si="4"/>
        <v>6.2062405535866522E-3</v>
      </c>
      <c r="R18" s="83">
        <v>1.8274266591558747E-2</v>
      </c>
      <c r="S18" s="84">
        <f t="shared" si="5"/>
        <v>7.1732179741732613E-2</v>
      </c>
      <c r="T18" s="85">
        <f>分析係数表!F21</f>
        <v>0.42559021922428331</v>
      </c>
      <c r="U18" s="86">
        <f t="shared" si="6"/>
        <v>3.0528514101719677E-2</v>
      </c>
      <c r="V18" s="87">
        <f>分析係数表!D21</f>
        <v>8.8743676222596962E-2</v>
      </c>
      <c r="W18" s="167">
        <f t="shared" si="7"/>
        <v>0</v>
      </c>
      <c r="X18" s="76">
        <f>分析係数表!E21</f>
        <v>7.2512647554806076E-2</v>
      </c>
      <c r="Y18" s="166">
        <f t="shared" si="8"/>
        <v>0</v>
      </c>
    </row>
    <row r="19" spans="1:25" x14ac:dyDescent="0.2">
      <c r="A19" s="6" t="s">
        <v>7</v>
      </c>
      <c r="B19" s="5" t="s">
        <v>269</v>
      </c>
      <c r="C19" s="90"/>
      <c r="D19" s="107">
        <f>投入係数表!AL19</f>
        <v>9.85525100092393E-3</v>
      </c>
      <c r="E19" s="110">
        <f t="shared" si="9"/>
        <v>0.98552510009239302</v>
      </c>
      <c r="F19" s="85">
        <f>分析係数表!C22</f>
        <v>3.5323801513877262E-2</v>
      </c>
      <c r="G19" s="110">
        <f t="shared" si="0"/>
        <v>3.4812493022607714E-2</v>
      </c>
      <c r="H19" s="110">
        <v>3.7808866756708401E-2</v>
      </c>
      <c r="I19" s="110">
        <f t="shared" si="1"/>
        <v>3.7808866756708401E-2</v>
      </c>
      <c r="J19" s="85">
        <f>分析係数表!G22</f>
        <v>0.19469026548672566</v>
      </c>
      <c r="K19" s="111">
        <f t="shared" si="2"/>
        <v>7.3610183066157948E-3</v>
      </c>
      <c r="L19" s="79"/>
      <c r="M19" s="80"/>
      <c r="N19" s="81">
        <f>分析係数表!H22</f>
        <v>4.4885821691073332E-5</v>
      </c>
      <c r="O19" s="82">
        <f t="shared" si="3"/>
        <v>1.2254125762978542E-3</v>
      </c>
      <c r="P19" s="76">
        <f>分析係数表!C22</f>
        <v>3.5323801513877262E-2</v>
      </c>
      <c r="Q19" s="82">
        <f t="shared" si="4"/>
        <v>4.3286230617754377E-5</v>
      </c>
      <c r="R19" s="83">
        <v>5.3127957077326378E-4</v>
      </c>
      <c r="S19" s="84">
        <f t="shared" si="5"/>
        <v>3.8340146327481665E-2</v>
      </c>
      <c r="T19" s="85">
        <f>分析係数表!F22</f>
        <v>0.41199606686332352</v>
      </c>
      <c r="U19" s="86">
        <f t="shared" si="6"/>
        <v>1.5795989489886742E-2</v>
      </c>
      <c r="V19" s="87">
        <f>分析係数表!D22</f>
        <v>8.6529006882989187E-2</v>
      </c>
      <c r="W19" s="167">
        <f t="shared" si="7"/>
        <v>0</v>
      </c>
      <c r="X19" s="76">
        <f>分析係数表!E22</f>
        <v>8.9478859390363819E-2</v>
      </c>
      <c r="Y19" s="166">
        <f t="shared" si="8"/>
        <v>0</v>
      </c>
    </row>
    <row r="20" spans="1:25" x14ac:dyDescent="0.2">
      <c r="A20" s="6" t="s">
        <v>8</v>
      </c>
      <c r="B20" s="5" t="s">
        <v>270</v>
      </c>
      <c r="C20" s="90"/>
      <c r="D20" s="107">
        <f>投入係数表!AL20</f>
        <v>1.4474899907607022E-2</v>
      </c>
      <c r="E20" s="110">
        <f t="shared" si="9"/>
        <v>1.4474899907607022</v>
      </c>
      <c r="F20" s="85">
        <f>分析係数表!C23</f>
        <v>0</v>
      </c>
      <c r="G20" s="110">
        <f t="shared" si="0"/>
        <v>0</v>
      </c>
      <c r="H20" s="110">
        <v>0</v>
      </c>
      <c r="I20" s="110">
        <f t="shared" si="1"/>
        <v>0</v>
      </c>
      <c r="J20" s="85">
        <f>分析係数表!G23</f>
        <v>0.21571476472560636</v>
      </c>
      <c r="K20" s="111">
        <f t="shared" si="2"/>
        <v>0</v>
      </c>
      <c r="L20" s="79"/>
      <c r="M20" s="80"/>
      <c r="N20" s="81">
        <f>分析係数表!H23</f>
        <v>2.2442910845536666E-5</v>
      </c>
      <c r="O20" s="82">
        <f t="shared" si="3"/>
        <v>6.1270628814892711E-4</v>
      </c>
      <c r="P20" s="76">
        <f>分析係数表!C23</f>
        <v>0</v>
      </c>
      <c r="Q20" s="82">
        <f t="shared" si="4"/>
        <v>0</v>
      </c>
      <c r="R20" s="83">
        <v>0</v>
      </c>
      <c r="S20" s="84">
        <f t="shared" si="5"/>
        <v>0</v>
      </c>
      <c r="T20" s="85">
        <f>分析係数表!F23</f>
        <v>0.43970045825416343</v>
      </c>
      <c r="U20" s="86">
        <f t="shared" si="6"/>
        <v>0</v>
      </c>
      <c r="V20" s="87">
        <f>分析係数表!D23</f>
        <v>2.7830557728847658E-2</v>
      </c>
      <c r="W20" s="167">
        <f t="shared" si="7"/>
        <v>0</v>
      </c>
      <c r="X20" s="76">
        <f>分析係数表!E23</f>
        <v>2.7159941879959765E-2</v>
      </c>
      <c r="Y20" s="166">
        <f t="shared" si="8"/>
        <v>0</v>
      </c>
    </row>
    <row r="21" spans="1:25" x14ac:dyDescent="0.2">
      <c r="A21" s="6" t="s">
        <v>9</v>
      </c>
      <c r="B21" s="5" t="s">
        <v>271</v>
      </c>
      <c r="C21" s="90"/>
      <c r="D21" s="107">
        <f>投入係数表!AL21</f>
        <v>4.927625500461965E-3</v>
      </c>
      <c r="E21" s="110">
        <f t="shared" si="9"/>
        <v>0.49276255004619651</v>
      </c>
      <c r="F21" s="85">
        <f>分析係数表!C24</f>
        <v>0.4951060358890701</v>
      </c>
      <c r="G21" s="110">
        <f t="shared" si="0"/>
        <v>0.24396971278796187</v>
      </c>
      <c r="H21" s="110">
        <v>0.27685122750027436</v>
      </c>
      <c r="I21" s="110">
        <f t="shared" si="1"/>
        <v>0.27685122750027436</v>
      </c>
      <c r="J21" s="85">
        <f>分析係数表!G24</f>
        <v>0.20816733067729085</v>
      </c>
      <c r="K21" s="111">
        <f t="shared" si="2"/>
        <v>5.763138102346349E-2</v>
      </c>
      <c r="L21" s="79"/>
      <c r="M21" s="80"/>
      <c r="N21" s="81">
        <f>分析係数表!H24</f>
        <v>3.5908657352858665E-4</v>
      </c>
      <c r="O21" s="82">
        <f t="shared" si="3"/>
        <v>9.8033006103828337E-3</v>
      </c>
      <c r="P21" s="76">
        <f>分析係数表!C24</f>
        <v>0.4951060358890701</v>
      </c>
      <c r="Q21" s="82">
        <f t="shared" si="4"/>
        <v>4.8536733038355463E-3</v>
      </c>
      <c r="R21" s="83">
        <v>2.380427139602356E-2</v>
      </c>
      <c r="S21" s="84">
        <f t="shared" si="5"/>
        <v>0.30065549889629789</v>
      </c>
      <c r="T21" s="85">
        <f>分析係数表!F24</f>
        <v>0.39043824701195218</v>
      </c>
      <c r="U21" s="86">
        <f t="shared" si="6"/>
        <v>0.11738740594357447</v>
      </c>
      <c r="V21" s="87">
        <f>分析係数表!D24</f>
        <v>1.4940239043824702E-2</v>
      </c>
      <c r="W21" s="167">
        <f t="shared" si="7"/>
        <v>0</v>
      </c>
      <c r="X21" s="76">
        <f>分析係数表!E24</f>
        <v>1.0956175298804782E-2</v>
      </c>
      <c r="Y21" s="166">
        <f t="shared" si="8"/>
        <v>0</v>
      </c>
    </row>
    <row r="22" spans="1:25" x14ac:dyDescent="0.2">
      <c r="A22" s="6" t="s">
        <v>10</v>
      </c>
      <c r="B22" s="5" t="s">
        <v>272</v>
      </c>
      <c r="C22" s="90"/>
      <c r="D22" s="107">
        <f>投入係数表!AL22</f>
        <v>1.4474899907607022E-2</v>
      </c>
      <c r="E22" s="110">
        <f t="shared" si="9"/>
        <v>1.4474899907607022</v>
      </c>
      <c r="F22" s="85">
        <f>分析係数表!C25</f>
        <v>2.1697016660209179E-2</v>
      </c>
      <c r="G22" s="110">
        <f t="shared" si="0"/>
        <v>3.1406214445020987E-2</v>
      </c>
      <c r="H22" s="110">
        <v>3.6669126070444417E-2</v>
      </c>
      <c r="I22" s="110">
        <f t="shared" si="1"/>
        <v>3.6669126070444417E-2</v>
      </c>
      <c r="J22" s="85">
        <f>分析係数表!G25</f>
        <v>0.19533527696793002</v>
      </c>
      <c r="K22" s="111">
        <f t="shared" si="2"/>
        <v>7.1627738971422033E-3</v>
      </c>
      <c r="L22" s="79"/>
      <c r="M22" s="80"/>
      <c r="N22" s="81">
        <f>分析係数表!H25</f>
        <v>5.2740840487011166E-4</v>
      </c>
      <c r="O22" s="82">
        <f t="shared" si="3"/>
        <v>1.4398597771499787E-2</v>
      </c>
      <c r="P22" s="76">
        <f>分析係数表!C25</f>
        <v>2.1697016660209179E-2</v>
      </c>
      <c r="Q22" s="82">
        <f t="shared" si="4"/>
        <v>3.1240661573188165E-4</v>
      </c>
      <c r="R22" s="83">
        <v>2.5115034739258621E-3</v>
      </c>
      <c r="S22" s="84">
        <f t="shared" si="5"/>
        <v>3.918062954437028E-2</v>
      </c>
      <c r="T22" s="85">
        <f>分析係数表!F25</f>
        <v>0.34839650145772594</v>
      </c>
      <c r="U22" s="86">
        <f t="shared" si="6"/>
        <v>1.365039425816982E-2</v>
      </c>
      <c r="V22" s="87">
        <f>分析係数表!D25</f>
        <v>0.22157434402332363</v>
      </c>
      <c r="W22" s="167">
        <f t="shared" si="7"/>
        <v>0</v>
      </c>
      <c r="X22" s="76">
        <f>分析係数表!E25</f>
        <v>0.11661807580174927</v>
      </c>
      <c r="Y22" s="166">
        <f t="shared" si="8"/>
        <v>0</v>
      </c>
    </row>
    <row r="23" spans="1:25" x14ac:dyDescent="0.2">
      <c r="A23" s="6" t="s">
        <v>11</v>
      </c>
      <c r="B23" s="5" t="s">
        <v>35</v>
      </c>
      <c r="C23" s="90"/>
      <c r="D23" s="107">
        <f>投入係数表!AL23</f>
        <v>8.4693563289190022E-3</v>
      </c>
      <c r="E23" s="110">
        <f t="shared" si="9"/>
        <v>0.84693563289190021</v>
      </c>
      <c r="F23" s="85">
        <f>分析係数表!C26</f>
        <v>0.4020083102493075</v>
      </c>
      <c r="G23" s="110">
        <f t="shared" si="0"/>
        <v>0.34047516266880062</v>
      </c>
      <c r="H23" s="110">
        <v>0.38906465089271097</v>
      </c>
      <c r="I23" s="110">
        <f t="shared" si="1"/>
        <v>0.38906465089271097</v>
      </c>
      <c r="J23" s="85">
        <f>分析係数表!G26</f>
        <v>0.19660602354380063</v>
      </c>
      <c r="K23" s="111">
        <f t="shared" si="2"/>
        <v>7.649245391347291E-2</v>
      </c>
      <c r="L23" s="79"/>
      <c r="M23" s="80"/>
      <c r="N23" s="81">
        <f>分析係数表!H26</f>
        <v>1.0985804858890199E-2</v>
      </c>
      <c r="O23" s="82">
        <f t="shared" si="3"/>
        <v>0.29991972804889983</v>
      </c>
      <c r="P23" s="76">
        <f>分析係数表!C26</f>
        <v>0.4020083102493075</v>
      </c>
      <c r="Q23" s="82">
        <f t="shared" si="4"/>
        <v>0.12057022308337005</v>
      </c>
      <c r="R23" s="83">
        <v>0.13342498657108931</v>
      </c>
      <c r="S23" s="84">
        <f t="shared" si="5"/>
        <v>0.52248963746380028</v>
      </c>
      <c r="T23" s="85">
        <f>分析係数表!F26</f>
        <v>0.33374101819293683</v>
      </c>
      <c r="U23" s="86">
        <f t="shared" si="6"/>
        <v>0.17437622360242713</v>
      </c>
      <c r="V23" s="87">
        <f>分析係数表!D26</f>
        <v>1.513530041278092E-2</v>
      </c>
      <c r="W23" s="167">
        <f t="shared" si="7"/>
        <v>0</v>
      </c>
      <c r="X23" s="76">
        <f>分析係数表!E26</f>
        <v>1.5288182235132243E-2</v>
      </c>
      <c r="Y23" s="166">
        <f t="shared" si="8"/>
        <v>0</v>
      </c>
    </row>
    <row r="24" spans="1:25" x14ac:dyDescent="0.2">
      <c r="A24" s="6" t="s">
        <v>12</v>
      </c>
      <c r="B24" s="5" t="s">
        <v>366</v>
      </c>
      <c r="C24" s="90"/>
      <c r="D24" s="107">
        <f>投入係数表!AL24</f>
        <v>1.3858946720049275E-3</v>
      </c>
      <c r="E24" s="110">
        <f t="shared" si="9"/>
        <v>0.13858946720049276</v>
      </c>
      <c r="F24" s="85">
        <f>分析係数表!C27</f>
        <v>0.43829355002539361</v>
      </c>
      <c r="G24" s="110">
        <f t="shared" si="0"/>
        <v>6.0742869575431818E-2</v>
      </c>
      <c r="H24" s="110">
        <v>6.6508375672518896E-2</v>
      </c>
      <c r="I24" s="110">
        <f t="shared" si="1"/>
        <v>6.6508375672518896E-2</v>
      </c>
      <c r="J24" s="85">
        <f>分析係数表!G27</f>
        <v>0.17011899515204937</v>
      </c>
      <c r="K24" s="111">
        <f t="shared" si="2"/>
        <v>1.1314338038603921E-2</v>
      </c>
      <c r="L24" s="79"/>
      <c r="M24" s="80"/>
      <c r="N24" s="81">
        <f>分析係数表!H27</f>
        <v>1.1098019413117881E-2</v>
      </c>
      <c r="O24" s="82">
        <f t="shared" si="3"/>
        <v>0.30298325948964444</v>
      </c>
      <c r="P24" s="76">
        <f>分析係数表!C27</f>
        <v>0.43829355002539361</v>
      </c>
      <c r="Q24" s="82">
        <f t="shared" si="4"/>
        <v>0.13279560839998128</v>
      </c>
      <c r="R24" s="83">
        <v>0.13589392088301361</v>
      </c>
      <c r="S24" s="84">
        <f t="shared" si="5"/>
        <v>0.20240229655553249</v>
      </c>
      <c r="T24" s="85">
        <f>分析係数表!F27</f>
        <v>0.31996474217717058</v>
      </c>
      <c r="U24" s="86">
        <f t="shared" si="6"/>
        <v>6.4761598633458178E-2</v>
      </c>
      <c r="V24" s="87">
        <f>分析係数表!D27</f>
        <v>4.2309387395328336E-2</v>
      </c>
      <c r="W24" s="167">
        <f t="shared" si="7"/>
        <v>0</v>
      </c>
      <c r="X24" s="76">
        <f>分析係数表!E27</f>
        <v>4.9360951961216398E-2</v>
      </c>
      <c r="Y24" s="166">
        <f t="shared" si="8"/>
        <v>0</v>
      </c>
    </row>
    <row r="25" spans="1:25" x14ac:dyDescent="0.2">
      <c r="A25" s="6" t="s">
        <v>13</v>
      </c>
      <c r="B25" s="5" t="s">
        <v>192</v>
      </c>
      <c r="C25" s="90"/>
      <c r="D25" s="107">
        <f>投入係数表!AL25</f>
        <v>3.5571296581459806E-2</v>
      </c>
      <c r="E25" s="110">
        <f t="shared" si="9"/>
        <v>3.5571296581459806</v>
      </c>
      <c r="F25" s="85">
        <f>分析係数表!C28</f>
        <v>5.3001622498647927E-2</v>
      </c>
      <c r="G25" s="110">
        <f t="shared" si="0"/>
        <v>0.1885336433197978</v>
      </c>
      <c r="H25" s="110">
        <v>0.20593967240521147</v>
      </c>
      <c r="I25" s="110">
        <f t="shared" si="1"/>
        <v>0.20593967240521147</v>
      </c>
      <c r="J25" s="85">
        <f>分析係数表!G28</f>
        <v>0.12481857764876633</v>
      </c>
      <c r="K25" s="111">
        <f t="shared" si="2"/>
        <v>2.5705096991071388E-2</v>
      </c>
      <c r="L25" s="79"/>
      <c r="M25" s="80"/>
      <c r="N25" s="81">
        <f>分析係数表!H28</f>
        <v>2.0793356898389723E-2</v>
      </c>
      <c r="O25" s="82">
        <f t="shared" si="3"/>
        <v>0.56767237596998099</v>
      </c>
      <c r="P25" s="76">
        <f>分析係数表!C28</f>
        <v>5.3001622498647927E-2</v>
      </c>
      <c r="Q25" s="82">
        <f t="shared" si="4"/>
        <v>3.0087556974071471E-2</v>
      </c>
      <c r="R25" s="83">
        <v>3.2579194242613331E-2</v>
      </c>
      <c r="S25" s="84">
        <f t="shared" si="5"/>
        <v>0.23851886664782479</v>
      </c>
      <c r="T25" s="85">
        <f>分析係数表!F28</f>
        <v>0.21335268505079827</v>
      </c>
      <c r="U25" s="86">
        <f t="shared" si="6"/>
        <v>5.0888640634586715E-2</v>
      </c>
      <c r="V25" s="87">
        <f>分析係数表!D28</f>
        <v>0.1204644412191582</v>
      </c>
      <c r="W25" s="167">
        <f t="shared" si="7"/>
        <v>0</v>
      </c>
      <c r="X25" s="76">
        <f>分析係数表!E28</f>
        <v>0.11683599419448476</v>
      </c>
      <c r="Y25" s="166">
        <f t="shared" si="8"/>
        <v>0</v>
      </c>
    </row>
    <row r="26" spans="1:25" x14ac:dyDescent="0.2">
      <c r="A26" s="6" t="s">
        <v>14</v>
      </c>
      <c r="B26" s="5" t="s">
        <v>50</v>
      </c>
      <c r="C26" s="90"/>
      <c r="D26" s="107">
        <f>投入係数表!AL26</f>
        <v>6.3135201724668927E-3</v>
      </c>
      <c r="E26" s="110">
        <f t="shared" si="9"/>
        <v>0.63135201724668932</v>
      </c>
      <c r="F26" s="85">
        <f>分析係数表!C29</f>
        <v>0.65190409026798313</v>
      </c>
      <c r="G26" s="110">
        <f t="shared" si="0"/>
        <v>0.411580962442059</v>
      </c>
      <c r="H26" s="110">
        <v>0.55134279145906295</v>
      </c>
      <c r="I26" s="110">
        <f t="shared" si="1"/>
        <v>0.55134279145906295</v>
      </c>
      <c r="J26" s="85">
        <f>分析係数表!G29</f>
        <v>0.25912644337660473</v>
      </c>
      <c r="K26" s="111">
        <f t="shared" si="2"/>
        <v>0.14286749663211606</v>
      </c>
      <c r="L26" s="79"/>
      <c r="M26" s="80"/>
      <c r="N26" s="81">
        <f>分析係数表!H29</f>
        <v>1.0054424058800426E-2</v>
      </c>
      <c r="O26" s="82">
        <f t="shared" si="3"/>
        <v>0.27449241709071931</v>
      </c>
      <c r="P26" s="76">
        <f>分析係数表!C29</f>
        <v>0.65190409026798313</v>
      </c>
      <c r="Q26" s="82">
        <f t="shared" si="4"/>
        <v>0.17894272944898515</v>
      </c>
      <c r="R26" s="83">
        <v>0.30509908328263802</v>
      </c>
      <c r="S26" s="84">
        <f t="shared" si="5"/>
        <v>0.85644187474170097</v>
      </c>
      <c r="T26" s="85">
        <f>分析係数表!F29</f>
        <v>0.37595926271247221</v>
      </c>
      <c r="U26" s="86">
        <f t="shared" si="6"/>
        <v>0.32198725578397736</v>
      </c>
      <c r="V26" s="87">
        <f>分析係数表!D29</f>
        <v>5.8165387649716703E-2</v>
      </c>
      <c r="W26" s="167">
        <f t="shared" si="7"/>
        <v>0</v>
      </c>
      <c r="X26" s="76">
        <f>分析係数表!E29</f>
        <v>4.2817184250161372E-2</v>
      </c>
      <c r="Y26" s="166">
        <f t="shared" si="8"/>
        <v>0</v>
      </c>
    </row>
    <row r="27" spans="1:25" x14ac:dyDescent="0.2">
      <c r="A27" s="6" t="s">
        <v>15</v>
      </c>
      <c r="B27" s="5" t="s">
        <v>36</v>
      </c>
      <c r="C27" s="90"/>
      <c r="D27" s="107">
        <f>投入係数表!AL27</f>
        <v>1.5398829688943641E-3</v>
      </c>
      <c r="E27" s="110">
        <f t="shared" si="9"/>
        <v>0.15398829688943641</v>
      </c>
      <c r="F27" s="85">
        <f>分析係数表!C30</f>
        <v>1</v>
      </c>
      <c r="G27" s="110">
        <f t="shared" si="0"/>
        <v>0.15398829688943641</v>
      </c>
      <c r="H27" s="110">
        <v>0.18657970273607885</v>
      </c>
      <c r="I27" s="110">
        <f t="shared" si="1"/>
        <v>0.18657970273607885</v>
      </c>
      <c r="J27" s="85">
        <f>分析係数表!G30</f>
        <v>0.34475873544093177</v>
      </c>
      <c r="K27" s="111">
        <f t="shared" si="2"/>
        <v>6.4324982374235506E-2</v>
      </c>
      <c r="L27" s="79"/>
      <c r="M27" s="80"/>
      <c r="N27" s="81">
        <f>分析係数表!H30</f>
        <v>0</v>
      </c>
      <c r="O27" s="82">
        <f t="shared" si="3"/>
        <v>0</v>
      </c>
      <c r="P27" s="76">
        <f>分析係数表!C30</f>
        <v>1</v>
      </c>
      <c r="Q27" s="82">
        <f t="shared" si="4"/>
        <v>0</v>
      </c>
      <c r="R27" s="83">
        <v>6.7249242799282724E-2</v>
      </c>
      <c r="S27" s="84">
        <f t="shared" si="5"/>
        <v>0.25382894553536156</v>
      </c>
      <c r="T27" s="85">
        <f>分析係数表!F30</f>
        <v>0.43948973932334995</v>
      </c>
      <c r="U27" s="86">
        <f t="shared" si="6"/>
        <v>0.11155521710605684</v>
      </c>
      <c r="V27" s="87">
        <f>分析係数表!D30</f>
        <v>0.13666112035496394</v>
      </c>
      <c r="W27" s="167">
        <f t="shared" si="7"/>
        <v>0</v>
      </c>
      <c r="X27" s="76">
        <f>分析係数表!E30</f>
        <v>8.1752634498058793E-2</v>
      </c>
      <c r="Y27" s="166">
        <f t="shared" si="8"/>
        <v>0</v>
      </c>
    </row>
    <row r="28" spans="1:25" x14ac:dyDescent="0.2">
      <c r="A28" s="6" t="s">
        <v>16</v>
      </c>
      <c r="B28" s="5" t="s">
        <v>193</v>
      </c>
      <c r="C28" s="90"/>
      <c r="D28" s="107">
        <f>投入係数表!AL28</f>
        <v>5.5435786880197102E-3</v>
      </c>
      <c r="E28" s="110">
        <f t="shared" si="9"/>
        <v>0.55435786880197102</v>
      </c>
      <c r="F28" s="85">
        <f>分析係数表!C31</f>
        <v>0.24163027656477443</v>
      </c>
      <c r="G28" s="110">
        <f t="shared" si="0"/>
        <v>0.13394964515447919</v>
      </c>
      <c r="H28" s="110">
        <v>0.16454326821496904</v>
      </c>
      <c r="I28" s="110">
        <f t="shared" si="1"/>
        <v>0.16454326821496904</v>
      </c>
      <c r="J28" s="85">
        <f>分析係数表!G31</f>
        <v>7.02247191011236E-2</v>
      </c>
      <c r="K28" s="111">
        <f t="shared" si="2"/>
        <v>1.1555004790377041E-2</v>
      </c>
      <c r="L28" s="79"/>
      <c r="M28" s="80"/>
      <c r="N28" s="81">
        <f>分析係数表!H31</f>
        <v>2.3138641081748304E-2</v>
      </c>
      <c r="O28" s="82">
        <f t="shared" si="3"/>
        <v>0.63170018308154385</v>
      </c>
      <c r="P28" s="76">
        <f>分析係数表!C31</f>
        <v>0.24163027656477443</v>
      </c>
      <c r="Q28" s="82">
        <f t="shared" si="4"/>
        <v>0.15263788994401209</v>
      </c>
      <c r="R28" s="83">
        <v>0.20185731492102274</v>
      </c>
      <c r="S28" s="84">
        <f t="shared" si="5"/>
        <v>0.36640058313599178</v>
      </c>
      <c r="T28" s="85">
        <f>分析係数表!F31</f>
        <v>0.24349497338852749</v>
      </c>
      <c r="U28" s="86">
        <f t="shared" si="6"/>
        <v>8.9216700240239269E-2</v>
      </c>
      <c r="V28" s="87">
        <f>分析係数表!D31</f>
        <v>2.9568302779420464E-4</v>
      </c>
      <c r="W28" s="167">
        <f t="shared" si="7"/>
        <v>0</v>
      </c>
      <c r="X28" s="76">
        <f>分析係数表!E31</f>
        <v>2.9568302779420464E-4</v>
      </c>
      <c r="Y28" s="166">
        <f t="shared" si="8"/>
        <v>0</v>
      </c>
    </row>
    <row r="29" spans="1:25" x14ac:dyDescent="0.2">
      <c r="A29" s="6" t="s">
        <v>17</v>
      </c>
      <c r="B29" s="5" t="s">
        <v>273</v>
      </c>
      <c r="C29" s="90"/>
      <c r="D29" s="107">
        <f>投入係数表!AL29</f>
        <v>9.2392978133661843E-4</v>
      </c>
      <c r="E29" s="110">
        <f t="shared" si="9"/>
        <v>9.2392978133661846E-2</v>
      </c>
      <c r="F29" s="85">
        <f>分析係数表!C32</f>
        <v>0.66123499142367059</v>
      </c>
      <c r="G29" s="110">
        <f t="shared" si="0"/>
        <v>6.1093470103819277E-2</v>
      </c>
      <c r="H29" s="110">
        <v>7.5403263799389372E-2</v>
      </c>
      <c r="I29" s="110">
        <f t="shared" si="1"/>
        <v>7.5403263799389372E-2</v>
      </c>
      <c r="J29" s="85">
        <f>分析係数表!G32</f>
        <v>0.1404639175257732</v>
      </c>
      <c r="K29" s="111">
        <f t="shared" si="2"/>
        <v>1.0591437827491548E-2</v>
      </c>
      <c r="L29" s="79"/>
      <c r="M29" s="80"/>
      <c r="N29" s="81">
        <f>分析係数表!H32</f>
        <v>6.5982157885877794E-3</v>
      </c>
      <c r="O29" s="82">
        <f t="shared" si="3"/>
        <v>0.18013564871578455</v>
      </c>
      <c r="P29" s="76">
        <f>分析係数表!C32</f>
        <v>0.66123499142367059</v>
      </c>
      <c r="Q29" s="82">
        <f t="shared" si="4"/>
        <v>0.11911199413367914</v>
      </c>
      <c r="R29" s="83">
        <v>0.15670371362402596</v>
      </c>
      <c r="S29" s="84">
        <f t="shared" si="5"/>
        <v>0.23210697742341535</v>
      </c>
      <c r="T29" s="85">
        <f>分析係数表!F32</f>
        <v>0.47938144329896909</v>
      </c>
      <c r="U29" s="86">
        <f t="shared" si="6"/>
        <v>0.11126777783699808</v>
      </c>
      <c r="V29" s="87">
        <f>分析係数表!D32</f>
        <v>7.7319587628865982E-3</v>
      </c>
      <c r="W29" s="167">
        <f t="shared" si="7"/>
        <v>0</v>
      </c>
      <c r="X29" s="76">
        <f>分析係数表!E32</f>
        <v>1.1597938144329897E-2</v>
      </c>
      <c r="Y29" s="166">
        <f t="shared" si="8"/>
        <v>0</v>
      </c>
    </row>
    <row r="30" spans="1:25" x14ac:dyDescent="0.2">
      <c r="A30" s="6" t="s">
        <v>18</v>
      </c>
      <c r="B30" s="5" t="s">
        <v>274</v>
      </c>
      <c r="C30" s="90"/>
      <c r="D30" s="107">
        <f>投入係数表!AL30</f>
        <v>4.6196489066830922E-4</v>
      </c>
      <c r="E30" s="110">
        <f t="shared" si="9"/>
        <v>4.6196489066830923E-2</v>
      </c>
      <c r="F30" s="85">
        <f>分析係数表!C33</f>
        <v>1</v>
      </c>
      <c r="G30" s="110">
        <f t="shared" si="0"/>
        <v>4.6196489066830923E-2</v>
      </c>
      <c r="H30" s="110">
        <v>6.4488886933085854E-2</v>
      </c>
      <c r="I30" s="110">
        <f t="shared" si="1"/>
        <v>6.4488886933085854E-2</v>
      </c>
      <c r="J30" s="85">
        <f>分析係数表!G33</f>
        <v>0.50865580448065173</v>
      </c>
      <c r="K30" s="111">
        <f t="shared" si="2"/>
        <v>3.2802646663010575E-2</v>
      </c>
      <c r="L30" s="79"/>
      <c r="M30" s="80"/>
      <c r="N30" s="81">
        <f>分析係数表!H33</f>
        <v>9.7626662178084496E-4</v>
      </c>
      <c r="O30" s="82">
        <f t="shared" si="3"/>
        <v>2.6652723534478329E-2</v>
      </c>
      <c r="P30" s="76">
        <f>分析係数表!C33</f>
        <v>1</v>
      </c>
      <c r="Q30" s="82">
        <f t="shared" si="4"/>
        <v>2.6652723534478329E-2</v>
      </c>
      <c r="R30" s="83">
        <v>0.10098275255932582</v>
      </c>
      <c r="S30" s="84">
        <f t="shared" si="5"/>
        <v>0.16547163949241167</v>
      </c>
      <c r="T30" s="85">
        <f>分析係数表!F33</f>
        <v>0.64307535641547864</v>
      </c>
      <c r="U30" s="86">
        <f t="shared" si="6"/>
        <v>0.10641073354323623</v>
      </c>
      <c r="V30" s="87">
        <f>分析係数表!D33</f>
        <v>3.4623217922606926E-2</v>
      </c>
      <c r="W30" s="167">
        <f t="shared" si="7"/>
        <v>0</v>
      </c>
      <c r="X30" s="76">
        <f>分析係数表!E33</f>
        <v>3.0549898167006109E-2</v>
      </c>
      <c r="Y30" s="166">
        <f t="shared" si="8"/>
        <v>0</v>
      </c>
    </row>
    <row r="31" spans="1:25" x14ac:dyDescent="0.2">
      <c r="A31" s="6" t="s">
        <v>19</v>
      </c>
      <c r="B31" s="5" t="s">
        <v>275</v>
      </c>
      <c r="C31" s="90"/>
      <c r="D31" s="107">
        <f>投入係数表!AL31</f>
        <v>2.2944256236526024E-2</v>
      </c>
      <c r="E31" s="110">
        <f t="shared" si="9"/>
        <v>2.2944256236526024</v>
      </c>
      <c r="F31" s="85">
        <f>分析係数表!C34</f>
        <v>0.39190090916673614</v>
      </c>
      <c r="G31" s="110">
        <f t="shared" si="0"/>
        <v>0.89918748792491043</v>
      </c>
      <c r="H31" s="110">
        <v>1.0538346960165976</v>
      </c>
      <c r="I31" s="110">
        <f t="shared" si="1"/>
        <v>1.0538346960165976</v>
      </c>
      <c r="J31" s="85">
        <f>分析係数表!G34</f>
        <v>0.42497247587591475</v>
      </c>
      <c r="K31" s="111">
        <f t="shared" si="2"/>
        <v>0.44785073993011548</v>
      </c>
      <c r="L31" s="79"/>
      <c r="M31" s="80"/>
      <c r="N31" s="81">
        <f>分析係数表!H34</f>
        <v>0.16350782696515739</v>
      </c>
      <c r="O31" s="82">
        <f t="shared" si="3"/>
        <v>4.4638716623090087</v>
      </c>
      <c r="P31" s="76">
        <f>分析係数表!C34</f>
        <v>0.39190090916673614</v>
      </c>
      <c r="Q31" s="82">
        <f t="shared" si="4"/>
        <v>1.7493953628625303</v>
      </c>
      <c r="R31" s="83">
        <v>1.9384287448900519</v>
      </c>
      <c r="S31" s="84">
        <f t="shared" si="5"/>
        <v>2.9922634409066493</v>
      </c>
      <c r="T31" s="85">
        <f>分析係数表!F34</f>
        <v>0.69697558448287023</v>
      </c>
      <c r="U31" s="86">
        <f t="shared" si="6"/>
        <v>2.0855345606526363</v>
      </c>
      <c r="V31" s="87">
        <f>分析係数表!D34</f>
        <v>0.24415517129719577</v>
      </c>
      <c r="W31" s="167">
        <f t="shared" si="7"/>
        <v>1</v>
      </c>
      <c r="X31" s="76">
        <f>分析係数表!E34</f>
        <v>0.16831811411178033</v>
      </c>
      <c r="Y31" s="166">
        <f t="shared" si="8"/>
        <v>1</v>
      </c>
    </row>
    <row r="32" spans="1:25" x14ac:dyDescent="0.2">
      <c r="A32" s="6" t="s">
        <v>20</v>
      </c>
      <c r="B32" s="5" t="s">
        <v>37</v>
      </c>
      <c r="C32" s="90"/>
      <c r="D32" s="107">
        <f>投入係数表!AL32</f>
        <v>4.927625500461965E-3</v>
      </c>
      <c r="E32" s="110">
        <f t="shared" si="9"/>
        <v>0.49276255004619651</v>
      </c>
      <c r="F32" s="85">
        <f>分析係数表!C35</f>
        <v>0.83185840707964598</v>
      </c>
      <c r="G32" s="110">
        <f t="shared" si="0"/>
        <v>0.40990866994993336</v>
      </c>
      <c r="H32" s="110">
        <v>0.53546182409786658</v>
      </c>
      <c r="I32" s="110">
        <f t="shared" si="1"/>
        <v>0.53546182409786658</v>
      </c>
      <c r="J32" s="85">
        <f>分析係数表!G35</f>
        <v>0.3136968085106383</v>
      </c>
      <c r="K32" s="111">
        <f t="shared" si="2"/>
        <v>0.16797266529878555</v>
      </c>
      <c r="L32" s="79"/>
      <c r="M32" s="80"/>
      <c r="N32" s="81">
        <f>分析係数表!H35</f>
        <v>6.1560904449307077E-2</v>
      </c>
      <c r="O32" s="82">
        <f t="shared" si="3"/>
        <v>1.680653348392507</v>
      </c>
      <c r="P32" s="76">
        <f>分析係数表!C35</f>
        <v>0.83185840707964598</v>
      </c>
      <c r="Q32" s="82">
        <f t="shared" si="4"/>
        <v>1.3980656172468642</v>
      </c>
      <c r="R32" s="83">
        <v>1.7311292099260278</v>
      </c>
      <c r="S32" s="84">
        <f t="shared" si="5"/>
        <v>2.2665910340238944</v>
      </c>
      <c r="T32" s="85">
        <f>分析係数表!F35</f>
        <v>0.6388297872340426</v>
      </c>
      <c r="U32" s="86">
        <f t="shared" si="6"/>
        <v>1.4479658680120731</v>
      </c>
      <c r="V32" s="87">
        <f>分析係数表!D35</f>
        <v>5.8377659574468083E-2</v>
      </c>
      <c r="W32" s="167">
        <f t="shared" si="7"/>
        <v>0</v>
      </c>
      <c r="X32" s="76">
        <f>分析係数表!E35</f>
        <v>5.1994680851063832E-2</v>
      </c>
      <c r="Y32" s="166">
        <f t="shared" si="8"/>
        <v>0</v>
      </c>
    </row>
    <row r="33" spans="1:25" x14ac:dyDescent="0.2">
      <c r="A33" s="6" t="s">
        <v>21</v>
      </c>
      <c r="B33" s="5" t="s">
        <v>38</v>
      </c>
      <c r="C33" s="90"/>
      <c r="D33" s="107">
        <f>投入係数表!AL33</f>
        <v>5.0816137973514015E-3</v>
      </c>
      <c r="E33" s="110">
        <f t="shared" si="9"/>
        <v>0.5081613797351402</v>
      </c>
      <c r="F33" s="85">
        <f>分析係数表!C36</f>
        <v>0.68845717526942707</v>
      </c>
      <c r="G33" s="110">
        <f t="shared" si="0"/>
        <v>0.34984734807346929</v>
      </c>
      <c r="H33" s="110">
        <v>0.42594096347329391</v>
      </c>
      <c r="I33" s="110">
        <f t="shared" si="1"/>
        <v>0.42594096347329391</v>
      </c>
      <c r="J33" s="85">
        <f>分析係数表!G36</f>
        <v>1.8590797041906328E-2</v>
      </c>
      <c r="K33" s="111">
        <f t="shared" si="2"/>
        <v>7.9185820037660434E-3</v>
      </c>
      <c r="L33" s="79"/>
      <c r="M33" s="80"/>
      <c r="N33" s="81">
        <f>分析係数表!H36</f>
        <v>0.13660999831678169</v>
      </c>
      <c r="O33" s="82">
        <f t="shared" si="3"/>
        <v>3.7295431759625197</v>
      </c>
      <c r="P33" s="76">
        <f>分析係数表!C36</f>
        <v>0.68845717526942707</v>
      </c>
      <c r="Q33" s="82">
        <f t="shared" si="4"/>
        <v>2.567630759968524</v>
      </c>
      <c r="R33" s="83">
        <v>2.7264351418043526</v>
      </c>
      <c r="S33" s="84">
        <f t="shared" si="5"/>
        <v>3.1523761052776464</v>
      </c>
      <c r="T33" s="85">
        <f>分析係数表!F36</f>
        <v>0.88331963845521777</v>
      </c>
      <c r="U33" s="86">
        <f t="shared" si="6"/>
        <v>2.7845557215887182</v>
      </c>
      <c r="V33" s="87">
        <f>分析係数表!D36</f>
        <v>1.4071487263763352E-2</v>
      </c>
      <c r="W33" s="167">
        <f t="shared" si="7"/>
        <v>0</v>
      </c>
      <c r="X33" s="76">
        <f>分析係数表!E36</f>
        <v>2.8759244042728021E-3</v>
      </c>
      <c r="Y33" s="166">
        <f t="shared" si="8"/>
        <v>0</v>
      </c>
    </row>
    <row r="34" spans="1:25" x14ac:dyDescent="0.2">
      <c r="A34" s="6" t="s">
        <v>22</v>
      </c>
      <c r="B34" s="5" t="s">
        <v>378</v>
      </c>
      <c r="C34" s="90"/>
      <c r="D34" s="107">
        <f>投入係数表!AL34</f>
        <v>9.0853095164767483E-3</v>
      </c>
      <c r="E34" s="110">
        <f t="shared" si="9"/>
        <v>0.90853095164767483</v>
      </c>
      <c r="F34" s="85">
        <f>分析係数表!C37</f>
        <v>0.39828932688731866</v>
      </c>
      <c r="G34" s="110">
        <f t="shared" si="0"/>
        <v>0.36185818118804747</v>
      </c>
      <c r="H34" s="110">
        <v>0.48846392352348683</v>
      </c>
      <c r="I34" s="110">
        <f t="shared" si="1"/>
        <v>0.48846392352348683</v>
      </c>
      <c r="J34" s="85">
        <f>分析係数表!G37</f>
        <v>0.48125081095108341</v>
      </c>
      <c r="K34" s="111">
        <f t="shared" si="2"/>
        <v>0.23507365931602603</v>
      </c>
      <c r="L34" s="79"/>
      <c r="M34" s="80"/>
      <c r="N34" s="81">
        <f>分析係数表!H37</f>
        <v>4.901531728665208E-2</v>
      </c>
      <c r="O34" s="82">
        <f t="shared" si="3"/>
        <v>1.3381505333172568</v>
      </c>
      <c r="P34" s="76">
        <f>分析係数表!C37</f>
        <v>0.39828932688731866</v>
      </c>
      <c r="Q34" s="82">
        <f t="shared" si="4"/>
        <v>0.53297107518883668</v>
      </c>
      <c r="R34" s="83">
        <v>0.70184333675522625</v>
      </c>
      <c r="S34" s="84">
        <f t="shared" si="5"/>
        <v>1.190307260278713</v>
      </c>
      <c r="T34" s="85">
        <f>分析係数表!F37</f>
        <v>0.71272868820552748</v>
      </c>
      <c r="U34" s="86">
        <f t="shared" si="6"/>
        <v>0.84836613217996248</v>
      </c>
      <c r="V34" s="87">
        <f>分析係数表!D37</f>
        <v>0.1296224211755547</v>
      </c>
      <c r="W34" s="167">
        <f t="shared" si="7"/>
        <v>0</v>
      </c>
      <c r="X34" s="76">
        <f>分析係数表!E37</f>
        <v>0.11794472557415336</v>
      </c>
      <c r="Y34" s="166">
        <f t="shared" si="8"/>
        <v>0</v>
      </c>
    </row>
    <row r="35" spans="1:25" x14ac:dyDescent="0.2">
      <c r="A35" s="6" t="s">
        <v>23</v>
      </c>
      <c r="B35" s="5" t="s">
        <v>194</v>
      </c>
      <c r="C35" s="90"/>
      <c r="D35" s="107">
        <f>投入係数表!AL35</f>
        <v>3.2029565753002774E-2</v>
      </c>
      <c r="E35" s="110">
        <f t="shared" si="9"/>
        <v>3.2029565753002776</v>
      </c>
      <c r="F35" s="85">
        <f>分析係数表!C38</f>
        <v>3.6824877250409171E-2</v>
      </c>
      <c r="G35" s="110">
        <f t="shared" si="0"/>
        <v>0.11794848272382366</v>
      </c>
      <c r="H35" s="110">
        <v>0.13171863629022079</v>
      </c>
      <c r="I35" s="110">
        <f t="shared" si="1"/>
        <v>0.13171863629022079</v>
      </c>
      <c r="J35" s="85">
        <f>分析係数表!G38</f>
        <v>0.29439252336448596</v>
      </c>
      <c r="K35" s="111">
        <f t="shared" si="2"/>
        <v>3.8776981711607053E-2</v>
      </c>
      <c r="L35" s="79"/>
      <c r="M35" s="80"/>
      <c r="N35" s="81">
        <f>分析係数表!H38</f>
        <v>4.3572911406609439E-2</v>
      </c>
      <c r="O35" s="82">
        <f t="shared" si="3"/>
        <v>1.1895692584411421</v>
      </c>
      <c r="P35" s="76">
        <f>分析係数表!C38</f>
        <v>3.6824877250409171E-2</v>
      </c>
      <c r="Q35" s="82">
        <f t="shared" si="4"/>
        <v>4.3805741922955325E-2</v>
      </c>
      <c r="R35" s="83">
        <v>6.0002436241576265E-2</v>
      </c>
      <c r="S35" s="84">
        <f t="shared" si="5"/>
        <v>0.19172107253179704</v>
      </c>
      <c r="T35" s="85">
        <f>分析係数表!F38</f>
        <v>0.48598130841121495</v>
      </c>
      <c r="U35" s="86">
        <f t="shared" si="6"/>
        <v>9.317285767900417E-2</v>
      </c>
      <c r="V35" s="87">
        <f>分析係数表!D38</f>
        <v>0.13551401869158877</v>
      </c>
      <c r="W35" s="167">
        <f t="shared" si="7"/>
        <v>0</v>
      </c>
      <c r="X35" s="76">
        <f>分析係数表!E38</f>
        <v>0.13317757009345793</v>
      </c>
      <c r="Y35" s="166">
        <f t="shared" si="8"/>
        <v>0</v>
      </c>
    </row>
    <row r="36" spans="1:25" x14ac:dyDescent="0.2">
      <c r="A36" s="6" t="s">
        <v>24</v>
      </c>
      <c r="B36" s="5" t="s">
        <v>39</v>
      </c>
      <c r="C36" s="90"/>
      <c r="D36" s="107">
        <f>投入係数表!AL36</f>
        <v>0</v>
      </c>
      <c r="E36" s="110">
        <f t="shared" si="9"/>
        <v>0</v>
      </c>
      <c r="F36" s="85">
        <f>分析係数表!C39</f>
        <v>1</v>
      </c>
      <c r="G36" s="110">
        <f t="shared" si="0"/>
        <v>0</v>
      </c>
      <c r="H36" s="110">
        <v>0.10021103927707277</v>
      </c>
      <c r="I36" s="110">
        <f t="shared" si="1"/>
        <v>0.10021103927707277</v>
      </c>
      <c r="J36" s="85">
        <f>分析係数表!G39</f>
        <v>0.34897511924713165</v>
      </c>
      <c r="K36" s="111">
        <f t="shared" si="2"/>
        <v>3.4971159381595465E-2</v>
      </c>
      <c r="L36" s="79"/>
      <c r="M36" s="80"/>
      <c r="N36" s="81">
        <f>分析係数表!H39</f>
        <v>3.8938450317006117E-3</v>
      </c>
      <c r="O36" s="82">
        <f t="shared" si="3"/>
        <v>0.10630454099383886</v>
      </c>
      <c r="P36" s="76">
        <f>分析係数表!C39</f>
        <v>1</v>
      </c>
      <c r="Q36" s="82">
        <f t="shared" si="4"/>
        <v>0.10630454099383886</v>
      </c>
      <c r="R36" s="83">
        <v>0.41762387066823092</v>
      </c>
      <c r="S36" s="84">
        <f t="shared" si="5"/>
        <v>0.51783490994530368</v>
      </c>
      <c r="T36" s="85">
        <f>分析係数表!F39</f>
        <v>0.69949722830991368</v>
      </c>
      <c r="U36" s="86">
        <f t="shared" si="6"/>
        <v>0.36222408422885366</v>
      </c>
      <c r="V36" s="87">
        <f>分析係数表!D39</f>
        <v>6.7165141162820671E-2</v>
      </c>
      <c r="W36" s="167">
        <f t="shared" si="7"/>
        <v>0</v>
      </c>
      <c r="X36" s="76">
        <f>分析係数表!E39</f>
        <v>8.4826608224829181E-2</v>
      </c>
      <c r="Y36" s="166">
        <f t="shared" si="8"/>
        <v>0</v>
      </c>
    </row>
    <row r="37" spans="1:25" x14ac:dyDescent="0.2">
      <c r="A37" s="6" t="s">
        <v>25</v>
      </c>
      <c r="B37" s="5" t="s">
        <v>40</v>
      </c>
      <c r="C37" s="90"/>
      <c r="D37" s="107">
        <f>投入係数表!AL37</f>
        <v>1.5398829688943641E-4</v>
      </c>
      <c r="E37" s="110">
        <f t="shared" si="9"/>
        <v>1.5398829688943641E-2</v>
      </c>
      <c r="F37" s="85">
        <f>分析係数表!C40</f>
        <v>1</v>
      </c>
      <c r="G37" s="110">
        <f t="shared" si="0"/>
        <v>1.5398829688943641E-2</v>
      </c>
      <c r="H37" s="110">
        <v>1.7827811661002297E-2</v>
      </c>
      <c r="I37" s="110">
        <f t="shared" si="1"/>
        <v>1.7827811661002297E-2</v>
      </c>
      <c r="J37" s="85">
        <f>分析係数表!G40</f>
        <v>0.51987110633727174</v>
      </c>
      <c r="K37" s="111">
        <f t="shared" si="2"/>
        <v>9.2681641717777784E-3</v>
      </c>
      <c r="L37" s="79"/>
      <c r="M37" s="80"/>
      <c r="N37" s="81">
        <f>分析係数表!H40</f>
        <v>3.0814116590921842E-2</v>
      </c>
      <c r="O37" s="82">
        <f t="shared" si="3"/>
        <v>0.84124573362847688</v>
      </c>
      <c r="P37" s="76">
        <f>分析係数表!C40</f>
        <v>1</v>
      </c>
      <c r="Q37" s="82">
        <f t="shared" si="4"/>
        <v>0.84124573362847688</v>
      </c>
      <c r="R37" s="83">
        <v>0.84294782352856445</v>
      </c>
      <c r="S37" s="84">
        <f t="shared" si="5"/>
        <v>0.86077563518956679</v>
      </c>
      <c r="T37" s="85">
        <f>分析係数表!F40</f>
        <v>0.71122862100305706</v>
      </c>
      <c r="U37" s="86">
        <f t="shared" si="6"/>
        <v>0.61220826800890615</v>
      </c>
      <c r="V37" s="87">
        <f>分析係数表!D40</f>
        <v>7.8492935635792779E-2</v>
      </c>
      <c r="W37" s="167">
        <f t="shared" si="7"/>
        <v>0</v>
      </c>
      <c r="X37" s="76">
        <f>分析係数表!E40</f>
        <v>4.9739733950260268E-2</v>
      </c>
      <c r="Y37" s="166">
        <f t="shared" si="8"/>
        <v>0</v>
      </c>
    </row>
    <row r="38" spans="1:25" x14ac:dyDescent="0.2">
      <c r="A38" s="6" t="s">
        <v>26</v>
      </c>
      <c r="B38" s="5" t="s">
        <v>277</v>
      </c>
      <c r="C38" s="90"/>
      <c r="D38" s="107">
        <f>投入係数表!AL38</f>
        <v>0</v>
      </c>
      <c r="E38" s="110">
        <f t="shared" si="9"/>
        <v>0</v>
      </c>
      <c r="F38" s="85">
        <f>分析係数表!C41</f>
        <v>0.804825195030338</v>
      </c>
      <c r="G38" s="110">
        <f t="shared" si="0"/>
        <v>0</v>
      </c>
      <c r="H38" s="110">
        <v>1.7124715398010677E-3</v>
      </c>
      <c r="I38" s="110">
        <f t="shared" si="1"/>
        <v>1.7124715398010677E-3</v>
      </c>
      <c r="J38" s="85">
        <f>分析係数表!G41</f>
        <v>0.44365116827944301</v>
      </c>
      <c r="K38" s="111">
        <f t="shared" si="2"/>
        <v>7.5973999927804036E-4</v>
      </c>
      <c r="L38" s="79"/>
      <c r="M38" s="80"/>
      <c r="N38" s="81">
        <f>分析係数表!H41</f>
        <v>5.27632833978567E-2</v>
      </c>
      <c r="O38" s="82">
        <f t="shared" si="3"/>
        <v>1.4404724834381275</v>
      </c>
      <c r="P38" s="76">
        <f>分析係数表!C41</f>
        <v>0.804825195030338</v>
      </c>
      <c r="Q38" s="82">
        <f t="shared" si="4"/>
        <v>1.1593285474189263</v>
      </c>
      <c r="R38" s="83">
        <v>1.1829764436075101</v>
      </c>
      <c r="S38" s="84">
        <f t="shared" si="5"/>
        <v>1.1846889151473112</v>
      </c>
      <c r="T38" s="85">
        <f>分析係数表!F41</f>
        <v>0.54625914562190225</v>
      </c>
      <c r="U38" s="86">
        <f t="shared" si="6"/>
        <v>0.6471471546161085</v>
      </c>
      <c r="V38" s="87">
        <f>分析係数表!D41</f>
        <v>0.14125560538116591</v>
      </c>
      <c r="W38" s="167">
        <f t="shared" si="7"/>
        <v>0</v>
      </c>
      <c r="X38" s="76">
        <f>分析係数表!E41</f>
        <v>0.13688930847297617</v>
      </c>
      <c r="Y38" s="166">
        <f t="shared" si="8"/>
        <v>0</v>
      </c>
    </row>
    <row r="39" spans="1:25" x14ac:dyDescent="0.2">
      <c r="A39" s="6" t="s">
        <v>51</v>
      </c>
      <c r="B39" s="5" t="s">
        <v>368</v>
      </c>
      <c r="C39" s="90"/>
      <c r="D39" s="107">
        <f>投入係数表!AL39</f>
        <v>1.8478595626732369E-3</v>
      </c>
      <c r="E39" s="110">
        <f t="shared" si="9"/>
        <v>0.18478595626732369</v>
      </c>
      <c r="F39" s="85">
        <f>分析係数表!C42</f>
        <v>0.80822873082287305</v>
      </c>
      <c r="G39" s="110">
        <f>E39*F39</f>
        <v>0.14934931890782996</v>
      </c>
      <c r="H39" s="110">
        <v>0.1650143652136272</v>
      </c>
      <c r="I39" s="110">
        <f>C39+H39</f>
        <v>0.1650143652136272</v>
      </c>
      <c r="J39" s="85">
        <f>分析係数表!G42</f>
        <v>0.48544520547945208</v>
      </c>
      <c r="K39" s="111">
        <f>I39*J39</f>
        <v>8.0105432428190598E-2</v>
      </c>
      <c r="L39" s="79"/>
      <c r="M39" s="80"/>
      <c r="N39" s="81">
        <f>分析係数表!H42</f>
        <v>1.3409639230208157E-2</v>
      </c>
      <c r="O39" s="82">
        <f t="shared" si="3"/>
        <v>0.36609200716898394</v>
      </c>
      <c r="P39" s="76">
        <f>分析係数表!C42</f>
        <v>0.80822873082287305</v>
      </c>
      <c r="Q39" s="82">
        <f>O39*P39</f>
        <v>0.29588607831858604</v>
      </c>
      <c r="R39" s="83">
        <v>0.31550874082204378</v>
      </c>
      <c r="S39" s="84">
        <f>I39+R39</f>
        <v>0.48052310603567094</v>
      </c>
      <c r="T39" s="85">
        <f>分析係数表!F42</f>
        <v>0.55222602739726023</v>
      </c>
      <c r="U39" s="86">
        <f>S39*T39</f>
        <v>0.26535736591867098</v>
      </c>
      <c r="V39" s="87">
        <f>分析係数表!D42</f>
        <v>0.29537671232876711</v>
      </c>
      <c r="W39" s="167">
        <f>ROUND(S39*V39,0)</f>
        <v>0</v>
      </c>
      <c r="X39" s="76">
        <f>分析係数表!E42</f>
        <v>0.2654109589041096</v>
      </c>
      <c r="Y39" s="166">
        <f>ROUND(S39*X39,0)</f>
        <v>0</v>
      </c>
    </row>
    <row r="40" spans="1:25" x14ac:dyDescent="0.2">
      <c r="A40" s="6" t="s">
        <v>195</v>
      </c>
      <c r="B40" s="5" t="s">
        <v>41</v>
      </c>
      <c r="C40" s="75">
        <f>最終需要_まとめ!C41</f>
        <v>100</v>
      </c>
      <c r="D40" s="107">
        <f>投入係数表!AL40</f>
        <v>0.13966738527871883</v>
      </c>
      <c r="E40" s="110">
        <f t="shared" si="9"/>
        <v>13.966738527871883</v>
      </c>
      <c r="F40" s="85">
        <f>分析係数表!C43</f>
        <v>0.42667048218629278</v>
      </c>
      <c r="G40" s="110">
        <f>E40*F40</f>
        <v>5.9591950622569687</v>
      </c>
      <c r="H40" s="110">
        <v>6.5017949362612972</v>
      </c>
      <c r="I40" s="110">
        <f>C40+H40</f>
        <v>106.50179493626129</v>
      </c>
      <c r="J40" s="85">
        <f>分析係数表!G43</f>
        <v>0.3937480751462889</v>
      </c>
      <c r="K40" s="111">
        <f>I40*J40</f>
        <v>41.934876755777658</v>
      </c>
      <c r="L40" s="79"/>
      <c r="M40" s="80"/>
      <c r="N40" s="81">
        <f>分析係数表!H43</f>
        <v>3.6537058856533695E-2</v>
      </c>
      <c r="O40" s="82">
        <f t="shared" si="3"/>
        <v>0.99748583710645344</v>
      </c>
      <c r="P40" s="76">
        <f>分析係数表!C43</f>
        <v>0.42667048218629278</v>
      </c>
      <c r="Q40" s="82">
        <f>O40*P40</f>
        <v>0.42559776309220837</v>
      </c>
      <c r="R40" s="83">
        <v>0.81968329867035561</v>
      </c>
      <c r="S40" s="84">
        <f>I40+R40</f>
        <v>107.32147823493165</v>
      </c>
      <c r="T40" s="85">
        <f>分析係数表!F43</f>
        <v>0.62688635663689563</v>
      </c>
      <c r="U40" s="86">
        <f>S40*T40</f>
        <v>67.278370479582193</v>
      </c>
      <c r="V40" s="87">
        <f>分析係数表!D43</f>
        <v>0.23175238681860177</v>
      </c>
      <c r="W40" s="167">
        <f>ROUND(S40*V40,0)</f>
        <v>25</v>
      </c>
      <c r="X40" s="76">
        <f>分析係数表!E43</f>
        <v>0.18678780412688636</v>
      </c>
      <c r="Y40" s="166">
        <f>ROUND(S40*X40,0)</f>
        <v>20</v>
      </c>
    </row>
    <row r="41" spans="1:25" x14ac:dyDescent="0.2">
      <c r="A41" s="6" t="s">
        <v>341</v>
      </c>
      <c r="B41" s="5" t="s">
        <v>42</v>
      </c>
      <c r="C41" s="90"/>
      <c r="D41" s="107">
        <f>投入係数表!AL41</f>
        <v>7.6994148444718203E-4</v>
      </c>
      <c r="E41" s="110">
        <f t="shared" si="9"/>
        <v>7.6994148444718205E-2</v>
      </c>
      <c r="F41" s="85">
        <f>分析係数表!C44</f>
        <v>0.46624741283235149</v>
      </c>
      <c r="G41" s="110">
        <f>E41*F41</f>
        <v>3.5898322515579881E-2</v>
      </c>
      <c r="H41" s="110">
        <v>4.0241193679516576E-2</v>
      </c>
      <c r="I41" s="110">
        <f>C41+H41</f>
        <v>4.0241193679516576E-2</v>
      </c>
      <c r="J41" s="85">
        <f>分析係数表!G44</f>
        <v>0.26671004927024261</v>
      </c>
      <c r="K41" s="111">
        <f>I41*J41</f>
        <v>1.0732730748957241E-2</v>
      </c>
      <c r="L41" s="79"/>
      <c r="M41" s="80"/>
      <c r="N41" s="81">
        <f>分析係数表!H44</f>
        <v>0.11393143690736689</v>
      </c>
      <c r="O41" s="82">
        <f t="shared" si="3"/>
        <v>3.1104034717880285</v>
      </c>
      <c r="P41" s="76">
        <f>分析係数表!C44</f>
        <v>0.46624741283235149</v>
      </c>
      <c r="Q41" s="82">
        <f>O41*P41</f>
        <v>1.4502175715859322</v>
      </c>
      <c r="R41" s="83">
        <v>1.4735064107512119</v>
      </c>
      <c r="S41" s="84">
        <f>I41+R41</f>
        <v>1.5137476044307285</v>
      </c>
      <c r="T41" s="85">
        <f>分析係数表!F44</f>
        <v>0.51538533048247648</v>
      </c>
      <c r="U41" s="86">
        <f>S41*T41</f>
        <v>0.78016330937658807</v>
      </c>
      <c r="V41" s="87">
        <f>分析係数表!D44</f>
        <v>0.23854234451984754</v>
      </c>
      <c r="W41" s="167">
        <f>ROUND(S41*V41,0)</f>
        <v>0</v>
      </c>
      <c r="X41" s="76">
        <f>分析係数表!E44</f>
        <v>0.16891326578042204</v>
      </c>
      <c r="Y41" s="166">
        <f>ROUND(S41*X41,0)</f>
        <v>0</v>
      </c>
    </row>
    <row r="42" spans="1:25" x14ac:dyDescent="0.2">
      <c r="A42" s="6" t="s">
        <v>342</v>
      </c>
      <c r="B42" s="5" t="s">
        <v>279</v>
      </c>
      <c r="C42" s="90"/>
      <c r="D42" s="107">
        <f>投入係数表!AL42</f>
        <v>4.1576840160147833E-3</v>
      </c>
      <c r="E42" s="110">
        <f t="shared" si="9"/>
        <v>0.41576840160147832</v>
      </c>
      <c r="F42" s="85">
        <f>分析係数表!C45</f>
        <v>1</v>
      </c>
      <c r="G42" s="110">
        <f>E42*F42</f>
        <v>0.41576840160147832</v>
      </c>
      <c r="H42" s="110">
        <v>0.46337258192383124</v>
      </c>
      <c r="I42" s="110">
        <f>C42+H42</f>
        <v>0.46337258192383124</v>
      </c>
      <c r="J42" s="85">
        <f>分析係数表!G45</f>
        <v>0</v>
      </c>
      <c r="K42" s="111">
        <f>I42*J42</f>
        <v>0</v>
      </c>
      <c r="L42" s="79"/>
      <c r="M42" s="80"/>
      <c r="N42" s="81">
        <f>分析係数表!H45</f>
        <v>0</v>
      </c>
      <c r="O42" s="82">
        <f t="shared" si="3"/>
        <v>0</v>
      </c>
      <c r="P42" s="76">
        <f>分析係数表!C45</f>
        <v>1</v>
      </c>
      <c r="Q42" s="82">
        <f>O42*P42</f>
        <v>0</v>
      </c>
      <c r="R42" s="83">
        <v>6.1737339485900732E-2</v>
      </c>
      <c r="S42" s="84">
        <f>I42+R42</f>
        <v>0.52510992140973201</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107">
        <f>投入係数表!AL43</f>
        <v>4.619648906683092E-3</v>
      </c>
      <c r="E43" s="110">
        <f t="shared" si="9"/>
        <v>0.4619648906683092</v>
      </c>
      <c r="F43" s="85">
        <f>分析係数表!C46</f>
        <v>1</v>
      </c>
      <c r="G43" s="110">
        <f>E43*F43</f>
        <v>0.4619648906683092</v>
      </c>
      <c r="H43" s="110">
        <v>0.52864467916541147</v>
      </c>
      <c r="I43" s="110">
        <f>C43+H43</f>
        <v>0.52864467916541147</v>
      </c>
      <c r="J43" s="85">
        <f>分析係数表!G46</f>
        <v>9.2005076142131978E-3</v>
      </c>
      <c r="K43" s="111">
        <f>I43*J43</f>
        <v>4.8637993958746614E-3</v>
      </c>
      <c r="L43" s="79"/>
      <c r="M43" s="80"/>
      <c r="N43" s="81">
        <f>分析係数表!H46</f>
        <v>5.6971329181394824E-2</v>
      </c>
      <c r="O43" s="82">
        <f t="shared" si="3"/>
        <v>1.5553549124660513</v>
      </c>
      <c r="P43" s="76">
        <f>分析係数表!C46</f>
        <v>1</v>
      </c>
      <c r="Q43" s="82">
        <f>O43*P43</f>
        <v>1.5553549124660513</v>
      </c>
      <c r="R43" s="83">
        <v>1.6423071583827344</v>
      </c>
      <c r="S43" s="84">
        <f>I43+R43</f>
        <v>2.170951837548146</v>
      </c>
      <c r="T43" s="85">
        <f>分析係数表!F46</f>
        <v>0.31329314720812185</v>
      </c>
      <c r="U43" s="86">
        <f>S43*T43</f>
        <v>0.68014433362271398</v>
      </c>
      <c r="V43" s="87">
        <f>分析係数表!D46</f>
        <v>4.7588832487309646E-4</v>
      </c>
      <c r="W43" s="167">
        <f>ROUND(S43*V43,0)</f>
        <v>0</v>
      </c>
      <c r="X43" s="76">
        <f>分析係数表!E46</f>
        <v>1.4276649746192893E-3</v>
      </c>
      <c r="Y43" s="166">
        <f>ROUND(S43*X43,0)</f>
        <v>0</v>
      </c>
    </row>
    <row r="44" spans="1:25" x14ac:dyDescent="0.2">
      <c r="A44" s="192">
        <v>40</v>
      </c>
      <c r="B44" s="14" t="s">
        <v>151</v>
      </c>
      <c r="C44" s="197">
        <f>SUM(C5:C43)</f>
        <v>100</v>
      </c>
      <c r="D44" s="108">
        <f>投入係数表!AL44</f>
        <v>0.3569448721897136</v>
      </c>
      <c r="E44" s="96">
        <f>SUM(E5:E43)</f>
        <v>35.694487218971354</v>
      </c>
      <c r="F44" s="98">
        <f>分析係数表!C47</f>
        <v>0.45905743405002397</v>
      </c>
      <c r="G44" s="96">
        <f>SUM(G5:G43)</f>
        <v>11.218082053606706</v>
      </c>
      <c r="H44" s="96">
        <f>SUM(H5:H43)</f>
        <v>12.990004411861664</v>
      </c>
      <c r="I44" s="96">
        <f>SUM(I5:I43)</f>
        <v>112.99000441186166</v>
      </c>
      <c r="J44" s="98">
        <f>分析係数表!G47</f>
        <v>0.28709558230423765</v>
      </c>
      <c r="K44" s="112">
        <f>SUM(K5:K43)</f>
        <v>43.518587302118732</v>
      </c>
      <c r="L44" s="94">
        <f>最終需要_まとめ!$L$33</f>
        <v>0.62733333333333341</v>
      </c>
      <c r="M44" s="91">
        <f>K44*L44</f>
        <v>27.300660434195819</v>
      </c>
      <c r="N44" s="95">
        <f>分析係数表!H47</f>
        <v>1</v>
      </c>
      <c r="O44" s="96">
        <f>SUM(O5:O43)</f>
        <v>27.300660434195819</v>
      </c>
      <c r="P44" s="92">
        <f>分析係数表!C47</f>
        <v>0.45905743405002397</v>
      </c>
      <c r="Q44" s="96">
        <f>SUM(Q5:Q43)</f>
        <v>13.242276904787895</v>
      </c>
      <c r="R44" s="91">
        <f>SUM(R5:R43)</f>
        <v>15.5745990704684</v>
      </c>
      <c r="S44" s="97">
        <f>SUM(S5:S43)</f>
        <v>128.56460348233006</v>
      </c>
      <c r="T44" s="98">
        <f>分析係数表!F47</f>
        <v>0.51476641739392903</v>
      </c>
      <c r="U44" s="99">
        <f>SUM(U5:U43)</f>
        <v>79.415671062579747</v>
      </c>
      <c r="V44" s="100">
        <f>分析係数表!D47</f>
        <v>0.1047101618971789</v>
      </c>
      <c r="W44" s="164">
        <f>SUM(W5:W43)</f>
        <v>26</v>
      </c>
      <c r="X44" s="92">
        <f>分析係数表!E47</f>
        <v>8.1677152774525266E-2</v>
      </c>
      <c r="Y44" s="165">
        <f>SUM(Y5:Y43)</f>
        <v>21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345</v>
      </c>
      <c r="S2" s="3" t="s">
        <v>153</v>
      </c>
      <c r="U2" s="64" t="s">
        <v>210</v>
      </c>
      <c r="W2" s="3" t="s">
        <v>130</v>
      </c>
      <c r="Y2" s="3" t="s">
        <v>154</v>
      </c>
    </row>
    <row r="3" spans="1:25" ht="44" x14ac:dyDescent="0.2">
      <c r="B3" s="65"/>
      <c r="C3" s="66" t="s">
        <v>228</v>
      </c>
      <c r="D3" s="66" t="s">
        <v>347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投入係数表!AM5</f>
        <v>1.7662917170214745E-2</v>
      </c>
      <c r="E5" s="110">
        <f>$C$41*D5</f>
        <v>1.7662917170214745</v>
      </c>
      <c r="F5" s="85">
        <f>分析係数表!C8</f>
        <v>0.32915796798886565</v>
      </c>
      <c r="G5" s="110">
        <f t="shared" ref="G5:G38" si="0">E5*F5</f>
        <v>0.58138899245035303</v>
      </c>
      <c r="H5" s="110">
        <f t="array" ref="H5:H43">MMULT(逆行列係数!C5:AO43,'37'!G5:G43)</f>
        <v>0.68356720341963795</v>
      </c>
      <c r="I5" s="110">
        <f t="shared" ref="I5:I38" si="1">C5+H5</f>
        <v>0.68356720341963795</v>
      </c>
      <c r="J5" s="85">
        <f>分析係数表!G8</f>
        <v>0.11991869918699187</v>
      </c>
      <c r="K5" s="111">
        <f t="shared" ref="K5:K38" si="2">I5*J5</f>
        <v>8.1972489840972843E-2</v>
      </c>
      <c r="L5" s="79" t="s">
        <v>178</v>
      </c>
      <c r="M5" s="80" t="s">
        <v>178</v>
      </c>
      <c r="N5" s="81">
        <f>分析係数表!H8</f>
        <v>1.1827414015597823E-2</v>
      </c>
      <c r="O5" s="82">
        <f t="shared" ref="O5:O43" si="3">$M$44*N5</f>
        <v>0.23543224666433887</v>
      </c>
      <c r="P5" s="76">
        <f>分析係数表!C8</f>
        <v>0.32915796798886565</v>
      </c>
      <c r="Q5" s="82">
        <f t="shared" ref="Q5:Q38" si="4">O5*P5</f>
        <v>7.7494399911087183E-2</v>
      </c>
      <c r="R5" s="83">
        <f t="array" ref="R5:R43">MMULT(逆行列係数!C5:AO43,'37'!Q5:Q43)</f>
        <v>9.936840214035067E-2</v>
      </c>
      <c r="S5" s="84">
        <f t="shared" ref="S5:S38" si="5">I5+R5</f>
        <v>0.78293560555998865</v>
      </c>
      <c r="T5" s="85">
        <f>分析係数表!F8</f>
        <v>0.45172764227642276</v>
      </c>
      <c r="U5" s="86">
        <f t="shared" ref="U5:U38" si="6">S5*T5</f>
        <v>0.353673655153877</v>
      </c>
      <c r="V5" s="87">
        <f>分析係数表!D8</f>
        <v>0.19461382113821138</v>
      </c>
      <c r="W5" s="88">
        <f t="shared" ref="W5:W38" si="7">ROUND(S5*V5,0)</f>
        <v>0</v>
      </c>
      <c r="X5" s="76">
        <f>分析係数表!E8</f>
        <v>6.0467479674796751E-2</v>
      </c>
      <c r="Y5" s="89">
        <f t="shared" ref="Y5:Y38" si="8">ROUND(S5*X5,0)</f>
        <v>0</v>
      </c>
    </row>
    <row r="6" spans="1:25" x14ac:dyDescent="0.2">
      <c r="A6" s="6" t="s">
        <v>220</v>
      </c>
      <c r="B6" s="5" t="s">
        <v>266</v>
      </c>
      <c r="C6" s="90"/>
      <c r="D6" s="107">
        <f>投入係数表!AM6</f>
        <v>1.1155526633819838E-3</v>
      </c>
      <c r="E6" s="110">
        <f t="shared" ref="E6:E43" si="9">$C$41*D6</f>
        <v>0.11155526633819839</v>
      </c>
      <c r="F6" s="85">
        <f>分析係数表!C9</f>
        <v>0.9329896907216495</v>
      </c>
      <c r="G6" s="110">
        <f t="shared" si="0"/>
        <v>0.10407991343924695</v>
      </c>
      <c r="H6" s="110">
        <v>0.12205900970294491</v>
      </c>
      <c r="I6" s="110">
        <f t="shared" si="1"/>
        <v>0.12205900970294491</v>
      </c>
      <c r="J6" s="85">
        <f>分析係数表!G9</f>
        <v>0.24615384615384617</v>
      </c>
      <c r="K6" s="111">
        <f t="shared" si="2"/>
        <v>3.0045294696109517E-2</v>
      </c>
      <c r="L6" s="79"/>
      <c r="M6" s="80"/>
      <c r="N6" s="81">
        <f>分析係数表!H9</f>
        <v>6.1718004825225836E-4</v>
      </c>
      <c r="O6" s="82">
        <f t="shared" si="3"/>
        <v>1.2285363915122048E-2</v>
      </c>
      <c r="P6" s="76">
        <f>分析係数表!C9</f>
        <v>0.9329896907216495</v>
      </c>
      <c r="Q6" s="82">
        <f t="shared" si="4"/>
        <v>1.1462117879572633E-2</v>
      </c>
      <c r="R6" s="83">
        <v>1.4935028615529679E-2</v>
      </c>
      <c r="S6" s="84">
        <f t="shared" si="5"/>
        <v>0.13699403831847459</v>
      </c>
      <c r="T6" s="85">
        <f>分析係数表!F9</f>
        <v>0.67179487179487174</v>
      </c>
      <c r="U6" s="86">
        <f t="shared" si="6"/>
        <v>9.2031892408821384E-2</v>
      </c>
      <c r="V6" s="87">
        <f>分析係数表!D9</f>
        <v>0.1076923076923077</v>
      </c>
      <c r="W6" s="88">
        <f t="shared" si="7"/>
        <v>0</v>
      </c>
      <c r="X6" s="76">
        <f>分析係数表!E9</f>
        <v>3.0769230769230771E-2</v>
      </c>
      <c r="Y6" s="89">
        <f t="shared" si="8"/>
        <v>0</v>
      </c>
    </row>
    <row r="7" spans="1:25" x14ac:dyDescent="0.2">
      <c r="A7" s="6" t="s">
        <v>221</v>
      </c>
      <c r="B7" s="5" t="s">
        <v>267</v>
      </c>
      <c r="C7" s="90"/>
      <c r="D7" s="107">
        <f>投入係数表!AM7</f>
        <v>3.6255461559914475E-3</v>
      </c>
      <c r="E7" s="110">
        <f t="shared" si="9"/>
        <v>0.36255461559914476</v>
      </c>
      <c r="F7" s="85">
        <f>分析係数表!C10</f>
        <v>0</v>
      </c>
      <c r="G7" s="110">
        <f t="shared" si="0"/>
        <v>0</v>
      </c>
      <c r="H7" s="110">
        <v>0</v>
      </c>
      <c r="I7" s="110">
        <f t="shared" si="1"/>
        <v>0</v>
      </c>
      <c r="J7" s="85">
        <f>分析係数表!G10</f>
        <v>0</v>
      </c>
      <c r="K7" s="111">
        <f t="shared" si="2"/>
        <v>0</v>
      </c>
      <c r="L7" s="79"/>
      <c r="M7" s="80"/>
      <c r="N7" s="81">
        <f>分析係数表!H10</f>
        <v>1.2006957302362117E-3</v>
      </c>
      <c r="O7" s="82">
        <f t="shared" si="3"/>
        <v>2.3900617071237439E-2</v>
      </c>
      <c r="P7" s="76">
        <f>分析係数表!C10</f>
        <v>0</v>
      </c>
      <c r="Q7" s="82">
        <f t="shared" si="4"/>
        <v>0</v>
      </c>
      <c r="R7" s="83">
        <v>0</v>
      </c>
      <c r="S7" s="84">
        <f t="shared" si="5"/>
        <v>0</v>
      </c>
      <c r="T7" s="85">
        <f>分析係数表!F10</f>
        <v>0</v>
      </c>
      <c r="U7" s="86">
        <f t="shared" si="6"/>
        <v>0</v>
      </c>
      <c r="V7" s="87">
        <f>分析係数表!D10</f>
        <v>0</v>
      </c>
      <c r="W7" s="88">
        <f t="shared" si="7"/>
        <v>0</v>
      </c>
      <c r="X7" s="76">
        <f>分析係数表!E10</f>
        <v>0</v>
      </c>
      <c r="Y7" s="89">
        <f t="shared" si="8"/>
        <v>0</v>
      </c>
    </row>
    <row r="8" spans="1:25" x14ac:dyDescent="0.2">
      <c r="A8" s="6" t="s">
        <v>222</v>
      </c>
      <c r="B8" s="5" t="s">
        <v>27</v>
      </c>
      <c r="C8" s="90"/>
      <c r="D8" s="107">
        <f>投入係数表!AM8</f>
        <v>0</v>
      </c>
      <c r="E8" s="110">
        <f t="shared" si="9"/>
        <v>0</v>
      </c>
      <c r="F8" s="85">
        <f>分析係数表!C11</f>
        <v>2.4090210148641766E-2</v>
      </c>
      <c r="G8" s="110">
        <f t="shared" si="0"/>
        <v>0</v>
      </c>
      <c r="H8" s="110">
        <v>1.2078389437466442E-2</v>
      </c>
      <c r="I8" s="110">
        <f t="shared" si="1"/>
        <v>1.2078389437466442E-2</v>
      </c>
      <c r="J8" s="85">
        <f>分析係数表!G11</f>
        <v>0.35</v>
      </c>
      <c r="K8" s="111">
        <f t="shared" si="2"/>
        <v>4.2274363031132543E-3</v>
      </c>
      <c r="L8" s="79"/>
      <c r="M8" s="80"/>
      <c r="N8" s="81">
        <f>分析係数表!H11</f>
        <v>-2.2442910845536666E-5</v>
      </c>
      <c r="O8" s="82">
        <f t="shared" si="3"/>
        <v>-4.4674050600443805E-4</v>
      </c>
      <c r="P8" s="76">
        <f>分析係数表!C11</f>
        <v>2.4090210148641766E-2</v>
      </c>
      <c r="Q8" s="82">
        <f t="shared" si="4"/>
        <v>-1.0762072671557472E-5</v>
      </c>
      <c r="R8" s="83">
        <v>2.0262632536734828E-3</v>
      </c>
      <c r="S8" s="84">
        <f t="shared" si="5"/>
        <v>1.4104652691139925E-2</v>
      </c>
      <c r="T8" s="85">
        <f>分析係数表!F11</f>
        <v>0.57857142857142863</v>
      </c>
      <c r="U8" s="86">
        <f t="shared" si="6"/>
        <v>8.1605490570166722E-3</v>
      </c>
      <c r="V8" s="87">
        <f>分析係数表!D11</f>
        <v>7.1428571428571426E-3</v>
      </c>
      <c r="W8" s="88">
        <f t="shared" si="7"/>
        <v>0</v>
      </c>
      <c r="X8" s="76">
        <f>分析係数表!E11</f>
        <v>7.1428571428571426E-3</v>
      </c>
      <c r="Y8" s="89">
        <f t="shared" si="8"/>
        <v>0</v>
      </c>
    </row>
    <row r="9" spans="1:25" x14ac:dyDescent="0.2">
      <c r="A9" s="6" t="s">
        <v>223</v>
      </c>
      <c r="B9" s="5" t="s">
        <v>191</v>
      </c>
      <c r="C9" s="90"/>
      <c r="D9" s="107">
        <f>投入係数表!AM9</f>
        <v>0.13479594682532303</v>
      </c>
      <c r="E9" s="110">
        <f t="shared" si="9"/>
        <v>13.479594682532303</v>
      </c>
      <c r="F9" s="85">
        <f>分析係数表!C12</f>
        <v>6.9119669876203549E-2</v>
      </c>
      <c r="G9" s="110">
        <f t="shared" si="0"/>
        <v>0.93170513452166159</v>
      </c>
      <c r="H9" s="110">
        <v>0.95967901226126573</v>
      </c>
      <c r="I9" s="110">
        <f t="shared" si="1"/>
        <v>0.95967901226126573</v>
      </c>
      <c r="J9" s="85">
        <f>分析係数表!G12</f>
        <v>0.14290902487742874</v>
      </c>
      <c r="K9" s="111">
        <f t="shared" si="2"/>
        <v>0.13714679183759146</v>
      </c>
      <c r="L9" s="79"/>
      <c r="M9" s="80"/>
      <c r="N9" s="81">
        <f>分析係数表!H12</f>
        <v>9.3328844751164222E-2</v>
      </c>
      <c r="O9" s="82">
        <f t="shared" si="3"/>
        <v>1.8577703942194557</v>
      </c>
      <c r="P9" s="76">
        <f>分析係数表!C12</f>
        <v>6.9119669876203549E-2</v>
      </c>
      <c r="Q9" s="82">
        <f t="shared" si="4"/>
        <v>0.1284084763542333</v>
      </c>
      <c r="R9" s="83">
        <v>0.14232333472641182</v>
      </c>
      <c r="S9" s="84">
        <f t="shared" si="5"/>
        <v>1.1020023469876776</v>
      </c>
      <c r="T9" s="85">
        <f>分析係数表!F12</f>
        <v>0.29616851280188849</v>
      </c>
      <c r="U9" s="86">
        <f t="shared" si="6"/>
        <v>0.3263783962115312</v>
      </c>
      <c r="V9" s="87">
        <f>分析係数表!D12</f>
        <v>3.0506627928091518E-2</v>
      </c>
      <c r="W9" s="88">
        <f t="shared" si="7"/>
        <v>0</v>
      </c>
      <c r="X9" s="76">
        <f>分析係数表!E12</f>
        <v>2.6874886508080623E-2</v>
      </c>
      <c r="Y9" s="89">
        <f t="shared" si="8"/>
        <v>0</v>
      </c>
    </row>
    <row r="10" spans="1:25" x14ac:dyDescent="0.2">
      <c r="A10" s="6" t="s">
        <v>224</v>
      </c>
      <c r="B10" s="5" t="s">
        <v>28</v>
      </c>
      <c r="C10" s="90"/>
      <c r="D10" s="107">
        <f>投入係数表!AM10</f>
        <v>3.7185088779399461E-3</v>
      </c>
      <c r="E10" s="110">
        <f t="shared" si="9"/>
        <v>0.37185088779399461</v>
      </c>
      <c r="F10" s="85">
        <f>分析係数表!C13</f>
        <v>0</v>
      </c>
      <c r="G10" s="110">
        <f t="shared" si="0"/>
        <v>0</v>
      </c>
      <c r="H10" s="110">
        <v>0</v>
      </c>
      <c r="I10" s="110">
        <f t="shared" si="1"/>
        <v>0</v>
      </c>
      <c r="J10" s="85">
        <f>分析係数表!G13</f>
        <v>0.24503449717750367</v>
      </c>
      <c r="K10" s="111">
        <f t="shared" si="2"/>
        <v>0</v>
      </c>
      <c r="L10" s="79"/>
      <c r="M10" s="80"/>
      <c r="N10" s="81">
        <f>分析係数表!H13</f>
        <v>1.4329798574875161E-2</v>
      </c>
      <c r="O10" s="82">
        <f t="shared" si="3"/>
        <v>0.28524381308383373</v>
      </c>
      <c r="P10" s="76">
        <f>分析係数表!C13</f>
        <v>0</v>
      </c>
      <c r="Q10" s="82">
        <f t="shared" si="4"/>
        <v>0</v>
      </c>
      <c r="R10" s="83">
        <v>0</v>
      </c>
      <c r="S10" s="84">
        <f t="shared" si="5"/>
        <v>0</v>
      </c>
      <c r="T10" s="85">
        <f>分析係数表!F13</f>
        <v>0.38229144888145516</v>
      </c>
      <c r="U10" s="86">
        <f t="shared" si="6"/>
        <v>0</v>
      </c>
      <c r="V10" s="87">
        <f>分析係数表!D13</f>
        <v>0.18806188584570355</v>
      </c>
      <c r="W10" s="88">
        <f t="shared" si="7"/>
        <v>0</v>
      </c>
      <c r="X10" s="76">
        <f>分析係数表!E13</f>
        <v>0.14384277650010455</v>
      </c>
      <c r="Y10" s="89">
        <f t="shared" si="8"/>
        <v>0</v>
      </c>
    </row>
    <row r="11" spans="1:25" x14ac:dyDescent="0.2">
      <c r="A11" s="6" t="s">
        <v>225</v>
      </c>
      <c r="B11" s="5" t="s">
        <v>268</v>
      </c>
      <c r="C11" s="90"/>
      <c r="D11" s="107">
        <f>投入係数表!AM11</f>
        <v>5.6707260388584174E-3</v>
      </c>
      <c r="E11" s="110">
        <f t="shared" si="9"/>
        <v>0.5670726038858418</v>
      </c>
      <c r="F11" s="85">
        <f>分析係数表!C14</f>
        <v>0.13476611883691525</v>
      </c>
      <c r="G11" s="110">
        <f t="shared" si="0"/>
        <v>7.6422173924438327E-2</v>
      </c>
      <c r="H11" s="110">
        <v>0.13364753023852743</v>
      </c>
      <c r="I11" s="110">
        <f t="shared" si="1"/>
        <v>0.13364753023852743</v>
      </c>
      <c r="J11" s="85">
        <f>分析係数表!G14</f>
        <v>0.15992647058823528</v>
      </c>
      <c r="K11" s="111">
        <f t="shared" si="2"/>
        <v>2.1373777813882142E-2</v>
      </c>
      <c r="L11" s="79"/>
      <c r="M11" s="80"/>
      <c r="N11" s="81">
        <f>分析係数表!H14</f>
        <v>1.1894742748134433E-3</v>
      </c>
      <c r="O11" s="82">
        <f t="shared" si="3"/>
        <v>2.3677246818235218E-2</v>
      </c>
      <c r="P11" s="76">
        <f>分析係数表!C14</f>
        <v>0.13476611883691525</v>
      </c>
      <c r="Q11" s="82">
        <f t="shared" si="4"/>
        <v>3.1908906584372609E-3</v>
      </c>
      <c r="R11" s="83">
        <v>3.1923109673637373E-2</v>
      </c>
      <c r="S11" s="84">
        <f t="shared" si="5"/>
        <v>0.16557063991216481</v>
      </c>
      <c r="T11" s="85">
        <f>分析係数表!F14</f>
        <v>0.29852941176470588</v>
      </c>
      <c r="U11" s="86">
        <f t="shared" si="6"/>
        <v>4.9427705738484491E-2</v>
      </c>
      <c r="V11" s="87">
        <f>分析係数表!D14</f>
        <v>5.2205882352941178E-2</v>
      </c>
      <c r="W11" s="88">
        <f t="shared" si="7"/>
        <v>0</v>
      </c>
      <c r="X11" s="76">
        <f>分析係数表!E14</f>
        <v>3.6397058823529414E-2</v>
      </c>
      <c r="Y11" s="89">
        <f t="shared" si="8"/>
        <v>0</v>
      </c>
    </row>
    <row r="12" spans="1:25" x14ac:dyDescent="0.2">
      <c r="A12" s="6" t="s">
        <v>226</v>
      </c>
      <c r="B12" s="5" t="s">
        <v>29</v>
      </c>
      <c r="C12" s="90"/>
      <c r="D12" s="107">
        <f>投入係数表!AM12</f>
        <v>7.1581295900343964E-3</v>
      </c>
      <c r="E12" s="110">
        <f t="shared" si="9"/>
        <v>0.71581295900343966</v>
      </c>
      <c r="F12" s="85">
        <f>分析係数表!C15</f>
        <v>0</v>
      </c>
      <c r="G12" s="110">
        <f t="shared" si="0"/>
        <v>0</v>
      </c>
      <c r="H12" s="110">
        <v>0</v>
      </c>
      <c r="I12" s="110">
        <f t="shared" si="1"/>
        <v>0</v>
      </c>
      <c r="J12" s="85">
        <f>分析係数表!G15</f>
        <v>9.5137420718816063E-2</v>
      </c>
      <c r="K12" s="111">
        <f t="shared" si="2"/>
        <v>0</v>
      </c>
      <c r="L12" s="79"/>
      <c r="M12" s="80"/>
      <c r="N12" s="81">
        <f>分析係数表!H15</f>
        <v>8.595634853840543E-3</v>
      </c>
      <c r="O12" s="82">
        <f t="shared" si="3"/>
        <v>0.17110161379969979</v>
      </c>
      <c r="P12" s="76">
        <f>分析係数表!C15</f>
        <v>0</v>
      </c>
      <c r="Q12" s="82">
        <f t="shared" si="4"/>
        <v>0</v>
      </c>
      <c r="R12" s="83">
        <v>0</v>
      </c>
      <c r="S12" s="84">
        <f t="shared" si="5"/>
        <v>0</v>
      </c>
      <c r="T12" s="85">
        <f>分析係数表!F15</f>
        <v>0.30443974630021142</v>
      </c>
      <c r="U12" s="86">
        <f t="shared" si="6"/>
        <v>0</v>
      </c>
      <c r="V12" s="87">
        <f>分析係数表!D15</f>
        <v>2.5369978858350951E-2</v>
      </c>
      <c r="W12" s="88">
        <f t="shared" si="7"/>
        <v>0</v>
      </c>
      <c r="X12" s="76">
        <f>分析係数表!E15</f>
        <v>2.1141649048625793E-2</v>
      </c>
      <c r="Y12" s="89">
        <f t="shared" si="8"/>
        <v>0</v>
      </c>
    </row>
    <row r="13" spans="1:25" x14ac:dyDescent="0.2">
      <c r="A13" s="6" t="s">
        <v>227</v>
      </c>
      <c r="B13" s="5" t="s">
        <v>30</v>
      </c>
      <c r="C13" s="90"/>
      <c r="D13" s="107">
        <f>投入係数表!AM13</f>
        <v>5.5777633169099188E-3</v>
      </c>
      <c r="E13" s="110">
        <f t="shared" si="9"/>
        <v>0.55777633169099183</v>
      </c>
      <c r="F13" s="85">
        <f>分析係数表!C16</f>
        <v>4.9817336433078729E-2</v>
      </c>
      <c r="G13" s="110">
        <f t="shared" si="0"/>
        <v>2.7786931170258652E-2</v>
      </c>
      <c r="H13" s="110">
        <v>3.5941079708877485E-2</v>
      </c>
      <c r="I13" s="110">
        <f t="shared" si="1"/>
        <v>3.5941079708877485E-2</v>
      </c>
      <c r="J13" s="85">
        <f>分析係数表!G16</f>
        <v>3.313253012048193E-2</v>
      </c>
      <c r="K13" s="111">
        <f t="shared" si="2"/>
        <v>1.1908189060170252E-3</v>
      </c>
      <c r="L13" s="79"/>
      <c r="M13" s="80"/>
      <c r="N13" s="81">
        <f>分析係数表!H16</f>
        <v>1.6966840599225718E-2</v>
      </c>
      <c r="O13" s="82">
        <f t="shared" si="3"/>
        <v>0.33773582253935513</v>
      </c>
      <c r="P13" s="76">
        <f>分析係数表!C16</f>
        <v>4.9817336433078729E-2</v>
      </c>
      <c r="Q13" s="82">
        <f t="shared" si="4"/>
        <v>1.6825099096945628E-2</v>
      </c>
      <c r="R13" s="83">
        <v>2.0504404313386081E-2</v>
      </c>
      <c r="S13" s="84">
        <f t="shared" si="5"/>
        <v>5.644548402226357E-2</v>
      </c>
      <c r="T13" s="85">
        <f>分析係数表!F16</f>
        <v>0.28614457831325302</v>
      </c>
      <c r="U13" s="86">
        <f t="shared" si="6"/>
        <v>1.6151569223238071E-2</v>
      </c>
      <c r="V13" s="87">
        <f>分析係数表!D16</f>
        <v>3.0120481927710843E-2</v>
      </c>
      <c r="W13" s="88">
        <f t="shared" si="7"/>
        <v>0</v>
      </c>
      <c r="X13" s="76">
        <f>分析係数表!E16</f>
        <v>1.8072289156626505E-2</v>
      </c>
      <c r="Y13" s="89">
        <f t="shared" si="8"/>
        <v>0</v>
      </c>
    </row>
    <row r="14" spans="1:25" x14ac:dyDescent="0.2">
      <c r="A14" s="6" t="s">
        <v>2</v>
      </c>
      <c r="B14" s="5" t="s">
        <v>365</v>
      </c>
      <c r="C14" s="90"/>
      <c r="D14" s="107">
        <f>投入係数表!AM14</f>
        <v>3.253695268197453E-3</v>
      </c>
      <c r="E14" s="110">
        <f t="shared" si="9"/>
        <v>0.32536952681974529</v>
      </c>
      <c r="F14" s="85">
        <f>分析係数表!C17</f>
        <v>0.15217391304347827</v>
      </c>
      <c r="G14" s="110">
        <f t="shared" si="0"/>
        <v>4.9512754081265591E-2</v>
      </c>
      <c r="H14" s="110">
        <v>8.352958152027308E-2</v>
      </c>
      <c r="I14" s="110">
        <f t="shared" si="1"/>
        <v>8.352958152027308E-2</v>
      </c>
      <c r="J14" s="85">
        <f>分析係数表!G17</f>
        <v>0.21460800902425267</v>
      </c>
      <c r="K14" s="111">
        <f t="shared" si="2"/>
        <v>1.7926117184694813E-2</v>
      </c>
      <c r="L14" s="79"/>
      <c r="M14" s="80"/>
      <c r="N14" s="81">
        <f>分析係数表!H17</f>
        <v>2.9400213207653033E-3</v>
      </c>
      <c r="O14" s="82">
        <f t="shared" si="3"/>
        <v>5.8523006286581393E-2</v>
      </c>
      <c r="P14" s="76">
        <f>分析係数表!C17</f>
        <v>0.15217391304347827</v>
      </c>
      <c r="Q14" s="82">
        <f t="shared" si="4"/>
        <v>8.905674869697169E-3</v>
      </c>
      <c r="R14" s="83">
        <v>2.2747924367634904E-2</v>
      </c>
      <c r="S14" s="84">
        <f t="shared" si="5"/>
        <v>0.10627750588790799</v>
      </c>
      <c r="T14" s="85">
        <f>分析係数表!F17</f>
        <v>0.3288212069937958</v>
      </c>
      <c r="U14" s="86">
        <f t="shared" si="6"/>
        <v>3.4946297762352148E-2</v>
      </c>
      <c r="V14" s="87">
        <f>分析係数表!D17</f>
        <v>7.4732092498589961E-2</v>
      </c>
      <c r="W14" s="88">
        <f t="shared" si="7"/>
        <v>0</v>
      </c>
      <c r="X14" s="76">
        <f>分析係数表!E17</f>
        <v>6.9655950366610264E-2</v>
      </c>
      <c r="Y14" s="89">
        <f t="shared" si="8"/>
        <v>0</v>
      </c>
    </row>
    <row r="15" spans="1:25" x14ac:dyDescent="0.2">
      <c r="A15" s="6" t="s">
        <v>3</v>
      </c>
      <c r="B15" s="5" t="s">
        <v>31</v>
      </c>
      <c r="C15" s="90"/>
      <c r="D15" s="107">
        <f>投入係数表!AM15</f>
        <v>1.3014781072789811E-3</v>
      </c>
      <c r="E15" s="110">
        <f t="shared" si="9"/>
        <v>0.13014781072789811</v>
      </c>
      <c r="F15" s="85">
        <f>分析係数表!C18</f>
        <v>0.51625386996904021</v>
      </c>
      <c r="G15" s="110">
        <f t="shared" si="0"/>
        <v>6.7189310956275561E-2</v>
      </c>
      <c r="H15" s="110">
        <v>9.4459530808347514E-2</v>
      </c>
      <c r="I15" s="110">
        <f t="shared" si="1"/>
        <v>9.4459530808347514E-2</v>
      </c>
      <c r="J15" s="85">
        <f>分析係数表!G18</f>
        <v>0.21552579365079366</v>
      </c>
      <c r="K15" s="111">
        <f t="shared" si="2"/>
        <v>2.0358465345350692E-2</v>
      </c>
      <c r="L15" s="79"/>
      <c r="M15" s="80"/>
      <c r="N15" s="81">
        <f>分析係数表!H18</f>
        <v>4.488582169107333E-4</v>
      </c>
      <c r="O15" s="82">
        <f t="shared" si="3"/>
        <v>8.9348101200887615E-3</v>
      </c>
      <c r="P15" s="76">
        <f>分析係数表!C18</f>
        <v>0.51625386996904021</v>
      </c>
      <c r="Q15" s="82">
        <f t="shared" si="4"/>
        <v>4.6126303019343676E-3</v>
      </c>
      <c r="R15" s="83">
        <v>1.4902270154245143E-2</v>
      </c>
      <c r="S15" s="84">
        <f t="shared" si="5"/>
        <v>0.10936180096259265</v>
      </c>
      <c r="T15" s="85">
        <f>分析係数表!F18</f>
        <v>0.45783730158730157</v>
      </c>
      <c r="U15" s="86">
        <f t="shared" si="6"/>
        <v>5.0069911849440978E-2</v>
      </c>
      <c r="V15" s="87">
        <f>分析係数表!D18</f>
        <v>4.1418650793650792E-2</v>
      </c>
      <c r="W15" s="88">
        <f t="shared" si="7"/>
        <v>0</v>
      </c>
      <c r="X15" s="76">
        <f>分析係数表!E18</f>
        <v>3.8690476190476192E-2</v>
      </c>
      <c r="Y15" s="89">
        <f t="shared" si="8"/>
        <v>0</v>
      </c>
    </row>
    <row r="16" spans="1:25" x14ac:dyDescent="0.2">
      <c r="A16" s="6" t="s">
        <v>4</v>
      </c>
      <c r="B16" s="5" t="s">
        <v>32</v>
      </c>
      <c r="C16" s="90"/>
      <c r="D16" s="107">
        <f>投入係数表!AM16</f>
        <v>0</v>
      </c>
      <c r="E16" s="110">
        <f t="shared" si="9"/>
        <v>0</v>
      </c>
      <c r="F16" s="85">
        <f>分析係数表!C19</f>
        <v>8.2563671984326903E-2</v>
      </c>
      <c r="G16" s="110">
        <f t="shared" si="0"/>
        <v>0</v>
      </c>
      <c r="H16" s="110">
        <v>3.2142882001807141E-3</v>
      </c>
      <c r="I16" s="110">
        <f t="shared" si="1"/>
        <v>3.2142882001807141E-3</v>
      </c>
      <c r="J16" s="85">
        <f>分析係数表!G19</f>
        <v>5.7971014492753624E-2</v>
      </c>
      <c r="K16" s="111">
        <f t="shared" si="2"/>
        <v>1.8633554783656313E-4</v>
      </c>
      <c r="L16" s="79"/>
      <c r="M16" s="80"/>
      <c r="N16" s="81">
        <f>分析係数表!H19</f>
        <v>-1.1221455422768333E-4</v>
      </c>
      <c r="O16" s="82">
        <f t="shared" si="3"/>
        <v>-2.2337025300221904E-3</v>
      </c>
      <c r="P16" s="76">
        <f>分析係数表!C19</f>
        <v>8.2563671984326903E-2</v>
      </c>
      <c r="Q16" s="82">
        <f t="shared" si="4"/>
        <v>-1.8442268299931325E-4</v>
      </c>
      <c r="R16" s="83">
        <v>1.3752486089760952E-3</v>
      </c>
      <c r="S16" s="84">
        <f t="shared" si="5"/>
        <v>4.5895368091568092E-3</v>
      </c>
      <c r="T16" s="85">
        <f>分析係数表!F19</f>
        <v>0.2402745995423341</v>
      </c>
      <c r="U16" s="86">
        <f t="shared" si="6"/>
        <v>1.1027491189049541E-3</v>
      </c>
      <c r="V16" s="87">
        <f>分析係数表!D19</f>
        <v>4.6529366895499621E-2</v>
      </c>
      <c r="W16" s="88">
        <f t="shared" si="7"/>
        <v>0</v>
      </c>
      <c r="X16" s="76">
        <f>分析係数表!E19</f>
        <v>5.1106025934401222E-2</v>
      </c>
      <c r="Y16" s="89">
        <f t="shared" si="8"/>
        <v>0</v>
      </c>
    </row>
    <row r="17" spans="1:25" x14ac:dyDescent="0.2">
      <c r="A17" s="6" t="s">
        <v>5</v>
      </c>
      <c r="B17" s="5" t="s">
        <v>33</v>
      </c>
      <c r="C17" s="90"/>
      <c r="D17" s="107">
        <f>投入係数表!AM17</f>
        <v>2.7888816584549595E-4</v>
      </c>
      <c r="E17" s="110">
        <f t="shared" si="9"/>
        <v>2.7888816584549597E-2</v>
      </c>
      <c r="F17" s="85">
        <f>分析係数表!C20</f>
        <v>2.7239392352016778E-2</v>
      </c>
      <c r="G17" s="110">
        <f t="shared" si="0"/>
        <v>7.5967441717997893E-4</v>
      </c>
      <c r="H17" s="110">
        <v>1.6822767577673566E-3</v>
      </c>
      <c r="I17" s="110">
        <f t="shared" si="1"/>
        <v>1.6822767577673566E-3</v>
      </c>
      <c r="J17" s="85">
        <f>分析係数表!G20</f>
        <v>0.10507246376811594</v>
      </c>
      <c r="K17" s="111">
        <f t="shared" si="2"/>
        <v>1.7676096367845413E-4</v>
      </c>
      <c r="L17" s="79"/>
      <c r="M17" s="80"/>
      <c r="N17" s="81">
        <f>分析係数表!H20</f>
        <v>5.610727711384166E-4</v>
      </c>
      <c r="O17" s="82">
        <f t="shared" si="3"/>
        <v>1.1168512650110951E-2</v>
      </c>
      <c r="P17" s="76">
        <f>分析係数表!C20</f>
        <v>2.7239392352016778E-2</v>
      </c>
      <c r="Q17" s="82">
        <f t="shared" si="4"/>
        <v>3.0422349806483488E-4</v>
      </c>
      <c r="R17" s="83">
        <v>1.0105007285721992E-3</v>
      </c>
      <c r="S17" s="84">
        <f t="shared" si="5"/>
        <v>2.6927774863395558E-3</v>
      </c>
      <c r="T17" s="85">
        <f>分析係数表!F20</f>
        <v>0.2318840579710145</v>
      </c>
      <c r="U17" s="86">
        <f t="shared" si="6"/>
        <v>6.2441217074540422E-4</v>
      </c>
      <c r="V17" s="87">
        <f>分析係数表!D20</f>
        <v>0</v>
      </c>
      <c r="W17" s="88">
        <f t="shared" si="7"/>
        <v>0</v>
      </c>
      <c r="X17" s="76">
        <f>分析係数表!E20</f>
        <v>0</v>
      </c>
      <c r="Y17" s="89">
        <f t="shared" si="8"/>
        <v>0</v>
      </c>
    </row>
    <row r="18" spans="1:25" x14ac:dyDescent="0.2">
      <c r="A18" s="6" t="s">
        <v>6</v>
      </c>
      <c r="B18" s="5" t="s">
        <v>34</v>
      </c>
      <c r="C18" s="90"/>
      <c r="D18" s="107">
        <f>投入係数表!AM18</f>
        <v>2.3240680487124662E-3</v>
      </c>
      <c r="E18" s="110">
        <f t="shared" si="9"/>
        <v>0.23240680487124663</v>
      </c>
      <c r="F18" s="85">
        <f>分析係数表!C21</f>
        <v>0.24117205108940643</v>
      </c>
      <c r="G18" s="110">
        <f t="shared" si="0"/>
        <v>5.6050025817934002E-2</v>
      </c>
      <c r="H18" s="110">
        <v>7.7244585209529981E-2</v>
      </c>
      <c r="I18" s="110">
        <f t="shared" si="1"/>
        <v>7.7244585209529981E-2</v>
      </c>
      <c r="J18" s="85">
        <f>分析係数表!G21</f>
        <v>0.28520236087689715</v>
      </c>
      <c r="K18" s="111">
        <f t="shared" si="2"/>
        <v>2.2030338066714603E-2</v>
      </c>
      <c r="L18" s="79"/>
      <c r="M18" s="80"/>
      <c r="N18" s="81">
        <f>分析係数表!H21</f>
        <v>9.4260225551254001E-4</v>
      </c>
      <c r="O18" s="82">
        <f t="shared" si="3"/>
        <v>1.8763101252186401E-2</v>
      </c>
      <c r="P18" s="76">
        <f>分析係数表!C21</f>
        <v>0.24117205108940643</v>
      </c>
      <c r="Q18" s="82">
        <f t="shared" si="4"/>
        <v>4.5251356137880044E-3</v>
      </c>
      <c r="R18" s="83">
        <v>1.3324255457924417E-2</v>
      </c>
      <c r="S18" s="84">
        <f t="shared" si="5"/>
        <v>9.0568840667454395E-2</v>
      </c>
      <c r="T18" s="85">
        <f>分析係数表!F21</f>
        <v>0.42559021922428331</v>
      </c>
      <c r="U18" s="86">
        <f t="shared" si="6"/>
        <v>3.8545212754551104E-2</v>
      </c>
      <c r="V18" s="87">
        <f>分析係数表!D21</f>
        <v>8.8743676222596962E-2</v>
      </c>
      <c r="W18" s="88">
        <f t="shared" si="7"/>
        <v>0</v>
      </c>
      <c r="X18" s="76">
        <f>分析係数表!E21</f>
        <v>7.2512647554806076E-2</v>
      </c>
      <c r="Y18" s="89">
        <f t="shared" si="8"/>
        <v>0</v>
      </c>
    </row>
    <row r="19" spans="1:25" x14ac:dyDescent="0.2">
      <c r="A19" s="6" t="s">
        <v>7</v>
      </c>
      <c r="B19" s="5" t="s">
        <v>269</v>
      </c>
      <c r="C19" s="90"/>
      <c r="D19" s="107">
        <f>投入係数表!AM19</f>
        <v>0</v>
      </c>
      <c r="E19" s="110">
        <f t="shared" si="9"/>
        <v>0</v>
      </c>
      <c r="F19" s="85">
        <f>分析係数表!C22</f>
        <v>3.5323801513877262E-2</v>
      </c>
      <c r="G19" s="110">
        <f t="shared" si="0"/>
        <v>0</v>
      </c>
      <c r="H19" s="110">
        <v>1.1330777357219464E-3</v>
      </c>
      <c r="I19" s="110">
        <f t="shared" si="1"/>
        <v>1.1330777357219464E-3</v>
      </c>
      <c r="J19" s="85">
        <f>分析係数表!G22</f>
        <v>0.19469026548672566</v>
      </c>
      <c r="K19" s="111">
        <f t="shared" si="2"/>
        <v>2.2059920518480372E-4</v>
      </c>
      <c r="L19" s="79"/>
      <c r="M19" s="80"/>
      <c r="N19" s="81">
        <f>分析係数表!H22</f>
        <v>4.4885821691073332E-5</v>
      </c>
      <c r="O19" s="82">
        <f t="shared" si="3"/>
        <v>8.934810120088761E-4</v>
      </c>
      <c r="P19" s="76">
        <f>分析係数表!C22</f>
        <v>3.5323801513877262E-2</v>
      </c>
      <c r="Q19" s="82">
        <f t="shared" si="4"/>
        <v>3.1561145924619723E-5</v>
      </c>
      <c r="R19" s="83">
        <v>3.8737011332806595E-4</v>
      </c>
      <c r="S19" s="84">
        <f t="shared" si="5"/>
        <v>1.5204478490500124E-3</v>
      </c>
      <c r="T19" s="85">
        <f>分析係数表!F22</f>
        <v>0.41199606686332352</v>
      </c>
      <c r="U19" s="86">
        <f t="shared" si="6"/>
        <v>6.2641853367940536E-4</v>
      </c>
      <c r="V19" s="87">
        <f>分析係数表!D22</f>
        <v>8.6529006882989187E-2</v>
      </c>
      <c r="W19" s="88">
        <f t="shared" si="7"/>
        <v>0</v>
      </c>
      <c r="X19" s="76">
        <f>分析係数表!E22</f>
        <v>8.9478859390363819E-2</v>
      </c>
      <c r="Y19" s="89">
        <f t="shared" si="8"/>
        <v>0</v>
      </c>
    </row>
    <row r="20" spans="1:25" x14ac:dyDescent="0.2">
      <c r="A20" s="6" t="s">
        <v>8</v>
      </c>
      <c r="B20" s="5" t="s">
        <v>270</v>
      </c>
      <c r="C20" s="90"/>
      <c r="D20" s="107">
        <f>投入係数表!AM20</f>
        <v>0</v>
      </c>
      <c r="E20" s="110">
        <f t="shared" si="9"/>
        <v>0</v>
      </c>
      <c r="F20" s="85">
        <f>分析係数表!C23</f>
        <v>0</v>
      </c>
      <c r="G20" s="110">
        <f t="shared" si="0"/>
        <v>0</v>
      </c>
      <c r="H20" s="110">
        <v>0</v>
      </c>
      <c r="I20" s="110">
        <f t="shared" si="1"/>
        <v>0</v>
      </c>
      <c r="J20" s="85">
        <f>分析係数表!G23</f>
        <v>0.21571476472560636</v>
      </c>
      <c r="K20" s="111">
        <f t="shared" si="2"/>
        <v>0</v>
      </c>
      <c r="L20" s="79"/>
      <c r="M20" s="80"/>
      <c r="N20" s="81">
        <f>分析係数表!H23</f>
        <v>2.2442910845536666E-5</v>
      </c>
      <c r="O20" s="82">
        <f t="shared" si="3"/>
        <v>4.4674050600443805E-4</v>
      </c>
      <c r="P20" s="76">
        <f>分析係数表!C23</f>
        <v>0</v>
      </c>
      <c r="Q20" s="82">
        <f t="shared" si="4"/>
        <v>0</v>
      </c>
      <c r="R20" s="83">
        <v>0</v>
      </c>
      <c r="S20" s="84">
        <f t="shared" si="5"/>
        <v>0</v>
      </c>
      <c r="T20" s="85">
        <f>分析係数表!F23</f>
        <v>0.43970045825416343</v>
      </c>
      <c r="U20" s="86">
        <f t="shared" si="6"/>
        <v>0</v>
      </c>
      <c r="V20" s="87">
        <f>分析係数表!D23</f>
        <v>2.7830557728847658E-2</v>
      </c>
      <c r="W20" s="88">
        <f t="shared" si="7"/>
        <v>0</v>
      </c>
      <c r="X20" s="76">
        <f>分析係数表!E23</f>
        <v>2.7159941879959765E-2</v>
      </c>
      <c r="Y20" s="89">
        <f t="shared" si="8"/>
        <v>0</v>
      </c>
    </row>
    <row r="21" spans="1:25" x14ac:dyDescent="0.2">
      <c r="A21" s="6" t="s">
        <v>9</v>
      </c>
      <c r="B21" s="5" t="s">
        <v>271</v>
      </c>
      <c r="C21" s="90"/>
      <c r="D21" s="107">
        <f>投入係数表!AM21</f>
        <v>8.366644975364879E-4</v>
      </c>
      <c r="E21" s="110">
        <f t="shared" si="9"/>
        <v>8.3666449753648786E-2</v>
      </c>
      <c r="F21" s="85">
        <f>分析係数表!C24</f>
        <v>0.4951060358890701</v>
      </c>
      <c r="G21" s="110">
        <f t="shared" si="0"/>
        <v>4.1423764274441117E-2</v>
      </c>
      <c r="H21" s="110">
        <v>5.5374487945217973E-2</v>
      </c>
      <c r="I21" s="110">
        <f t="shared" si="1"/>
        <v>5.5374487945217973E-2</v>
      </c>
      <c r="J21" s="85">
        <f>分析係数表!G24</f>
        <v>0.20816733067729085</v>
      </c>
      <c r="K21" s="111">
        <f t="shared" si="2"/>
        <v>1.1527159343177846E-2</v>
      </c>
      <c r="L21" s="79"/>
      <c r="M21" s="80"/>
      <c r="N21" s="81">
        <f>分析係数表!H24</f>
        <v>3.5908657352858665E-4</v>
      </c>
      <c r="O21" s="82">
        <f t="shared" si="3"/>
        <v>7.1478480960710088E-3</v>
      </c>
      <c r="P21" s="76">
        <f>分析係数表!C24</f>
        <v>0.4951060358890701</v>
      </c>
      <c r="Q21" s="82">
        <f t="shared" si="4"/>
        <v>3.5389427359829541E-3</v>
      </c>
      <c r="R21" s="83">
        <v>1.7356329540299593E-2</v>
      </c>
      <c r="S21" s="84">
        <f t="shared" si="5"/>
        <v>7.2730817485517574E-2</v>
      </c>
      <c r="T21" s="85">
        <f>分析係数表!F24</f>
        <v>0.39043824701195218</v>
      </c>
      <c r="U21" s="86">
        <f t="shared" si="6"/>
        <v>2.8396892882791722E-2</v>
      </c>
      <c r="V21" s="87">
        <f>分析係数表!D24</f>
        <v>1.4940239043824702E-2</v>
      </c>
      <c r="W21" s="88">
        <f t="shared" si="7"/>
        <v>0</v>
      </c>
      <c r="X21" s="76">
        <f>分析係数表!E24</f>
        <v>1.0956175298804782E-2</v>
      </c>
      <c r="Y21" s="89">
        <f t="shared" si="8"/>
        <v>0</v>
      </c>
    </row>
    <row r="22" spans="1:25" x14ac:dyDescent="0.2">
      <c r="A22" s="6" t="s">
        <v>10</v>
      </c>
      <c r="B22" s="5" t="s">
        <v>272</v>
      </c>
      <c r="C22" s="90"/>
      <c r="D22" s="107">
        <f>投入係数表!AM22</f>
        <v>0</v>
      </c>
      <c r="E22" s="110">
        <f t="shared" si="9"/>
        <v>0</v>
      </c>
      <c r="F22" s="85">
        <f>分析係数表!C25</f>
        <v>2.1697016660209179E-2</v>
      </c>
      <c r="G22" s="110">
        <f t="shared" si="0"/>
        <v>0</v>
      </c>
      <c r="H22" s="110">
        <v>1.3120534843520818E-3</v>
      </c>
      <c r="I22" s="110">
        <f t="shared" si="1"/>
        <v>1.3120534843520818E-3</v>
      </c>
      <c r="J22" s="85">
        <f>分析係数表!G25</f>
        <v>0.19533527696793002</v>
      </c>
      <c r="K22" s="111">
        <f t="shared" si="2"/>
        <v>2.5629033076265154E-4</v>
      </c>
      <c r="L22" s="79"/>
      <c r="M22" s="80"/>
      <c r="N22" s="81">
        <f>分析係数表!H25</f>
        <v>5.2740840487011166E-4</v>
      </c>
      <c r="O22" s="82">
        <f t="shared" si="3"/>
        <v>1.0498401891104295E-2</v>
      </c>
      <c r="P22" s="76">
        <f>分析係数表!C25</f>
        <v>2.1697016660209179E-2</v>
      </c>
      <c r="Q22" s="82">
        <f t="shared" si="4"/>
        <v>2.2778400073686145E-4</v>
      </c>
      <c r="R22" s="83">
        <v>1.8312042074241422E-3</v>
      </c>
      <c r="S22" s="84">
        <f t="shared" si="5"/>
        <v>3.143257691776224E-3</v>
      </c>
      <c r="T22" s="85">
        <f>分析係数表!F25</f>
        <v>0.34839650145772594</v>
      </c>
      <c r="U22" s="86">
        <f t="shared" si="6"/>
        <v>1.0950999829949235E-3</v>
      </c>
      <c r="V22" s="87">
        <f>分析係数表!D25</f>
        <v>0.22157434402332363</v>
      </c>
      <c r="W22" s="88">
        <f t="shared" si="7"/>
        <v>0</v>
      </c>
      <c r="X22" s="76">
        <f>分析係数表!E25</f>
        <v>0.11661807580174927</v>
      </c>
      <c r="Y22" s="89">
        <f t="shared" si="8"/>
        <v>0</v>
      </c>
    </row>
    <row r="23" spans="1:25" x14ac:dyDescent="0.2">
      <c r="A23" s="6" t="s">
        <v>11</v>
      </c>
      <c r="B23" s="5" t="s">
        <v>35</v>
      </c>
      <c r="C23" s="90"/>
      <c r="D23" s="107">
        <f>投入係数表!AM23</f>
        <v>9.2962721948498646E-5</v>
      </c>
      <c r="E23" s="110">
        <f t="shared" si="9"/>
        <v>9.2962721948498649E-3</v>
      </c>
      <c r="F23" s="85">
        <f>分析係数表!C26</f>
        <v>0.4020083102493075</v>
      </c>
      <c r="G23" s="110">
        <f t="shared" si="0"/>
        <v>3.7371786766692153E-3</v>
      </c>
      <c r="H23" s="110">
        <v>1.4213337598181417E-2</v>
      </c>
      <c r="I23" s="110">
        <f t="shared" si="1"/>
        <v>1.4213337598181417E-2</v>
      </c>
      <c r="J23" s="85">
        <f>分析係数表!G26</f>
        <v>0.19660602354380063</v>
      </c>
      <c r="K23" s="111">
        <f t="shared" si="2"/>
        <v>2.7944277864640423E-3</v>
      </c>
      <c r="L23" s="79"/>
      <c r="M23" s="80"/>
      <c r="N23" s="81">
        <f>分析係数表!H26</f>
        <v>1.0985804858890199E-2</v>
      </c>
      <c r="O23" s="82">
        <f t="shared" si="3"/>
        <v>0.21867947768917245</v>
      </c>
      <c r="P23" s="76">
        <f>分析係数表!C26</f>
        <v>0.4020083102493075</v>
      </c>
      <c r="Q23" s="82">
        <f t="shared" si="4"/>
        <v>8.7910967312025357E-2</v>
      </c>
      <c r="R23" s="83">
        <v>9.7283718426463453E-2</v>
      </c>
      <c r="S23" s="84">
        <f t="shared" si="5"/>
        <v>0.11149705602464487</v>
      </c>
      <c r="T23" s="85">
        <f>分析係数表!F26</f>
        <v>0.33374101819293683</v>
      </c>
      <c r="U23" s="86">
        <f t="shared" si="6"/>
        <v>3.7211141003179897E-2</v>
      </c>
      <c r="V23" s="87">
        <f>分析係数表!D26</f>
        <v>1.513530041278092E-2</v>
      </c>
      <c r="W23" s="88">
        <f t="shared" si="7"/>
        <v>0</v>
      </c>
      <c r="X23" s="76">
        <f>分析係数表!E26</f>
        <v>1.5288182235132243E-2</v>
      </c>
      <c r="Y23" s="89">
        <f t="shared" si="8"/>
        <v>0</v>
      </c>
    </row>
    <row r="24" spans="1:25" x14ac:dyDescent="0.2">
      <c r="A24" s="6" t="s">
        <v>12</v>
      </c>
      <c r="B24" s="5" t="s">
        <v>366</v>
      </c>
      <c r="C24" s="90"/>
      <c r="D24" s="107">
        <f>投入係数表!AM24</f>
        <v>1.8592544389699729E-4</v>
      </c>
      <c r="E24" s="110">
        <f t="shared" si="9"/>
        <v>1.859254438969973E-2</v>
      </c>
      <c r="F24" s="85">
        <f>分析係数表!C27</f>
        <v>0.43829355002539361</v>
      </c>
      <c r="G24" s="110">
        <f t="shared" si="0"/>
        <v>8.1489922845662099E-3</v>
      </c>
      <c r="H24" s="110">
        <v>1.0474548314922788E-2</v>
      </c>
      <c r="I24" s="110">
        <f t="shared" si="1"/>
        <v>1.0474548314922788E-2</v>
      </c>
      <c r="J24" s="85">
        <f>分析係数表!G27</f>
        <v>0.17011899515204937</v>
      </c>
      <c r="K24" s="111">
        <f t="shared" si="2"/>
        <v>1.7819196340062566E-3</v>
      </c>
      <c r="L24" s="79"/>
      <c r="M24" s="80"/>
      <c r="N24" s="81">
        <f>分析係数表!H27</f>
        <v>1.1098019413117881E-2</v>
      </c>
      <c r="O24" s="82">
        <f t="shared" si="3"/>
        <v>0.22091318021919462</v>
      </c>
      <c r="P24" s="76">
        <f>分析係数表!C27</f>
        <v>0.43829355002539361</v>
      </c>
      <c r="Q24" s="82">
        <f t="shared" si="4"/>
        <v>9.6824822005670372E-2</v>
      </c>
      <c r="R24" s="83">
        <v>9.9083884321827465E-2</v>
      </c>
      <c r="S24" s="84">
        <f t="shared" si="5"/>
        <v>0.10955843263675025</v>
      </c>
      <c r="T24" s="85">
        <f>分析係数表!F27</f>
        <v>0.31996474217717058</v>
      </c>
      <c r="U24" s="86">
        <f t="shared" si="6"/>
        <v>3.5054835651952707E-2</v>
      </c>
      <c r="V24" s="87">
        <f>分析係数表!D27</f>
        <v>4.2309387395328336E-2</v>
      </c>
      <c r="W24" s="88">
        <f t="shared" si="7"/>
        <v>0</v>
      </c>
      <c r="X24" s="76">
        <f>分析係数表!E27</f>
        <v>4.9360951961216398E-2</v>
      </c>
      <c r="Y24" s="89">
        <f t="shared" si="8"/>
        <v>0</v>
      </c>
    </row>
    <row r="25" spans="1:25" x14ac:dyDescent="0.2">
      <c r="A25" s="6" t="s">
        <v>13</v>
      </c>
      <c r="B25" s="5" t="s">
        <v>192</v>
      </c>
      <c r="C25" s="90"/>
      <c r="D25" s="107">
        <f>投入係数表!AM25</f>
        <v>0</v>
      </c>
      <c r="E25" s="110">
        <f t="shared" si="9"/>
        <v>0</v>
      </c>
      <c r="F25" s="85">
        <f>分析係数表!C28</f>
        <v>5.3001622498647927E-2</v>
      </c>
      <c r="G25" s="110">
        <f t="shared" si="0"/>
        <v>0</v>
      </c>
      <c r="H25" s="110">
        <v>3.9023408961514393E-3</v>
      </c>
      <c r="I25" s="110">
        <f t="shared" si="1"/>
        <v>3.9023408961514393E-3</v>
      </c>
      <c r="J25" s="85">
        <f>分析係数表!G28</f>
        <v>0.12481857764876633</v>
      </c>
      <c r="K25" s="111">
        <f t="shared" si="2"/>
        <v>4.8708464015823484E-4</v>
      </c>
      <c r="L25" s="79"/>
      <c r="M25" s="80"/>
      <c r="N25" s="81">
        <f>分析係数表!H28</f>
        <v>2.0793356898389723E-2</v>
      </c>
      <c r="O25" s="82">
        <f t="shared" si="3"/>
        <v>0.41390507881311189</v>
      </c>
      <c r="P25" s="76">
        <f>分析係数表!C28</f>
        <v>5.3001622498647927E-2</v>
      </c>
      <c r="Q25" s="82">
        <f t="shared" si="4"/>
        <v>2.1937640737525674E-2</v>
      </c>
      <c r="R25" s="83">
        <v>2.3754359964434202E-2</v>
      </c>
      <c r="S25" s="84">
        <f t="shared" si="5"/>
        <v>2.765670086058564E-2</v>
      </c>
      <c r="T25" s="85">
        <f>分析係数表!F28</f>
        <v>0.21335268505079827</v>
      </c>
      <c r="U25" s="86">
        <f t="shared" si="6"/>
        <v>5.9006313882526695E-3</v>
      </c>
      <c r="V25" s="87">
        <f>分析係数表!D28</f>
        <v>0.1204644412191582</v>
      </c>
      <c r="W25" s="88">
        <f t="shared" si="7"/>
        <v>0</v>
      </c>
      <c r="X25" s="76">
        <f>分析係数表!E28</f>
        <v>0.11683599419448476</v>
      </c>
      <c r="Y25" s="89">
        <f t="shared" si="8"/>
        <v>0</v>
      </c>
    </row>
    <row r="26" spans="1:25" x14ac:dyDescent="0.2">
      <c r="A26" s="6" t="s">
        <v>14</v>
      </c>
      <c r="B26" s="5" t="s">
        <v>50</v>
      </c>
      <c r="C26" s="90"/>
      <c r="D26" s="107">
        <f>投入係数表!AM26</f>
        <v>6.6003532583434046E-3</v>
      </c>
      <c r="E26" s="110">
        <f t="shared" si="9"/>
        <v>0.66003532583434044</v>
      </c>
      <c r="F26" s="85">
        <f>分析係数表!C29</f>
        <v>0.65190409026798313</v>
      </c>
      <c r="G26" s="110">
        <f t="shared" si="0"/>
        <v>0.43027972863276753</v>
      </c>
      <c r="H26" s="110">
        <v>0.59573003781325895</v>
      </c>
      <c r="I26" s="110">
        <f t="shared" si="1"/>
        <v>0.59573003781325895</v>
      </c>
      <c r="J26" s="85">
        <f>分析係数表!G29</f>
        <v>0.25912644337660473</v>
      </c>
      <c r="K26" s="111">
        <f t="shared" si="2"/>
        <v>0.15436940591116005</v>
      </c>
      <c r="L26" s="79"/>
      <c r="M26" s="80"/>
      <c r="N26" s="81">
        <f>分析係数表!H29</f>
        <v>1.0054424058800426E-2</v>
      </c>
      <c r="O26" s="82">
        <f t="shared" si="3"/>
        <v>0.20013974668998824</v>
      </c>
      <c r="P26" s="76">
        <f>分析係数表!C29</f>
        <v>0.65190409026798313</v>
      </c>
      <c r="Q26" s="82">
        <f t="shared" si="4"/>
        <v>0.13047191949240136</v>
      </c>
      <c r="R26" s="83">
        <v>0.22245588381173298</v>
      </c>
      <c r="S26" s="84">
        <f t="shared" si="5"/>
        <v>0.81818592162499193</v>
      </c>
      <c r="T26" s="85">
        <f>分析係数表!F29</f>
        <v>0.37595926271247221</v>
      </c>
      <c r="U26" s="86">
        <f t="shared" si="6"/>
        <v>0.30760457585585654</v>
      </c>
      <c r="V26" s="87">
        <f>分析係数表!D29</f>
        <v>5.8165387649716703E-2</v>
      </c>
      <c r="W26" s="88">
        <f t="shared" si="7"/>
        <v>0</v>
      </c>
      <c r="X26" s="76">
        <f>分析係数表!E29</f>
        <v>4.2817184250161372E-2</v>
      </c>
      <c r="Y26" s="89">
        <f t="shared" si="8"/>
        <v>0</v>
      </c>
    </row>
    <row r="27" spans="1:25" x14ac:dyDescent="0.2">
      <c r="A27" s="6" t="s">
        <v>15</v>
      </c>
      <c r="B27" s="5" t="s">
        <v>36</v>
      </c>
      <c r="C27" s="90"/>
      <c r="D27" s="107">
        <f>投入係数表!AM27</f>
        <v>2.4170307706609649E-3</v>
      </c>
      <c r="E27" s="110">
        <f t="shared" si="9"/>
        <v>0.24170307706609648</v>
      </c>
      <c r="F27" s="85">
        <f>分析係数表!C30</f>
        <v>1</v>
      </c>
      <c r="G27" s="110">
        <f t="shared" si="0"/>
        <v>0.24170307706609648</v>
      </c>
      <c r="H27" s="110">
        <v>0.32742107350102967</v>
      </c>
      <c r="I27" s="110">
        <f t="shared" si="1"/>
        <v>0.32742107350102967</v>
      </c>
      <c r="J27" s="85">
        <f>分析係数表!G30</f>
        <v>0.34475873544093177</v>
      </c>
      <c r="K27" s="111">
        <f t="shared" si="2"/>
        <v>0.11288127525692737</v>
      </c>
      <c r="L27" s="79"/>
      <c r="M27" s="80"/>
      <c r="N27" s="81">
        <f>分析係数表!H30</f>
        <v>0</v>
      </c>
      <c r="O27" s="82">
        <f t="shared" si="3"/>
        <v>0</v>
      </c>
      <c r="P27" s="76">
        <f>分析係数表!C30</f>
        <v>1</v>
      </c>
      <c r="Q27" s="82">
        <f t="shared" si="4"/>
        <v>0</v>
      </c>
      <c r="R27" s="83">
        <v>4.9033217607951991E-2</v>
      </c>
      <c r="S27" s="84">
        <f t="shared" si="5"/>
        <v>0.37645429110898165</v>
      </c>
      <c r="T27" s="85">
        <f>分析係数表!F30</f>
        <v>0.43948973932334995</v>
      </c>
      <c r="U27" s="86">
        <f t="shared" si="6"/>
        <v>0.16544779826664285</v>
      </c>
      <c r="V27" s="87">
        <f>分析係数表!D30</f>
        <v>0.13666112035496394</v>
      </c>
      <c r="W27" s="88">
        <f t="shared" si="7"/>
        <v>0</v>
      </c>
      <c r="X27" s="76">
        <f>分析係数表!E30</f>
        <v>8.1752634498058793E-2</v>
      </c>
      <c r="Y27" s="89">
        <f t="shared" si="8"/>
        <v>0</v>
      </c>
    </row>
    <row r="28" spans="1:25" x14ac:dyDescent="0.2">
      <c r="A28" s="6" t="s">
        <v>16</v>
      </c>
      <c r="B28" s="5" t="s">
        <v>193</v>
      </c>
      <c r="C28" s="90"/>
      <c r="D28" s="107">
        <f>投入係数表!AM28</f>
        <v>3.6906200613553965E-2</v>
      </c>
      <c r="E28" s="110">
        <f t="shared" si="9"/>
        <v>3.6906200613553963</v>
      </c>
      <c r="F28" s="85">
        <f>分析係数表!C31</f>
        <v>0.24163027656477443</v>
      </c>
      <c r="G28" s="110">
        <f t="shared" si="0"/>
        <v>0.89176554612080916</v>
      </c>
      <c r="H28" s="110">
        <v>0.98429533405423542</v>
      </c>
      <c r="I28" s="110">
        <f t="shared" si="1"/>
        <v>0.98429533405423542</v>
      </c>
      <c r="J28" s="85">
        <f>分析係数表!G31</f>
        <v>7.02247191011236E-2</v>
      </c>
      <c r="K28" s="111">
        <f t="shared" si="2"/>
        <v>6.9121863346505302E-2</v>
      </c>
      <c r="L28" s="79"/>
      <c r="M28" s="80"/>
      <c r="N28" s="81">
        <f>分析係数表!H31</f>
        <v>2.3138641081748304E-2</v>
      </c>
      <c r="O28" s="82">
        <f t="shared" si="3"/>
        <v>0.46058946169057569</v>
      </c>
      <c r="P28" s="76">
        <f>分析係数表!C31</f>
        <v>0.24163027656477443</v>
      </c>
      <c r="Q28" s="82">
        <f t="shared" si="4"/>
        <v>0.11129235901111438</v>
      </c>
      <c r="R28" s="83">
        <v>0.14717955528244203</v>
      </c>
      <c r="S28" s="84">
        <f t="shared" si="5"/>
        <v>1.1314748893366775</v>
      </c>
      <c r="T28" s="85">
        <f>分析係数表!F31</f>
        <v>0.24349497338852749</v>
      </c>
      <c r="U28" s="86">
        <f t="shared" si="6"/>
        <v>0.27550844806882135</v>
      </c>
      <c r="V28" s="87">
        <f>分析係数表!D31</f>
        <v>2.9568302779420464E-4</v>
      </c>
      <c r="W28" s="88">
        <f t="shared" si="7"/>
        <v>0</v>
      </c>
      <c r="X28" s="76">
        <f>分析係数表!E31</f>
        <v>2.9568302779420464E-4</v>
      </c>
      <c r="Y28" s="89">
        <f t="shared" si="8"/>
        <v>0</v>
      </c>
    </row>
    <row r="29" spans="1:25" x14ac:dyDescent="0.2">
      <c r="A29" s="6" t="s">
        <v>17</v>
      </c>
      <c r="B29" s="5" t="s">
        <v>273</v>
      </c>
      <c r="C29" s="90"/>
      <c r="D29" s="107">
        <f>投入係数表!AM29</f>
        <v>9.1103467509528677E-3</v>
      </c>
      <c r="E29" s="110">
        <f t="shared" si="9"/>
        <v>0.91103467509528679</v>
      </c>
      <c r="F29" s="85">
        <f>分析係数表!C32</f>
        <v>0.66123499142367059</v>
      </c>
      <c r="G29" s="110">
        <f t="shared" si="0"/>
        <v>0.60240800557329854</v>
      </c>
      <c r="H29" s="110">
        <v>0.67210681098612313</v>
      </c>
      <c r="I29" s="110">
        <f t="shared" si="1"/>
        <v>0.67210681098612313</v>
      </c>
      <c r="J29" s="85">
        <f>分析係数表!G32</f>
        <v>0.1404639175257732</v>
      </c>
      <c r="K29" s="111">
        <f t="shared" si="2"/>
        <v>9.4406755666865239E-2</v>
      </c>
      <c r="L29" s="79"/>
      <c r="M29" s="80"/>
      <c r="N29" s="81">
        <f>分析係数表!H32</f>
        <v>6.5982157885877794E-3</v>
      </c>
      <c r="O29" s="82">
        <f t="shared" si="3"/>
        <v>0.13134170876530479</v>
      </c>
      <c r="P29" s="76">
        <f>分析係数表!C32</f>
        <v>0.66123499142367059</v>
      </c>
      <c r="Q29" s="82">
        <f t="shared" si="4"/>
        <v>8.6847733668996549E-2</v>
      </c>
      <c r="R29" s="83">
        <v>0.11425685956099731</v>
      </c>
      <c r="S29" s="84">
        <f t="shared" si="5"/>
        <v>0.78636367054712042</v>
      </c>
      <c r="T29" s="85">
        <f>分析係数表!F32</f>
        <v>0.47938144329896909</v>
      </c>
      <c r="U29" s="86">
        <f t="shared" si="6"/>
        <v>0.37696815134475364</v>
      </c>
      <c r="V29" s="87">
        <f>分析係数表!D32</f>
        <v>7.7319587628865982E-3</v>
      </c>
      <c r="W29" s="88">
        <f t="shared" si="7"/>
        <v>0</v>
      </c>
      <c r="X29" s="76">
        <f>分析係数表!E32</f>
        <v>1.1597938144329897E-2</v>
      </c>
      <c r="Y29" s="89">
        <f t="shared" si="8"/>
        <v>0</v>
      </c>
    </row>
    <row r="30" spans="1:25" x14ac:dyDescent="0.2">
      <c r="A30" s="6" t="s">
        <v>18</v>
      </c>
      <c r="B30" s="5" t="s">
        <v>274</v>
      </c>
      <c r="C30" s="90"/>
      <c r="D30" s="107">
        <f>投入係数表!AM30</f>
        <v>1.6640327228781258E-2</v>
      </c>
      <c r="E30" s="110">
        <f t="shared" si="9"/>
        <v>1.6640327228781258</v>
      </c>
      <c r="F30" s="85">
        <f>分析係数表!C33</f>
        <v>1</v>
      </c>
      <c r="G30" s="110">
        <f t="shared" si="0"/>
        <v>1.6640327228781258</v>
      </c>
      <c r="H30" s="110">
        <v>1.7030544076186704</v>
      </c>
      <c r="I30" s="110">
        <f t="shared" si="1"/>
        <v>1.7030544076186704</v>
      </c>
      <c r="J30" s="85">
        <f>分析係数表!G33</f>
        <v>0.50865580448065173</v>
      </c>
      <c r="K30" s="111">
        <f t="shared" si="2"/>
        <v>0.86626850978159453</v>
      </c>
      <c r="L30" s="79"/>
      <c r="M30" s="80"/>
      <c r="N30" s="81">
        <f>分析係数表!H33</f>
        <v>9.7626662178084496E-4</v>
      </c>
      <c r="O30" s="82">
        <f t="shared" si="3"/>
        <v>1.9433212011193055E-2</v>
      </c>
      <c r="P30" s="76">
        <f>分析係数表!C33</f>
        <v>1</v>
      </c>
      <c r="Q30" s="82">
        <f t="shared" si="4"/>
        <v>1.9433212011193055E-2</v>
      </c>
      <c r="R30" s="83">
        <v>7.3629219821404537E-2</v>
      </c>
      <c r="S30" s="84">
        <f t="shared" si="5"/>
        <v>1.776683627440075</v>
      </c>
      <c r="T30" s="85">
        <f>分析係数表!F33</f>
        <v>0.64307535641547864</v>
      </c>
      <c r="U30" s="86">
        <f t="shared" si="6"/>
        <v>1.1425414569535717</v>
      </c>
      <c r="V30" s="87">
        <f>分析係数表!D33</f>
        <v>3.4623217922606926E-2</v>
      </c>
      <c r="W30" s="88">
        <f t="shared" si="7"/>
        <v>0</v>
      </c>
      <c r="X30" s="76">
        <f>分析係数表!E33</f>
        <v>3.0549898167006109E-2</v>
      </c>
      <c r="Y30" s="89">
        <f t="shared" si="8"/>
        <v>0</v>
      </c>
    </row>
    <row r="31" spans="1:25" x14ac:dyDescent="0.2">
      <c r="A31" s="6" t="s">
        <v>19</v>
      </c>
      <c r="B31" s="5" t="s">
        <v>275</v>
      </c>
      <c r="C31" s="90"/>
      <c r="D31" s="107">
        <f>投入係数表!AM31</f>
        <v>7.9762015431811842E-2</v>
      </c>
      <c r="E31" s="110">
        <f t="shared" si="9"/>
        <v>7.9762015431811841</v>
      </c>
      <c r="F31" s="85">
        <f>分析係数表!C34</f>
        <v>0.39190090916673614</v>
      </c>
      <c r="G31" s="110">
        <f t="shared" si="0"/>
        <v>3.1258806364698297</v>
      </c>
      <c r="H31" s="110">
        <v>3.3411723606564152</v>
      </c>
      <c r="I31" s="110">
        <f t="shared" si="1"/>
        <v>3.3411723606564152</v>
      </c>
      <c r="J31" s="85">
        <f>分析係数表!G34</f>
        <v>0.42497247587591475</v>
      </c>
      <c r="K31" s="111">
        <f t="shared" si="2"/>
        <v>1.4199062904363315</v>
      </c>
      <c r="L31" s="79"/>
      <c r="M31" s="80"/>
      <c r="N31" s="81">
        <f>分析係数表!H34</f>
        <v>0.16350782696515739</v>
      </c>
      <c r="O31" s="82">
        <f t="shared" si="3"/>
        <v>3.254727956495334</v>
      </c>
      <c r="P31" s="76">
        <f>分析係数表!C34</f>
        <v>0.39190090916673614</v>
      </c>
      <c r="Q31" s="82">
        <f t="shared" si="4"/>
        <v>1.2755308452409146</v>
      </c>
      <c r="R31" s="83">
        <v>1.4133601288179398</v>
      </c>
      <c r="S31" s="84">
        <f t="shared" si="5"/>
        <v>4.7545324894743555</v>
      </c>
      <c r="T31" s="85">
        <f>分析係数表!F34</f>
        <v>0.69697558448287023</v>
      </c>
      <c r="U31" s="86">
        <f t="shared" si="6"/>
        <v>3.3137930607941848</v>
      </c>
      <c r="V31" s="87">
        <f>分析係数表!D34</f>
        <v>0.24415517129719577</v>
      </c>
      <c r="W31" s="88">
        <f t="shared" si="7"/>
        <v>1</v>
      </c>
      <c r="X31" s="76">
        <f>分析係数表!E34</f>
        <v>0.16831811411178033</v>
      </c>
      <c r="Y31" s="89">
        <f t="shared" si="8"/>
        <v>1</v>
      </c>
    </row>
    <row r="32" spans="1:25" x14ac:dyDescent="0.2">
      <c r="A32" s="6" t="s">
        <v>20</v>
      </c>
      <c r="B32" s="5" t="s">
        <v>37</v>
      </c>
      <c r="C32" s="90"/>
      <c r="D32" s="107">
        <f>投入係数表!AM32</f>
        <v>6.2285023705494101E-3</v>
      </c>
      <c r="E32" s="110">
        <f t="shared" si="9"/>
        <v>0.62285023705494102</v>
      </c>
      <c r="F32" s="85">
        <f>分析係数表!C35</f>
        <v>0.83185840707964598</v>
      </c>
      <c r="G32" s="110">
        <f t="shared" si="0"/>
        <v>0.51812320604570317</v>
      </c>
      <c r="H32" s="110">
        <v>0.76418545146413008</v>
      </c>
      <c r="I32" s="110">
        <f t="shared" si="1"/>
        <v>0.76418545146413008</v>
      </c>
      <c r="J32" s="85">
        <f>分析係数表!G35</f>
        <v>0.3136968085106383</v>
      </c>
      <c r="K32" s="111">
        <f t="shared" si="2"/>
        <v>0.23972253723455889</v>
      </c>
      <c r="L32" s="79"/>
      <c r="M32" s="80"/>
      <c r="N32" s="81">
        <f>分析係数表!H35</f>
        <v>6.1560904449307077E-2</v>
      </c>
      <c r="O32" s="82">
        <f t="shared" si="3"/>
        <v>1.2254092079701737</v>
      </c>
      <c r="P32" s="76">
        <f>分析係数表!C35</f>
        <v>0.83185840707964598</v>
      </c>
      <c r="Q32" s="82">
        <f t="shared" si="4"/>
        <v>1.0193669517627992</v>
      </c>
      <c r="R32" s="83">
        <v>1.2622125056654214</v>
      </c>
      <c r="S32" s="84">
        <f t="shared" si="5"/>
        <v>2.0263979571295514</v>
      </c>
      <c r="T32" s="85">
        <f>分析係数表!F35</f>
        <v>0.6388297872340426</v>
      </c>
      <c r="U32" s="86">
        <f t="shared" si="6"/>
        <v>1.29452337580457</v>
      </c>
      <c r="V32" s="87">
        <f>分析係数表!D35</f>
        <v>5.8377659574468083E-2</v>
      </c>
      <c r="W32" s="88">
        <f t="shared" si="7"/>
        <v>0</v>
      </c>
      <c r="X32" s="76">
        <f>分析係数表!E35</f>
        <v>5.1994680851063832E-2</v>
      </c>
      <c r="Y32" s="89">
        <f t="shared" si="8"/>
        <v>0</v>
      </c>
    </row>
    <row r="33" spans="1:25" x14ac:dyDescent="0.2">
      <c r="A33" s="6" t="s">
        <v>21</v>
      </c>
      <c r="B33" s="5" t="s">
        <v>38</v>
      </c>
      <c r="C33" s="90"/>
      <c r="D33" s="107">
        <f>投入係数表!AM33</f>
        <v>1.0597750302128846E-2</v>
      </c>
      <c r="E33" s="110">
        <f t="shared" si="9"/>
        <v>1.0597750302128846</v>
      </c>
      <c r="F33" s="85">
        <f>分析係数表!C36</f>
        <v>0.68845717526942707</v>
      </c>
      <c r="G33" s="110">
        <f t="shared" si="0"/>
        <v>0.72960972372143418</v>
      </c>
      <c r="H33" s="110">
        <v>0.86071125839626406</v>
      </c>
      <c r="I33" s="110">
        <f t="shared" si="1"/>
        <v>0.86071125839626406</v>
      </c>
      <c r="J33" s="85">
        <f>分析係数表!G36</f>
        <v>1.8590797041906328E-2</v>
      </c>
      <c r="K33" s="111">
        <f t="shared" si="2"/>
        <v>1.600130831652874E-2</v>
      </c>
      <c r="L33" s="79"/>
      <c r="M33" s="80"/>
      <c r="N33" s="81">
        <f>分析係数表!H36</f>
        <v>0.13660999831678169</v>
      </c>
      <c r="O33" s="82">
        <f t="shared" si="3"/>
        <v>2.7193094600490149</v>
      </c>
      <c r="P33" s="76">
        <f>分析係数表!C36</f>
        <v>0.68845717526942707</v>
      </c>
      <c r="Q33" s="82">
        <f t="shared" si="4"/>
        <v>1.8721281095487756</v>
      </c>
      <c r="R33" s="83">
        <v>1.9879166223636069</v>
      </c>
      <c r="S33" s="84">
        <f t="shared" si="5"/>
        <v>2.8486278807598708</v>
      </c>
      <c r="T33" s="85">
        <f>分析係数表!F36</f>
        <v>0.88331963845521777</v>
      </c>
      <c r="U33" s="86">
        <f t="shared" si="6"/>
        <v>2.5162489497262621</v>
      </c>
      <c r="V33" s="87">
        <f>分析係数表!D36</f>
        <v>1.4071487263763352E-2</v>
      </c>
      <c r="W33" s="88">
        <f t="shared" si="7"/>
        <v>0</v>
      </c>
      <c r="X33" s="76">
        <f>分析係数表!E36</f>
        <v>2.8759244042728021E-3</v>
      </c>
      <c r="Y33" s="89">
        <f t="shared" si="8"/>
        <v>0</v>
      </c>
    </row>
    <row r="34" spans="1:25" x14ac:dyDescent="0.2">
      <c r="A34" s="6" t="s">
        <v>22</v>
      </c>
      <c r="B34" s="5" t="s">
        <v>378</v>
      </c>
      <c r="C34" s="90"/>
      <c r="D34" s="107">
        <f>投入係数表!AM34</f>
        <v>2.212512782374268E-2</v>
      </c>
      <c r="E34" s="110">
        <f t="shared" si="9"/>
        <v>2.2125127823742679</v>
      </c>
      <c r="F34" s="85">
        <f>分析係数表!C37</f>
        <v>0.39828932688731866</v>
      </c>
      <c r="G34" s="110">
        <f t="shared" si="0"/>
        <v>0.88122022682143575</v>
      </c>
      <c r="H34" s="110">
        <v>1.1034769463993337</v>
      </c>
      <c r="I34" s="110">
        <f t="shared" si="1"/>
        <v>1.1034769463993337</v>
      </c>
      <c r="J34" s="85">
        <f>分析係数表!G37</f>
        <v>0.48125081095108341</v>
      </c>
      <c r="K34" s="111">
        <f t="shared" si="2"/>
        <v>0.53104917532050455</v>
      </c>
      <c r="L34" s="79"/>
      <c r="M34" s="80"/>
      <c r="N34" s="81">
        <f>分析係数表!H37</f>
        <v>4.901531728665208E-2</v>
      </c>
      <c r="O34" s="82">
        <f t="shared" si="3"/>
        <v>0.9756812651136928</v>
      </c>
      <c r="P34" s="76">
        <f>分析係数表!C37</f>
        <v>0.39828932688731866</v>
      </c>
      <c r="Q34" s="82">
        <f t="shared" si="4"/>
        <v>0.3886034343387002</v>
      </c>
      <c r="R34" s="83">
        <v>0.51173270694695749</v>
      </c>
      <c r="S34" s="84">
        <f t="shared" si="5"/>
        <v>1.6152096533462912</v>
      </c>
      <c r="T34" s="85">
        <f>分析係数表!F37</f>
        <v>0.71272868820552748</v>
      </c>
      <c r="U34" s="86">
        <f t="shared" si="6"/>
        <v>1.1512062574064068</v>
      </c>
      <c r="V34" s="87">
        <f>分析係数表!D37</f>
        <v>0.1296224211755547</v>
      </c>
      <c r="W34" s="88">
        <f t="shared" si="7"/>
        <v>0</v>
      </c>
      <c r="X34" s="76">
        <f>分析係数表!E37</f>
        <v>0.11794472557415336</v>
      </c>
      <c r="Y34" s="89">
        <f t="shared" si="8"/>
        <v>0</v>
      </c>
    </row>
    <row r="35" spans="1:25" x14ac:dyDescent="0.2">
      <c r="A35" s="6" t="s">
        <v>23</v>
      </c>
      <c r="B35" s="5" t="s">
        <v>194</v>
      </c>
      <c r="C35" s="90"/>
      <c r="D35" s="107">
        <f>投入係数表!AM35</f>
        <v>2.1195500604257692E-2</v>
      </c>
      <c r="E35" s="110">
        <f t="shared" si="9"/>
        <v>2.1195500604257691</v>
      </c>
      <c r="F35" s="85">
        <f>分析係数表!C38</f>
        <v>3.6824877250409171E-2</v>
      </c>
      <c r="G35" s="110">
        <f t="shared" si="0"/>
        <v>7.8052170801276285E-2</v>
      </c>
      <c r="H35" s="110">
        <v>9.2830118904700554E-2</v>
      </c>
      <c r="I35" s="110">
        <f t="shared" si="1"/>
        <v>9.2830118904700554E-2</v>
      </c>
      <c r="J35" s="85">
        <f>分析係数表!G38</f>
        <v>0.29439252336448596</v>
      </c>
      <c r="K35" s="111">
        <f t="shared" si="2"/>
        <v>2.7328492948580068E-2</v>
      </c>
      <c r="L35" s="79"/>
      <c r="M35" s="80"/>
      <c r="N35" s="81">
        <f>分析係数表!H38</f>
        <v>4.3572911406609439E-2</v>
      </c>
      <c r="O35" s="82">
        <f t="shared" si="3"/>
        <v>0.86734669240761653</v>
      </c>
      <c r="P35" s="76">
        <f>分析係数表!C38</f>
        <v>3.6824877250409171E-2</v>
      </c>
      <c r="Q35" s="82">
        <f t="shared" si="4"/>
        <v>3.1939935481458882E-2</v>
      </c>
      <c r="R35" s="83">
        <v>4.3749377550937323E-2</v>
      </c>
      <c r="S35" s="84">
        <f t="shared" si="5"/>
        <v>0.13657949645563788</v>
      </c>
      <c r="T35" s="85">
        <f>分析係数表!F38</f>
        <v>0.48598130841121495</v>
      </c>
      <c r="U35" s="86">
        <f t="shared" si="6"/>
        <v>6.6375082389655796E-2</v>
      </c>
      <c r="V35" s="87">
        <f>分析係数表!D38</f>
        <v>0.13551401869158877</v>
      </c>
      <c r="W35" s="88">
        <f t="shared" si="7"/>
        <v>0</v>
      </c>
      <c r="X35" s="76">
        <f>分析係数表!E38</f>
        <v>0.13317757009345793</v>
      </c>
      <c r="Y35" s="89">
        <f t="shared" si="8"/>
        <v>0</v>
      </c>
    </row>
    <row r="36" spans="1:25" x14ac:dyDescent="0.2">
      <c r="A36" s="6" t="s">
        <v>24</v>
      </c>
      <c r="B36" s="5" t="s">
        <v>39</v>
      </c>
      <c r="C36" s="90"/>
      <c r="D36" s="107">
        <f>投入係数表!AM36</f>
        <v>0</v>
      </c>
      <c r="E36" s="110">
        <f t="shared" si="9"/>
        <v>0</v>
      </c>
      <c r="F36" s="85">
        <f>分析係数表!C39</f>
        <v>1</v>
      </c>
      <c r="G36" s="110">
        <f t="shared" si="0"/>
        <v>0</v>
      </c>
      <c r="H36" s="110">
        <v>0.10956817682121597</v>
      </c>
      <c r="I36" s="110">
        <f t="shared" si="1"/>
        <v>0.10956817682121597</v>
      </c>
      <c r="J36" s="85">
        <f>分析係数表!G39</f>
        <v>0.34897511924713165</v>
      </c>
      <c r="K36" s="111">
        <f t="shared" si="2"/>
        <v>3.8236567571874651E-2</v>
      </c>
      <c r="L36" s="79"/>
      <c r="M36" s="80"/>
      <c r="N36" s="81">
        <f>分析係数表!H39</f>
        <v>3.8938450317006117E-3</v>
      </c>
      <c r="O36" s="82">
        <f t="shared" si="3"/>
        <v>7.7509477791770004E-2</v>
      </c>
      <c r="P36" s="76">
        <f>分析係数表!C39</f>
        <v>1</v>
      </c>
      <c r="Q36" s="82">
        <f t="shared" si="4"/>
        <v>7.7509477791770004E-2</v>
      </c>
      <c r="R36" s="83">
        <v>0.30450070924767314</v>
      </c>
      <c r="S36" s="84">
        <f t="shared" si="5"/>
        <v>0.41406888606888914</v>
      </c>
      <c r="T36" s="85">
        <f>分析係数表!F39</f>
        <v>0.69949722830991368</v>
      </c>
      <c r="U36" s="86">
        <f t="shared" si="6"/>
        <v>0.28964003813456141</v>
      </c>
      <c r="V36" s="87">
        <f>分析係数表!D39</f>
        <v>6.7165141162820671E-2</v>
      </c>
      <c r="W36" s="88">
        <f t="shared" si="7"/>
        <v>0</v>
      </c>
      <c r="X36" s="76">
        <f>分析係数表!E39</f>
        <v>8.4826608224829181E-2</v>
      </c>
      <c r="Y36" s="89">
        <f t="shared" si="8"/>
        <v>0</v>
      </c>
    </row>
    <row r="37" spans="1:25" x14ac:dyDescent="0.2">
      <c r="A37" s="6" t="s">
        <v>25</v>
      </c>
      <c r="B37" s="5" t="s">
        <v>40</v>
      </c>
      <c r="C37" s="90"/>
      <c r="D37" s="107">
        <f>投入係数表!AM37</f>
        <v>9.2962721948498646E-5</v>
      </c>
      <c r="E37" s="110">
        <f t="shared" si="9"/>
        <v>9.2962721948498649E-3</v>
      </c>
      <c r="F37" s="85">
        <f>分析係数表!C40</f>
        <v>1</v>
      </c>
      <c r="G37" s="110">
        <f t="shared" si="0"/>
        <v>9.2962721948498649E-3</v>
      </c>
      <c r="H37" s="110">
        <v>1.0896885197243815E-2</v>
      </c>
      <c r="I37" s="110">
        <f t="shared" si="1"/>
        <v>1.0896885197243815E-2</v>
      </c>
      <c r="J37" s="85">
        <f>分析係数表!G40</f>
        <v>0.51987110633727174</v>
      </c>
      <c r="K37" s="111">
        <f t="shared" si="2"/>
        <v>5.6649757631213821E-3</v>
      </c>
      <c r="L37" s="79"/>
      <c r="M37" s="80"/>
      <c r="N37" s="81">
        <f>分析係数表!H40</f>
        <v>3.0814116590921842E-2</v>
      </c>
      <c r="O37" s="82">
        <f t="shared" si="3"/>
        <v>0.61337471474409344</v>
      </c>
      <c r="P37" s="76">
        <f>分析係数表!C40</f>
        <v>1</v>
      </c>
      <c r="Q37" s="82">
        <f t="shared" si="4"/>
        <v>0.61337471474409344</v>
      </c>
      <c r="R37" s="83">
        <v>0.6146157539139826</v>
      </c>
      <c r="S37" s="84">
        <f t="shared" si="5"/>
        <v>0.62551263911122645</v>
      </c>
      <c r="T37" s="85">
        <f>分析係数表!F40</f>
        <v>0.71122862100305706</v>
      </c>
      <c r="U37" s="86">
        <f t="shared" si="6"/>
        <v>0.4448824917350605</v>
      </c>
      <c r="V37" s="87">
        <f>分析係数表!D40</f>
        <v>7.8492935635792779E-2</v>
      </c>
      <c r="W37" s="88">
        <f t="shared" si="7"/>
        <v>0</v>
      </c>
      <c r="X37" s="76">
        <f>分析係数表!E40</f>
        <v>4.9739733950260268E-2</v>
      </c>
      <c r="Y37" s="89">
        <f t="shared" si="8"/>
        <v>0</v>
      </c>
    </row>
    <row r="38" spans="1:25" x14ac:dyDescent="0.2">
      <c r="A38" s="6" t="s">
        <v>26</v>
      </c>
      <c r="B38" s="5" t="s">
        <v>277</v>
      </c>
      <c r="C38" s="90"/>
      <c r="D38" s="107">
        <f>投入係数表!AM38</f>
        <v>0</v>
      </c>
      <c r="E38" s="110">
        <f t="shared" si="9"/>
        <v>0</v>
      </c>
      <c r="F38" s="85">
        <f>分析係数表!C41</f>
        <v>0.804825195030338</v>
      </c>
      <c r="G38" s="110">
        <f t="shared" si="0"/>
        <v>0</v>
      </c>
      <c r="H38" s="110">
        <v>3.1429845845639781E-3</v>
      </c>
      <c r="I38" s="110">
        <f t="shared" si="1"/>
        <v>3.1429845845639781E-3</v>
      </c>
      <c r="J38" s="85">
        <f>分析係数表!G41</f>
        <v>0.44365116827944301</v>
      </c>
      <c r="K38" s="111">
        <f t="shared" si="2"/>
        <v>1.3943887828260888E-3</v>
      </c>
      <c r="L38" s="79"/>
      <c r="M38" s="80"/>
      <c r="N38" s="81">
        <f>分析係数表!H41</f>
        <v>5.27632833978567E-2</v>
      </c>
      <c r="O38" s="82">
        <f t="shared" si="3"/>
        <v>1.0502869296164339</v>
      </c>
      <c r="P38" s="76">
        <f>分析係数表!C41</f>
        <v>0.804825195030338</v>
      </c>
      <c r="Q38" s="82">
        <f t="shared" si="4"/>
        <v>0.84529738296636125</v>
      </c>
      <c r="R38" s="83">
        <v>0.86253969516972551</v>
      </c>
      <c r="S38" s="84">
        <f t="shared" si="5"/>
        <v>0.86568267975428947</v>
      </c>
      <c r="T38" s="85">
        <f>分析係数表!F41</f>
        <v>0.54625914562190225</v>
      </c>
      <c r="U38" s="86">
        <f t="shared" si="6"/>
        <v>0.47288708102225696</v>
      </c>
      <c r="V38" s="87">
        <f>分析係数表!D41</f>
        <v>0.14125560538116591</v>
      </c>
      <c r="W38" s="88">
        <f t="shared" si="7"/>
        <v>0</v>
      </c>
      <c r="X38" s="76">
        <f>分析係数表!E41</f>
        <v>0.13688930847297617</v>
      </c>
      <c r="Y38" s="89">
        <f t="shared" si="8"/>
        <v>0</v>
      </c>
    </row>
    <row r="39" spans="1:25" x14ac:dyDescent="0.2">
      <c r="A39" s="6" t="s">
        <v>51</v>
      </c>
      <c r="B39" s="5" t="s">
        <v>368</v>
      </c>
      <c r="C39" s="90"/>
      <c r="D39" s="107">
        <f>投入係数表!AM39</f>
        <v>3.0677698243004557E-3</v>
      </c>
      <c r="E39" s="110">
        <f t="shared" si="9"/>
        <v>0.30677698243004559</v>
      </c>
      <c r="F39" s="85">
        <f>分析係数表!C42</f>
        <v>0.80822873082287305</v>
      </c>
      <c r="G39" s="110">
        <f>E39*F39</f>
        <v>0.24794597115510658</v>
      </c>
      <c r="H39" s="110">
        <v>0.27030776114261529</v>
      </c>
      <c r="I39" s="110">
        <f>C39+H39</f>
        <v>0.27030776114261529</v>
      </c>
      <c r="J39" s="85">
        <f>分析係数表!G42</f>
        <v>0.48544520547945208</v>
      </c>
      <c r="K39" s="111">
        <f>I39*J39</f>
        <v>0.13121960665056753</v>
      </c>
      <c r="L39" s="79"/>
      <c r="M39" s="80"/>
      <c r="N39" s="81">
        <f>分析係数表!H42</f>
        <v>1.3409639230208157E-2</v>
      </c>
      <c r="O39" s="82">
        <f t="shared" si="3"/>
        <v>0.26692745233765175</v>
      </c>
      <c r="P39" s="76">
        <f>分析係数表!C42</f>
        <v>0.80822873082287305</v>
      </c>
      <c r="Q39" s="82">
        <f>O39*P39</f>
        <v>0.21573843602464321</v>
      </c>
      <c r="R39" s="83">
        <v>0.23004584292662403</v>
      </c>
      <c r="S39" s="84">
        <f>I39+R39</f>
        <v>0.50035360406923934</v>
      </c>
      <c r="T39" s="85">
        <f>分析係数表!F42</f>
        <v>0.55222602739726023</v>
      </c>
      <c r="U39" s="86">
        <f>S39*T39</f>
        <v>0.27630828306905769</v>
      </c>
      <c r="V39" s="87">
        <f>分析係数表!D42</f>
        <v>0.29537671232876711</v>
      </c>
      <c r="W39" s="88">
        <f>ROUND(S39*V39,0)</f>
        <v>0</v>
      </c>
      <c r="X39" s="76">
        <f>分析係数表!E42</f>
        <v>0.2654109589041096</v>
      </c>
      <c r="Y39" s="89">
        <f>ROUND(S39*X39,0)</f>
        <v>0</v>
      </c>
    </row>
    <row r="40" spans="1:25" x14ac:dyDescent="0.2">
      <c r="A40" s="6" t="s">
        <v>195</v>
      </c>
      <c r="B40" s="5" t="s">
        <v>41</v>
      </c>
      <c r="C40" s="90"/>
      <c r="D40" s="107">
        <f>投入係数表!AM40</f>
        <v>3.4861020730686997E-2</v>
      </c>
      <c r="E40" s="110">
        <f t="shared" si="9"/>
        <v>3.4861020730686998</v>
      </c>
      <c r="F40" s="85">
        <f>分析係数表!C43</f>
        <v>0.42667048218629278</v>
      </c>
      <c r="G40" s="110">
        <f>E40*F40</f>
        <v>1.487416852466857</v>
      </c>
      <c r="H40" s="110">
        <v>1.9897099637249576</v>
      </c>
      <c r="I40" s="110">
        <f>C40+H40</f>
        <v>1.9897099637249576</v>
      </c>
      <c r="J40" s="85">
        <f>分析係数表!G43</f>
        <v>0.3937480751462889</v>
      </c>
      <c r="K40" s="111">
        <f>I40*J40</f>
        <v>0.78344446831609438</v>
      </c>
      <c r="L40" s="79"/>
      <c r="M40" s="80"/>
      <c r="N40" s="81">
        <f>分析係数表!H43</f>
        <v>3.6537058856533695E-2</v>
      </c>
      <c r="O40" s="82">
        <f t="shared" si="3"/>
        <v>0.72729354377522526</v>
      </c>
      <c r="P40" s="76">
        <f>分析係数表!C43</f>
        <v>0.42667048218629278</v>
      </c>
      <c r="Q40" s="82">
        <f>O40*P40</f>
        <v>0.31031468701355297</v>
      </c>
      <c r="R40" s="83">
        <v>0.59765296797863909</v>
      </c>
      <c r="S40" s="84">
        <f>I40+R40</f>
        <v>2.5873629317035967</v>
      </c>
      <c r="T40" s="85">
        <f>分析係数表!F43</f>
        <v>0.62688635663689563</v>
      </c>
      <c r="U40" s="86">
        <f>S40*T40</f>
        <v>1.6219825215530248</v>
      </c>
      <c r="V40" s="87">
        <f>分析係数表!D43</f>
        <v>0.23175238681860177</v>
      </c>
      <c r="W40" s="88">
        <f>ROUND(S40*V40,0)</f>
        <v>1</v>
      </c>
      <c r="X40" s="76">
        <f>分析係数表!E43</f>
        <v>0.18678780412688636</v>
      </c>
      <c r="Y40" s="89">
        <f>ROUND(S40*X40,0)</f>
        <v>0</v>
      </c>
    </row>
    <row r="41" spans="1:25" x14ac:dyDescent="0.2">
      <c r="A41" s="6" t="s">
        <v>341</v>
      </c>
      <c r="B41" s="5" t="s">
        <v>42</v>
      </c>
      <c r="C41" s="201">
        <f>最終需要_まとめ!C42</f>
        <v>100</v>
      </c>
      <c r="D41" s="107">
        <f>投入係数表!AM41</f>
        <v>1.6640327228781258E-2</v>
      </c>
      <c r="E41" s="110">
        <f t="shared" si="9"/>
        <v>1.6640327228781258</v>
      </c>
      <c r="F41" s="85">
        <f>分析係数表!C44</f>
        <v>0.46624741283235149</v>
      </c>
      <c r="G41" s="110">
        <f>E41*F41</f>
        <v>0.7758509519102994</v>
      </c>
      <c r="H41" s="110">
        <v>0.78558260383648293</v>
      </c>
      <c r="I41" s="110">
        <f>C41+H41</f>
        <v>100.78558260383649</v>
      </c>
      <c r="J41" s="85">
        <f>分析係数表!G44</f>
        <v>0.26671004927024261</v>
      </c>
      <c r="K41" s="111">
        <f>I41*J41</f>
        <v>26.880527701999338</v>
      </c>
      <c r="L41" s="79"/>
      <c r="M41" s="80"/>
      <c r="N41" s="81">
        <f>分析係数表!H44</f>
        <v>0.11393143690736689</v>
      </c>
      <c r="O41" s="82">
        <f t="shared" si="3"/>
        <v>2.2678781787315301</v>
      </c>
      <c r="P41" s="76">
        <f>分析係数表!C44</f>
        <v>0.46624741283235149</v>
      </c>
      <c r="Q41" s="82">
        <f>O41*P41</f>
        <v>1.057392333452521</v>
      </c>
      <c r="R41" s="83">
        <v>1.0743728475980268</v>
      </c>
      <c r="S41" s="84">
        <f>I41+R41</f>
        <v>101.85995545143452</v>
      </c>
      <c r="T41" s="85">
        <f>分析係数表!F44</f>
        <v>0.51538533048247648</v>
      </c>
      <c r="U41" s="86">
        <f>S41*T41</f>
        <v>52.497126803267911</v>
      </c>
      <c r="V41" s="87">
        <f>分析係数表!D44</f>
        <v>0.23854234451984754</v>
      </c>
      <c r="W41" s="88">
        <f>ROUND(S41*V41,0)</f>
        <v>24</v>
      </c>
      <c r="X41" s="76">
        <f>分析係数表!E44</f>
        <v>0.16891326578042204</v>
      </c>
      <c r="Y41" s="89">
        <f>ROUND(S41*X41,0)</f>
        <v>17</v>
      </c>
    </row>
    <row r="42" spans="1:25" x14ac:dyDescent="0.2">
      <c r="A42" s="6" t="s">
        <v>342</v>
      </c>
      <c r="B42" s="5" t="s">
        <v>279</v>
      </c>
      <c r="C42" s="90"/>
      <c r="D42" s="107">
        <f>投入係数表!AM42</f>
        <v>4.3692479315794366E-3</v>
      </c>
      <c r="E42" s="110">
        <f t="shared" si="9"/>
        <v>0.43692479315794364</v>
      </c>
      <c r="F42" s="85">
        <f>分析係数表!C45</f>
        <v>1</v>
      </c>
      <c r="G42" s="110">
        <f>E42*F42</f>
        <v>0.43692479315794364</v>
      </c>
      <c r="H42" s="110">
        <v>0.50134973171600328</v>
      </c>
      <c r="I42" s="110">
        <f>C42+H42</f>
        <v>0.50134973171600328</v>
      </c>
      <c r="J42" s="85">
        <f>分析係数表!G45</f>
        <v>0</v>
      </c>
      <c r="K42" s="111">
        <f>I42*J42</f>
        <v>0</v>
      </c>
      <c r="L42" s="79"/>
      <c r="M42" s="80"/>
      <c r="N42" s="81">
        <f>分析係数表!H45</f>
        <v>0</v>
      </c>
      <c r="O42" s="82">
        <f t="shared" si="3"/>
        <v>0</v>
      </c>
      <c r="P42" s="76">
        <f>分析係数表!C45</f>
        <v>1</v>
      </c>
      <c r="Q42" s="82">
        <f>O42*P42</f>
        <v>0</v>
      </c>
      <c r="R42" s="83">
        <v>4.5014341805800447E-2</v>
      </c>
      <c r="S42" s="84">
        <f>I42+R42</f>
        <v>0.54636407352180372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107">
        <f>投入係数表!AM43</f>
        <v>4.3692479315794366E-3</v>
      </c>
      <c r="E43" s="110">
        <f t="shared" si="9"/>
        <v>0.43692479315794364</v>
      </c>
      <c r="F43" s="85">
        <f>分析係数表!C46</f>
        <v>1</v>
      </c>
      <c r="G43" s="110">
        <f>E43*F43</f>
        <v>0.43692479315794364</v>
      </c>
      <c r="H43" s="110">
        <v>0.5780065160510004</v>
      </c>
      <c r="I43" s="110">
        <f>C43+H43</f>
        <v>0.5780065160510004</v>
      </c>
      <c r="J43" s="85">
        <f>分析係数表!G46</f>
        <v>9.2005076142131978E-3</v>
      </c>
      <c r="K43" s="111">
        <f>I43*J43</f>
        <v>5.317953351992072E-3</v>
      </c>
      <c r="L43" s="79"/>
      <c r="M43" s="80"/>
      <c r="N43" s="81">
        <f>分析係数表!H46</f>
        <v>5.6971329181394824E-2</v>
      </c>
      <c r="O43" s="82">
        <f t="shared" si="3"/>
        <v>1.1340507744922661</v>
      </c>
      <c r="P43" s="76">
        <f>分析係数表!C46</f>
        <v>1</v>
      </c>
      <c r="Q43" s="82">
        <f>O43*P43</f>
        <v>1.1340507744922661</v>
      </c>
      <c r="R43" s="83">
        <v>1.1974499774878775</v>
      </c>
      <c r="S43" s="84">
        <f>I43+R43</f>
        <v>1.7754564935388779</v>
      </c>
      <c r="T43" s="85">
        <f>分析係数表!F46</f>
        <v>0.31329314720812185</v>
      </c>
      <c r="U43" s="86">
        <f>S43*T43</f>
        <v>0.55623835259189147</v>
      </c>
      <c r="V43" s="87">
        <f>分析係数表!D46</f>
        <v>4.7588832487309646E-4</v>
      </c>
      <c r="W43" s="88">
        <f>ROUND(S43*V43,0)</f>
        <v>0</v>
      </c>
      <c r="X43" s="76">
        <f>分析係数表!E46</f>
        <v>1.4276649746192893E-3</v>
      </c>
      <c r="Y43" s="89">
        <f>ROUND(S43*X43,0)</f>
        <v>0</v>
      </c>
    </row>
    <row r="44" spans="1:25" x14ac:dyDescent="0.2">
      <c r="A44" s="192">
        <v>40</v>
      </c>
      <c r="B44" s="14" t="s">
        <v>151</v>
      </c>
      <c r="C44" s="197">
        <f>SUM(C5:C43)</f>
        <v>100</v>
      </c>
      <c r="D44" s="108">
        <f>投入係数表!AM44</f>
        <v>0.46258250441572929</v>
      </c>
      <c r="E44" s="96">
        <f>SUM(E5:E43)</f>
        <v>46.258250441572919</v>
      </c>
      <c r="F44" s="98">
        <f>分析係数表!C47</f>
        <v>0.45905743405002397</v>
      </c>
      <c r="G44" s="96">
        <f>SUM(G5:G43)</f>
        <v>14.505639524188069</v>
      </c>
      <c r="H44" s="96">
        <f>SUM(H5:H43)</f>
        <v>16.98706075610761</v>
      </c>
      <c r="I44" s="96">
        <f>SUM(I5:I43)</f>
        <v>116.98706075610762</v>
      </c>
      <c r="J44" s="98">
        <f>分析係数表!G47</f>
        <v>0.28709558230423765</v>
      </c>
      <c r="K44" s="112">
        <f>SUM(K5:K43)</f>
        <v>31.730563384101085</v>
      </c>
      <c r="L44" s="94">
        <f>最終需要_まとめ!$L$33</f>
        <v>0.62733333333333341</v>
      </c>
      <c r="M44" s="91">
        <f>K44*L44</f>
        <v>19.90564009629275</v>
      </c>
      <c r="N44" s="95">
        <f>分析係数表!H47</f>
        <v>1</v>
      </c>
      <c r="O44" s="96">
        <f>SUM(O5:O43)</f>
        <v>19.90564009629275</v>
      </c>
      <c r="P44" s="92">
        <f>分析係数表!C47</f>
        <v>0.45905743405002397</v>
      </c>
      <c r="Q44" s="96">
        <f>SUM(Q5:Q43)</f>
        <v>9.6552974884075162</v>
      </c>
      <c r="R44" s="91">
        <f>SUM(R5:R43)</f>
        <v>11.355855822171858</v>
      </c>
      <c r="S44" s="97">
        <f>SUM(S5:S43)</f>
        <v>128.34291657827947</v>
      </c>
      <c r="T44" s="98">
        <f>分析係数表!F47</f>
        <v>0.51476641739392903</v>
      </c>
      <c r="U44" s="99">
        <f>SUM(U5:U43)</f>
        <v>67.848680098876301</v>
      </c>
      <c r="V44" s="100">
        <f>分析係数表!D47</f>
        <v>0.1047101618971789</v>
      </c>
      <c r="W44" s="101">
        <f>SUM(W5:W43)</f>
        <v>26</v>
      </c>
      <c r="X44" s="92">
        <f>分析係数表!E47</f>
        <v>8.1677152774525266E-2</v>
      </c>
      <c r="Y44" s="102">
        <f>SUM(Y5:Y43)</f>
        <v>18</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Y46"/>
  <sheetViews>
    <sheetView workbookViewId="0">
      <pane xSplit="2" ySplit="4" topLeftCell="C5" activePane="bottomRight" state="frozen"/>
      <selection pane="topRight" activeCell="C1" sqref="C1"/>
      <selection pane="bottomLeft" activeCell="A5" sqref="A5"/>
      <selection pane="bottomRight" activeCell="O12" sqref="O12"/>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283</v>
      </c>
      <c r="S2" s="3" t="s">
        <v>153</v>
      </c>
      <c r="U2" s="64" t="s">
        <v>210</v>
      </c>
      <c r="W2" s="3" t="s">
        <v>130</v>
      </c>
      <c r="Y2" s="3" t="s">
        <v>154</v>
      </c>
    </row>
    <row r="3" spans="1:25" ht="44" x14ac:dyDescent="0.2">
      <c r="B3" s="65"/>
      <c r="C3" s="66" t="s">
        <v>228</v>
      </c>
      <c r="D3" s="66" t="s">
        <v>319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投入係数表!AN5</f>
        <v>0</v>
      </c>
      <c r="E5" s="110">
        <f>$C$42*D5</f>
        <v>0</v>
      </c>
      <c r="F5" s="85">
        <f>分析係数表!C8</f>
        <v>0.32915796798886565</v>
      </c>
      <c r="G5" s="110">
        <f t="shared" ref="G5:G38" si="0">E5*F5</f>
        <v>0</v>
      </c>
      <c r="H5" s="110">
        <f t="array" ref="H5:H43">MMULT(逆行列係数!C5:AO43,'38'!G5:G43)</f>
        <v>1.46896939207436E-2</v>
      </c>
      <c r="I5" s="110">
        <f t="shared" ref="I5:I38" si="1">C5+H5</f>
        <v>1.46896939207436E-2</v>
      </c>
      <c r="J5" s="85">
        <f>分析係数表!G8</f>
        <v>0.11991869918699187</v>
      </c>
      <c r="K5" s="111">
        <f t="shared" ref="K5:K38" si="2">I5*J5</f>
        <v>1.7615689864306349E-3</v>
      </c>
      <c r="L5" s="79" t="s">
        <v>178</v>
      </c>
      <c r="M5" s="80" t="s">
        <v>178</v>
      </c>
      <c r="N5" s="81">
        <f>分析係数表!H8</f>
        <v>1.1827414015597823E-2</v>
      </c>
      <c r="O5" s="82">
        <f t="shared" ref="O5:O43" si="3">$M$44*N5</f>
        <v>6.0483328012850578E-2</v>
      </c>
      <c r="P5" s="76">
        <f>分析係数表!C8</f>
        <v>0.32915796798886565</v>
      </c>
      <c r="Q5" s="82">
        <f t="shared" ref="Q5:Q38" si="4">O5*P5</f>
        <v>1.990856934591393E-2</v>
      </c>
      <c r="R5" s="83">
        <f t="array" ref="R5:R43">MMULT(逆行列係数!C5:AO43,'38'!Q5:Q43)</f>
        <v>2.5528073345604411E-2</v>
      </c>
      <c r="S5" s="84">
        <f t="shared" ref="S5:S38" si="5">I5+R5</f>
        <v>4.0217767266348015E-2</v>
      </c>
      <c r="T5" s="85">
        <f>分析係数表!F8</f>
        <v>0.45172764227642276</v>
      </c>
      <c r="U5" s="86">
        <f t="shared" ref="U5:U38" si="6">S5*T5</f>
        <v>1.816747718484928E-2</v>
      </c>
      <c r="V5" s="87">
        <f>分析係数表!D8</f>
        <v>0.19461382113821138</v>
      </c>
      <c r="W5" s="88">
        <f t="shared" ref="W5:W38" si="7">ROUND(S5*V5,0)</f>
        <v>0</v>
      </c>
      <c r="X5" s="76">
        <f>分析係数表!E8</f>
        <v>6.0467479674796751E-2</v>
      </c>
      <c r="Y5" s="89">
        <f t="shared" ref="Y5:Y38" si="8">ROUND(S5*X5,0)</f>
        <v>0</v>
      </c>
    </row>
    <row r="6" spans="1:25" x14ac:dyDescent="0.2">
      <c r="A6" s="6" t="s">
        <v>220</v>
      </c>
      <c r="B6" s="5" t="s">
        <v>266</v>
      </c>
      <c r="C6" s="90"/>
      <c r="D6" s="107">
        <f>投入係数表!AN6</f>
        <v>0</v>
      </c>
      <c r="E6" s="110">
        <f t="shared" ref="E6:E43" si="9">$C$42*D6</f>
        <v>0</v>
      </c>
      <c r="F6" s="85">
        <f>分析係数表!C9</f>
        <v>0.9329896907216495</v>
      </c>
      <c r="G6" s="110">
        <f t="shared" si="0"/>
        <v>0</v>
      </c>
      <c r="H6" s="110">
        <v>5.9911840609159196E-2</v>
      </c>
      <c r="I6" s="110">
        <f t="shared" si="1"/>
        <v>5.9911840609159196E-2</v>
      </c>
      <c r="J6" s="85">
        <f>分析係数表!G9</f>
        <v>0.24615384615384617</v>
      </c>
      <c r="K6" s="111">
        <f t="shared" si="2"/>
        <v>1.4747529996100727E-2</v>
      </c>
      <c r="L6" s="79"/>
      <c r="M6" s="80"/>
      <c r="N6" s="81">
        <f>分析係数表!H9</f>
        <v>6.1718004825225836E-4</v>
      </c>
      <c r="O6" s="82">
        <f t="shared" si="3"/>
        <v>3.1561508925111782E-3</v>
      </c>
      <c r="P6" s="76">
        <f>分析係数表!C9</f>
        <v>0.9329896907216495</v>
      </c>
      <c r="Q6" s="82">
        <f t="shared" si="4"/>
        <v>2.9446562450748622E-3</v>
      </c>
      <c r="R6" s="83">
        <v>3.8368585758019611E-3</v>
      </c>
      <c r="S6" s="84">
        <f t="shared" si="5"/>
        <v>6.3748699184961163E-2</v>
      </c>
      <c r="T6" s="85">
        <f>分析係数表!F9</f>
        <v>0.67179487179487174</v>
      </c>
      <c r="U6" s="86">
        <f t="shared" si="6"/>
        <v>4.2826049196050826E-2</v>
      </c>
      <c r="V6" s="87">
        <f>分析係数表!D9</f>
        <v>0.1076923076923077</v>
      </c>
      <c r="W6" s="88">
        <f t="shared" si="7"/>
        <v>0</v>
      </c>
      <c r="X6" s="76">
        <f>分析係数表!E9</f>
        <v>3.0769230769230771E-2</v>
      </c>
      <c r="Y6" s="89">
        <f t="shared" si="8"/>
        <v>0</v>
      </c>
    </row>
    <row r="7" spans="1:25" x14ac:dyDescent="0.2">
      <c r="A7" s="6" t="s">
        <v>221</v>
      </c>
      <c r="B7" s="5" t="s">
        <v>267</v>
      </c>
      <c r="C7" s="90"/>
      <c r="D7" s="107">
        <f>投入係数表!AN7</f>
        <v>0</v>
      </c>
      <c r="E7" s="110">
        <f t="shared" si="9"/>
        <v>0</v>
      </c>
      <c r="F7" s="85">
        <f>分析係数表!C10</f>
        <v>0</v>
      </c>
      <c r="G7" s="110">
        <f t="shared" si="0"/>
        <v>0</v>
      </c>
      <c r="H7" s="110">
        <v>0</v>
      </c>
      <c r="I7" s="110">
        <f t="shared" si="1"/>
        <v>0</v>
      </c>
      <c r="J7" s="85">
        <f>分析係数表!G10</f>
        <v>0</v>
      </c>
      <c r="K7" s="111">
        <f t="shared" si="2"/>
        <v>0</v>
      </c>
      <c r="L7" s="79"/>
      <c r="M7" s="80"/>
      <c r="N7" s="81">
        <f>分析係数表!H10</f>
        <v>1.2006957302362117E-3</v>
      </c>
      <c r="O7" s="82">
        <f t="shared" si="3"/>
        <v>6.1401480999762918E-3</v>
      </c>
      <c r="P7" s="76">
        <f>分析係数表!C10</f>
        <v>0</v>
      </c>
      <c r="Q7" s="82">
        <f t="shared" si="4"/>
        <v>0</v>
      </c>
      <c r="R7" s="83">
        <v>0</v>
      </c>
      <c r="S7" s="84">
        <f t="shared" si="5"/>
        <v>0</v>
      </c>
      <c r="T7" s="85">
        <f>分析係数表!F10</f>
        <v>0</v>
      </c>
      <c r="U7" s="86">
        <f t="shared" si="6"/>
        <v>0</v>
      </c>
      <c r="V7" s="87">
        <f>分析係数表!D10</f>
        <v>0</v>
      </c>
      <c r="W7" s="88">
        <f t="shared" si="7"/>
        <v>0</v>
      </c>
      <c r="X7" s="76">
        <f>分析係数表!E10</f>
        <v>0</v>
      </c>
      <c r="Y7" s="89">
        <f t="shared" si="8"/>
        <v>0</v>
      </c>
    </row>
    <row r="8" spans="1:25" x14ac:dyDescent="0.2">
      <c r="A8" s="6" t="s">
        <v>222</v>
      </c>
      <c r="B8" s="5" t="s">
        <v>27</v>
      </c>
      <c r="C8" s="90"/>
      <c r="D8" s="107">
        <f>投入係数表!AN8</f>
        <v>0</v>
      </c>
      <c r="E8" s="110">
        <f t="shared" si="9"/>
        <v>0</v>
      </c>
      <c r="F8" s="85">
        <f>分析係数表!C11</f>
        <v>2.4090210148641766E-2</v>
      </c>
      <c r="G8" s="110">
        <f t="shared" si="0"/>
        <v>0</v>
      </c>
      <c r="H8" s="110">
        <v>3.9042777883648108E-3</v>
      </c>
      <c r="I8" s="110">
        <f t="shared" si="1"/>
        <v>3.9042777883648108E-3</v>
      </c>
      <c r="J8" s="85">
        <f>分析係数表!G11</f>
        <v>0.35</v>
      </c>
      <c r="K8" s="111">
        <f t="shared" si="2"/>
        <v>1.3664972259276836E-3</v>
      </c>
      <c r="L8" s="79"/>
      <c r="M8" s="80"/>
      <c r="N8" s="81">
        <f>分析係数表!H11</f>
        <v>-2.2442910845536666E-5</v>
      </c>
      <c r="O8" s="82">
        <f t="shared" si="3"/>
        <v>-1.1476912336404284E-4</v>
      </c>
      <c r="P8" s="76">
        <f>分析係数表!C11</f>
        <v>2.4090210148641766E-2</v>
      </c>
      <c r="Q8" s="82">
        <f t="shared" si="4"/>
        <v>-2.7648123004151837E-6</v>
      </c>
      <c r="R8" s="83">
        <v>5.2055377608084769E-4</v>
      </c>
      <c r="S8" s="84">
        <f t="shared" si="5"/>
        <v>4.4248315644456583E-3</v>
      </c>
      <c r="T8" s="85">
        <f>分析係数表!F11</f>
        <v>0.57857142857142863</v>
      </c>
      <c r="U8" s="86">
        <f t="shared" si="6"/>
        <v>2.5600811194292738E-3</v>
      </c>
      <c r="V8" s="87">
        <f>分析係数表!D11</f>
        <v>7.1428571428571426E-3</v>
      </c>
      <c r="W8" s="88">
        <f t="shared" si="7"/>
        <v>0</v>
      </c>
      <c r="X8" s="76">
        <f>分析係数表!E11</f>
        <v>7.1428571428571426E-3</v>
      </c>
      <c r="Y8" s="89">
        <f t="shared" si="8"/>
        <v>0</v>
      </c>
    </row>
    <row r="9" spans="1:25" x14ac:dyDescent="0.2">
      <c r="A9" s="6" t="s">
        <v>223</v>
      </c>
      <c r="B9" s="5" t="s">
        <v>191</v>
      </c>
      <c r="C9" s="90"/>
      <c r="D9" s="107">
        <f>投入係数表!AN9</f>
        <v>0</v>
      </c>
      <c r="E9" s="110">
        <f t="shared" si="9"/>
        <v>0</v>
      </c>
      <c r="F9" s="85">
        <f>分析係数表!C12</f>
        <v>6.9119669876203549E-2</v>
      </c>
      <c r="G9" s="110">
        <f t="shared" si="0"/>
        <v>0</v>
      </c>
      <c r="H9" s="110">
        <v>3.2234359492310945E-3</v>
      </c>
      <c r="I9" s="110">
        <f t="shared" si="1"/>
        <v>3.2234359492310945E-3</v>
      </c>
      <c r="J9" s="85">
        <f>分析係数表!G12</f>
        <v>0.14290902487742874</v>
      </c>
      <c r="K9" s="111">
        <f t="shared" si="2"/>
        <v>4.6065808825946459E-4</v>
      </c>
      <c r="L9" s="79"/>
      <c r="M9" s="80"/>
      <c r="N9" s="81">
        <f>分析係数表!H12</f>
        <v>9.3328844751164222E-2</v>
      </c>
      <c r="O9" s="82">
        <f t="shared" si="3"/>
        <v>0.47726739950937214</v>
      </c>
      <c r="P9" s="76">
        <f>分析係数表!C12</f>
        <v>6.9119669876203549E-2</v>
      </c>
      <c r="Q9" s="82">
        <f t="shared" si="4"/>
        <v>3.2988565096761957E-2</v>
      </c>
      <c r="R9" s="83">
        <v>3.6563338540506661E-2</v>
      </c>
      <c r="S9" s="84">
        <f t="shared" si="5"/>
        <v>3.9786774489737754E-2</v>
      </c>
      <c r="T9" s="85">
        <f>分析係数表!F12</f>
        <v>0.29616851280188849</v>
      </c>
      <c r="U9" s="86">
        <f t="shared" si="6"/>
        <v>1.1783589829809748E-2</v>
      </c>
      <c r="V9" s="87">
        <f>分析係数表!D12</f>
        <v>3.0506627928091518E-2</v>
      </c>
      <c r="W9" s="88">
        <f t="shared" si="7"/>
        <v>0</v>
      </c>
      <c r="X9" s="76">
        <f>分析係数表!E12</f>
        <v>2.6874886508080623E-2</v>
      </c>
      <c r="Y9" s="89">
        <f t="shared" si="8"/>
        <v>0</v>
      </c>
    </row>
    <row r="10" spans="1:25" x14ac:dyDescent="0.2">
      <c r="A10" s="6" t="s">
        <v>224</v>
      </c>
      <c r="B10" s="5" t="s">
        <v>28</v>
      </c>
      <c r="C10" s="90"/>
      <c r="D10" s="107">
        <f>投入係数表!AN10</f>
        <v>0.27419354838709675</v>
      </c>
      <c r="E10" s="110">
        <f t="shared" si="9"/>
        <v>27.419354838709676</v>
      </c>
      <c r="F10" s="85">
        <f>分析係数表!C13</f>
        <v>0</v>
      </c>
      <c r="G10" s="110">
        <f t="shared" si="0"/>
        <v>0</v>
      </c>
      <c r="H10" s="110">
        <v>0</v>
      </c>
      <c r="I10" s="110">
        <f t="shared" si="1"/>
        <v>0</v>
      </c>
      <c r="J10" s="85">
        <f>分析係数表!G13</f>
        <v>0.24503449717750367</v>
      </c>
      <c r="K10" s="111">
        <f t="shared" si="2"/>
        <v>0</v>
      </c>
      <c r="L10" s="79"/>
      <c r="M10" s="80"/>
      <c r="N10" s="81">
        <f>分析係数表!H13</f>
        <v>1.4329798574875161E-2</v>
      </c>
      <c r="O10" s="82">
        <f t="shared" si="3"/>
        <v>7.3280085267941358E-2</v>
      </c>
      <c r="P10" s="76">
        <f>分析係数表!C13</f>
        <v>0</v>
      </c>
      <c r="Q10" s="82">
        <f t="shared" si="4"/>
        <v>0</v>
      </c>
      <c r="R10" s="83">
        <v>0</v>
      </c>
      <c r="S10" s="84">
        <f t="shared" si="5"/>
        <v>0</v>
      </c>
      <c r="T10" s="85">
        <f>分析係数表!F13</f>
        <v>0.38229144888145516</v>
      </c>
      <c r="U10" s="86">
        <f t="shared" si="6"/>
        <v>0</v>
      </c>
      <c r="V10" s="87">
        <f>分析係数表!D13</f>
        <v>0.18806188584570355</v>
      </c>
      <c r="W10" s="88">
        <f t="shared" si="7"/>
        <v>0</v>
      </c>
      <c r="X10" s="76">
        <f>分析係数表!E13</f>
        <v>0.14384277650010455</v>
      </c>
      <c r="Y10" s="89">
        <f t="shared" si="8"/>
        <v>0</v>
      </c>
    </row>
    <row r="11" spans="1:25" x14ac:dyDescent="0.2">
      <c r="A11" s="6" t="s">
        <v>225</v>
      </c>
      <c r="B11" s="5" t="s">
        <v>268</v>
      </c>
      <c r="C11" s="90"/>
      <c r="D11" s="107">
        <f>投入係数表!AN11</f>
        <v>0.34164222873900291</v>
      </c>
      <c r="E11" s="110">
        <f t="shared" si="9"/>
        <v>34.164222873900293</v>
      </c>
      <c r="F11" s="85">
        <f>分析係数表!C14</f>
        <v>0.13476611883691525</v>
      </c>
      <c r="G11" s="110">
        <f t="shared" si="0"/>
        <v>4.6041797197949048</v>
      </c>
      <c r="H11" s="110">
        <v>4.9324409675476852</v>
      </c>
      <c r="I11" s="110">
        <f t="shared" si="1"/>
        <v>4.9324409675476852</v>
      </c>
      <c r="J11" s="85">
        <f>分析係数表!G14</f>
        <v>0.15992647058823528</v>
      </c>
      <c r="K11" s="111">
        <f t="shared" si="2"/>
        <v>0.78882787532472165</v>
      </c>
      <c r="L11" s="79"/>
      <c r="M11" s="80"/>
      <c r="N11" s="81">
        <f>分析係数表!H14</f>
        <v>1.1894742748134433E-3</v>
      </c>
      <c r="O11" s="82">
        <f t="shared" si="3"/>
        <v>6.0827635382942708E-3</v>
      </c>
      <c r="P11" s="76">
        <f>分析係数表!C14</f>
        <v>0.13476611883691525</v>
      </c>
      <c r="Q11" s="82">
        <f t="shared" si="4"/>
        <v>8.1975043385862075E-4</v>
      </c>
      <c r="R11" s="83">
        <v>8.2011531595058886E-3</v>
      </c>
      <c r="S11" s="84">
        <f t="shared" si="5"/>
        <v>4.9406421207071913</v>
      </c>
      <c r="T11" s="85">
        <f>分析係数表!F14</f>
        <v>0.29852941176470588</v>
      </c>
      <c r="U11" s="86">
        <f t="shared" si="6"/>
        <v>1.4749269860346468</v>
      </c>
      <c r="V11" s="87">
        <f>分析係数表!D14</f>
        <v>5.2205882352941178E-2</v>
      </c>
      <c r="W11" s="88">
        <f t="shared" si="7"/>
        <v>0</v>
      </c>
      <c r="X11" s="76">
        <f>分析係数表!E14</f>
        <v>3.6397058823529414E-2</v>
      </c>
      <c r="Y11" s="89">
        <f t="shared" si="8"/>
        <v>0</v>
      </c>
    </row>
    <row r="12" spans="1:25" x14ac:dyDescent="0.2">
      <c r="A12" s="6" t="s">
        <v>226</v>
      </c>
      <c r="B12" s="5" t="s">
        <v>29</v>
      </c>
      <c r="C12" s="90"/>
      <c r="D12" s="107">
        <f>投入係数表!AN12</f>
        <v>0</v>
      </c>
      <c r="E12" s="110">
        <f t="shared" si="9"/>
        <v>0</v>
      </c>
      <c r="F12" s="85">
        <f>分析係数表!C15</f>
        <v>0</v>
      </c>
      <c r="G12" s="110">
        <f t="shared" si="0"/>
        <v>0</v>
      </c>
      <c r="H12" s="110">
        <v>0</v>
      </c>
      <c r="I12" s="110">
        <f t="shared" si="1"/>
        <v>0</v>
      </c>
      <c r="J12" s="85">
        <f>分析係数表!G15</f>
        <v>9.5137420718816063E-2</v>
      </c>
      <c r="K12" s="111">
        <f t="shared" si="2"/>
        <v>0</v>
      </c>
      <c r="L12" s="79"/>
      <c r="M12" s="80"/>
      <c r="N12" s="81">
        <f>分析係数表!H15</f>
        <v>8.595634853840543E-3</v>
      </c>
      <c r="O12" s="82">
        <f t="shared" si="3"/>
        <v>4.3956574248428408E-2</v>
      </c>
      <c r="P12" s="76">
        <f>分析係数表!C15</f>
        <v>0</v>
      </c>
      <c r="Q12" s="82">
        <f t="shared" si="4"/>
        <v>0</v>
      </c>
      <c r="R12" s="83">
        <v>0</v>
      </c>
      <c r="S12" s="84">
        <f t="shared" si="5"/>
        <v>0</v>
      </c>
      <c r="T12" s="85">
        <f>分析係数表!F15</f>
        <v>0.30443974630021142</v>
      </c>
      <c r="U12" s="86">
        <f t="shared" si="6"/>
        <v>0</v>
      </c>
      <c r="V12" s="87">
        <f>分析係数表!D15</f>
        <v>2.5369978858350951E-2</v>
      </c>
      <c r="W12" s="88">
        <f t="shared" si="7"/>
        <v>0</v>
      </c>
      <c r="X12" s="76">
        <f>分析係数表!E15</f>
        <v>2.1141649048625793E-2</v>
      </c>
      <c r="Y12" s="89">
        <f t="shared" si="8"/>
        <v>0</v>
      </c>
    </row>
    <row r="13" spans="1:25" x14ac:dyDescent="0.2">
      <c r="A13" s="6" t="s">
        <v>227</v>
      </c>
      <c r="B13" s="5" t="s">
        <v>30</v>
      </c>
      <c r="C13" s="90"/>
      <c r="D13" s="107">
        <f>投入係数表!AN13</f>
        <v>0</v>
      </c>
      <c r="E13" s="110">
        <f t="shared" si="9"/>
        <v>0</v>
      </c>
      <c r="F13" s="85">
        <f>分析係数表!C16</f>
        <v>4.9817336433078729E-2</v>
      </c>
      <c r="G13" s="110">
        <f t="shared" si="0"/>
        <v>0</v>
      </c>
      <c r="H13" s="110">
        <v>1.1714036404121381E-2</v>
      </c>
      <c r="I13" s="110">
        <f t="shared" si="1"/>
        <v>1.1714036404121381E-2</v>
      </c>
      <c r="J13" s="85">
        <f>分析係数表!G16</f>
        <v>3.313253012048193E-2</v>
      </c>
      <c r="K13" s="111">
        <f t="shared" si="2"/>
        <v>3.8811566399197351E-4</v>
      </c>
      <c r="L13" s="79"/>
      <c r="M13" s="80"/>
      <c r="N13" s="81">
        <f>分析係数表!H16</f>
        <v>1.6966840599225718E-2</v>
      </c>
      <c r="O13" s="82">
        <f t="shared" si="3"/>
        <v>8.6765457263216383E-2</v>
      </c>
      <c r="P13" s="76">
        <f>分析係数表!C16</f>
        <v>4.9817336433078729E-2</v>
      </c>
      <c r="Q13" s="82">
        <f t="shared" si="4"/>
        <v>4.322423975251565E-3</v>
      </c>
      <c r="R13" s="83">
        <v>5.2676497351817064E-3</v>
      </c>
      <c r="S13" s="84">
        <f t="shared" si="5"/>
        <v>1.6981686139303086E-2</v>
      </c>
      <c r="T13" s="85">
        <f>分析係数表!F16</f>
        <v>0.28614457831325302</v>
      </c>
      <c r="U13" s="86">
        <f t="shared" si="6"/>
        <v>4.8592174193788952E-3</v>
      </c>
      <c r="V13" s="87">
        <f>分析係数表!D16</f>
        <v>3.0120481927710843E-2</v>
      </c>
      <c r="W13" s="88">
        <f t="shared" si="7"/>
        <v>0</v>
      </c>
      <c r="X13" s="76">
        <f>分析係数表!E16</f>
        <v>1.8072289156626505E-2</v>
      </c>
      <c r="Y13" s="89">
        <f t="shared" si="8"/>
        <v>0</v>
      </c>
    </row>
    <row r="14" spans="1:25" x14ac:dyDescent="0.2">
      <c r="A14" s="6" t="s">
        <v>2</v>
      </c>
      <c r="B14" s="5" t="s">
        <v>365</v>
      </c>
      <c r="C14" s="90"/>
      <c r="D14" s="107">
        <f>投入係数表!AN14</f>
        <v>2.6392961876832845E-2</v>
      </c>
      <c r="E14" s="110">
        <f t="shared" si="9"/>
        <v>2.6392961876832843</v>
      </c>
      <c r="F14" s="85">
        <f>分析係数表!C17</f>
        <v>0.15217391304347827</v>
      </c>
      <c r="G14" s="110">
        <f t="shared" si="0"/>
        <v>0.40163202856049984</v>
      </c>
      <c r="H14" s="110">
        <v>0.57954588829059672</v>
      </c>
      <c r="I14" s="110">
        <f t="shared" si="1"/>
        <v>0.57954588829059672</v>
      </c>
      <c r="J14" s="85">
        <f>分析係数表!G17</f>
        <v>0.21460800902425267</v>
      </c>
      <c r="K14" s="111">
        <f t="shared" si="2"/>
        <v>0.12437518922423692</v>
      </c>
      <c r="L14" s="79"/>
      <c r="M14" s="80"/>
      <c r="N14" s="81">
        <f>分析係数表!H17</f>
        <v>2.9400213207653033E-3</v>
      </c>
      <c r="O14" s="82">
        <f t="shared" si="3"/>
        <v>1.5034755160689613E-2</v>
      </c>
      <c r="P14" s="76">
        <f>分析係数表!C17</f>
        <v>0.15217391304347827</v>
      </c>
      <c r="Q14" s="82">
        <f t="shared" si="4"/>
        <v>2.2878975244527673E-3</v>
      </c>
      <c r="R14" s="83">
        <v>5.844017506662069E-3</v>
      </c>
      <c r="S14" s="84">
        <f t="shared" si="5"/>
        <v>0.5853899057972588</v>
      </c>
      <c r="T14" s="85">
        <f>分析係数表!F17</f>
        <v>0.3288212069937958</v>
      </c>
      <c r="U14" s="86">
        <f t="shared" si="6"/>
        <v>0.19248861538623907</v>
      </c>
      <c r="V14" s="87">
        <f>分析係数表!D17</f>
        <v>7.4732092498589961E-2</v>
      </c>
      <c r="W14" s="88">
        <f t="shared" si="7"/>
        <v>0</v>
      </c>
      <c r="X14" s="76">
        <f>分析係数表!E17</f>
        <v>6.9655950366610264E-2</v>
      </c>
      <c r="Y14" s="89">
        <f t="shared" si="8"/>
        <v>0</v>
      </c>
    </row>
    <row r="15" spans="1:25" x14ac:dyDescent="0.2">
      <c r="A15" s="6" t="s">
        <v>3</v>
      </c>
      <c r="B15" s="5" t="s">
        <v>31</v>
      </c>
      <c r="C15" s="90"/>
      <c r="D15" s="107">
        <f>投入係数表!AN15</f>
        <v>7.331378299120235E-3</v>
      </c>
      <c r="E15" s="110">
        <f t="shared" si="9"/>
        <v>0.73313782991202348</v>
      </c>
      <c r="F15" s="85">
        <f>分析係数表!C18</f>
        <v>0.51625386996904021</v>
      </c>
      <c r="G15" s="110">
        <f t="shared" si="0"/>
        <v>0.3784852419127861</v>
      </c>
      <c r="H15" s="110">
        <v>0.47873682675639384</v>
      </c>
      <c r="I15" s="110">
        <f t="shared" si="1"/>
        <v>0.47873682675639384</v>
      </c>
      <c r="J15" s="85">
        <f>分析係数表!G18</f>
        <v>0.21552579365079366</v>
      </c>
      <c r="K15" s="111">
        <f t="shared" si="2"/>
        <v>0.1031801345365343</v>
      </c>
      <c r="L15" s="79"/>
      <c r="M15" s="80"/>
      <c r="N15" s="81">
        <f>分析係数表!H18</f>
        <v>4.488582169107333E-4</v>
      </c>
      <c r="O15" s="82">
        <f t="shared" si="3"/>
        <v>2.2953824672808567E-3</v>
      </c>
      <c r="P15" s="76">
        <f>分析係数表!C18</f>
        <v>0.51625386996904021</v>
      </c>
      <c r="Q15" s="82">
        <f t="shared" si="4"/>
        <v>1.1850000817928261E-3</v>
      </c>
      <c r="R15" s="83">
        <v>3.8284428180324075E-3</v>
      </c>
      <c r="S15" s="84">
        <f t="shared" si="5"/>
        <v>0.48256526957442625</v>
      </c>
      <c r="T15" s="85">
        <f>分析係数表!F18</f>
        <v>0.45783730158730157</v>
      </c>
      <c r="U15" s="86">
        <f t="shared" si="6"/>
        <v>0.22093638086170408</v>
      </c>
      <c r="V15" s="87">
        <f>分析係数表!D18</f>
        <v>4.1418650793650792E-2</v>
      </c>
      <c r="W15" s="88">
        <f t="shared" si="7"/>
        <v>0</v>
      </c>
      <c r="X15" s="76">
        <f>分析係数表!E18</f>
        <v>3.8690476190476192E-2</v>
      </c>
      <c r="Y15" s="89">
        <f t="shared" si="8"/>
        <v>0</v>
      </c>
    </row>
    <row r="16" spans="1:25" x14ac:dyDescent="0.2">
      <c r="A16" s="6" t="s">
        <v>4</v>
      </c>
      <c r="B16" s="5" t="s">
        <v>32</v>
      </c>
      <c r="C16" s="90"/>
      <c r="D16" s="107">
        <f>投入係数表!AN16</f>
        <v>0</v>
      </c>
      <c r="E16" s="110">
        <f t="shared" si="9"/>
        <v>0</v>
      </c>
      <c r="F16" s="85">
        <f>分析係数表!C19</f>
        <v>8.2563671984326903E-2</v>
      </c>
      <c r="G16" s="110">
        <f t="shared" si="0"/>
        <v>0</v>
      </c>
      <c r="H16" s="110">
        <v>1.2332478200973615E-2</v>
      </c>
      <c r="I16" s="110">
        <f t="shared" si="1"/>
        <v>1.2332478200973615E-2</v>
      </c>
      <c r="J16" s="85">
        <f>分析係数表!G19</f>
        <v>5.7971014492753624E-2</v>
      </c>
      <c r="K16" s="111">
        <f t="shared" si="2"/>
        <v>7.1492627252020958E-4</v>
      </c>
      <c r="L16" s="79"/>
      <c r="M16" s="80"/>
      <c r="N16" s="81">
        <f>分析係数表!H19</f>
        <v>-1.1221455422768333E-4</v>
      </c>
      <c r="O16" s="82">
        <f t="shared" si="3"/>
        <v>-5.7384561682021417E-4</v>
      </c>
      <c r="P16" s="76">
        <f>分析係数表!C19</f>
        <v>8.2563671984326903E-2</v>
      </c>
      <c r="Q16" s="82">
        <f t="shared" si="4"/>
        <v>-4.7378801276787908E-5</v>
      </c>
      <c r="R16" s="83">
        <v>3.533059463791667E-4</v>
      </c>
      <c r="S16" s="84">
        <f t="shared" si="5"/>
        <v>1.2685784147352781E-2</v>
      </c>
      <c r="T16" s="85">
        <f>分析係数表!F19</f>
        <v>0.2402745995423341</v>
      </c>
      <c r="U16" s="86">
        <f t="shared" si="6"/>
        <v>3.0480717058856796E-3</v>
      </c>
      <c r="V16" s="87">
        <f>分析係数表!D19</f>
        <v>4.6529366895499621E-2</v>
      </c>
      <c r="W16" s="88">
        <f t="shared" si="7"/>
        <v>0</v>
      </c>
      <c r="X16" s="76">
        <f>分析係数表!E19</f>
        <v>5.1106025934401222E-2</v>
      </c>
      <c r="Y16" s="89">
        <f t="shared" si="8"/>
        <v>0</v>
      </c>
    </row>
    <row r="17" spans="1:25" x14ac:dyDescent="0.2">
      <c r="A17" s="6" t="s">
        <v>5</v>
      </c>
      <c r="B17" s="5" t="s">
        <v>33</v>
      </c>
      <c r="C17" s="90"/>
      <c r="D17" s="107">
        <f>投入係数表!AN17</f>
        <v>0</v>
      </c>
      <c r="E17" s="110">
        <f t="shared" si="9"/>
        <v>0</v>
      </c>
      <c r="F17" s="85">
        <f>分析係数表!C20</f>
        <v>2.7239392352016778E-2</v>
      </c>
      <c r="G17" s="110">
        <f t="shared" si="0"/>
        <v>0</v>
      </c>
      <c r="H17" s="110">
        <v>9.9378154192400585E-3</v>
      </c>
      <c r="I17" s="110">
        <f t="shared" si="1"/>
        <v>9.9378154192400585E-3</v>
      </c>
      <c r="J17" s="85">
        <f>分析係数表!G20</f>
        <v>0.10507246376811594</v>
      </c>
      <c r="K17" s="111">
        <f t="shared" si="2"/>
        <v>1.044190750572325E-3</v>
      </c>
      <c r="L17" s="79"/>
      <c r="M17" s="80"/>
      <c r="N17" s="81">
        <f>分析係数表!H20</f>
        <v>5.610727711384166E-4</v>
      </c>
      <c r="O17" s="82">
        <f t="shared" si="3"/>
        <v>2.8692280841010709E-3</v>
      </c>
      <c r="P17" s="76">
        <f>分析係数表!C20</f>
        <v>2.7239392352016778E-2</v>
      </c>
      <c r="Q17" s="82">
        <f t="shared" si="4"/>
        <v>7.8156029530254464E-5</v>
      </c>
      <c r="R17" s="83">
        <v>2.5960100151698758E-4</v>
      </c>
      <c r="S17" s="84">
        <f t="shared" si="5"/>
        <v>1.0197416420757046E-2</v>
      </c>
      <c r="T17" s="85">
        <f>分析係数表!F20</f>
        <v>0.2318840579710145</v>
      </c>
      <c r="U17" s="86">
        <f t="shared" si="6"/>
        <v>2.3646183004654019E-3</v>
      </c>
      <c r="V17" s="87">
        <f>分析係数表!D20</f>
        <v>0</v>
      </c>
      <c r="W17" s="88">
        <f t="shared" si="7"/>
        <v>0</v>
      </c>
      <c r="X17" s="76">
        <f>分析係数表!E20</f>
        <v>0</v>
      </c>
      <c r="Y17" s="89">
        <f t="shared" si="8"/>
        <v>0</v>
      </c>
    </row>
    <row r="18" spans="1:25" x14ac:dyDescent="0.2">
      <c r="A18" s="6" t="s">
        <v>6</v>
      </c>
      <c r="B18" s="5" t="s">
        <v>34</v>
      </c>
      <c r="C18" s="90"/>
      <c r="D18" s="107">
        <f>投入係数表!AN18</f>
        <v>0</v>
      </c>
      <c r="E18" s="110">
        <f t="shared" si="9"/>
        <v>0</v>
      </c>
      <c r="F18" s="85">
        <f>分析係数表!C21</f>
        <v>0.24117205108940643</v>
      </c>
      <c r="G18" s="110">
        <f t="shared" si="0"/>
        <v>0</v>
      </c>
      <c r="H18" s="110">
        <v>9.1051829536661591E-2</v>
      </c>
      <c r="I18" s="110">
        <f t="shared" si="1"/>
        <v>9.1051829536661591E-2</v>
      </c>
      <c r="J18" s="85">
        <f>分析係数表!G21</f>
        <v>0.28520236087689715</v>
      </c>
      <c r="K18" s="111">
        <f t="shared" si="2"/>
        <v>2.5968196746016681E-2</v>
      </c>
      <c r="L18" s="79"/>
      <c r="M18" s="80"/>
      <c r="N18" s="81">
        <f>分析係数表!H21</f>
        <v>9.4260225551254001E-4</v>
      </c>
      <c r="O18" s="82">
        <f t="shared" si="3"/>
        <v>4.8203031812897998E-3</v>
      </c>
      <c r="P18" s="76">
        <f>分析係数表!C21</f>
        <v>0.24117205108940643</v>
      </c>
      <c r="Q18" s="82">
        <f t="shared" si="4"/>
        <v>1.162522405104452E-3</v>
      </c>
      <c r="R18" s="83">
        <v>3.4230455887278698E-3</v>
      </c>
      <c r="S18" s="84">
        <f t="shared" si="5"/>
        <v>9.4474875125389463E-2</v>
      </c>
      <c r="T18" s="85">
        <f>分析係数表!F21</f>
        <v>0.42559021922428331</v>
      </c>
      <c r="U18" s="86">
        <f t="shared" si="6"/>
        <v>4.0207582815801293E-2</v>
      </c>
      <c r="V18" s="87">
        <f>分析係数表!D21</f>
        <v>8.8743676222596962E-2</v>
      </c>
      <c r="W18" s="88">
        <f t="shared" si="7"/>
        <v>0</v>
      </c>
      <c r="X18" s="76">
        <f>分析係数表!E21</f>
        <v>7.2512647554806076E-2</v>
      </c>
      <c r="Y18" s="89">
        <f t="shared" si="8"/>
        <v>0</v>
      </c>
    </row>
    <row r="19" spans="1:25" x14ac:dyDescent="0.2">
      <c r="A19" s="6" t="s">
        <v>7</v>
      </c>
      <c r="B19" s="5" t="s">
        <v>269</v>
      </c>
      <c r="C19" s="90"/>
      <c r="D19" s="107">
        <f>投入係数表!AN19</f>
        <v>0</v>
      </c>
      <c r="E19" s="110">
        <f t="shared" si="9"/>
        <v>0</v>
      </c>
      <c r="F19" s="85">
        <f>分析係数表!C22</f>
        <v>3.5323801513877262E-2</v>
      </c>
      <c r="G19" s="110">
        <f t="shared" si="0"/>
        <v>0</v>
      </c>
      <c r="H19" s="110">
        <v>1.1482302020820289E-3</v>
      </c>
      <c r="I19" s="110">
        <f t="shared" si="1"/>
        <v>1.1482302020820289E-3</v>
      </c>
      <c r="J19" s="85">
        <f>分析係数表!G22</f>
        <v>0.19469026548672566</v>
      </c>
      <c r="K19" s="111">
        <f t="shared" si="2"/>
        <v>2.2354924288322687E-4</v>
      </c>
      <c r="L19" s="79"/>
      <c r="M19" s="80"/>
      <c r="N19" s="81">
        <f>分析係数表!H22</f>
        <v>4.4885821691073332E-5</v>
      </c>
      <c r="O19" s="82">
        <f t="shared" si="3"/>
        <v>2.2953824672808569E-4</v>
      </c>
      <c r="P19" s="76">
        <f>分析係数表!C22</f>
        <v>3.5323801513877262E-2</v>
      </c>
      <c r="Q19" s="82">
        <f t="shared" si="4"/>
        <v>8.1081634672662863E-6</v>
      </c>
      <c r="R19" s="83">
        <v>9.9516671818539765E-5</v>
      </c>
      <c r="S19" s="84">
        <f t="shared" si="5"/>
        <v>1.2477468739005688E-3</v>
      </c>
      <c r="T19" s="85">
        <f>分析係数表!F22</f>
        <v>0.41199606686332352</v>
      </c>
      <c r="U19" s="86">
        <f t="shared" si="6"/>
        <v>5.1406680448804159E-4</v>
      </c>
      <c r="V19" s="87">
        <f>分析係数表!D22</f>
        <v>8.6529006882989187E-2</v>
      </c>
      <c r="W19" s="88">
        <f t="shared" si="7"/>
        <v>0</v>
      </c>
      <c r="X19" s="76">
        <f>分析係数表!E22</f>
        <v>8.9478859390363819E-2</v>
      </c>
      <c r="Y19" s="89">
        <f t="shared" si="8"/>
        <v>0</v>
      </c>
    </row>
    <row r="20" spans="1:25" x14ac:dyDescent="0.2">
      <c r="A20" s="6" t="s">
        <v>8</v>
      </c>
      <c r="B20" s="5" t="s">
        <v>270</v>
      </c>
      <c r="C20" s="90"/>
      <c r="D20" s="107">
        <f>投入係数表!AN20</f>
        <v>0</v>
      </c>
      <c r="E20" s="110">
        <f t="shared" si="9"/>
        <v>0</v>
      </c>
      <c r="F20" s="85">
        <f>分析係数表!C23</f>
        <v>0</v>
      </c>
      <c r="G20" s="110">
        <f t="shared" si="0"/>
        <v>0</v>
      </c>
      <c r="H20" s="110">
        <v>0</v>
      </c>
      <c r="I20" s="110">
        <f t="shared" si="1"/>
        <v>0</v>
      </c>
      <c r="J20" s="85">
        <f>分析係数表!G23</f>
        <v>0.21571476472560636</v>
      </c>
      <c r="K20" s="111">
        <f t="shared" si="2"/>
        <v>0</v>
      </c>
      <c r="L20" s="79"/>
      <c r="M20" s="80"/>
      <c r="N20" s="81">
        <f>分析係数表!H23</f>
        <v>2.2442910845536666E-5</v>
      </c>
      <c r="O20" s="82">
        <f t="shared" si="3"/>
        <v>1.1476912336404284E-4</v>
      </c>
      <c r="P20" s="76">
        <f>分析係数表!C23</f>
        <v>0</v>
      </c>
      <c r="Q20" s="82">
        <f t="shared" si="4"/>
        <v>0</v>
      </c>
      <c r="R20" s="83">
        <v>0</v>
      </c>
      <c r="S20" s="84">
        <f t="shared" si="5"/>
        <v>0</v>
      </c>
      <c r="T20" s="85">
        <f>分析係数表!F23</f>
        <v>0.43970045825416343</v>
      </c>
      <c r="U20" s="86">
        <f t="shared" si="6"/>
        <v>0</v>
      </c>
      <c r="V20" s="87">
        <f>分析係数表!D23</f>
        <v>2.7830557728847658E-2</v>
      </c>
      <c r="W20" s="88">
        <f t="shared" si="7"/>
        <v>0</v>
      </c>
      <c r="X20" s="76">
        <f>分析係数表!E23</f>
        <v>2.7159941879959765E-2</v>
      </c>
      <c r="Y20" s="89">
        <f t="shared" si="8"/>
        <v>0</v>
      </c>
    </row>
    <row r="21" spans="1:25" x14ac:dyDescent="0.2">
      <c r="A21" s="6" t="s">
        <v>9</v>
      </c>
      <c r="B21" s="5" t="s">
        <v>271</v>
      </c>
      <c r="C21" s="90"/>
      <c r="D21" s="107">
        <f>投入係数表!AN21</f>
        <v>8.7976539589442824E-3</v>
      </c>
      <c r="E21" s="110">
        <f t="shared" si="9"/>
        <v>0.87976539589442826</v>
      </c>
      <c r="F21" s="85">
        <f>分析係数表!C24</f>
        <v>0.4951060358890701</v>
      </c>
      <c r="G21" s="110">
        <f t="shared" si="0"/>
        <v>0.43557715767366878</v>
      </c>
      <c r="H21" s="110">
        <v>0.46383571111117866</v>
      </c>
      <c r="I21" s="110">
        <f t="shared" si="1"/>
        <v>0.46383571111117866</v>
      </c>
      <c r="J21" s="85">
        <f>分析係数表!G24</f>
        <v>0.20816733067729085</v>
      </c>
      <c r="K21" s="111">
        <f t="shared" si="2"/>
        <v>9.655544185481707E-2</v>
      </c>
      <c r="L21" s="79"/>
      <c r="M21" s="80"/>
      <c r="N21" s="81">
        <f>分析係数表!H24</f>
        <v>3.5908657352858665E-4</v>
      </c>
      <c r="O21" s="82">
        <f t="shared" si="3"/>
        <v>1.8363059738246855E-3</v>
      </c>
      <c r="P21" s="76">
        <f>分析係数表!C24</f>
        <v>0.4951060358890701</v>
      </c>
      <c r="Q21" s="82">
        <f t="shared" si="4"/>
        <v>9.0916617137975857E-4</v>
      </c>
      <c r="R21" s="83">
        <v>4.4588988448202999E-3</v>
      </c>
      <c r="S21" s="84">
        <f t="shared" si="5"/>
        <v>0.46829460995599897</v>
      </c>
      <c r="T21" s="85">
        <f>分析係数表!F24</f>
        <v>0.39043824701195218</v>
      </c>
      <c r="U21" s="86">
        <f t="shared" si="6"/>
        <v>0.18284012659636611</v>
      </c>
      <c r="V21" s="87">
        <f>分析係数表!D24</f>
        <v>1.4940239043824702E-2</v>
      </c>
      <c r="W21" s="88">
        <f t="shared" si="7"/>
        <v>0</v>
      </c>
      <c r="X21" s="76">
        <f>分析係数表!E24</f>
        <v>1.0956175298804782E-2</v>
      </c>
      <c r="Y21" s="89">
        <f t="shared" si="8"/>
        <v>0</v>
      </c>
    </row>
    <row r="22" spans="1:25" x14ac:dyDescent="0.2">
      <c r="A22" s="6" t="s">
        <v>10</v>
      </c>
      <c r="B22" s="5" t="s">
        <v>272</v>
      </c>
      <c r="C22" s="90"/>
      <c r="D22" s="107">
        <f>投入係数表!AN22</f>
        <v>7.331378299120235E-3</v>
      </c>
      <c r="E22" s="110">
        <f t="shared" si="9"/>
        <v>0.73313782991202348</v>
      </c>
      <c r="F22" s="85">
        <f>分析係数表!C25</f>
        <v>2.1697016660209179E-2</v>
      </c>
      <c r="G22" s="110">
        <f t="shared" si="0"/>
        <v>1.5906903709830778E-2</v>
      </c>
      <c r="H22" s="110">
        <v>2.1826214072256506E-2</v>
      </c>
      <c r="I22" s="110">
        <f t="shared" si="1"/>
        <v>2.1826214072256506E-2</v>
      </c>
      <c r="J22" s="85">
        <f>分析係数表!G25</f>
        <v>0.19533527696793002</v>
      </c>
      <c r="K22" s="111">
        <f t="shared" si="2"/>
        <v>4.2634295709655561E-3</v>
      </c>
      <c r="L22" s="79"/>
      <c r="M22" s="80"/>
      <c r="N22" s="81">
        <f>分析係数表!H25</f>
        <v>5.2740840487011166E-4</v>
      </c>
      <c r="O22" s="82">
        <f t="shared" si="3"/>
        <v>2.6970743990550067E-3</v>
      </c>
      <c r="P22" s="76">
        <f>分析係数表!C25</f>
        <v>2.1697016660209179E-2</v>
      </c>
      <c r="Q22" s="82">
        <f t="shared" si="4"/>
        <v>5.8518468170120142E-5</v>
      </c>
      <c r="R22" s="83">
        <v>4.7044245767257069E-4</v>
      </c>
      <c r="S22" s="84">
        <f t="shared" si="5"/>
        <v>2.2296656529929078E-2</v>
      </c>
      <c r="T22" s="85">
        <f>分析係数表!F25</f>
        <v>0.34839650145772594</v>
      </c>
      <c r="U22" s="86">
        <f t="shared" si="6"/>
        <v>7.7680771292318509E-3</v>
      </c>
      <c r="V22" s="87">
        <f>分析係数表!D25</f>
        <v>0.22157434402332363</v>
      </c>
      <c r="W22" s="88">
        <f t="shared" si="7"/>
        <v>0</v>
      </c>
      <c r="X22" s="76">
        <f>分析係数表!E25</f>
        <v>0.11661807580174927</v>
      </c>
      <c r="Y22" s="89">
        <f t="shared" si="8"/>
        <v>0</v>
      </c>
    </row>
    <row r="23" spans="1:25" x14ac:dyDescent="0.2">
      <c r="A23" s="6" t="s">
        <v>11</v>
      </c>
      <c r="B23" s="5" t="s">
        <v>35</v>
      </c>
      <c r="C23" s="90"/>
      <c r="D23" s="107">
        <f>投入係数表!AN23</f>
        <v>0</v>
      </c>
      <c r="E23" s="110">
        <f t="shared" si="9"/>
        <v>0</v>
      </c>
      <c r="F23" s="85">
        <f>分析係数表!C26</f>
        <v>0.4020083102493075</v>
      </c>
      <c r="G23" s="110">
        <f t="shared" si="0"/>
        <v>0</v>
      </c>
      <c r="H23" s="110">
        <v>2.2227900550615329E-2</v>
      </c>
      <c r="I23" s="110">
        <f t="shared" si="1"/>
        <v>2.2227900550615329E-2</v>
      </c>
      <c r="J23" s="85">
        <f>分析係数表!G26</f>
        <v>0.19660602354380063</v>
      </c>
      <c r="K23" s="111">
        <f t="shared" si="2"/>
        <v>4.3701391389835368E-3</v>
      </c>
      <c r="L23" s="79"/>
      <c r="M23" s="80"/>
      <c r="N23" s="81">
        <f>分析係数表!H26</f>
        <v>1.0985804858890199E-2</v>
      </c>
      <c r="O23" s="82">
        <f t="shared" si="3"/>
        <v>5.6179485886698972E-2</v>
      </c>
      <c r="P23" s="76">
        <f>分析係数表!C26</f>
        <v>0.4020083102493075</v>
      </c>
      <c r="Q23" s="82">
        <f t="shared" si="4"/>
        <v>2.2584620191986673E-2</v>
      </c>
      <c r="R23" s="83">
        <v>2.4992511158790413E-2</v>
      </c>
      <c r="S23" s="84">
        <f t="shared" si="5"/>
        <v>4.7220411709405746E-2</v>
      </c>
      <c r="T23" s="85">
        <f>分析係数表!F26</f>
        <v>0.33374101819293683</v>
      </c>
      <c r="U23" s="86">
        <f t="shared" si="6"/>
        <v>1.5759388283386751E-2</v>
      </c>
      <c r="V23" s="87">
        <f>分析係数表!D26</f>
        <v>1.513530041278092E-2</v>
      </c>
      <c r="W23" s="88">
        <f t="shared" si="7"/>
        <v>0</v>
      </c>
      <c r="X23" s="76">
        <f>分析係数表!E26</f>
        <v>1.5288182235132243E-2</v>
      </c>
      <c r="Y23" s="89">
        <f t="shared" si="8"/>
        <v>0</v>
      </c>
    </row>
    <row r="24" spans="1:25" x14ac:dyDescent="0.2">
      <c r="A24" s="6" t="s">
        <v>12</v>
      </c>
      <c r="B24" s="5" t="s">
        <v>366</v>
      </c>
      <c r="C24" s="90"/>
      <c r="D24" s="107">
        <f>投入係数表!AN24</f>
        <v>0</v>
      </c>
      <c r="E24" s="110">
        <f t="shared" si="9"/>
        <v>0</v>
      </c>
      <c r="F24" s="85">
        <f>分析係数表!C27</f>
        <v>0.43829355002539361</v>
      </c>
      <c r="G24" s="110">
        <f t="shared" si="0"/>
        <v>0</v>
      </c>
      <c r="H24" s="110">
        <v>1.6470346581061916E-3</v>
      </c>
      <c r="I24" s="110">
        <f t="shared" si="1"/>
        <v>1.6470346581061916E-3</v>
      </c>
      <c r="J24" s="85">
        <f>分析係数表!G27</f>
        <v>0.17011899515204937</v>
      </c>
      <c r="K24" s="111">
        <f t="shared" si="2"/>
        <v>2.8019188101762452E-4</v>
      </c>
      <c r="L24" s="79"/>
      <c r="M24" s="80"/>
      <c r="N24" s="81">
        <f>分析係数表!H27</f>
        <v>1.1098019413117881E-2</v>
      </c>
      <c r="O24" s="82">
        <f t="shared" si="3"/>
        <v>5.6753331503519182E-2</v>
      </c>
      <c r="P24" s="76">
        <f>分析係数表!C27</f>
        <v>0.43829355002539361</v>
      </c>
      <c r="Q24" s="82">
        <f t="shared" si="4"/>
        <v>2.487461914044543E-2</v>
      </c>
      <c r="R24" s="83">
        <v>2.5454979770756201E-2</v>
      </c>
      <c r="S24" s="84">
        <f t="shared" si="5"/>
        <v>2.7102014428862394E-2</v>
      </c>
      <c r="T24" s="85">
        <f>分析係数表!F27</f>
        <v>0.31996474217717058</v>
      </c>
      <c r="U24" s="86">
        <f t="shared" si="6"/>
        <v>8.6716890592129121E-3</v>
      </c>
      <c r="V24" s="87">
        <f>分析係数表!D27</f>
        <v>4.2309387395328336E-2</v>
      </c>
      <c r="W24" s="88">
        <f t="shared" si="7"/>
        <v>0</v>
      </c>
      <c r="X24" s="76">
        <f>分析係数表!E27</f>
        <v>4.9360951961216398E-2</v>
      </c>
      <c r="Y24" s="89">
        <f t="shared" si="8"/>
        <v>0</v>
      </c>
    </row>
    <row r="25" spans="1:25" x14ac:dyDescent="0.2">
      <c r="A25" s="6" t="s">
        <v>13</v>
      </c>
      <c r="B25" s="5" t="s">
        <v>192</v>
      </c>
      <c r="C25" s="90"/>
      <c r="D25" s="107">
        <f>投入係数表!AN25</f>
        <v>0</v>
      </c>
      <c r="E25" s="110">
        <f t="shared" si="9"/>
        <v>0</v>
      </c>
      <c r="F25" s="85">
        <f>分析係数表!C28</f>
        <v>5.3001622498647927E-2</v>
      </c>
      <c r="G25" s="110">
        <f t="shared" si="0"/>
        <v>0</v>
      </c>
      <c r="H25" s="110">
        <v>1.1369031352181523E-3</v>
      </c>
      <c r="I25" s="110">
        <f t="shared" si="1"/>
        <v>1.1369031352181523E-3</v>
      </c>
      <c r="J25" s="85">
        <f>分析係数表!G28</f>
        <v>0.12481857764876633</v>
      </c>
      <c r="K25" s="111">
        <f t="shared" si="2"/>
        <v>1.4190663226235284E-4</v>
      </c>
      <c r="L25" s="79"/>
      <c r="M25" s="80"/>
      <c r="N25" s="81">
        <f>分析係数表!H28</f>
        <v>2.0793356898389723E-2</v>
      </c>
      <c r="O25" s="82">
        <f t="shared" si="3"/>
        <v>0.1063335927967857</v>
      </c>
      <c r="P25" s="76">
        <f>分析係数表!C28</f>
        <v>5.3001622498647927E-2</v>
      </c>
      <c r="Q25" s="82">
        <f t="shared" si="4"/>
        <v>5.6358529443401835E-3</v>
      </c>
      <c r="R25" s="83">
        <v>6.1025741622922017E-3</v>
      </c>
      <c r="S25" s="84">
        <f t="shared" si="5"/>
        <v>7.2394772975103543E-3</v>
      </c>
      <c r="T25" s="85">
        <f>分析係数表!F28</f>
        <v>0.21335268505079827</v>
      </c>
      <c r="U25" s="86">
        <f t="shared" si="6"/>
        <v>1.5445619197881307E-3</v>
      </c>
      <c r="V25" s="87">
        <f>分析係数表!D28</f>
        <v>0.1204644412191582</v>
      </c>
      <c r="W25" s="88">
        <f t="shared" si="7"/>
        <v>0</v>
      </c>
      <c r="X25" s="76">
        <f>分析係数表!E28</f>
        <v>0.11683599419448476</v>
      </c>
      <c r="Y25" s="89">
        <f t="shared" si="8"/>
        <v>0</v>
      </c>
    </row>
    <row r="26" spans="1:25" x14ac:dyDescent="0.2">
      <c r="A26" s="6" t="s">
        <v>14</v>
      </c>
      <c r="B26" s="5" t="s">
        <v>50</v>
      </c>
      <c r="C26" s="90"/>
      <c r="D26" s="107">
        <f>投入係数表!AN26</f>
        <v>0.18621700879765396</v>
      </c>
      <c r="E26" s="110">
        <f t="shared" si="9"/>
        <v>18.621700879765395</v>
      </c>
      <c r="F26" s="85">
        <f>分析係数表!C29</f>
        <v>0.65190409026798313</v>
      </c>
      <c r="G26" s="110">
        <f t="shared" si="0"/>
        <v>12.139562971265962</v>
      </c>
      <c r="H26" s="110">
        <v>12.646669867388015</v>
      </c>
      <c r="I26" s="110">
        <f t="shared" si="1"/>
        <v>12.646669867388015</v>
      </c>
      <c r="J26" s="85">
        <f>分析係数表!G29</f>
        <v>0.25912644337660473</v>
      </c>
      <c r="K26" s="111">
        <f t="shared" si="2"/>
        <v>3.2770865832943339</v>
      </c>
      <c r="L26" s="79"/>
      <c r="M26" s="80"/>
      <c r="N26" s="81">
        <f>分析係数表!H29</f>
        <v>1.0054424058800426E-2</v>
      </c>
      <c r="O26" s="82">
        <f t="shared" si="3"/>
        <v>5.1416567267091186E-2</v>
      </c>
      <c r="P26" s="76">
        <f>分析係数表!C29</f>
        <v>0.65190409026798313</v>
      </c>
      <c r="Q26" s="82">
        <f t="shared" si="4"/>
        <v>3.3518670508955642E-2</v>
      </c>
      <c r="R26" s="83">
        <v>5.714965719269776E-2</v>
      </c>
      <c r="S26" s="84">
        <f t="shared" si="5"/>
        <v>12.703819524580712</v>
      </c>
      <c r="T26" s="85">
        <f>分析係数表!F29</f>
        <v>0.37595926271247221</v>
      </c>
      <c r="U26" s="86">
        <f t="shared" si="6"/>
        <v>4.7761186220936738</v>
      </c>
      <c r="V26" s="87">
        <f>分析係数表!D29</f>
        <v>5.8165387649716703E-2</v>
      </c>
      <c r="W26" s="88">
        <f t="shared" si="7"/>
        <v>1</v>
      </c>
      <c r="X26" s="76">
        <f>分析係数表!E29</f>
        <v>4.2817184250161372E-2</v>
      </c>
      <c r="Y26" s="89">
        <f t="shared" si="8"/>
        <v>1</v>
      </c>
    </row>
    <row r="27" spans="1:25" x14ac:dyDescent="0.2">
      <c r="A27" s="6" t="s">
        <v>15</v>
      </c>
      <c r="B27" s="5" t="s">
        <v>36</v>
      </c>
      <c r="C27" s="90"/>
      <c r="D27" s="107">
        <f>投入係数表!AN27</f>
        <v>0</v>
      </c>
      <c r="E27" s="110">
        <f t="shared" si="9"/>
        <v>0</v>
      </c>
      <c r="F27" s="85">
        <f>分析係数表!C30</f>
        <v>1</v>
      </c>
      <c r="G27" s="110">
        <f t="shared" si="0"/>
        <v>0</v>
      </c>
      <c r="H27" s="110">
        <v>7.4432301072827278E-2</v>
      </c>
      <c r="I27" s="110">
        <f t="shared" si="1"/>
        <v>7.4432301072827278E-2</v>
      </c>
      <c r="J27" s="85">
        <f>分析係数表!G30</f>
        <v>0.34475873544093177</v>
      </c>
      <c r="K27" s="111">
        <f t="shared" si="2"/>
        <v>2.5661185993826642E-2</v>
      </c>
      <c r="L27" s="79"/>
      <c r="M27" s="80"/>
      <c r="N27" s="81">
        <f>分析係数表!H30</f>
        <v>0</v>
      </c>
      <c r="O27" s="82">
        <f t="shared" si="3"/>
        <v>0</v>
      </c>
      <c r="P27" s="76">
        <f>分析係数表!C30</f>
        <v>1</v>
      </c>
      <c r="Q27" s="82">
        <f t="shared" si="4"/>
        <v>0</v>
      </c>
      <c r="R27" s="83">
        <v>1.2596796853981925E-2</v>
      </c>
      <c r="S27" s="84">
        <f t="shared" si="5"/>
        <v>8.7029097926809199E-2</v>
      </c>
      <c r="T27" s="85">
        <f>分析係数表!F30</f>
        <v>0.43948973932334995</v>
      </c>
      <c r="U27" s="86">
        <f t="shared" si="6"/>
        <v>3.8248395561399667E-2</v>
      </c>
      <c r="V27" s="87">
        <f>分析係数表!D30</f>
        <v>0.13666112035496394</v>
      </c>
      <c r="W27" s="88">
        <f t="shared" si="7"/>
        <v>0</v>
      </c>
      <c r="X27" s="76">
        <f>分析係数表!E30</f>
        <v>8.1752634498058793E-2</v>
      </c>
      <c r="Y27" s="89">
        <f t="shared" si="8"/>
        <v>0</v>
      </c>
    </row>
    <row r="28" spans="1:25" x14ac:dyDescent="0.2">
      <c r="A28" s="6" t="s">
        <v>16</v>
      </c>
      <c r="B28" s="5" t="s">
        <v>193</v>
      </c>
      <c r="C28" s="90"/>
      <c r="D28" s="107">
        <f>投入係数表!AN28</f>
        <v>0</v>
      </c>
      <c r="E28" s="110">
        <f t="shared" si="9"/>
        <v>0</v>
      </c>
      <c r="F28" s="85">
        <f>分析係数表!C31</f>
        <v>0.24163027656477443</v>
      </c>
      <c r="G28" s="110">
        <f t="shared" si="0"/>
        <v>0</v>
      </c>
      <c r="H28" s="110">
        <v>0.15594063699614449</v>
      </c>
      <c r="I28" s="110">
        <f t="shared" si="1"/>
        <v>0.15594063699614449</v>
      </c>
      <c r="J28" s="85">
        <f>分析係数表!G31</f>
        <v>7.02247191011236E-2</v>
      </c>
      <c r="K28" s="111">
        <f t="shared" si="2"/>
        <v>1.095088742950453E-2</v>
      </c>
      <c r="L28" s="79"/>
      <c r="M28" s="80"/>
      <c r="N28" s="81">
        <f>分析係数表!H31</f>
        <v>2.3138641081748304E-2</v>
      </c>
      <c r="O28" s="82">
        <f t="shared" si="3"/>
        <v>0.11832696618832818</v>
      </c>
      <c r="P28" s="76">
        <f>分析係数表!C31</f>
        <v>0.24163027656477443</v>
      </c>
      <c r="Q28" s="82">
        <f t="shared" si="4"/>
        <v>2.8591377565156451E-2</v>
      </c>
      <c r="R28" s="83">
        <v>3.7810917769582661E-2</v>
      </c>
      <c r="S28" s="84">
        <f t="shared" si="5"/>
        <v>0.19375155476572714</v>
      </c>
      <c r="T28" s="85">
        <f>分析係数表!F31</f>
        <v>0.24349497338852749</v>
      </c>
      <c r="U28" s="86">
        <f t="shared" si="6"/>
        <v>4.7177529671666558E-2</v>
      </c>
      <c r="V28" s="87">
        <f>分析係数表!D31</f>
        <v>2.9568302779420464E-4</v>
      </c>
      <c r="W28" s="88">
        <f t="shared" si="7"/>
        <v>0</v>
      </c>
      <c r="X28" s="76">
        <f>分析係数表!E31</f>
        <v>2.9568302779420464E-4</v>
      </c>
      <c r="Y28" s="89">
        <f t="shared" si="8"/>
        <v>0</v>
      </c>
    </row>
    <row r="29" spans="1:25" x14ac:dyDescent="0.2">
      <c r="A29" s="6" t="s">
        <v>17</v>
      </c>
      <c r="B29" s="5" t="s">
        <v>273</v>
      </c>
      <c r="C29" s="90"/>
      <c r="D29" s="107">
        <f>投入係数表!AN29</f>
        <v>0</v>
      </c>
      <c r="E29" s="110">
        <f t="shared" si="9"/>
        <v>0</v>
      </c>
      <c r="F29" s="85">
        <f>分析係数表!C32</f>
        <v>0.66123499142367059</v>
      </c>
      <c r="G29" s="110">
        <f t="shared" si="0"/>
        <v>0</v>
      </c>
      <c r="H29" s="110">
        <v>3.1930778024867455E-2</v>
      </c>
      <c r="I29" s="110">
        <f t="shared" si="1"/>
        <v>3.1930778024867455E-2</v>
      </c>
      <c r="J29" s="85">
        <f>分析係数表!G32</f>
        <v>0.1404639175257732</v>
      </c>
      <c r="K29" s="111">
        <f t="shared" si="2"/>
        <v>4.4851221710187532E-3</v>
      </c>
      <c r="L29" s="79"/>
      <c r="M29" s="80"/>
      <c r="N29" s="81">
        <f>分析係数表!H32</f>
        <v>6.5982157885877794E-3</v>
      </c>
      <c r="O29" s="82">
        <f t="shared" si="3"/>
        <v>3.374212226902859E-2</v>
      </c>
      <c r="P29" s="76">
        <f>分析係数表!C32</f>
        <v>0.66123499142367059</v>
      </c>
      <c r="Q29" s="82">
        <f t="shared" si="4"/>
        <v>2.2311471929177564E-2</v>
      </c>
      <c r="R29" s="83">
        <v>2.9352967626387443E-2</v>
      </c>
      <c r="S29" s="84">
        <f t="shared" si="5"/>
        <v>6.1283745651254898E-2</v>
      </c>
      <c r="T29" s="85">
        <f>分析係数表!F32</f>
        <v>0.47938144329896909</v>
      </c>
      <c r="U29" s="86">
        <f t="shared" si="6"/>
        <v>2.9378290441065495E-2</v>
      </c>
      <c r="V29" s="87">
        <f>分析係数表!D32</f>
        <v>7.7319587628865982E-3</v>
      </c>
      <c r="W29" s="88">
        <f t="shared" si="7"/>
        <v>0</v>
      </c>
      <c r="X29" s="76">
        <f>分析係数表!E32</f>
        <v>1.1597938144329897E-2</v>
      </c>
      <c r="Y29" s="89">
        <f t="shared" si="8"/>
        <v>0</v>
      </c>
    </row>
    <row r="30" spans="1:25" x14ac:dyDescent="0.2">
      <c r="A30" s="6" t="s">
        <v>18</v>
      </c>
      <c r="B30" s="5" t="s">
        <v>274</v>
      </c>
      <c r="C30" s="90"/>
      <c r="D30" s="107">
        <f>投入係数表!AN30</f>
        <v>0</v>
      </c>
      <c r="E30" s="110">
        <f t="shared" si="9"/>
        <v>0</v>
      </c>
      <c r="F30" s="85">
        <f>分析係数表!C33</f>
        <v>1</v>
      </c>
      <c r="G30" s="110">
        <f t="shared" si="0"/>
        <v>0</v>
      </c>
      <c r="H30" s="110">
        <v>2.8294342986864552E-2</v>
      </c>
      <c r="I30" s="110">
        <f t="shared" si="1"/>
        <v>2.8294342986864552E-2</v>
      </c>
      <c r="J30" s="85">
        <f>分析係数表!G33</f>
        <v>0.50865580448065173</v>
      </c>
      <c r="K30" s="111">
        <f t="shared" si="2"/>
        <v>1.4392081794235075E-2</v>
      </c>
      <c r="L30" s="79"/>
      <c r="M30" s="80"/>
      <c r="N30" s="81">
        <f>分析係数表!H33</f>
        <v>9.7626662178084496E-4</v>
      </c>
      <c r="O30" s="82">
        <f t="shared" si="3"/>
        <v>4.9924568663358634E-3</v>
      </c>
      <c r="P30" s="76">
        <f>分析係数表!C33</f>
        <v>1</v>
      </c>
      <c r="Q30" s="82">
        <f t="shared" si="4"/>
        <v>4.9924568663358634E-3</v>
      </c>
      <c r="R30" s="83">
        <v>1.8915591712198705E-2</v>
      </c>
      <c r="S30" s="84">
        <f t="shared" si="5"/>
        <v>4.7209934699063261E-2</v>
      </c>
      <c r="T30" s="85">
        <f>分析係数表!F33</f>
        <v>0.64307535641547864</v>
      </c>
      <c r="U30" s="86">
        <f t="shared" si="6"/>
        <v>3.0359545582951578E-2</v>
      </c>
      <c r="V30" s="87">
        <f>分析係数表!D33</f>
        <v>3.4623217922606926E-2</v>
      </c>
      <c r="W30" s="88">
        <f t="shared" si="7"/>
        <v>0</v>
      </c>
      <c r="X30" s="76">
        <f>分析係数表!E33</f>
        <v>3.0549898167006109E-2</v>
      </c>
      <c r="Y30" s="89">
        <f t="shared" si="8"/>
        <v>0</v>
      </c>
    </row>
    <row r="31" spans="1:25" x14ac:dyDescent="0.2">
      <c r="A31" s="6" t="s">
        <v>19</v>
      </c>
      <c r="B31" s="5" t="s">
        <v>275</v>
      </c>
      <c r="C31" s="90"/>
      <c r="D31" s="107">
        <f>投入係数表!AN31</f>
        <v>9.2375366568914957E-2</v>
      </c>
      <c r="E31" s="110">
        <f t="shared" si="9"/>
        <v>9.2375366568914963</v>
      </c>
      <c r="F31" s="85">
        <f>分析係数表!C34</f>
        <v>0.39190090916673614</v>
      </c>
      <c r="G31" s="110">
        <f t="shared" si="0"/>
        <v>3.6201990142968299</v>
      </c>
      <c r="H31" s="110">
        <v>4.2408968895053336</v>
      </c>
      <c r="I31" s="110">
        <f t="shared" si="1"/>
        <v>4.2408968895053336</v>
      </c>
      <c r="J31" s="85">
        <f>分析係数表!G34</f>
        <v>0.42497247587591475</v>
      </c>
      <c r="K31" s="111">
        <f t="shared" si="2"/>
        <v>1.8022644510675472</v>
      </c>
      <c r="L31" s="79"/>
      <c r="M31" s="80"/>
      <c r="N31" s="81">
        <f>分析係数表!H34</f>
        <v>0.16350782696515739</v>
      </c>
      <c r="O31" s="82">
        <f t="shared" si="3"/>
        <v>0.83615044826873419</v>
      </c>
      <c r="P31" s="76">
        <f>分析係数表!C34</f>
        <v>0.39190090916673614</v>
      </c>
      <c r="Q31" s="82">
        <f t="shared" si="4"/>
        <v>0.32768812087669091</v>
      </c>
      <c r="R31" s="83">
        <v>0.36309692271449007</v>
      </c>
      <c r="S31" s="84">
        <f t="shared" si="5"/>
        <v>4.6039938122198238</v>
      </c>
      <c r="T31" s="85">
        <f>分析係数表!F34</f>
        <v>0.69697558448287023</v>
      </c>
      <c r="U31" s="86">
        <f t="shared" si="6"/>
        <v>3.2088712782274298</v>
      </c>
      <c r="V31" s="87">
        <f>分析係数表!D34</f>
        <v>0.24415517129719577</v>
      </c>
      <c r="W31" s="88">
        <f t="shared" si="7"/>
        <v>1</v>
      </c>
      <c r="X31" s="76">
        <f>分析係数表!E34</f>
        <v>0.16831811411178033</v>
      </c>
      <c r="Y31" s="89">
        <f t="shared" si="8"/>
        <v>1</v>
      </c>
    </row>
    <row r="32" spans="1:25" x14ac:dyDescent="0.2">
      <c r="A32" s="6" t="s">
        <v>20</v>
      </c>
      <c r="B32" s="5" t="s">
        <v>37</v>
      </c>
      <c r="C32" s="90"/>
      <c r="D32" s="107">
        <f>投入係数表!AN32</f>
        <v>0</v>
      </c>
      <c r="E32" s="110">
        <f t="shared" si="9"/>
        <v>0</v>
      </c>
      <c r="F32" s="85">
        <f>分析係数表!C35</f>
        <v>0.83185840707964598</v>
      </c>
      <c r="G32" s="110">
        <f t="shared" si="0"/>
        <v>0</v>
      </c>
      <c r="H32" s="110">
        <v>0.39340951493016174</v>
      </c>
      <c r="I32" s="110">
        <f t="shared" si="1"/>
        <v>0.39340951493016174</v>
      </c>
      <c r="J32" s="85">
        <f>分析係数表!G35</f>
        <v>0.3136968085106383</v>
      </c>
      <c r="K32" s="111">
        <f t="shared" si="2"/>
        <v>0.12341130927131005</v>
      </c>
      <c r="L32" s="79"/>
      <c r="M32" s="80"/>
      <c r="N32" s="81">
        <f>分析係数表!H35</f>
        <v>6.1560904449307077E-2</v>
      </c>
      <c r="O32" s="82">
        <f t="shared" si="3"/>
        <v>0.31481170538756953</v>
      </c>
      <c r="P32" s="76">
        <f>分析係数表!C35</f>
        <v>0.83185840707964598</v>
      </c>
      <c r="Q32" s="82">
        <f t="shared" si="4"/>
        <v>0.26187876377373037</v>
      </c>
      <c r="R32" s="83">
        <v>0.32426659509785583</v>
      </c>
      <c r="S32" s="84">
        <f t="shared" si="5"/>
        <v>0.71767611002801757</v>
      </c>
      <c r="T32" s="85">
        <f>分析係数表!F35</f>
        <v>0.6388297872340426</v>
      </c>
      <c r="U32" s="86">
        <f t="shared" si="6"/>
        <v>0.45847287667215381</v>
      </c>
      <c r="V32" s="87">
        <f>分析係数表!D35</f>
        <v>5.8377659574468083E-2</v>
      </c>
      <c r="W32" s="88">
        <f t="shared" si="7"/>
        <v>0</v>
      </c>
      <c r="X32" s="76">
        <f>分析係数表!E35</f>
        <v>5.1994680851063832E-2</v>
      </c>
      <c r="Y32" s="89">
        <f t="shared" si="8"/>
        <v>0</v>
      </c>
    </row>
    <row r="33" spans="1:25" x14ac:dyDescent="0.2">
      <c r="A33" s="6" t="s">
        <v>21</v>
      </c>
      <c r="B33" s="5" t="s">
        <v>38</v>
      </c>
      <c r="C33" s="90"/>
      <c r="D33" s="107">
        <f>投入係数表!AN33</f>
        <v>0</v>
      </c>
      <c r="E33" s="110">
        <f t="shared" si="9"/>
        <v>0</v>
      </c>
      <c r="F33" s="85">
        <f>分析係数表!C36</f>
        <v>0.68845717526942707</v>
      </c>
      <c r="G33" s="110">
        <f t="shared" si="0"/>
        <v>0</v>
      </c>
      <c r="H33" s="110">
        <v>0.14776308936015214</v>
      </c>
      <c r="I33" s="110">
        <f t="shared" si="1"/>
        <v>0.14776308936015214</v>
      </c>
      <c r="J33" s="85">
        <f>分析係数表!G36</f>
        <v>1.8590797041906328E-2</v>
      </c>
      <c r="K33" s="111">
        <f t="shared" si="2"/>
        <v>2.747033604579657E-3</v>
      </c>
      <c r="L33" s="79"/>
      <c r="M33" s="80"/>
      <c r="N33" s="81">
        <f>分析係数表!H36</f>
        <v>0.13660999831678169</v>
      </c>
      <c r="O33" s="82">
        <f t="shared" si="3"/>
        <v>0.6985996539169288</v>
      </c>
      <c r="P33" s="76">
        <f>分析係数表!C36</f>
        <v>0.68845717526942707</v>
      </c>
      <c r="Q33" s="82">
        <f t="shared" si="4"/>
        <v>0.48095594437984812</v>
      </c>
      <c r="R33" s="83">
        <v>0.51070239882661017</v>
      </c>
      <c r="S33" s="84">
        <f t="shared" si="5"/>
        <v>0.65846548818676232</v>
      </c>
      <c r="T33" s="85">
        <f>分析係数表!F36</f>
        <v>0.88331963845521777</v>
      </c>
      <c r="U33" s="86">
        <f t="shared" si="6"/>
        <v>0.58163549696036931</v>
      </c>
      <c r="V33" s="87">
        <f>分析係数表!D36</f>
        <v>1.4071487263763352E-2</v>
      </c>
      <c r="W33" s="88">
        <f t="shared" si="7"/>
        <v>0</v>
      </c>
      <c r="X33" s="76">
        <f>分析係数表!E36</f>
        <v>2.8759244042728021E-3</v>
      </c>
      <c r="Y33" s="89">
        <f t="shared" si="8"/>
        <v>0</v>
      </c>
    </row>
    <row r="34" spans="1:25" x14ac:dyDescent="0.2">
      <c r="A34" s="6" t="s">
        <v>22</v>
      </c>
      <c r="B34" s="5" t="s">
        <v>378</v>
      </c>
      <c r="C34" s="90"/>
      <c r="D34" s="107">
        <f>投入係数表!AN34</f>
        <v>5.4252199413489736E-2</v>
      </c>
      <c r="E34" s="110">
        <f t="shared" si="9"/>
        <v>5.4252199413489732</v>
      </c>
      <c r="F34" s="85">
        <f>分析係数表!C37</f>
        <v>0.39828932688731866</v>
      </c>
      <c r="G34" s="110">
        <f t="shared" si="0"/>
        <v>2.1608071986555411</v>
      </c>
      <c r="H34" s="110">
        <v>3.0468226001844356</v>
      </c>
      <c r="I34" s="110">
        <f t="shared" si="1"/>
        <v>3.0468226001844356</v>
      </c>
      <c r="J34" s="85">
        <f>分析係数表!G37</f>
        <v>0.48125081095108341</v>
      </c>
      <c r="K34" s="111">
        <f t="shared" si="2"/>
        <v>1.4662858471628482</v>
      </c>
      <c r="L34" s="79"/>
      <c r="M34" s="80"/>
      <c r="N34" s="81">
        <f>分析係数表!H37</f>
        <v>4.901531728665208E-2</v>
      </c>
      <c r="O34" s="82">
        <f t="shared" si="3"/>
        <v>0.25065576542706958</v>
      </c>
      <c r="P34" s="76">
        <f>分析係数表!C37</f>
        <v>0.39828932688731866</v>
      </c>
      <c r="Q34" s="82">
        <f t="shared" si="4"/>
        <v>9.9833516092373176E-2</v>
      </c>
      <c r="R34" s="83">
        <v>0.13146583617028781</v>
      </c>
      <c r="S34" s="84">
        <f t="shared" si="5"/>
        <v>3.1782884363547232</v>
      </c>
      <c r="T34" s="85">
        <f>分析係数表!F37</f>
        <v>0.71272868820552748</v>
      </c>
      <c r="U34" s="86">
        <f t="shared" si="6"/>
        <v>2.2652573479818989</v>
      </c>
      <c r="V34" s="87">
        <f>分析係数表!D37</f>
        <v>0.1296224211755547</v>
      </c>
      <c r="W34" s="88">
        <f t="shared" si="7"/>
        <v>0</v>
      </c>
      <c r="X34" s="76">
        <f>分析係数表!E37</f>
        <v>0.11794472557415336</v>
      </c>
      <c r="Y34" s="89">
        <f t="shared" si="8"/>
        <v>0</v>
      </c>
    </row>
    <row r="35" spans="1:25" x14ac:dyDescent="0.2">
      <c r="A35" s="6" t="s">
        <v>23</v>
      </c>
      <c r="B35" s="5" t="s">
        <v>194</v>
      </c>
      <c r="C35" s="90"/>
      <c r="D35" s="107">
        <f>投入係数表!AN35</f>
        <v>0</v>
      </c>
      <c r="E35" s="110">
        <f t="shared" si="9"/>
        <v>0</v>
      </c>
      <c r="F35" s="85">
        <f>分析係数表!C38</f>
        <v>3.6824877250409171E-2</v>
      </c>
      <c r="G35" s="110">
        <f t="shared" si="0"/>
        <v>0</v>
      </c>
      <c r="H35" s="110">
        <v>1.3085831829409098E-2</v>
      </c>
      <c r="I35" s="110">
        <f t="shared" si="1"/>
        <v>1.3085831829409098E-2</v>
      </c>
      <c r="J35" s="85">
        <f>分析係数表!G38</f>
        <v>0.29439252336448596</v>
      </c>
      <c r="K35" s="111">
        <f t="shared" si="2"/>
        <v>3.8523710525830519E-3</v>
      </c>
      <c r="L35" s="79"/>
      <c r="M35" s="80"/>
      <c r="N35" s="81">
        <f>分析係数表!H38</f>
        <v>4.3572911406609439E-2</v>
      </c>
      <c r="O35" s="82">
        <f t="shared" si="3"/>
        <v>0.22282425301128919</v>
      </c>
      <c r="P35" s="76">
        <f>分析係数表!C38</f>
        <v>3.6824877250409171E-2</v>
      </c>
      <c r="Q35" s="82">
        <f t="shared" si="4"/>
        <v>8.2054757655548403E-3</v>
      </c>
      <c r="R35" s="83">
        <v>1.1239360751392737E-2</v>
      </c>
      <c r="S35" s="84">
        <f t="shared" si="5"/>
        <v>2.4325192580801833E-2</v>
      </c>
      <c r="T35" s="85">
        <f>分析係数表!F38</f>
        <v>0.48598130841121495</v>
      </c>
      <c r="U35" s="86">
        <f t="shared" si="6"/>
        <v>1.1821588917772853E-2</v>
      </c>
      <c r="V35" s="87">
        <f>分析係数表!D38</f>
        <v>0.13551401869158877</v>
      </c>
      <c r="W35" s="88">
        <f t="shared" si="7"/>
        <v>0</v>
      </c>
      <c r="X35" s="76">
        <f>分析係数表!E38</f>
        <v>0.13317757009345793</v>
      </c>
      <c r="Y35" s="89">
        <f t="shared" si="8"/>
        <v>0</v>
      </c>
    </row>
    <row r="36" spans="1:25" x14ac:dyDescent="0.2">
      <c r="A36" s="6" t="s">
        <v>24</v>
      </c>
      <c r="B36" s="5" t="s">
        <v>39</v>
      </c>
      <c r="C36" s="90"/>
      <c r="D36" s="107">
        <f>投入係数表!AN36</f>
        <v>0</v>
      </c>
      <c r="E36" s="110">
        <f t="shared" si="9"/>
        <v>0</v>
      </c>
      <c r="F36" s="85">
        <f>分析係数表!C39</f>
        <v>1</v>
      </c>
      <c r="G36" s="110">
        <f t="shared" si="0"/>
        <v>0</v>
      </c>
      <c r="H36" s="110">
        <v>5.7110696915970281E-2</v>
      </c>
      <c r="I36" s="110">
        <f t="shared" si="1"/>
        <v>5.7110696915970281E-2</v>
      </c>
      <c r="J36" s="85">
        <f>分析係数表!G39</f>
        <v>0.34897511924713165</v>
      </c>
      <c r="K36" s="111">
        <f t="shared" si="2"/>
        <v>1.9930212266537524E-2</v>
      </c>
      <c r="L36" s="79"/>
      <c r="M36" s="80"/>
      <c r="N36" s="81">
        <f>分析係数表!H39</f>
        <v>3.8938450317006117E-3</v>
      </c>
      <c r="O36" s="82">
        <f t="shared" si="3"/>
        <v>1.9912442903661433E-2</v>
      </c>
      <c r="P36" s="76">
        <f>分析係数表!C39</f>
        <v>1</v>
      </c>
      <c r="Q36" s="82">
        <f t="shared" si="4"/>
        <v>1.9912442903661433E-2</v>
      </c>
      <c r="R36" s="83">
        <v>7.822724600606859E-2</v>
      </c>
      <c r="S36" s="84">
        <f t="shared" si="5"/>
        <v>0.13533794292203888</v>
      </c>
      <c r="T36" s="85">
        <f>分析係数表!F39</f>
        <v>0.69949722830991368</v>
      </c>
      <c r="U36" s="86">
        <f t="shared" si="6"/>
        <v>9.4668515959131491E-2</v>
      </c>
      <c r="V36" s="87">
        <f>分析係数表!D39</f>
        <v>6.7165141162820671E-2</v>
      </c>
      <c r="W36" s="88">
        <f t="shared" si="7"/>
        <v>0</v>
      </c>
      <c r="X36" s="76">
        <f>分析係数表!E39</f>
        <v>8.4826608224829181E-2</v>
      </c>
      <c r="Y36" s="89">
        <f t="shared" si="8"/>
        <v>0</v>
      </c>
    </row>
    <row r="37" spans="1:25" x14ac:dyDescent="0.2">
      <c r="A37" s="6" t="s">
        <v>25</v>
      </c>
      <c r="B37" s="5" t="s">
        <v>40</v>
      </c>
      <c r="C37" s="90"/>
      <c r="D37" s="107">
        <f>投入係数表!AN37</f>
        <v>0</v>
      </c>
      <c r="E37" s="110">
        <f t="shared" si="9"/>
        <v>0</v>
      </c>
      <c r="F37" s="85">
        <f>分析係数表!C40</f>
        <v>1</v>
      </c>
      <c r="G37" s="110">
        <f t="shared" si="0"/>
        <v>0</v>
      </c>
      <c r="H37" s="110">
        <v>1.7996846591716935E-3</v>
      </c>
      <c r="I37" s="110">
        <f t="shared" si="1"/>
        <v>1.7996846591716935E-3</v>
      </c>
      <c r="J37" s="85">
        <f>分析係数表!G40</f>
        <v>0.51987110633727174</v>
      </c>
      <c r="K37" s="111">
        <f t="shared" si="2"/>
        <v>9.3560405482180414E-4</v>
      </c>
      <c r="L37" s="79"/>
      <c r="M37" s="80"/>
      <c r="N37" s="81">
        <f>分析係数表!H40</f>
        <v>3.0814116590921842E-2</v>
      </c>
      <c r="O37" s="82">
        <f t="shared" si="3"/>
        <v>0.15757800637883082</v>
      </c>
      <c r="P37" s="76">
        <f>分析係数表!C40</f>
        <v>1</v>
      </c>
      <c r="Q37" s="82">
        <f t="shared" si="4"/>
        <v>0.15757800637883082</v>
      </c>
      <c r="R37" s="83">
        <v>0.15789683347347358</v>
      </c>
      <c r="S37" s="84">
        <f t="shared" si="5"/>
        <v>0.15969651813264527</v>
      </c>
      <c r="T37" s="85">
        <f>分析係数表!F40</f>
        <v>0.71122862100305706</v>
      </c>
      <c r="U37" s="86">
        <f t="shared" si="6"/>
        <v>0.11358073437047099</v>
      </c>
      <c r="V37" s="87">
        <f>分析係数表!D40</f>
        <v>7.8492935635792779E-2</v>
      </c>
      <c r="W37" s="88">
        <f t="shared" si="7"/>
        <v>0</v>
      </c>
      <c r="X37" s="76">
        <f>分析係数表!E40</f>
        <v>4.9739733950260268E-2</v>
      </c>
      <c r="Y37" s="89">
        <f t="shared" si="8"/>
        <v>0</v>
      </c>
    </row>
    <row r="38" spans="1:25" x14ac:dyDescent="0.2">
      <c r="A38" s="6" t="s">
        <v>26</v>
      </c>
      <c r="B38" s="5" t="s">
        <v>277</v>
      </c>
      <c r="C38" s="90"/>
      <c r="D38" s="107">
        <f>投入係数表!AN38</f>
        <v>0</v>
      </c>
      <c r="E38" s="110">
        <f t="shared" si="9"/>
        <v>0</v>
      </c>
      <c r="F38" s="85">
        <f>分析係数表!C41</f>
        <v>0.804825195030338</v>
      </c>
      <c r="G38" s="110">
        <f t="shared" si="0"/>
        <v>0</v>
      </c>
      <c r="H38" s="110">
        <v>5.6953770085719753E-3</v>
      </c>
      <c r="I38" s="110">
        <f t="shared" si="1"/>
        <v>5.6953770085719753E-3</v>
      </c>
      <c r="J38" s="85">
        <f>分析係数表!G41</f>
        <v>0.44365116827944301</v>
      </c>
      <c r="K38" s="111">
        <f t="shared" si="2"/>
        <v>2.526760663644836E-3</v>
      </c>
      <c r="L38" s="79"/>
      <c r="M38" s="80"/>
      <c r="N38" s="81">
        <f>分析係数表!H41</f>
        <v>5.27632833978567E-2</v>
      </c>
      <c r="O38" s="82">
        <f t="shared" si="3"/>
        <v>0.26982220902886472</v>
      </c>
      <c r="P38" s="76">
        <f>分析係数表!C41</f>
        <v>0.804825195030338</v>
      </c>
      <c r="Q38" s="82">
        <f t="shared" si="4"/>
        <v>0.21715971200517267</v>
      </c>
      <c r="R38" s="83">
        <v>0.22158931941652657</v>
      </c>
      <c r="S38" s="84">
        <f t="shared" si="5"/>
        <v>0.22728469642509855</v>
      </c>
      <c r="T38" s="85">
        <f>分析係数表!F41</f>
        <v>0.54625914562190225</v>
      </c>
      <c r="U38" s="86">
        <f t="shared" si="6"/>
        <v>0.12415634408210775</v>
      </c>
      <c r="V38" s="87">
        <f>分析係数表!D41</f>
        <v>0.14125560538116591</v>
      </c>
      <c r="W38" s="88">
        <f t="shared" si="7"/>
        <v>0</v>
      </c>
      <c r="X38" s="76">
        <f>分析係数表!E41</f>
        <v>0.13688930847297617</v>
      </c>
      <c r="Y38" s="89">
        <f t="shared" si="8"/>
        <v>0</v>
      </c>
    </row>
    <row r="39" spans="1:25" x14ac:dyDescent="0.2">
      <c r="A39" s="6" t="s">
        <v>51</v>
      </c>
      <c r="B39" s="5" t="s">
        <v>368</v>
      </c>
      <c r="C39" s="90"/>
      <c r="D39" s="107">
        <f>投入係数表!AN39</f>
        <v>0</v>
      </c>
      <c r="E39" s="110">
        <f t="shared" si="9"/>
        <v>0</v>
      </c>
      <c r="F39" s="85">
        <f>分析係数表!C42</f>
        <v>0.80822873082287305</v>
      </c>
      <c r="G39" s="110">
        <f>E39*F39</f>
        <v>0</v>
      </c>
      <c r="H39" s="110">
        <v>1.8083836083845714E-2</v>
      </c>
      <c r="I39" s="110">
        <f>C39+H39</f>
        <v>1.8083836083845714E-2</v>
      </c>
      <c r="J39" s="85">
        <f>分析係数表!G42</f>
        <v>0.48544520547945208</v>
      </c>
      <c r="K39" s="111">
        <f>I39*J39</f>
        <v>8.7787115235792128E-3</v>
      </c>
      <c r="L39" s="79"/>
      <c r="M39" s="80"/>
      <c r="N39" s="81">
        <f>分析係数表!H42</f>
        <v>1.3409639230208157E-2</v>
      </c>
      <c r="O39" s="82">
        <f t="shared" si="3"/>
        <v>6.85745512100156E-2</v>
      </c>
      <c r="P39" s="76">
        <f>分析係数表!C42</f>
        <v>0.80822873082287305</v>
      </c>
      <c r="Q39" s="82">
        <f>O39*P39</f>
        <v>5.5423922491219024E-2</v>
      </c>
      <c r="R39" s="83">
        <v>5.9099542959215455E-2</v>
      </c>
      <c r="S39" s="84">
        <f>I39+R39</f>
        <v>7.7183379043061162E-2</v>
      </c>
      <c r="T39" s="85">
        <f>分析係数表!F42</f>
        <v>0.55222602739726023</v>
      </c>
      <c r="U39" s="86">
        <f>S39*T39</f>
        <v>4.2622670790046613E-2</v>
      </c>
      <c r="V39" s="87">
        <f>分析係数表!D42</f>
        <v>0.29537671232876711</v>
      </c>
      <c r="W39" s="88">
        <f>ROUND(S39*V39,0)</f>
        <v>0</v>
      </c>
      <c r="X39" s="76">
        <f>分析係数表!E42</f>
        <v>0.2654109589041096</v>
      </c>
      <c r="Y39" s="89">
        <f>ROUND(S39*X39,0)</f>
        <v>0</v>
      </c>
    </row>
    <row r="40" spans="1:25" x14ac:dyDescent="0.2">
      <c r="A40" s="6" t="s">
        <v>195</v>
      </c>
      <c r="B40" s="5" t="s">
        <v>41</v>
      </c>
      <c r="C40" s="90"/>
      <c r="D40" s="107">
        <f>投入係数表!AN40</f>
        <v>0</v>
      </c>
      <c r="E40" s="110">
        <f t="shared" si="9"/>
        <v>0</v>
      </c>
      <c r="F40" s="85">
        <f>分析係数表!C43</f>
        <v>0.42667048218629278</v>
      </c>
      <c r="G40" s="110">
        <f>E40*F40</f>
        <v>0</v>
      </c>
      <c r="H40" s="110">
        <v>0.54602530104017699</v>
      </c>
      <c r="I40" s="110">
        <f>C40+H40</f>
        <v>0.54602530104017699</v>
      </c>
      <c r="J40" s="85">
        <f>分析係数表!G43</f>
        <v>0.3937480751462889</v>
      </c>
      <c r="K40" s="111">
        <f>I40*J40</f>
        <v>0.21499641126574262</v>
      </c>
      <c r="L40" s="79"/>
      <c r="M40" s="80"/>
      <c r="N40" s="81">
        <f>分析係数表!H43</f>
        <v>3.6537058856533695E-2</v>
      </c>
      <c r="O40" s="82">
        <f t="shared" si="3"/>
        <v>0.18684413283666176</v>
      </c>
      <c r="P40" s="76">
        <f>分析係数表!C43</f>
        <v>0.42667048218629278</v>
      </c>
      <c r="Q40" s="82">
        <f>O40*P40</f>
        <v>7.9720876251098208E-2</v>
      </c>
      <c r="R40" s="83">
        <v>0.15353903729102497</v>
      </c>
      <c r="S40" s="84">
        <f>I40+R40</f>
        <v>0.69956433833120202</v>
      </c>
      <c r="T40" s="85">
        <f>分析係数表!F43</f>
        <v>0.62688635663689563</v>
      </c>
      <c r="U40" s="86">
        <f>S40*T40</f>
        <v>0.43854733928954781</v>
      </c>
      <c r="V40" s="87">
        <f>分析係数表!D43</f>
        <v>0.23175238681860177</v>
      </c>
      <c r="W40" s="88">
        <f>ROUND(S40*V40,0)</f>
        <v>0</v>
      </c>
      <c r="X40" s="76">
        <f>分析係数表!E43</f>
        <v>0.18678780412688636</v>
      </c>
      <c r="Y40" s="89">
        <f>ROUND(S40*X40,0)</f>
        <v>0</v>
      </c>
    </row>
    <row r="41" spans="1:25" x14ac:dyDescent="0.2">
      <c r="A41" s="6" t="s">
        <v>341</v>
      </c>
      <c r="B41" s="5" t="s">
        <v>42</v>
      </c>
      <c r="C41" s="163"/>
      <c r="D41" s="107">
        <f>投入係数表!AN41</f>
        <v>0</v>
      </c>
      <c r="E41" s="110">
        <f t="shared" si="9"/>
        <v>0</v>
      </c>
      <c r="F41" s="85">
        <f>分析係数表!C44</f>
        <v>0.46624741283235149</v>
      </c>
      <c r="G41" s="110">
        <f>E41*F41</f>
        <v>0</v>
      </c>
      <c r="H41" s="110">
        <v>7.2789269924141411E-3</v>
      </c>
      <c r="I41" s="110">
        <f>C41+H41</f>
        <v>7.2789269924141411E-3</v>
      </c>
      <c r="J41" s="85">
        <f>分析係数表!G44</f>
        <v>0.26671004927024261</v>
      </c>
      <c r="K41" s="111">
        <f>I41*J41</f>
        <v>1.9413629767812744E-3</v>
      </c>
      <c r="L41" s="79"/>
      <c r="M41" s="80"/>
      <c r="N41" s="81">
        <f>分析係数表!H44</f>
        <v>0.11393143690736689</v>
      </c>
      <c r="O41" s="82">
        <f t="shared" si="3"/>
        <v>0.58262545475756344</v>
      </c>
      <c r="P41" s="76">
        <f>分析係数表!C44</f>
        <v>0.46624741283235149</v>
      </c>
      <c r="Q41" s="82">
        <f>O41*P41</f>
        <v>0.27164761093098622</v>
      </c>
      <c r="R41" s="83">
        <v>0.27600996154964946</v>
      </c>
      <c r="S41" s="84">
        <f>I41+R41</f>
        <v>0.28328888854206358</v>
      </c>
      <c r="T41" s="85">
        <f>分析係数表!F44</f>
        <v>0.51538533048247648</v>
      </c>
      <c r="U41" s="86">
        <f>S41*T41</f>
        <v>0.14600293744326487</v>
      </c>
      <c r="V41" s="87">
        <f>分析係数表!D44</f>
        <v>0.23854234451984754</v>
      </c>
      <c r="W41" s="88">
        <f>ROUND(S41*V41,0)</f>
        <v>0</v>
      </c>
      <c r="X41" s="76">
        <f>分析係数表!E44</f>
        <v>0.16891326578042204</v>
      </c>
      <c r="Y41" s="89">
        <f>ROUND(S41*X41,0)</f>
        <v>0</v>
      </c>
    </row>
    <row r="42" spans="1:25" x14ac:dyDescent="0.2">
      <c r="A42" s="6" t="s">
        <v>342</v>
      </c>
      <c r="B42" s="5" t="s">
        <v>279</v>
      </c>
      <c r="C42" s="201">
        <f>最終需要_まとめ!C43</f>
        <v>100</v>
      </c>
      <c r="D42" s="107">
        <f>投入係数表!AN42</f>
        <v>0</v>
      </c>
      <c r="E42" s="110">
        <f t="shared" si="9"/>
        <v>0</v>
      </c>
      <c r="F42" s="85">
        <f>分析係数表!C45</f>
        <v>1</v>
      </c>
      <c r="G42" s="110">
        <f>E42*F42</f>
        <v>0</v>
      </c>
      <c r="H42" s="110">
        <v>8.9810386493194977E-2</v>
      </c>
      <c r="I42" s="110">
        <f>C42+H42</f>
        <v>100.0898103864932</v>
      </c>
      <c r="J42" s="85">
        <f>分析係数表!G45</f>
        <v>0</v>
      </c>
      <c r="K42" s="111">
        <f>I42*J42</f>
        <v>0</v>
      </c>
      <c r="L42" s="79"/>
      <c r="M42" s="80"/>
      <c r="N42" s="81">
        <f>分析係数表!H45</f>
        <v>0</v>
      </c>
      <c r="O42" s="82">
        <f t="shared" si="3"/>
        <v>0</v>
      </c>
      <c r="P42" s="76">
        <f>分析係数表!C45</f>
        <v>1</v>
      </c>
      <c r="Q42" s="82">
        <f>O42*P42</f>
        <v>0</v>
      </c>
      <c r="R42" s="83">
        <v>1.1564334280021118E-2</v>
      </c>
      <c r="S42" s="84">
        <f>I42+R42</f>
        <v>100.10137472077322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107">
        <f>投入係数表!AN43</f>
        <v>1.4662756598240469E-3</v>
      </c>
      <c r="E43" s="110">
        <f t="shared" si="9"/>
        <v>0.1466275659824047</v>
      </c>
      <c r="F43" s="85">
        <f>分析係数表!C46</f>
        <v>1</v>
      </c>
      <c r="G43" s="110">
        <f>E43*F43</f>
        <v>0.1466275659824047</v>
      </c>
      <c r="H43" s="110">
        <v>0.30127684799855792</v>
      </c>
      <c r="I43" s="110">
        <f>C43+H43</f>
        <v>0.30127684799855792</v>
      </c>
      <c r="J43" s="85">
        <f>分析係数表!G46</f>
        <v>9.2005076142131978E-3</v>
      </c>
      <c r="K43" s="111">
        <f>I43*J43</f>
        <v>2.7718999339968842E-3</v>
      </c>
      <c r="L43" s="79"/>
      <c r="M43" s="80"/>
      <c r="N43" s="81">
        <f>分析係数表!H46</f>
        <v>5.6971329181394824E-2</v>
      </c>
      <c r="O43" s="82">
        <f t="shared" si="3"/>
        <v>0.29134141965962274</v>
      </c>
      <c r="P43" s="76">
        <f>分析係数表!C46</f>
        <v>1</v>
      </c>
      <c r="Q43" s="82">
        <f>O43*P43</f>
        <v>0.29134141965962274</v>
      </c>
      <c r="R43" s="83">
        <v>0.30762888598960225</v>
      </c>
      <c r="S43" s="84">
        <f>I43+R43</f>
        <v>0.60890573398816017</v>
      </c>
      <c r="T43" s="85">
        <f>分析係数表!F46</f>
        <v>0.31329314720812185</v>
      </c>
      <c r="U43" s="86">
        <f>S43*T43</f>
        <v>0.19076599375422215</v>
      </c>
      <c r="V43" s="87">
        <f>分析係数表!D46</f>
        <v>4.7588832487309646E-4</v>
      </c>
      <c r="W43" s="88">
        <f>ROUND(S43*V43,0)</f>
        <v>0</v>
      </c>
      <c r="X43" s="76">
        <f>分析係数表!E46</f>
        <v>1.4276649746192893E-3</v>
      </c>
      <c r="Y43" s="89">
        <f>ROUND(S43*X43,0)</f>
        <v>0</v>
      </c>
    </row>
    <row r="44" spans="1:25" x14ac:dyDescent="0.2">
      <c r="A44" s="192">
        <v>40</v>
      </c>
      <c r="B44" s="14" t="s">
        <v>151</v>
      </c>
      <c r="C44" s="197">
        <f>SUM(C5:C43)</f>
        <v>100</v>
      </c>
      <c r="D44" s="108">
        <f>投入係数表!AN44</f>
        <v>1</v>
      </c>
      <c r="E44" s="96">
        <f>SUM(E5:E43)</f>
        <v>99.999999999999986</v>
      </c>
      <c r="F44" s="98">
        <f>分析係数表!C47</f>
        <v>0.45905743405002397</v>
      </c>
      <c r="G44" s="96">
        <f>SUM(G5:G43)</f>
        <v>23.90297780185243</v>
      </c>
      <c r="H44" s="96">
        <f>SUM(H5:H43)</f>
        <v>28.515637993622743</v>
      </c>
      <c r="I44" s="96">
        <f>SUM(I5:I43)</f>
        <v>128.51563799362276</v>
      </c>
      <c r="J44" s="98">
        <f>分析係数表!G47</f>
        <v>0.28709558230423765</v>
      </c>
      <c r="K44" s="112">
        <f>SUM(K5:K43)</f>
        <v>8.1516873766631317</v>
      </c>
      <c r="L44" s="94">
        <f>最終需要_まとめ!$L$33</f>
        <v>0.62733333333333341</v>
      </c>
      <c r="M44" s="91">
        <f>K44*L44</f>
        <v>5.1138252142933389</v>
      </c>
      <c r="N44" s="95">
        <f>分析係数表!H47</f>
        <v>1</v>
      </c>
      <c r="O44" s="96">
        <f>SUM(O5:O43)</f>
        <v>5.1138252142933389</v>
      </c>
      <c r="P44" s="92">
        <f>分析係数表!C47</f>
        <v>0.45905743405002397</v>
      </c>
      <c r="Q44" s="96">
        <f>SUM(Q5:Q43)</f>
        <v>2.4804780709823673</v>
      </c>
      <c r="R44" s="91">
        <f>SUM(R5:R43)</f>
        <v>2.917357168741217</v>
      </c>
      <c r="S44" s="97">
        <f>SUM(S5:S43)</f>
        <v>131.43299516236397</v>
      </c>
      <c r="T44" s="98">
        <f>分析係数表!F47</f>
        <v>0.51476641739392903</v>
      </c>
      <c r="U44" s="99">
        <f>SUM(U5:U43)</f>
        <v>14.828952087445911</v>
      </c>
      <c r="V44" s="100">
        <f>分析係数表!D47</f>
        <v>0.1047101618971789</v>
      </c>
      <c r="W44" s="101">
        <f>SUM(W5:W43)</f>
        <v>2</v>
      </c>
      <c r="X44" s="92">
        <f>分析係数表!E47</f>
        <v>8.1677152774525266E-2</v>
      </c>
      <c r="Y44" s="102">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Y46"/>
  <sheetViews>
    <sheetView workbookViewId="0">
      <pane xSplit="2" ySplit="4" topLeftCell="C5" activePane="bottomRight" state="frozen"/>
      <selection pane="topRight" activeCell="C1" sqref="C1"/>
      <selection pane="bottomLeft" activeCell="A5" sqref="A5"/>
      <selection pane="bottomRight" activeCell="J15" sqref="J15:J1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284</v>
      </c>
      <c r="S2" s="3" t="s">
        <v>153</v>
      </c>
      <c r="U2" s="64" t="s">
        <v>210</v>
      </c>
      <c r="W2" s="3" t="s">
        <v>130</v>
      </c>
      <c r="Y2" s="3" t="s">
        <v>154</v>
      </c>
    </row>
    <row r="3" spans="1:25" ht="44" x14ac:dyDescent="0.2">
      <c r="B3" s="65"/>
      <c r="C3" s="66" t="s">
        <v>228</v>
      </c>
      <c r="D3" s="66" t="s">
        <v>354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投入係数表!AO5</f>
        <v>0</v>
      </c>
      <c r="E5" s="110">
        <f>$C$43*D5</f>
        <v>0</v>
      </c>
      <c r="F5" s="85">
        <f>分析係数表!C8</f>
        <v>0.32915796798886565</v>
      </c>
      <c r="G5" s="110">
        <f t="shared" ref="G5:G38" si="0">E5*F5</f>
        <v>0</v>
      </c>
      <c r="H5" s="110">
        <f t="array" ref="H5:H43">MMULT(逆行列係数!C5:AO43,'39'!G5:G43)</f>
        <v>5.6341266070339957E-3</v>
      </c>
      <c r="I5" s="110">
        <f t="shared" ref="I5:I38" si="1">C5+H5</f>
        <v>5.6341266070339957E-3</v>
      </c>
      <c r="J5" s="85">
        <f>分析係数表!G8</f>
        <v>0.11991869918699187</v>
      </c>
      <c r="K5" s="111">
        <f t="shared" ref="K5:K38" si="2">I5*J5</f>
        <v>6.7563713377033691E-4</v>
      </c>
      <c r="L5" s="79" t="s">
        <v>178</v>
      </c>
      <c r="M5" s="80" t="s">
        <v>178</v>
      </c>
      <c r="N5" s="81">
        <f>分析係数表!H8</f>
        <v>1.1827414015597823E-2</v>
      </c>
      <c r="O5" s="82">
        <f t="shared" ref="O5:O43" si="3">$M$44*N5</f>
        <v>0.1061362464402361</v>
      </c>
      <c r="P5" s="76">
        <f>分析係数表!C8</f>
        <v>0.32915796798886565</v>
      </c>
      <c r="Q5" s="82">
        <f t="shared" ref="Q5:Q38" si="4">O5*P5</f>
        <v>3.4935591208233592E-2</v>
      </c>
      <c r="R5" s="83">
        <f t="array" ref="R5:R43">MMULT(逆行列係数!C5:AO43,'39'!Q5:Q43)</f>
        <v>4.4796706344892731E-2</v>
      </c>
      <c r="S5" s="84">
        <f t="shared" ref="S5:S38" si="5">I5+R5</f>
        <v>5.0430832951926727E-2</v>
      </c>
      <c r="T5" s="85">
        <f>分析係数表!F8</f>
        <v>0.45172764227642276</v>
      </c>
      <c r="U5" s="86">
        <f t="shared" ref="U5:U38" si="6">S5*T5</f>
        <v>2.2781001267409989E-2</v>
      </c>
      <c r="V5" s="87">
        <f>分析係数表!D8</f>
        <v>0.19461382113821138</v>
      </c>
      <c r="W5" s="167">
        <f t="shared" ref="W5:W38" si="7">ROUND(S5*V5,0)</f>
        <v>0</v>
      </c>
      <c r="X5" s="76">
        <f>分析係数表!E8</f>
        <v>6.0467479674796751E-2</v>
      </c>
      <c r="Y5" s="166">
        <f t="shared" ref="Y5:Y38" si="8">ROUND(S5*X5,0)</f>
        <v>0</v>
      </c>
    </row>
    <row r="6" spans="1:25" x14ac:dyDescent="0.2">
      <c r="A6" s="6" t="s">
        <v>220</v>
      </c>
      <c r="B6" s="5" t="s">
        <v>266</v>
      </c>
      <c r="C6" s="90"/>
      <c r="D6" s="107">
        <f>投入係数表!AO6</f>
        <v>0</v>
      </c>
      <c r="E6" s="110">
        <f t="shared" ref="E6:E43" si="9">$C$43*D6</f>
        <v>0</v>
      </c>
      <c r="F6" s="85">
        <f>分析係数表!C9</f>
        <v>0.9329896907216495</v>
      </c>
      <c r="G6" s="110">
        <f t="shared" si="0"/>
        <v>0</v>
      </c>
      <c r="H6" s="110">
        <v>1.8241968558343775E-2</v>
      </c>
      <c r="I6" s="110">
        <f t="shared" si="1"/>
        <v>1.8241968558343775E-2</v>
      </c>
      <c r="J6" s="85">
        <f>分析係数表!G9</f>
        <v>0.24615384615384617</v>
      </c>
      <c r="K6" s="111">
        <f t="shared" si="2"/>
        <v>4.4903307220538523E-3</v>
      </c>
      <c r="L6" s="79"/>
      <c r="M6" s="80"/>
      <c r="N6" s="81">
        <f>分析係数表!H9</f>
        <v>6.1718004825225836E-4</v>
      </c>
      <c r="O6" s="82">
        <f t="shared" si="3"/>
        <v>5.5384189318908785E-3</v>
      </c>
      <c r="P6" s="76">
        <f>分析係数表!C9</f>
        <v>0.9329896907216495</v>
      </c>
      <c r="Q6" s="82">
        <f t="shared" si="4"/>
        <v>5.1672877663517993E-3</v>
      </c>
      <c r="R6" s="83">
        <v>6.7329259274742309E-3</v>
      </c>
      <c r="S6" s="84">
        <f t="shared" si="5"/>
        <v>2.4974894485818005E-2</v>
      </c>
      <c r="T6" s="85">
        <f>分析係数表!F9</f>
        <v>0.67179487179487174</v>
      </c>
      <c r="U6" s="86">
        <f t="shared" si="6"/>
        <v>1.6778006039190555E-2</v>
      </c>
      <c r="V6" s="87">
        <f>分析係数表!D9</f>
        <v>0.1076923076923077</v>
      </c>
      <c r="W6" s="167">
        <f t="shared" si="7"/>
        <v>0</v>
      </c>
      <c r="X6" s="76">
        <f>分析係数表!E9</f>
        <v>3.0769230769230771E-2</v>
      </c>
      <c r="Y6" s="166">
        <f t="shared" si="8"/>
        <v>0</v>
      </c>
    </row>
    <row r="7" spans="1:25" x14ac:dyDescent="0.2">
      <c r="A7" s="6" t="s">
        <v>221</v>
      </c>
      <c r="B7" s="5" t="s">
        <v>267</v>
      </c>
      <c r="C7" s="90"/>
      <c r="D7" s="107">
        <f>投入係数表!AO7</f>
        <v>0</v>
      </c>
      <c r="E7" s="110">
        <f t="shared" si="9"/>
        <v>0</v>
      </c>
      <c r="F7" s="85">
        <f>分析係数表!C10</f>
        <v>0</v>
      </c>
      <c r="G7" s="110">
        <f t="shared" si="0"/>
        <v>0</v>
      </c>
      <c r="H7" s="110">
        <v>0</v>
      </c>
      <c r="I7" s="110">
        <f t="shared" si="1"/>
        <v>0</v>
      </c>
      <c r="J7" s="85">
        <f>分析係数表!G10</f>
        <v>0</v>
      </c>
      <c r="K7" s="111">
        <f t="shared" si="2"/>
        <v>0</v>
      </c>
      <c r="L7" s="79"/>
      <c r="M7" s="80"/>
      <c r="N7" s="81">
        <f>分析係数表!H10</f>
        <v>1.2006957302362117E-3</v>
      </c>
      <c r="O7" s="82">
        <f t="shared" si="3"/>
        <v>1.0774742285678617E-2</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222</v>
      </c>
      <c r="B8" s="5" t="s">
        <v>27</v>
      </c>
      <c r="C8" s="90"/>
      <c r="D8" s="107">
        <f>投入係数表!AO8</f>
        <v>1.5862944162436547E-4</v>
      </c>
      <c r="E8" s="110">
        <f t="shared" si="9"/>
        <v>1.5862944162436547E-2</v>
      </c>
      <c r="F8" s="85">
        <f>分析係数表!C11</f>
        <v>2.4090210148641766E-2</v>
      </c>
      <c r="G8" s="110">
        <f t="shared" si="0"/>
        <v>3.8214165844926659E-4</v>
      </c>
      <c r="H8" s="110">
        <v>5.4848915260265474E-3</v>
      </c>
      <c r="I8" s="110">
        <f t="shared" si="1"/>
        <v>5.4848915260265474E-3</v>
      </c>
      <c r="J8" s="85">
        <f>分析係数表!G11</f>
        <v>0.35</v>
      </c>
      <c r="K8" s="111">
        <f t="shared" si="2"/>
        <v>1.9197120341092914E-3</v>
      </c>
      <c r="L8" s="79"/>
      <c r="M8" s="80"/>
      <c r="N8" s="81">
        <f>分析係数表!H11</f>
        <v>-2.2442910845536666E-5</v>
      </c>
      <c r="O8" s="82">
        <f t="shared" si="3"/>
        <v>-2.0139705206875919E-4</v>
      </c>
      <c r="P8" s="76">
        <f>分析係数表!C11</f>
        <v>2.4090210148641766E-2</v>
      </c>
      <c r="Q8" s="82">
        <f t="shared" si="4"/>
        <v>-4.8516973076533565E-6</v>
      </c>
      <c r="R8" s="83">
        <v>9.1346864795160954E-4</v>
      </c>
      <c r="S8" s="84">
        <f t="shared" si="5"/>
        <v>6.398360173978157E-3</v>
      </c>
      <c r="T8" s="85">
        <f>分析係数表!F11</f>
        <v>0.57857142857142863</v>
      </c>
      <c r="U8" s="86">
        <f t="shared" si="6"/>
        <v>3.701908386373077E-3</v>
      </c>
      <c r="V8" s="87">
        <f>分析係数表!D11</f>
        <v>7.1428571428571426E-3</v>
      </c>
      <c r="W8" s="167">
        <f t="shared" si="7"/>
        <v>0</v>
      </c>
      <c r="X8" s="76">
        <f>分析係数表!E11</f>
        <v>7.1428571428571426E-3</v>
      </c>
      <c r="Y8" s="166">
        <f t="shared" si="8"/>
        <v>0</v>
      </c>
    </row>
    <row r="9" spans="1:25" x14ac:dyDescent="0.2">
      <c r="A9" s="6" t="s">
        <v>223</v>
      </c>
      <c r="B9" s="5" t="s">
        <v>191</v>
      </c>
      <c r="C9" s="90"/>
      <c r="D9" s="107">
        <f>投入係数表!AO9</f>
        <v>2.3794416243654824E-3</v>
      </c>
      <c r="E9" s="110">
        <f t="shared" si="9"/>
        <v>0.23794416243654826</v>
      </c>
      <c r="F9" s="85">
        <f>分析係数表!C12</f>
        <v>6.9119669876203549E-2</v>
      </c>
      <c r="G9" s="110">
        <f t="shared" si="0"/>
        <v>1.644662195658397E-2</v>
      </c>
      <c r="H9" s="110">
        <v>1.8819192082758913E-2</v>
      </c>
      <c r="I9" s="110">
        <f t="shared" si="1"/>
        <v>1.8819192082758913E-2</v>
      </c>
      <c r="J9" s="85">
        <f>分析係数表!G12</f>
        <v>0.14290902487742874</v>
      </c>
      <c r="K9" s="111">
        <f t="shared" si="2"/>
        <v>2.6894323895281032E-3</v>
      </c>
      <c r="L9" s="79"/>
      <c r="M9" s="80"/>
      <c r="N9" s="81">
        <f>分析係数表!H12</f>
        <v>9.3328844751164222E-2</v>
      </c>
      <c r="O9" s="82">
        <f t="shared" si="3"/>
        <v>0.83750964102793513</v>
      </c>
      <c r="P9" s="76">
        <f>分析係数表!C12</f>
        <v>6.9119669876203549E-2</v>
      </c>
      <c r="Q9" s="82">
        <f t="shared" si="4"/>
        <v>5.7888389905988616E-2</v>
      </c>
      <c r="R9" s="83">
        <v>6.4161408399823594E-2</v>
      </c>
      <c r="S9" s="84">
        <f t="shared" si="5"/>
        <v>8.2980600482582503E-2</v>
      </c>
      <c r="T9" s="85">
        <f>分析係数表!F12</f>
        <v>0.29616851280188849</v>
      </c>
      <c r="U9" s="86">
        <f t="shared" si="6"/>
        <v>2.4576241036334132E-2</v>
      </c>
      <c r="V9" s="87">
        <f>分析係数表!D12</f>
        <v>3.0506627928091518E-2</v>
      </c>
      <c r="W9" s="167">
        <f t="shared" si="7"/>
        <v>0</v>
      </c>
      <c r="X9" s="76">
        <f>分析係数表!E12</f>
        <v>2.6874886508080623E-2</v>
      </c>
      <c r="Y9" s="166">
        <f t="shared" si="8"/>
        <v>0</v>
      </c>
    </row>
    <row r="10" spans="1:25" x14ac:dyDescent="0.2">
      <c r="A10" s="6" t="s">
        <v>224</v>
      </c>
      <c r="B10" s="5" t="s">
        <v>28</v>
      </c>
      <c r="C10" s="90"/>
      <c r="D10" s="107">
        <f>投入係数表!AO10</f>
        <v>5.076142131979695E-3</v>
      </c>
      <c r="E10" s="110">
        <f t="shared" si="9"/>
        <v>0.50761421319796951</v>
      </c>
      <c r="F10" s="85">
        <f>分析係数表!C13</f>
        <v>0</v>
      </c>
      <c r="G10" s="110">
        <f t="shared" si="0"/>
        <v>0</v>
      </c>
      <c r="H10" s="110">
        <v>0</v>
      </c>
      <c r="I10" s="110">
        <f t="shared" si="1"/>
        <v>0</v>
      </c>
      <c r="J10" s="85">
        <f>分析係数表!G13</f>
        <v>0.24503449717750367</v>
      </c>
      <c r="K10" s="111">
        <f t="shared" si="2"/>
        <v>0</v>
      </c>
      <c r="L10" s="79"/>
      <c r="M10" s="80"/>
      <c r="N10" s="81">
        <f>分析係数表!H13</f>
        <v>1.4329798574875161E-2</v>
      </c>
      <c r="O10" s="82">
        <f t="shared" si="3"/>
        <v>0.12859201774590273</v>
      </c>
      <c r="P10" s="76">
        <f>分析係数表!C13</f>
        <v>0</v>
      </c>
      <c r="Q10" s="82">
        <f t="shared" si="4"/>
        <v>0</v>
      </c>
      <c r="R10" s="83">
        <v>0</v>
      </c>
      <c r="S10" s="84">
        <f t="shared" si="5"/>
        <v>0</v>
      </c>
      <c r="T10" s="85">
        <f>分析係数表!F13</f>
        <v>0.38229144888145516</v>
      </c>
      <c r="U10" s="86">
        <f t="shared" si="6"/>
        <v>0</v>
      </c>
      <c r="V10" s="87">
        <f>分析係数表!D13</f>
        <v>0.18806188584570355</v>
      </c>
      <c r="W10" s="167">
        <f t="shared" si="7"/>
        <v>0</v>
      </c>
      <c r="X10" s="76">
        <f>分析係数表!E13</f>
        <v>0.14384277650010455</v>
      </c>
      <c r="Y10" s="166">
        <f t="shared" si="8"/>
        <v>0</v>
      </c>
    </row>
    <row r="11" spans="1:25" x14ac:dyDescent="0.2">
      <c r="A11" s="6" t="s">
        <v>225</v>
      </c>
      <c r="B11" s="5" t="s">
        <v>268</v>
      </c>
      <c r="C11" s="90"/>
      <c r="D11" s="107">
        <f>投入係数表!AO11</f>
        <v>0.10437817258883249</v>
      </c>
      <c r="E11" s="110">
        <f t="shared" si="9"/>
        <v>10.437817258883248</v>
      </c>
      <c r="F11" s="85">
        <f>分析係数表!C14</f>
        <v>0.13476611883691525</v>
      </c>
      <c r="G11" s="110">
        <f t="shared" si="0"/>
        <v>1.4066641211086648</v>
      </c>
      <c r="H11" s="110">
        <v>1.52486474171928</v>
      </c>
      <c r="I11" s="110">
        <f t="shared" si="1"/>
        <v>1.52486474171928</v>
      </c>
      <c r="J11" s="85">
        <f>分析係数表!G14</f>
        <v>0.15992647058823528</v>
      </c>
      <c r="K11" s="111">
        <f t="shared" si="2"/>
        <v>0.24386623626760542</v>
      </c>
      <c r="L11" s="79"/>
      <c r="M11" s="80"/>
      <c r="N11" s="81">
        <f>分析係数表!H14</f>
        <v>1.1894742748134433E-3</v>
      </c>
      <c r="O11" s="82">
        <f t="shared" si="3"/>
        <v>1.0674043759644238E-2</v>
      </c>
      <c r="P11" s="76">
        <f>分析係数表!C14</f>
        <v>0.13476611883691525</v>
      </c>
      <c r="Q11" s="82">
        <f t="shared" si="4"/>
        <v>1.438499449782649E-3</v>
      </c>
      <c r="R11" s="83">
        <v>1.4391397454956514E-2</v>
      </c>
      <c r="S11" s="84">
        <f t="shared" si="5"/>
        <v>1.5392561391742365</v>
      </c>
      <c r="T11" s="85">
        <f>分析係数表!F14</f>
        <v>0.29852941176470588</v>
      </c>
      <c r="U11" s="86">
        <f t="shared" si="6"/>
        <v>0.45951322978289705</v>
      </c>
      <c r="V11" s="87">
        <f>分析係数表!D14</f>
        <v>5.2205882352941178E-2</v>
      </c>
      <c r="W11" s="167">
        <f t="shared" si="7"/>
        <v>0</v>
      </c>
      <c r="X11" s="76">
        <f>分析係数表!E14</f>
        <v>3.6397058823529414E-2</v>
      </c>
      <c r="Y11" s="166">
        <f t="shared" si="8"/>
        <v>0</v>
      </c>
    </row>
    <row r="12" spans="1:25" x14ac:dyDescent="0.2">
      <c r="A12" s="6" t="s">
        <v>226</v>
      </c>
      <c r="B12" s="5" t="s">
        <v>29</v>
      </c>
      <c r="C12" s="90"/>
      <c r="D12" s="107">
        <f>投入係数表!AO12</f>
        <v>7.9314720812182736E-3</v>
      </c>
      <c r="E12" s="110">
        <f t="shared" si="9"/>
        <v>0.79314720812182737</v>
      </c>
      <c r="F12" s="85">
        <f>分析係数表!C15</f>
        <v>0</v>
      </c>
      <c r="G12" s="110">
        <f t="shared" si="0"/>
        <v>0</v>
      </c>
      <c r="H12" s="110">
        <v>0</v>
      </c>
      <c r="I12" s="110">
        <f t="shared" si="1"/>
        <v>0</v>
      </c>
      <c r="J12" s="85">
        <f>分析係数表!G15</f>
        <v>9.5137420718816063E-2</v>
      </c>
      <c r="K12" s="111">
        <f t="shared" si="2"/>
        <v>0</v>
      </c>
      <c r="L12" s="79"/>
      <c r="M12" s="80"/>
      <c r="N12" s="81">
        <f>分析係数表!H15</f>
        <v>8.595634853840543E-3</v>
      </c>
      <c r="O12" s="82">
        <f t="shared" si="3"/>
        <v>7.7135070942334766E-2</v>
      </c>
      <c r="P12" s="76">
        <f>分析係数表!C15</f>
        <v>0</v>
      </c>
      <c r="Q12" s="82">
        <f t="shared" si="4"/>
        <v>0</v>
      </c>
      <c r="R12" s="83">
        <v>0</v>
      </c>
      <c r="S12" s="84">
        <f t="shared" si="5"/>
        <v>0</v>
      </c>
      <c r="T12" s="85">
        <f>分析係数表!F15</f>
        <v>0.30443974630021142</v>
      </c>
      <c r="U12" s="86">
        <f t="shared" si="6"/>
        <v>0</v>
      </c>
      <c r="V12" s="87">
        <f>分析係数表!D15</f>
        <v>2.5369978858350951E-2</v>
      </c>
      <c r="W12" s="167">
        <f t="shared" si="7"/>
        <v>0</v>
      </c>
      <c r="X12" s="76">
        <f>分析係数表!E15</f>
        <v>2.1141649048625793E-2</v>
      </c>
      <c r="Y12" s="166">
        <f t="shared" si="8"/>
        <v>0</v>
      </c>
    </row>
    <row r="13" spans="1:25" x14ac:dyDescent="0.2">
      <c r="A13" s="6" t="s">
        <v>227</v>
      </c>
      <c r="B13" s="5" t="s">
        <v>30</v>
      </c>
      <c r="C13" s="90"/>
      <c r="D13" s="107">
        <f>投入係数表!AO13</f>
        <v>1.4911167512690355E-2</v>
      </c>
      <c r="E13" s="110">
        <f t="shared" si="9"/>
        <v>1.4911167512690355</v>
      </c>
      <c r="F13" s="85">
        <f>分析係数表!C16</f>
        <v>4.9817336433078729E-2</v>
      </c>
      <c r="G13" s="110">
        <f t="shared" si="0"/>
        <v>7.4283464858968917E-2</v>
      </c>
      <c r="H13" s="110">
        <v>9.7200896148116014E-2</v>
      </c>
      <c r="I13" s="110">
        <f t="shared" si="1"/>
        <v>9.7200896148116014E-2</v>
      </c>
      <c r="J13" s="85">
        <f>分析係数表!G16</f>
        <v>3.313253012048193E-2</v>
      </c>
      <c r="K13" s="111">
        <f t="shared" si="2"/>
        <v>3.2205116193652901E-3</v>
      </c>
      <c r="L13" s="79"/>
      <c r="M13" s="80"/>
      <c r="N13" s="81">
        <f>分析係数表!H16</f>
        <v>1.6966840599225718E-2</v>
      </c>
      <c r="O13" s="82">
        <f t="shared" si="3"/>
        <v>0.15225617136398195</v>
      </c>
      <c r="P13" s="76">
        <f>分析係数表!C16</f>
        <v>4.9817336433078729E-2</v>
      </c>
      <c r="Q13" s="82">
        <f t="shared" si="4"/>
        <v>7.5849969128519764E-3</v>
      </c>
      <c r="R13" s="83">
        <v>9.2436806773480342E-3</v>
      </c>
      <c r="S13" s="84">
        <f t="shared" si="5"/>
        <v>0.10644457682546404</v>
      </c>
      <c r="T13" s="85">
        <f>分析係数表!F16</f>
        <v>0.28614457831325302</v>
      </c>
      <c r="U13" s="86">
        <f t="shared" si="6"/>
        <v>3.0458538549455072E-2</v>
      </c>
      <c r="V13" s="87">
        <f>分析係数表!D16</f>
        <v>3.0120481927710843E-2</v>
      </c>
      <c r="W13" s="167">
        <f t="shared" si="7"/>
        <v>0</v>
      </c>
      <c r="X13" s="76">
        <f>分析係数表!E16</f>
        <v>1.8072289156626505E-2</v>
      </c>
      <c r="Y13" s="166">
        <f t="shared" si="8"/>
        <v>0</v>
      </c>
    </row>
    <row r="14" spans="1:25" x14ac:dyDescent="0.2">
      <c r="A14" s="6" t="s">
        <v>2</v>
      </c>
      <c r="B14" s="5" t="s">
        <v>365</v>
      </c>
      <c r="C14" s="90"/>
      <c r="D14" s="107">
        <f>投入係数表!AO14</f>
        <v>1.4435279187817259E-2</v>
      </c>
      <c r="E14" s="110">
        <f t="shared" si="9"/>
        <v>1.4435279187817258</v>
      </c>
      <c r="F14" s="85">
        <f>分析係数表!C17</f>
        <v>0.15217391304347827</v>
      </c>
      <c r="G14" s="110">
        <f t="shared" si="0"/>
        <v>0.2196672919885235</v>
      </c>
      <c r="H14" s="110">
        <v>0.28856038263502387</v>
      </c>
      <c r="I14" s="110">
        <f t="shared" si="1"/>
        <v>0.28856038263502387</v>
      </c>
      <c r="J14" s="85">
        <f>分析係数表!G17</f>
        <v>0.21460800902425267</v>
      </c>
      <c r="K14" s="111">
        <f t="shared" si="2"/>
        <v>6.1927369200579008E-2</v>
      </c>
      <c r="L14" s="79"/>
      <c r="M14" s="80"/>
      <c r="N14" s="81">
        <f>分析係数表!H17</f>
        <v>2.9400213207653033E-3</v>
      </c>
      <c r="O14" s="82">
        <f t="shared" si="3"/>
        <v>2.6383013821007457E-2</v>
      </c>
      <c r="P14" s="76">
        <f>分析係数表!C17</f>
        <v>0.15217391304347827</v>
      </c>
      <c r="Q14" s="82">
        <f t="shared" si="4"/>
        <v>4.0148064510228745E-3</v>
      </c>
      <c r="R14" s="83">
        <v>1.0255091818961339E-2</v>
      </c>
      <c r="S14" s="84">
        <f t="shared" si="5"/>
        <v>0.29881547445398521</v>
      </c>
      <c r="T14" s="85">
        <f>分析係数表!F17</f>
        <v>0.3288212069937958</v>
      </c>
      <c r="U14" s="86">
        <f t="shared" si="6"/>
        <v>9.8256864978383165E-2</v>
      </c>
      <c r="V14" s="87">
        <f>分析係数表!D17</f>
        <v>7.4732092498589961E-2</v>
      </c>
      <c r="W14" s="167">
        <f t="shared" si="7"/>
        <v>0</v>
      </c>
      <c r="X14" s="76">
        <f>分析係数表!E17</f>
        <v>6.9655950366610264E-2</v>
      </c>
      <c r="Y14" s="166">
        <f t="shared" si="8"/>
        <v>0</v>
      </c>
    </row>
    <row r="15" spans="1:25" x14ac:dyDescent="0.2">
      <c r="A15" s="6" t="s">
        <v>3</v>
      </c>
      <c r="B15" s="5" t="s">
        <v>31</v>
      </c>
      <c r="C15" s="90"/>
      <c r="D15" s="107">
        <f>投入係数表!AO15</f>
        <v>4.7588832487309649E-3</v>
      </c>
      <c r="E15" s="110">
        <f t="shared" si="9"/>
        <v>0.47588832487309651</v>
      </c>
      <c r="F15" s="85">
        <f>分析係数表!C18</f>
        <v>0.51625386996904021</v>
      </c>
      <c r="G15" s="110">
        <f t="shared" si="0"/>
        <v>0.24567918938881994</v>
      </c>
      <c r="H15" s="110">
        <v>0.29250309613685682</v>
      </c>
      <c r="I15" s="110">
        <f t="shared" si="1"/>
        <v>0.29250309613685682</v>
      </c>
      <c r="J15" s="85">
        <f>分析係数表!G18</f>
        <v>0.21552579365079366</v>
      </c>
      <c r="K15" s="111">
        <f t="shared" si="2"/>
        <v>6.3041961940210459E-2</v>
      </c>
      <c r="L15" s="79"/>
      <c r="M15" s="80"/>
      <c r="N15" s="81">
        <f>分析係数表!H18</f>
        <v>4.488582169107333E-4</v>
      </c>
      <c r="O15" s="82">
        <f t="shared" si="3"/>
        <v>4.0279410413751838E-3</v>
      </c>
      <c r="P15" s="76">
        <f>分析係数表!C18</f>
        <v>0.51625386996904021</v>
      </c>
      <c r="Q15" s="82">
        <f t="shared" si="4"/>
        <v>2.0794401506170645E-3</v>
      </c>
      <c r="R15" s="83">
        <v>6.718157941486079E-3</v>
      </c>
      <c r="S15" s="84">
        <f t="shared" si="5"/>
        <v>0.29922125407834288</v>
      </c>
      <c r="T15" s="85">
        <f>分析係数表!F18</f>
        <v>0.45783730158730157</v>
      </c>
      <c r="U15" s="86">
        <f t="shared" si="6"/>
        <v>0.13699465154479687</v>
      </c>
      <c r="V15" s="87">
        <f>分析係数表!D18</f>
        <v>4.1418650793650792E-2</v>
      </c>
      <c r="W15" s="167">
        <f t="shared" si="7"/>
        <v>0</v>
      </c>
      <c r="X15" s="76">
        <f>分析係数表!E18</f>
        <v>3.8690476190476192E-2</v>
      </c>
      <c r="Y15" s="166">
        <f t="shared" si="8"/>
        <v>0</v>
      </c>
    </row>
    <row r="16" spans="1:25" x14ac:dyDescent="0.2">
      <c r="A16" s="6" t="s">
        <v>4</v>
      </c>
      <c r="B16" s="5" t="s">
        <v>32</v>
      </c>
      <c r="C16" s="90"/>
      <c r="D16" s="107">
        <f>投入係数表!AO16</f>
        <v>3.8071065989847717E-3</v>
      </c>
      <c r="E16" s="110">
        <f t="shared" si="9"/>
        <v>0.38071065989847719</v>
      </c>
      <c r="F16" s="85">
        <f>分析係数表!C19</f>
        <v>8.2563671984326903E-2</v>
      </c>
      <c r="G16" s="110">
        <f t="shared" si="0"/>
        <v>3.143287004479451E-2</v>
      </c>
      <c r="H16" s="110">
        <v>4.0250734342721854E-2</v>
      </c>
      <c r="I16" s="110">
        <f t="shared" si="1"/>
        <v>4.0250734342721854E-2</v>
      </c>
      <c r="J16" s="85">
        <f>分析係数表!G19</f>
        <v>5.7971014492753624E-2</v>
      </c>
      <c r="K16" s="111">
        <f t="shared" si="2"/>
        <v>2.3333759039259046E-3</v>
      </c>
      <c r="L16" s="79"/>
      <c r="M16" s="80"/>
      <c r="N16" s="81">
        <f>分析係数表!H19</f>
        <v>-1.1221455422768333E-4</v>
      </c>
      <c r="O16" s="82">
        <f t="shared" si="3"/>
        <v>-1.006985260343796E-3</v>
      </c>
      <c r="P16" s="76">
        <f>分析係数表!C19</f>
        <v>8.2563671984326903E-2</v>
      </c>
      <c r="Q16" s="82">
        <f t="shared" si="4"/>
        <v>-8.3140400728077193E-5</v>
      </c>
      <c r="R16" s="83">
        <v>6.1998187311605832E-4</v>
      </c>
      <c r="S16" s="84">
        <f t="shared" si="5"/>
        <v>4.0870716215837911E-2</v>
      </c>
      <c r="T16" s="85">
        <f>分析係数表!F19</f>
        <v>0.2402745995423341</v>
      </c>
      <c r="U16" s="86">
        <f t="shared" si="6"/>
        <v>9.8201949717688346E-3</v>
      </c>
      <c r="V16" s="87">
        <f>分析係数表!D19</f>
        <v>4.6529366895499621E-2</v>
      </c>
      <c r="W16" s="167">
        <f t="shared" si="7"/>
        <v>0</v>
      </c>
      <c r="X16" s="76">
        <f>分析係数表!E19</f>
        <v>5.1106025934401222E-2</v>
      </c>
      <c r="Y16" s="166">
        <f t="shared" si="8"/>
        <v>0</v>
      </c>
    </row>
    <row r="17" spans="1:25" x14ac:dyDescent="0.2">
      <c r="A17" s="6" t="s">
        <v>5</v>
      </c>
      <c r="B17" s="5" t="s">
        <v>33</v>
      </c>
      <c r="C17" s="90"/>
      <c r="D17" s="107">
        <f>投入係数表!AO17</f>
        <v>3.1725888324873096E-3</v>
      </c>
      <c r="E17" s="110">
        <f t="shared" si="9"/>
        <v>0.31725888324873097</v>
      </c>
      <c r="F17" s="85">
        <f>分析係数表!C20</f>
        <v>2.7239392352016778E-2</v>
      </c>
      <c r="G17" s="110">
        <f t="shared" si="0"/>
        <v>8.6419391979748669E-3</v>
      </c>
      <c r="H17" s="110">
        <v>1.1908796718854781E-2</v>
      </c>
      <c r="I17" s="110">
        <f t="shared" si="1"/>
        <v>1.1908796718854781E-2</v>
      </c>
      <c r="J17" s="85">
        <f>分析係数表!G20</f>
        <v>0.10507246376811594</v>
      </c>
      <c r="K17" s="111">
        <f t="shared" si="2"/>
        <v>1.2512866117637268E-3</v>
      </c>
      <c r="L17" s="79"/>
      <c r="M17" s="80"/>
      <c r="N17" s="81">
        <f>分析係数表!H20</f>
        <v>5.610727711384166E-4</v>
      </c>
      <c r="O17" s="82">
        <f t="shared" si="3"/>
        <v>5.0349263017189791E-3</v>
      </c>
      <c r="P17" s="76">
        <f>分析係数表!C20</f>
        <v>2.7239392352016778E-2</v>
      </c>
      <c r="Q17" s="82">
        <f t="shared" si="4"/>
        <v>1.3714833299601208E-4</v>
      </c>
      <c r="R17" s="83">
        <v>4.5554827715969999E-4</v>
      </c>
      <c r="S17" s="84">
        <f t="shared" si="5"/>
        <v>1.236434499601448E-2</v>
      </c>
      <c r="T17" s="85">
        <f>分析係数表!F20</f>
        <v>0.2318840579710145</v>
      </c>
      <c r="U17" s="86">
        <f t="shared" si="6"/>
        <v>2.8670944918294449E-3</v>
      </c>
      <c r="V17" s="87">
        <f>分析係数表!D20</f>
        <v>0</v>
      </c>
      <c r="W17" s="167">
        <f t="shared" si="7"/>
        <v>0</v>
      </c>
      <c r="X17" s="76">
        <f>分析係数表!E20</f>
        <v>0</v>
      </c>
      <c r="Y17" s="166">
        <f t="shared" si="8"/>
        <v>0</v>
      </c>
    </row>
    <row r="18" spans="1:25" x14ac:dyDescent="0.2">
      <c r="A18" s="6" t="s">
        <v>6</v>
      </c>
      <c r="B18" s="5" t="s">
        <v>34</v>
      </c>
      <c r="C18" s="90"/>
      <c r="D18" s="107">
        <f>投入係数表!AO18</f>
        <v>4.6002538071065989E-3</v>
      </c>
      <c r="E18" s="110">
        <f t="shared" si="9"/>
        <v>0.4600253807106599</v>
      </c>
      <c r="F18" s="85">
        <f>分析係数表!C21</f>
        <v>0.24117205108940643</v>
      </c>
      <c r="G18" s="110">
        <f t="shared" si="0"/>
        <v>0.11094526461917491</v>
      </c>
      <c r="H18" s="110">
        <v>0.16721605363752018</v>
      </c>
      <c r="I18" s="110">
        <f t="shared" si="1"/>
        <v>0.16721605363752018</v>
      </c>
      <c r="J18" s="85">
        <f>分析係数表!G21</f>
        <v>0.28520236087689715</v>
      </c>
      <c r="K18" s="111">
        <f t="shared" si="2"/>
        <v>4.7690413273938623E-2</v>
      </c>
      <c r="L18" s="79"/>
      <c r="M18" s="80"/>
      <c r="N18" s="81">
        <f>分析係数表!H21</f>
        <v>9.4260225551254001E-4</v>
      </c>
      <c r="O18" s="82">
        <f t="shared" si="3"/>
        <v>8.4586761868878872E-3</v>
      </c>
      <c r="P18" s="76">
        <f>分析係数表!C21</f>
        <v>0.24117205108940643</v>
      </c>
      <c r="Q18" s="82">
        <f t="shared" si="4"/>
        <v>2.0399962854928712E-3</v>
      </c>
      <c r="R18" s="83">
        <v>6.0067661968632741E-3</v>
      </c>
      <c r="S18" s="84">
        <f t="shared" si="5"/>
        <v>0.17322281983438345</v>
      </c>
      <c r="T18" s="85">
        <f>分析係数表!F21</f>
        <v>0.42559021922428331</v>
      </c>
      <c r="U18" s="86">
        <f t="shared" si="6"/>
        <v>7.3721937867963785E-2</v>
      </c>
      <c r="V18" s="87">
        <f>分析係数表!D21</f>
        <v>8.8743676222596962E-2</v>
      </c>
      <c r="W18" s="167">
        <f t="shared" si="7"/>
        <v>0</v>
      </c>
      <c r="X18" s="76">
        <f>分析係数表!E21</f>
        <v>7.2512647554806076E-2</v>
      </c>
      <c r="Y18" s="166">
        <f t="shared" si="8"/>
        <v>0</v>
      </c>
    </row>
    <row r="19" spans="1:25" x14ac:dyDescent="0.2">
      <c r="A19" s="6" t="s">
        <v>7</v>
      </c>
      <c r="B19" s="5" t="s">
        <v>269</v>
      </c>
      <c r="C19" s="90"/>
      <c r="D19" s="107">
        <f>投入係数表!AO19</f>
        <v>0</v>
      </c>
      <c r="E19" s="110">
        <f t="shared" si="9"/>
        <v>0</v>
      </c>
      <c r="F19" s="85">
        <f>分析係数表!C22</f>
        <v>3.5323801513877262E-2</v>
      </c>
      <c r="G19" s="110">
        <f t="shared" si="0"/>
        <v>0</v>
      </c>
      <c r="H19" s="110">
        <v>1.7095942501295937E-3</v>
      </c>
      <c r="I19" s="110">
        <f t="shared" si="1"/>
        <v>1.7095942501295937E-3</v>
      </c>
      <c r="J19" s="85">
        <f>分析係数表!G22</f>
        <v>0.19469026548672566</v>
      </c>
      <c r="K19" s="111">
        <f t="shared" si="2"/>
        <v>3.3284135843231026E-4</v>
      </c>
      <c r="L19" s="79"/>
      <c r="M19" s="80"/>
      <c r="N19" s="81">
        <f>分析係数表!H22</f>
        <v>4.4885821691073332E-5</v>
      </c>
      <c r="O19" s="82">
        <f t="shared" si="3"/>
        <v>4.0279410413751837E-4</v>
      </c>
      <c r="P19" s="76">
        <f>分析係数表!C22</f>
        <v>3.5323801513877262E-2</v>
      </c>
      <c r="Q19" s="82">
        <f t="shared" si="4"/>
        <v>1.4228218985513708E-5</v>
      </c>
      <c r="R19" s="83">
        <v>1.7463202426295911E-4</v>
      </c>
      <c r="S19" s="84">
        <f t="shared" si="5"/>
        <v>1.8842262743925529E-3</v>
      </c>
      <c r="T19" s="85">
        <f>分析係数表!F22</f>
        <v>0.41199606686332352</v>
      </c>
      <c r="U19" s="86">
        <f t="shared" si="6"/>
        <v>7.7629381413026521E-4</v>
      </c>
      <c r="V19" s="87">
        <f>分析係数表!D22</f>
        <v>8.6529006882989187E-2</v>
      </c>
      <c r="W19" s="167">
        <f t="shared" si="7"/>
        <v>0</v>
      </c>
      <c r="X19" s="76">
        <f>分析係数表!E22</f>
        <v>8.9478859390363819E-2</v>
      </c>
      <c r="Y19" s="166">
        <f t="shared" si="8"/>
        <v>0</v>
      </c>
    </row>
    <row r="20" spans="1:25" x14ac:dyDescent="0.2">
      <c r="A20" s="6" t="s">
        <v>8</v>
      </c>
      <c r="B20" s="5" t="s">
        <v>270</v>
      </c>
      <c r="C20" s="90"/>
      <c r="D20" s="107">
        <f>投入係数表!AO20</f>
        <v>0</v>
      </c>
      <c r="E20" s="110">
        <f t="shared" si="9"/>
        <v>0</v>
      </c>
      <c r="F20" s="85">
        <f>分析係数表!C23</f>
        <v>0</v>
      </c>
      <c r="G20" s="110">
        <f t="shared" si="0"/>
        <v>0</v>
      </c>
      <c r="H20" s="110">
        <v>0</v>
      </c>
      <c r="I20" s="110">
        <f t="shared" si="1"/>
        <v>0</v>
      </c>
      <c r="J20" s="85">
        <f>分析係数表!G23</f>
        <v>0.21571476472560636</v>
      </c>
      <c r="K20" s="111">
        <f t="shared" si="2"/>
        <v>0</v>
      </c>
      <c r="L20" s="79"/>
      <c r="M20" s="80"/>
      <c r="N20" s="81">
        <f>分析係数表!H23</f>
        <v>2.2442910845536666E-5</v>
      </c>
      <c r="O20" s="82">
        <f t="shared" si="3"/>
        <v>2.0139705206875919E-4</v>
      </c>
      <c r="P20" s="76">
        <f>分析係数表!C23</f>
        <v>0</v>
      </c>
      <c r="Q20" s="82">
        <f t="shared" si="4"/>
        <v>0</v>
      </c>
      <c r="R20" s="83">
        <v>0</v>
      </c>
      <c r="S20" s="84">
        <f t="shared" si="5"/>
        <v>0</v>
      </c>
      <c r="T20" s="85">
        <f>分析係数表!F23</f>
        <v>0.43970045825416343</v>
      </c>
      <c r="U20" s="86">
        <f t="shared" si="6"/>
        <v>0</v>
      </c>
      <c r="V20" s="87">
        <f>分析係数表!D23</f>
        <v>2.7830557728847658E-2</v>
      </c>
      <c r="W20" s="167">
        <f t="shared" si="7"/>
        <v>0</v>
      </c>
      <c r="X20" s="76">
        <f>分析係数表!E23</f>
        <v>2.7159941879959765E-2</v>
      </c>
      <c r="Y20" s="166">
        <f t="shared" si="8"/>
        <v>0</v>
      </c>
    </row>
    <row r="21" spans="1:25" x14ac:dyDescent="0.2">
      <c r="A21" s="6" t="s">
        <v>9</v>
      </c>
      <c r="B21" s="5" t="s">
        <v>271</v>
      </c>
      <c r="C21" s="90"/>
      <c r="D21" s="107">
        <f>投入係数表!AO21</f>
        <v>5.8692893401015231E-3</v>
      </c>
      <c r="E21" s="110">
        <f t="shared" si="9"/>
        <v>0.58692893401015234</v>
      </c>
      <c r="F21" s="85">
        <f>分析係数表!C24</f>
        <v>0.4951060358890701</v>
      </c>
      <c r="G21" s="110">
        <f t="shared" si="0"/>
        <v>0.29059205786636416</v>
      </c>
      <c r="H21" s="110">
        <v>0.3478763801832116</v>
      </c>
      <c r="I21" s="110">
        <f t="shared" si="1"/>
        <v>0.3478763801832116</v>
      </c>
      <c r="J21" s="85">
        <f>分析係数表!G24</f>
        <v>0.20816733067729085</v>
      </c>
      <c r="K21" s="111">
        <f t="shared" si="2"/>
        <v>7.2416497468417551E-2</v>
      </c>
      <c r="L21" s="79"/>
      <c r="M21" s="80"/>
      <c r="N21" s="81">
        <f>分析係数表!H24</f>
        <v>3.5908657352858665E-4</v>
      </c>
      <c r="O21" s="82">
        <f t="shared" si="3"/>
        <v>3.222352833100147E-3</v>
      </c>
      <c r="P21" s="76">
        <f>分析係数表!C24</f>
        <v>0.4951060358890701</v>
      </c>
      <c r="Q21" s="82">
        <f t="shared" si="4"/>
        <v>1.595406337432128E-3</v>
      </c>
      <c r="R21" s="83">
        <v>7.8244832451247089E-3</v>
      </c>
      <c r="S21" s="84">
        <f t="shared" si="5"/>
        <v>0.35570086342833629</v>
      </c>
      <c r="T21" s="85">
        <f>分析係数表!F24</f>
        <v>0.39043824701195218</v>
      </c>
      <c r="U21" s="86">
        <f t="shared" si="6"/>
        <v>0.13887922157759744</v>
      </c>
      <c r="V21" s="87">
        <f>分析係数表!D24</f>
        <v>1.4940239043824702E-2</v>
      </c>
      <c r="W21" s="167">
        <f t="shared" si="7"/>
        <v>0</v>
      </c>
      <c r="X21" s="76">
        <f>分析係数表!E24</f>
        <v>1.0956175298804782E-2</v>
      </c>
      <c r="Y21" s="166">
        <f t="shared" si="8"/>
        <v>0</v>
      </c>
    </row>
    <row r="22" spans="1:25" x14ac:dyDescent="0.2">
      <c r="A22" s="6" t="s">
        <v>10</v>
      </c>
      <c r="B22" s="5" t="s">
        <v>272</v>
      </c>
      <c r="C22" s="90"/>
      <c r="D22" s="107">
        <f>投入係数表!AO22</f>
        <v>8.5659898477157357E-3</v>
      </c>
      <c r="E22" s="110">
        <f t="shared" si="9"/>
        <v>0.85659898477157359</v>
      </c>
      <c r="F22" s="85">
        <f>分析係数表!C25</f>
        <v>2.1697016660209179E-2</v>
      </c>
      <c r="G22" s="110">
        <f t="shared" si="0"/>
        <v>1.8585642443707102E-2</v>
      </c>
      <c r="H22" s="110">
        <v>2.284055628925067E-2</v>
      </c>
      <c r="I22" s="110">
        <f t="shared" si="1"/>
        <v>2.284055628925067E-2</v>
      </c>
      <c r="J22" s="85">
        <f>分析係数表!G25</f>
        <v>0.19533527696793002</v>
      </c>
      <c r="K22" s="111">
        <f t="shared" si="2"/>
        <v>4.4615663888623756E-3</v>
      </c>
      <c r="L22" s="79"/>
      <c r="M22" s="80"/>
      <c r="N22" s="81">
        <f>分析係数表!H25</f>
        <v>5.2740840487011166E-4</v>
      </c>
      <c r="O22" s="82">
        <f t="shared" si="3"/>
        <v>4.7328307236158412E-3</v>
      </c>
      <c r="P22" s="76">
        <f>分析係数表!C25</f>
        <v>2.1697016660209179E-2</v>
      </c>
      <c r="Q22" s="82">
        <f t="shared" si="4"/>
        <v>1.0268830706024277E-4</v>
      </c>
      <c r="R22" s="83">
        <v>8.2553322153301018E-4</v>
      </c>
      <c r="S22" s="84">
        <f t="shared" si="5"/>
        <v>2.3666089510783681E-2</v>
      </c>
      <c r="T22" s="85">
        <f>分析係数表!F25</f>
        <v>0.34839650145772594</v>
      </c>
      <c r="U22" s="86">
        <f t="shared" si="6"/>
        <v>8.2451827887424188E-3</v>
      </c>
      <c r="V22" s="87">
        <f>分析係数表!D25</f>
        <v>0.22157434402332363</v>
      </c>
      <c r="W22" s="167">
        <f t="shared" si="7"/>
        <v>0</v>
      </c>
      <c r="X22" s="76">
        <f>分析係数表!E25</f>
        <v>0.11661807580174927</v>
      </c>
      <c r="Y22" s="166">
        <f t="shared" si="8"/>
        <v>0</v>
      </c>
    </row>
    <row r="23" spans="1:25" x14ac:dyDescent="0.2">
      <c r="A23" s="6" t="s">
        <v>11</v>
      </c>
      <c r="B23" s="5" t="s">
        <v>35</v>
      </c>
      <c r="C23" s="90"/>
      <c r="D23" s="107">
        <f>投入係数表!AO23</f>
        <v>9.5177664974619293E-4</v>
      </c>
      <c r="E23" s="110">
        <f t="shared" si="9"/>
        <v>9.5177664974619297E-2</v>
      </c>
      <c r="F23" s="85">
        <f>分析係数表!C26</f>
        <v>0.4020083102493075</v>
      </c>
      <c r="G23" s="110">
        <f t="shared" si="0"/>
        <v>3.8262212269921402E-2</v>
      </c>
      <c r="H23" s="110">
        <v>7.3104287351593855E-2</v>
      </c>
      <c r="I23" s="110">
        <f t="shared" si="1"/>
        <v>7.3104287351593855E-2</v>
      </c>
      <c r="J23" s="85">
        <f>分析係数表!G26</f>
        <v>0.19660602354380063</v>
      </c>
      <c r="K23" s="111">
        <f t="shared" si="2"/>
        <v>1.4372743240200228E-2</v>
      </c>
      <c r="L23" s="79"/>
      <c r="M23" s="80"/>
      <c r="N23" s="81">
        <f>分析係数表!H26</f>
        <v>1.0985804858890199E-2</v>
      </c>
      <c r="O23" s="82">
        <f t="shared" si="3"/>
        <v>9.8583856987657634E-2</v>
      </c>
      <c r="P23" s="76">
        <f>分析係数表!C26</f>
        <v>0.4020083102493075</v>
      </c>
      <c r="Q23" s="82">
        <f t="shared" si="4"/>
        <v>3.9631529765467632E-2</v>
      </c>
      <c r="R23" s="83">
        <v>4.3856900912366187E-2</v>
      </c>
      <c r="S23" s="84">
        <f t="shared" si="5"/>
        <v>0.11696118826396004</v>
      </c>
      <c r="T23" s="85">
        <f>分析係数表!F26</f>
        <v>0.33374101819293683</v>
      </c>
      <c r="U23" s="86">
        <f t="shared" si="6"/>
        <v>3.9034746060269798E-2</v>
      </c>
      <c r="V23" s="87">
        <f>分析係数表!D26</f>
        <v>1.513530041278092E-2</v>
      </c>
      <c r="W23" s="167">
        <f t="shared" si="7"/>
        <v>0</v>
      </c>
      <c r="X23" s="76">
        <f>分析係数表!E26</f>
        <v>1.5288182235132243E-2</v>
      </c>
      <c r="Y23" s="166">
        <f t="shared" si="8"/>
        <v>0</v>
      </c>
    </row>
    <row r="24" spans="1:25" x14ac:dyDescent="0.2">
      <c r="A24" s="6" t="s">
        <v>12</v>
      </c>
      <c r="B24" s="5" t="s">
        <v>366</v>
      </c>
      <c r="C24" s="90"/>
      <c r="D24" s="107">
        <f>投入係数表!AO24</f>
        <v>0</v>
      </c>
      <c r="E24" s="110">
        <f t="shared" si="9"/>
        <v>0</v>
      </c>
      <c r="F24" s="85">
        <f>分析係数表!C27</f>
        <v>0.43829355002539361</v>
      </c>
      <c r="G24" s="110">
        <f t="shared" si="0"/>
        <v>0</v>
      </c>
      <c r="H24" s="110">
        <v>1.6700292246554015E-2</v>
      </c>
      <c r="I24" s="110">
        <f t="shared" si="1"/>
        <v>1.6700292246554015E-2</v>
      </c>
      <c r="J24" s="85">
        <f>分析係数表!G27</f>
        <v>0.17011899515204937</v>
      </c>
      <c r="K24" s="111">
        <f t="shared" si="2"/>
        <v>2.8410369357293303E-3</v>
      </c>
      <c r="L24" s="79"/>
      <c r="M24" s="80"/>
      <c r="N24" s="81">
        <f>分析係数表!H27</f>
        <v>1.1098019413117881E-2</v>
      </c>
      <c r="O24" s="82">
        <f t="shared" si="3"/>
        <v>9.9590842248001424E-2</v>
      </c>
      <c r="P24" s="76">
        <f>分析係数表!C27</f>
        <v>0.43829355002539361</v>
      </c>
      <c r="Q24" s="82">
        <f t="shared" si="4"/>
        <v>4.3650023798895494E-2</v>
      </c>
      <c r="R24" s="83">
        <v>4.4668441615947289E-2</v>
      </c>
      <c r="S24" s="84">
        <f t="shared" si="5"/>
        <v>6.1368733862501301E-2</v>
      </c>
      <c r="T24" s="85">
        <f>分析係数表!F27</f>
        <v>0.31996474217717058</v>
      </c>
      <c r="U24" s="86">
        <f t="shared" si="6"/>
        <v>1.9635831108054627E-2</v>
      </c>
      <c r="V24" s="87">
        <f>分析係数表!D27</f>
        <v>4.2309387395328336E-2</v>
      </c>
      <c r="W24" s="167">
        <f t="shared" si="7"/>
        <v>0</v>
      </c>
      <c r="X24" s="76">
        <f>分析係数表!E27</f>
        <v>4.9360951961216398E-2</v>
      </c>
      <c r="Y24" s="166">
        <f t="shared" si="8"/>
        <v>0</v>
      </c>
    </row>
    <row r="25" spans="1:25" x14ac:dyDescent="0.2">
      <c r="A25" s="6" t="s">
        <v>13</v>
      </c>
      <c r="B25" s="5" t="s">
        <v>192</v>
      </c>
      <c r="C25" s="90"/>
      <c r="D25" s="107">
        <f>投入係数表!AO25</f>
        <v>0</v>
      </c>
      <c r="E25" s="110">
        <f t="shared" si="9"/>
        <v>0</v>
      </c>
      <c r="F25" s="85">
        <f>分析係数表!C28</f>
        <v>5.3001622498647927E-2</v>
      </c>
      <c r="G25" s="110">
        <f t="shared" si="0"/>
        <v>0</v>
      </c>
      <c r="H25" s="110">
        <v>1.0790113154496492E-2</v>
      </c>
      <c r="I25" s="110">
        <f t="shared" si="1"/>
        <v>1.0790113154496492E-2</v>
      </c>
      <c r="J25" s="85">
        <f>分析係数表!G28</f>
        <v>0.12481857764876633</v>
      </c>
      <c r="K25" s="111">
        <f t="shared" si="2"/>
        <v>1.3468065766134955E-3</v>
      </c>
      <c r="L25" s="79"/>
      <c r="M25" s="80"/>
      <c r="N25" s="81">
        <f>分析係数表!H28</f>
        <v>2.0793356898389723E-2</v>
      </c>
      <c r="O25" s="82">
        <f t="shared" si="3"/>
        <v>0.1865943687417054</v>
      </c>
      <c r="P25" s="76">
        <f>分析係数表!C28</f>
        <v>5.3001622498647927E-2</v>
      </c>
      <c r="Q25" s="82">
        <f t="shared" si="4"/>
        <v>9.8898042924213808E-3</v>
      </c>
      <c r="R25" s="83">
        <v>1.0708807476189937E-2</v>
      </c>
      <c r="S25" s="84">
        <f t="shared" si="5"/>
        <v>2.1498920630686431E-2</v>
      </c>
      <c r="T25" s="85">
        <f>分析係数表!F28</f>
        <v>0.21335268505079827</v>
      </c>
      <c r="U25" s="86">
        <f t="shared" si="6"/>
        <v>4.5868524422509518E-3</v>
      </c>
      <c r="V25" s="87">
        <f>分析係数表!D28</f>
        <v>0.1204644412191582</v>
      </c>
      <c r="W25" s="167">
        <f t="shared" si="7"/>
        <v>0</v>
      </c>
      <c r="X25" s="76">
        <f>分析係数表!E28</f>
        <v>0.11683599419448476</v>
      </c>
      <c r="Y25" s="166">
        <f t="shared" si="8"/>
        <v>0</v>
      </c>
    </row>
    <row r="26" spans="1:25" x14ac:dyDescent="0.2">
      <c r="A26" s="6" t="s">
        <v>14</v>
      </c>
      <c r="B26" s="5" t="s">
        <v>50</v>
      </c>
      <c r="C26" s="90"/>
      <c r="D26" s="107">
        <f>投入係数表!AO26</f>
        <v>3.6484771573604059E-2</v>
      </c>
      <c r="E26" s="110">
        <f t="shared" si="9"/>
        <v>3.6484771573604058</v>
      </c>
      <c r="F26" s="85">
        <f>分析係数表!C29</f>
        <v>0.65190409026798313</v>
      </c>
      <c r="G26" s="110">
        <f t="shared" si="0"/>
        <v>2.3784571821325526</v>
      </c>
      <c r="H26" s="110">
        <v>2.6902386533309315</v>
      </c>
      <c r="I26" s="110">
        <f t="shared" si="1"/>
        <v>2.6902386533309315</v>
      </c>
      <c r="J26" s="85">
        <f>分析係数表!G29</f>
        <v>0.25912644337660473</v>
      </c>
      <c r="K26" s="111">
        <f t="shared" si="2"/>
        <v>0.69711197407191094</v>
      </c>
      <c r="L26" s="79"/>
      <c r="M26" s="80"/>
      <c r="N26" s="81">
        <f>分析係数表!H29</f>
        <v>1.0054424058800426E-2</v>
      </c>
      <c r="O26" s="82">
        <f t="shared" si="3"/>
        <v>9.0225879326804106E-2</v>
      </c>
      <c r="P26" s="76">
        <f>分析係数表!C29</f>
        <v>0.65190409026798313</v>
      </c>
      <c r="Q26" s="82">
        <f t="shared" si="4"/>
        <v>5.8818619781169056E-2</v>
      </c>
      <c r="R26" s="83">
        <v>0.1002863152386463</v>
      </c>
      <c r="S26" s="84">
        <f t="shared" si="5"/>
        <v>2.7905249685695779</v>
      </c>
      <c r="T26" s="85">
        <f>分析係数表!F29</f>
        <v>0.37595926271247221</v>
      </c>
      <c r="U26" s="86">
        <f t="shared" si="6"/>
        <v>1.0491237097641632</v>
      </c>
      <c r="V26" s="87">
        <f>分析係数表!D29</f>
        <v>5.8165387649716703E-2</v>
      </c>
      <c r="W26" s="167">
        <f t="shared" si="7"/>
        <v>0</v>
      </c>
      <c r="X26" s="76">
        <f>分析係数表!E29</f>
        <v>4.2817184250161372E-2</v>
      </c>
      <c r="Y26" s="166">
        <f t="shared" si="8"/>
        <v>0</v>
      </c>
    </row>
    <row r="27" spans="1:25" x14ac:dyDescent="0.2">
      <c r="A27" s="6" t="s">
        <v>15</v>
      </c>
      <c r="B27" s="5" t="s">
        <v>36</v>
      </c>
      <c r="C27" s="90"/>
      <c r="D27" s="107">
        <f>投入係数表!AO27</f>
        <v>0</v>
      </c>
      <c r="E27" s="110">
        <f t="shared" si="9"/>
        <v>0</v>
      </c>
      <c r="F27" s="85">
        <f>分析係数表!C30</f>
        <v>1</v>
      </c>
      <c r="G27" s="110">
        <f t="shared" si="0"/>
        <v>0</v>
      </c>
      <c r="H27" s="110">
        <v>0.23039527587350889</v>
      </c>
      <c r="I27" s="110">
        <f t="shared" si="1"/>
        <v>0.23039527587350889</v>
      </c>
      <c r="J27" s="85">
        <f>分析係数表!G30</f>
        <v>0.34475873544093177</v>
      </c>
      <c r="K27" s="111">
        <f t="shared" si="2"/>
        <v>7.9430783961715545E-2</v>
      </c>
      <c r="L27" s="79"/>
      <c r="M27" s="80"/>
      <c r="N27" s="81">
        <f>分析係数表!H30</f>
        <v>0</v>
      </c>
      <c r="O27" s="82">
        <f t="shared" si="3"/>
        <v>0</v>
      </c>
      <c r="P27" s="76">
        <f>分析係数表!C30</f>
        <v>1</v>
      </c>
      <c r="Q27" s="82">
        <f t="shared" si="4"/>
        <v>0</v>
      </c>
      <c r="R27" s="83">
        <v>2.2104880455119064E-2</v>
      </c>
      <c r="S27" s="84">
        <f t="shared" si="5"/>
        <v>0.25250015632862793</v>
      </c>
      <c r="T27" s="85">
        <f>分析係数表!F30</f>
        <v>0.43948973932334995</v>
      </c>
      <c r="U27" s="86">
        <f t="shared" si="6"/>
        <v>0.1109712278839738</v>
      </c>
      <c r="V27" s="87">
        <f>分析係数表!D30</f>
        <v>0.13666112035496394</v>
      </c>
      <c r="W27" s="167">
        <f t="shared" si="7"/>
        <v>0</v>
      </c>
      <c r="X27" s="76">
        <f>分析係数表!E30</f>
        <v>8.1752634498058793E-2</v>
      </c>
      <c r="Y27" s="166">
        <f t="shared" si="8"/>
        <v>0</v>
      </c>
    </row>
    <row r="28" spans="1:25" x14ac:dyDescent="0.2">
      <c r="A28" s="6" t="s">
        <v>16</v>
      </c>
      <c r="B28" s="5" t="s">
        <v>193</v>
      </c>
      <c r="C28" s="90"/>
      <c r="D28" s="107">
        <f>投入係数表!AO28</f>
        <v>3.4898477157360407E-3</v>
      </c>
      <c r="E28" s="110">
        <f t="shared" si="9"/>
        <v>0.34898477157360408</v>
      </c>
      <c r="F28" s="85">
        <f>分析係数表!C31</f>
        <v>0.24163027656477443</v>
      </c>
      <c r="G28" s="110">
        <f t="shared" si="0"/>
        <v>8.4325286872224584E-2</v>
      </c>
      <c r="H28" s="110">
        <v>0.24357991798115777</v>
      </c>
      <c r="I28" s="110">
        <f t="shared" si="1"/>
        <v>0.24357991798115777</v>
      </c>
      <c r="J28" s="85">
        <f>分析係数表!G31</f>
        <v>7.02247191011236E-2</v>
      </c>
      <c r="K28" s="111">
        <f t="shared" si="2"/>
        <v>1.7105331318901532E-2</v>
      </c>
      <c r="L28" s="79"/>
      <c r="M28" s="80"/>
      <c r="N28" s="81">
        <f>分析係数表!H31</f>
        <v>2.3138641081748304E-2</v>
      </c>
      <c r="O28" s="82">
        <f t="shared" si="3"/>
        <v>0.20764036068289074</v>
      </c>
      <c r="P28" s="76">
        <f>分析係数表!C31</f>
        <v>0.24163027656477443</v>
      </c>
      <c r="Q28" s="82">
        <f t="shared" si="4"/>
        <v>5.0172197777816403E-2</v>
      </c>
      <c r="R28" s="83">
        <v>6.6350662544086239E-2</v>
      </c>
      <c r="S28" s="84">
        <f t="shared" si="5"/>
        <v>0.30993058052524403</v>
      </c>
      <c r="T28" s="85">
        <f>分析係数表!F31</f>
        <v>0.24349497338852749</v>
      </c>
      <c r="U28" s="86">
        <f t="shared" si="6"/>
        <v>7.5466538457285168E-2</v>
      </c>
      <c r="V28" s="87">
        <f>分析係数表!D31</f>
        <v>2.9568302779420464E-4</v>
      </c>
      <c r="W28" s="167">
        <f t="shared" si="7"/>
        <v>0</v>
      </c>
      <c r="X28" s="76">
        <f>分析係数表!E31</f>
        <v>2.9568302779420464E-4</v>
      </c>
      <c r="Y28" s="166">
        <f t="shared" si="8"/>
        <v>0</v>
      </c>
    </row>
    <row r="29" spans="1:25" x14ac:dyDescent="0.2">
      <c r="A29" s="6" t="s">
        <v>17</v>
      </c>
      <c r="B29" s="5" t="s">
        <v>273</v>
      </c>
      <c r="C29" s="90"/>
      <c r="D29" s="107">
        <f>投入係数表!AO29</f>
        <v>1.1104060913705585E-3</v>
      </c>
      <c r="E29" s="110">
        <f t="shared" si="9"/>
        <v>0.11104060913705585</v>
      </c>
      <c r="F29" s="85">
        <f>分析係数表!C32</f>
        <v>0.66123499142367059</v>
      </c>
      <c r="G29" s="110">
        <f t="shared" si="0"/>
        <v>7.3423936230420289E-2</v>
      </c>
      <c r="H29" s="110">
        <v>0.16056746214317774</v>
      </c>
      <c r="I29" s="110">
        <f t="shared" si="1"/>
        <v>0.16056746214317774</v>
      </c>
      <c r="J29" s="85">
        <f>分析係数表!G32</f>
        <v>0.1404639175257732</v>
      </c>
      <c r="K29" s="111">
        <f t="shared" si="2"/>
        <v>2.2553934759802028E-2</v>
      </c>
      <c r="L29" s="79"/>
      <c r="M29" s="80"/>
      <c r="N29" s="81">
        <f>分析係数表!H32</f>
        <v>6.5982157885877794E-3</v>
      </c>
      <c r="O29" s="82">
        <f t="shared" si="3"/>
        <v>5.9210733308215198E-2</v>
      </c>
      <c r="P29" s="76">
        <f>分析係数表!C32</f>
        <v>0.66123499142367059</v>
      </c>
      <c r="Q29" s="82">
        <f t="shared" si="4"/>
        <v>3.9152208731246925E-2</v>
      </c>
      <c r="R29" s="83">
        <v>5.1508637307203294E-2</v>
      </c>
      <c r="S29" s="84">
        <f t="shared" si="5"/>
        <v>0.21207609945038103</v>
      </c>
      <c r="T29" s="85">
        <f>分析係数表!F32</f>
        <v>0.47938144329896909</v>
      </c>
      <c r="U29" s="86">
        <f t="shared" si="6"/>
        <v>0.10166534664373936</v>
      </c>
      <c r="V29" s="87">
        <f>分析係数表!D32</f>
        <v>7.7319587628865982E-3</v>
      </c>
      <c r="W29" s="167">
        <f t="shared" si="7"/>
        <v>0</v>
      </c>
      <c r="X29" s="76">
        <f>分析係数表!E32</f>
        <v>1.1597938144329897E-2</v>
      </c>
      <c r="Y29" s="166">
        <f t="shared" si="8"/>
        <v>0</v>
      </c>
    </row>
    <row r="30" spans="1:25" x14ac:dyDescent="0.2">
      <c r="A30" s="6" t="s">
        <v>18</v>
      </c>
      <c r="B30" s="5" t="s">
        <v>274</v>
      </c>
      <c r="C30" s="90"/>
      <c r="D30" s="107">
        <f>投入係数表!AO30</f>
        <v>1.0945431472081218E-2</v>
      </c>
      <c r="E30" s="110">
        <f t="shared" si="9"/>
        <v>1.0945431472081217</v>
      </c>
      <c r="F30" s="85">
        <f>分析係数表!C33</f>
        <v>1</v>
      </c>
      <c r="G30" s="110">
        <f t="shared" si="0"/>
        <v>1.0945431472081217</v>
      </c>
      <c r="H30" s="110">
        <v>1.6446375144738643</v>
      </c>
      <c r="I30" s="110">
        <f t="shared" si="1"/>
        <v>1.6446375144738643</v>
      </c>
      <c r="J30" s="85">
        <f>分析係数表!G33</f>
        <v>0.50865580448065173</v>
      </c>
      <c r="K30" s="111">
        <f t="shared" si="2"/>
        <v>0.83655441800376296</v>
      </c>
      <c r="L30" s="79"/>
      <c r="M30" s="80"/>
      <c r="N30" s="81">
        <f>分析係数表!H33</f>
        <v>9.7626662178084496E-4</v>
      </c>
      <c r="O30" s="82">
        <f t="shared" si="3"/>
        <v>8.7607717649910242E-3</v>
      </c>
      <c r="P30" s="76">
        <f>分析係数表!C33</f>
        <v>1</v>
      </c>
      <c r="Q30" s="82">
        <f t="shared" si="4"/>
        <v>8.7607717649910242E-3</v>
      </c>
      <c r="R30" s="83">
        <v>3.3193112374740014E-2</v>
      </c>
      <c r="S30" s="84">
        <f t="shared" si="5"/>
        <v>1.6778306268486043</v>
      </c>
      <c r="T30" s="85">
        <f>分析係数表!F33</f>
        <v>0.64307535641547864</v>
      </c>
      <c r="U30" s="86">
        <f t="shared" si="6"/>
        <v>1.0789715283654722</v>
      </c>
      <c r="V30" s="87">
        <f>分析係数表!D33</f>
        <v>3.4623217922606926E-2</v>
      </c>
      <c r="W30" s="167">
        <f t="shared" si="7"/>
        <v>0</v>
      </c>
      <c r="X30" s="76">
        <f>分析係数表!E33</f>
        <v>3.0549898167006109E-2</v>
      </c>
      <c r="Y30" s="166">
        <f t="shared" si="8"/>
        <v>0</v>
      </c>
    </row>
    <row r="31" spans="1:25" x14ac:dyDescent="0.2">
      <c r="A31" s="6" t="s">
        <v>19</v>
      </c>
      <c r="B31" s="5" t="s">
        <v>275</v>
      </c>
      <c r="C31" s="90"/>
      <c r="D31" s="107">
        <f>投入係数表!AO31</f>
        <v>6.2024111675126906E-2</v>
      </c>
      <c r="E31" s="110">
        <f t="shared" si="9"/>
        <v>6.2024111675126905</v>
      </c>
      <c r="F31" s="85">
        <f>分析係数表!C34</f>
        <v>0.39190090916673614</v>
      </c>
      <c r="G31" s="110">
        <f t="shared" si="0"/>
        <v>2.4307305755741409</v>
      </c>
      <c r="H31" s="110">
        <v>2.7617163485250251</v>
      </c>
      <c r="I31" s="110">
        <f t="shared" si="1"/>
        <v>2.7617163485250251</v>
      </c>
      <c r="J31" s="85">
        <f>分析係数表!G34</f>
        <v>0.42497247587591475</v>
      </c>
      <c r="K31" s="111">
        <f t="shared" si="2"/>
        <v>1.1736534342996705</v>
      </c>
      <c r="L31" s="79"/>
      <c r="M31" s="80"/>
      <c r="N31" s="81">
        <f>分析係数表!H34</f>
        <v>0.16350782696515739</v>
      </c>
      <c r="O31" s="82">
        <f t="shared" si="3"/>
        <v>1.4672782228469452</v>
      </c>
      <c r="P31" s="76">
        <f>分析係数表!C34</f>
        <v>0.39190090916673614</v>
      </c>
      <c r="Q31" s="82">
        <f t="shared" si="4"/>
        <v>0.57502766953427076</v>
      </c>
      <c r="R31" s="83">
        <v>0.6371630949726933</v>
      </c>
      <c r="S31" s="84">
        <f t="shared" si="5"/>
        <v>3.3988794434977185</v>
      </c>
      <c r="T31" s="85">
        <f>分析係数表!F34</f>
        <v>0.69697558448287023</v>
      </c>
      <c r="U31" s="86">
        <f t="shared" si="6"/>
        <v>2.3689359867186353</v>
      </c>
      <c r="V31" s="87">
        <f>分析係数表!D34</f>
        <v>0.24415517129719577</v>
      </c>
      <c r="W31" s="167">
        <f t="shared" si="7"/>
        <v>1</v>
      </c>
      <c r="X31" s="76">
        <f>分析係数表!E34</f>
        <v>0.16831811411178033</v>
      </c>
      <c r="Y31" s="166">
        <f t="shared" si="8"/>
        <v>1</v>
      </c>
    </row>
    <row r="32" spans="1:25" x14ac:dyDescent="0.2">
      <c r="A32" s="6" t="s">
        <v>20</v>
      </c>
      <c r="B32" s="5" t="s">
        <v>37</v>
      </c>
      <c r="C32" s="90"/>
      <c r="D32" s="107">
        <f>投入係数表!AO32</f>
        <v>2.2208121827411169E-3</v>
      </c>
      <c r="E32" s="110">
        <f t="shared" si="9"/>
        <v>0.2220812182741117</v>
      </c>
      <c r="F32" s="85">
        <f>分析係数表!C35</f>
        <v>0.83185840707964598</v>
      </c>
      <c r="G32" s="110">
        <f t="shared" si="0"/>
        <v>0.18474012847580973</v>
      </c>
      <c r="H32" s="110">
        <v>0.87622737703579578</v>
      </c>
      <c r="I32" s="110">
        <f t="shared" si="1"/>
        <v>0.87622737703579578</v>
      </c>
      <c r="J32" s="85">
        <f>分析係数表!G35</f>
        <v>0.3136968085106383</v>
      </c>
      <c r="K32" s="111">
        <f t="shared" si="2"/>
        <v>0.27486973170577689</v>
      </c>
      <c r="L32" s="79"/>
      <c r="M32" s="80"/>
      <c r="N32" s="81">
        <f>分析係数表!H35</f>
        <v>6.1560904449307077E-2</v>
      </c>
      <c r="O32" s="82">
        <f t="shared" si="3"/>
        <v>0.55243211382460644</v>
      </c>
      <c r="P32" s="76">
        <f>分析係数表!C35</f>
        <v>0.83185840707964598</v>
      </c>
      <c r="Q32" s="82">
        <f t="shared" si="4"/>
        <v>0.45954529822577878</v>
      </c>
      <c r="R32" s="83">
        <v>0.5690235703023816</v>
      </c>
      <c r="S32" s="84">
        <f t="shared" si="5"/>
        <v>1.4452509473381774</v>
      </c>
      <c r="T32" s="85">
        <f>分析係数表!F35</f>
        <v>0.6388297872340426</v>
      </c>
      <c r="U32" s="86">
        <f t="shared" si="6"/>
        <v>0.92326935518784636</v>
      </c>
      <c r="V32" s="87">
        <f>分析係数表!D35</f>
        <v>5.8377659574468083E-2</v>
      </c>
      <c r="W32" s="167">
        <f t="shared" si="7"/>
        <v>0</v>
      </c>
      <c r="X32" s="76">
        <f>分析係数表!E35</f>
        <v>5.1994680851063832E-2</v>
      </c>
      <c r="Y32" s="166">
        <f t="shared" si="8"/>
        <v>0</v>
      </c>
    </row>
    <row r="33" spans="1:25" x14ac:dyDescent="0.2">
      <c r="A33" s="6" t="s">
        <v>21</v>
      </c>
      <c r="B33" s="5" t="s">
        <v>38</v>
      </c>
      <c r="C33" s="90"/>
      <c r="D33" s="107">
        <f>投入係数表!AO33</f>
        <v>2.4270304568527919E-2</v>
      </c>
      <c r="E33" s="110">
        <f t="shared" si="9"/>
        <v>2.4270304568527918</v>
      </c>
      <c r="F33" s="85">
        <f>分析係数表!C36</f>
        <v>0.68845717526942707</v>
      </c>
      <c r="G33" s="110">
        <f t="shared" si="0"/>
        <v>1.6709065326177401</v>
      </c>
      <c r="H33" s="110">
        <v>1.8530255362423147</v>
      </c>
      <c r="I33" s="110">
        <f t="shared" si="1"/>
        <v>1.8530255362423147</v>
      </c>
      <c r="J33" s="85">
        <f>分析係数表!G36</f>
        <v>1.8590797041906328E-2</v>
      </c>
      <c r="K33" s="111">
        <f t="shared" si="2"/>
        <v>3.4449221657750509E-2</v>
      </c>
      <c r="L33" s="79"/>
      <c r="M33" s="80"/>
      <c r="N33" s="81">
        <f>分析係数表!H36</f>
        <v>0.13660999831678169</v>
      </c>
      <c r="O33" s="82">
        <f t="shared" si="3"/>
        <v>1.2259038559425373</v>
      </c>
      <c r="P33" s="76">
        <f>分析係数表!C36</f>
        <v>0.68845717526942707</v>
      </c>
      <c r="Q33" s="82">
        <f t="shared" si="4"/>
        <v>0.84398230581409783</v>
      </c>
      <c r="R33" s="83">
        <v>0.89618143446016052</v>
      </c>
      <c r="S33" s="84">
        <f t="shared" si="5"/>
        <v>2.7492069707024753</v>
      </c>
      <c r="T33" s="85">
        <f>分析係数表!F36</f>
        <v>0.88331963845521777</v>
      </c>
      <c r="U33" s="86">
        <f t="shared" si="6"/>
        <v>2.4284285073994751</v>
      </c>
      <c r="V33" s="87">
        <f>分析係数表!D36</f>
        <v>1.4071487263763352E-2</v>
      </c>
      <c r="W33" s="167">
        <f t="shared" si="7"/>
        <v>0</v>
      </c>
      <c r="X33" s="76">
        <f>分析係数表!E36</f>
        <v>2.8759244042728021E-3</v>
      </c>
      <c r="Y33" s="166">
        <f t="shared" si="8"/>
        <v>0</v>
      </c>
    </row>
    <row r="34" spans="1:25" x14ac:dyDescent="0.2">
      <c r="A34" s="6" t="s">
        <v>22</v>
      </c>
      <c r="B34" s="5" t="s">
        <v>378</v>
      </c>
      <c r="C34" s="90"/>
      <c r="D34" s="107">
        <f>投入係数表!AO34</f>
        <v>7.6142131979695438E-2</v>
      </c>
      <c r="E34" s="110">
        <f t="shared" si="9"/>
        <v>7.6142131979695442</v>
      </c>
      <c r="F34" s="85">
        <f>分析係数表!C37</f>
        <v>0.39828932688731866</v>
      </c>
      <c r="G34" s="110">
        <f t="shared" si="0"/>
        <v>3.0326598493958277</v>
      </c>
      <c r="H34" s="110">
        <v>3.5602528706554661</v>
      </c>
      <c r="I34" s="110">
        <f t="shared" si="1"/>
        <v>3.5602528706554661</v>
      </c>
      <c r="J34" s="85">
        <f>分析係数表!G37</f>
        <v>0.48125081095108341</v>
      </c>
      <c r="K34" s="111">
        <f t="shared" si="2"/>
        <v>1.7133745811938657</v>
      </c>
      <c r="L34" s="79"/>
      <c r="M34" s="80"/>
      <c r="N34" s="81">
        <f>分析係数表!H37</f>
        <v>4.901531728665208E-2</v>
      </c>
      <c r="O34" s="82">
        <f t="shared" si="3"/>
        <v>0.43985116171817007</v>
      </c>
      <c r="P34" s="76">
        <f>分析係数表!C37</f>
        <v>0.39828932688731866</v>
      </c>
      <c r="Q34" s="82">
        <f t="shared" si="4"/>
        <v>0.17518802313133511</v>
      </c>
      <c r="R34" s="83">
        <v>0.23069647198111842</v>
      </c>
      <c r="S34" s="84">
        <f t="shared" si="5"/>
        <v>3.7909493426365843</v>
      </c>
      <c r="T34" s="85">
        <f>分析係数表!F37</f>
        <v>0.71272868820552748</v>
      </c>
      <c r="U34" s="86">
        <f t="shared" si="6"/>
        <v>2.7019183520309795</v>
      </c>
      <c r="V34" s="87">
        <f>分析係数表!D37</f>
        <v>0.1296224211755547</v>
      </c>
      <c r="W34" s="167">
        <f t="shared" si="7"/>
        <v>0</v>
      </c>
      <c r="X34" s="76">
        <f>分析係数表!E37</f>
        <v>0.11794472557415336</v>
      </c>
      <c r="Y34" s="166">
        <f t="shared" si="8"/>
        <v>0</v>
      </c>
    </row>
    <row r="35" spans="1:25" x14ac:dyDescent="0.2">
      <c r="A35" s="6" t="s">
        <v>23</v>
      </c>
      <c r="B35" s="5" t="s">
        <v>194</v>
      </c>
      <c r="C35" s="90"/>
      <c r="D35" s="107">
        <f>投入係数表!AO35</f>
        <v>5.8058375634517767E-2</v>
      </c>
      <c r="E35" s="110">
        <f t="shared" si="9"/>
        <v>5.8058375634517763</v>
      </c>
      <c r="F35" s="85">
        <f>分析係数表!C38</f>
        <v>3.6824877250409171E-2</v>
      </c>
      <c r="G35" s="110">
        <f t="shared" si="0"/>
        <v>0.21379925560992633</v>
      </c>
      <c r="H35" s="110">
        <v>0.25073626960376544</v>
      </c>
      <c r="I35" s="110">
        <f t="shared" si="1"/>
        <v>0.25073626960376544</v>
      </c>
      <c r="J35" s="85">
        <f>分析係数表!G38</f>
        <v>0.29439252336448596</v>
      </c>
      <c r="K35" s="111">
        <f t="shared" si="2"/>
        <v>7.3814883107650567E-2</v>
      </c>
      <c r="L35" s="79"/>
      <c r="M35" s="80"/>
      <c r="N35" s="81">
        <f>分析係数表!H38</f>
        <v>4.3572911406609439E-2</v>
      </c>
      <c r="O35" s="82">
        <f t="shared" si="3"/>
        <v>0.39101237659149601</v>
      </c>
      <c r="P35" s="76">
        <f>分析係数表!C38</f>
        <v>3.6824877250409171E-2</v>
      </c>
      <c r="Q35" s="82">
        <f t="shared" si="4"/>
        <v>1.4398982771372606E-2</v>
      </c>
      <c r="R35" s="83">
        <v>1.9722849283146042E-2</v>
      </c>
      <c r="S35" s="84">
        <f t="shared" si="5"/>
        <v>0.27045911888691149</v>
      </c>
      <c r="T35" s="85">
        <f>分析係数表!F38</f>
        <v>0.48598130841121495</v>
      </c>
      <c r="U35" s="86">
        <f t="shared" si="6"/>
        <v>0.13143807646840558</v>
      </c>
      <c r="V35" s="87">
        <f>分析係数表!D38</f>
        <v>0.13551401869158877</v>
      </c>
      <c r="W35" s="167">
        <f t="shared" si="7"/>
        <v>0</v>
      </c>
      <c r="X35" s="76">
        <f>分析係数表!E38</f>
        <v>0.13317757009345793</v>
      </c>
      <c r="Y35" s="166">
        <f t="shared" si="8"/>
        <v>0</v>
      </c>
    </row>
    <row r="36" spans="1:25" x14ac:dyDescent="0.2">
      <c r="A36" s="6" t="s">
        <v>24</v>
      </c>
      <c r="B36" s="5" t="s">
        <v>39</v>
      </c>
      <c r="C36" s="90"/>
      <c r="D36" s="107">
        <f>投入係数表!AO36</f>
        <v>0.18956218274111675</v>
      </c>
      <c r="E36" s="110">
        <f t="shared" si="9"/>
        <v>18.956218274111674</v>
      </c>
      <c r="F36" s="85">
        <f>分析係数表!C39</f>
        <v>1</v>
      </c>
      <c r="G36" s="110">
        <f t="shared" si="0"/>
        <v>18.956218274111674</v>
      </c>
      <c r="H36" s="110">
        <v>19.007089625645563</v>
      </c>
      <c r="I36" s="110">
        <f t="shared" si="1"/>
        <v>19.007089625645563</v>
      </c>
      <c r="J36" s="85">
        <f>分析係数表!G39</f>
        <v>0.34897511924713165</v>
      </c>
      <c r="K36" s="111">
        <f t="shared" si="2"/>
        <v>6.6330013686505787</v>
      </c>
      <c r="L36" s="79"/>
      <c r="M36" s="80"/>
      <c r="N36" s="81">
        <f>分析係数表!H39</f>
        <v>3.8938450317006117E-3</v>
      </c>
      <c r="O36" s="82">
        <f t="shared" si="3"/>
        <v>3.4942388533929725E-2</v>
      </c>
      <c r="P36" s="76">
        <f>分析係数表!C39</f>
        <v>1</v>
      </c>
      <c r="Q36" s="82">
        <f t="shared" si="4"/>
        <v>3.4942388533929725E-2</v>
      </c>
      <c r="R36" s="83">
        <v>0.13727330378839323</v>
      </c>
      <c r="S36" s="84">
        <f t="shared" si="5"/>
        <v>19.144362929433957</v>
      </c>
      <c r="T36" s="85">
        <f>分析係数表!F39</f>
        <v>0.69949722830991368</v>
      </c>
      <c r="U36" s="86">
        <f t="shared" si="6"/>
        <v>13.391428806898112</v>
      </c>
      <c r="V36" s="87">
        <f>分析係数表!D39</f>
        <v>6.7165141162820671E-2</v>
      </c>
      <c r="W36" s="167">
        <f t="shared" si="7"/>
        <v>1</v>
      </c>
      <c r="X36" s="76">
        <f>分析係数表!E39</f>
        <v>8.4826608224829181E-2</v>
      </c>
      <c r="Y36" s="166">
        <f t="shared" si="8"/>
        <v>2</v>
      </c>
    </row>
    <row r="37" spans="1:25" x14ac:dyDescent="0.2">
      <c r="A37" s="6" t="s">
        <v>25</v>
      </c>
      <c r="B37" s="5" t="s">
        <v>40</v>
      </c>
      <c r="C37" s="90"/>
      <c r="D37" s="107">
        <f>投入係数表!AO37</f>
        <v>1.5862944162436547E-4</v>
      </c>
      <c r="E37" s="110">
        <f t="shared" si="9"/>
        <v>1.5862944162436547E-2</v>
      </c>
      <c r="F37" s="85">
        <f>分析係数表!C40</f>
        <v>1</v>
      </c>
      <c r="G37" s="110">
        <f t="shared" si="0"/>
        <v>1.5862944162436547E-2</v>
      </c>
      <c r="H37" s="110">
        <v>2.1049151286735606E-2</v>
      </c>
      <c r="I37" s="110">
        <f t="shared" si="1"/>
        <v>2.1049151286735606E-2</v>
      </c>
      <c r="J37" s="85">
        <f>分析係数表!G40</f>
        <v>0.51987110633727174</v>
      </c>
      <c r="K37" s="111">
        <f t="shared" si="2"/>
        <v>1.0942845566895846E-2</v>
      </c>
      <c r="L37" s="79"/>
      <c r="M37" s="80"/>
      <c r="N37" s="81">
        <f>分析係数表!H40</f>
        <v>3.0814116590921842E-2</v>
      </c>
      <c r="O37" s="82">
        <f t="shared" si="3"/>
        <v>0.27651815249040634</v>
      </c>
      <c r="P37" s="76">
        <f>分析係数表!C40</f>
        <v>1</v>
      </c>
      <c r="Q37" s="82">
        <f t="shared" si="4"/>
        <v>0.27651815249040634</v>
      </c>
      <c r="R37" s="83">
        <v>0.27707763081609699</v>
      </c>
      <c r="S37" s="84">
        <f t="shared" si="5"/>
        <v>0.29812678210283261</v>
      </c>
      <c r="T37" s="85">
        <f>分析係数表!F40</f>
        <v>0.71122862100305706</v>
      </c>
      <c r="U37" s="86">
        <f t="shared" si="6"/>
        <v>0.21203630011907651</v>
      </c>
      <c r="V37" s="87">
        <f>分析係数表!D40</f>
        <v>7.8492935635792779E-2</v>
      </c>
      <c r="W37" s="167">
        <f t="shared" si="7"/>
        <v>0</v>
      </c>
      <c r="X37" s="76">
        <f>分析係数表!E40</f>
        <v>4.9739733950260268E-2</v>
      </c>
      <c r="Y37" s="166">
        <f t="shared" si="8"/>
        <v>0</v>
      </c>
    </row>
    <row r="38" spans="1:25" x14ac:dyDescent="0.2">
      <c r="A38" s="6" t="s">
        <v>26</v>
      </c>
      <c r="B38" s="5" t="s">
        <v>277</v>
      </c>
      <c r="C38" s="90"/>
      <c r="D38" s="107">
        <f>投入係数表!AO38</f>
        <v>1.9035532994923859E-3</v>
      </c>
      <c r="E38" s="110">
        <f t="shared" si="9"/>
        <v>0.19035532994923859</v>
      </c>
      <c r="F38" s="85">
        <f>分析係数表!C41</f>
        <v>0.804825195030338</v>
      </c>
      <c r="G38" s="110">
        <f t="shared" si="0"/>
        <v>0.15320276555146028</v>
      </c>
      <c r="H38" s="110">
        <v>0.16236495821339747</v>
      </c>
      <c r="I38" s="110">
        <f t="shared" si="1"/>
        <v>0.16236495821339747</v>
      </c>
      <c r="J38" s="85">
        <f>分析係数表!G41</f>
        <v>0.44365116827944301</v>
      </c>
      <c r="K38" s="111">
        <f t="shared" si="2"/>
        <v>7.2033403399016732E-2</v>
      </c>
      <c r="L38" s="79"/>
      <c r="M38" s="80"/>
      <c r="N38" s="81">
        <f>分析係数表!H41</f>
        <v>5.27632833978567E-2</v>
      </c>
      <c r="O38" s="82">
        <f t="shared" si="3"/>
        <v>0.47348446941365285</v>
      </c>
      <c r="P38" s="76">
        <f>分析係数表!C41</f>
        <v>0.804825195030338</v>
      </c>
      <c r="Q38" s="82">
        <f t="shared" si="4"/>
        <v>0.38107223043967925</v>
      </c>
      <c r="R38" s="83">
        <v>0.38884531302774489</v>
      </c>
      <c r="S38" s="84">
        <f t="shared" si="5"/>
        <v>0.55121027124114241</v>
      </c>
      <c r="T38" s="85">
        <f>分析係数表!F41</f>
        <v>0.54625914562190225</v>
      </c>
      <c r="U38" s="86">
        <f t="shared" si="6"/>
        <v>0.30110365182620347</v>
      </c>
      <c r="V38" s="87">
        <f>分析係数表!D41</f>
        <v>0.14125560538116591</v>
      </c>
      <c r="W38" s="167">
        <f t="shared" si="7"/>
        <v>0</v>
      </c>
      <c r="X38" s="76">
        <f>分析係数表!E41</f>
        <v>0.13688930847297617</v>
      </c>
      <c r="Y38" s="166">
        <f t="shared" si="8"/>
        <v>0</v>
      </c>
    </row>
    <row r="39" spans="1:25" x14ac:dyDescent="0.2">
      <c r="A39" s="6" t="s">
        <v>51</v>
      </c>
      <c r="B39" s="5" t="s">
        <v>368</v>
      </c>
      <c r="C39" s="90"/>
      <c r="D39" s="107">
        <f>投入係数表!AO39</f>
        <v>3.6484771573604062E-3</v>
      </c>
      <c r="E39" s="110">
        <f t="shared" si="9"/>
        <v>0.36484771573604063</v>
      </c>
      <c r="F39" s="85">
        <f>分析係数表!C42</f>
        <v>0.80822873082287305</v>
      </c>
      <c r="G39" s="110">
        <f>E39*F39</f>
        <v>0.29488040623296446</v>
      </c>
      <c r="H39" s="110">
        <v>0.31416681275572905</v>
      </c>
      <c r="I39" s="110">
        <f>C39+H39</f>
        <v>0.31416681275572905</v>
      </c>
      <c r="J39" s="85">
        <f>分析係数表!G42</f>
        <v>0.48544520547945208</v>
      </c>
      <c r="K39" s="111">
        <f>I39*J39</f>
        <v>0.15251077297302942</v>
      </c>
      <c r="L39" s="79"/>
      <c r="M39" s="80"/>
      <c r="N39" s="81">
        <f>分析係数表!H42</f>
        <v>1.3409639230208157E-2</v>
      </c>
      <c r="O39" s="82">
        <f t="shared" si="3"/>
        <v>0.12033473861108361</v>
      </c>
      <c r="P39" s="76">
        <f>分析係数表!C42</f>
        <v>0.80822873082287305</v>
      </c>
      <c r="Q39" s="82">
        <f>O39*P39</f>
        <v>9.7257993061538289E-2</v>
      </c>
      <c r="R39" s="83">
        <v>0.10370797808433926</v>
      </c>
      <c r="S39" s="84">
        <f>I39+R39</f>
        <v>0.41787479084006829</v>
      </c>
      <c r="T39" s="85">
        <f>分析係数表!F42</f>
        <v>0.55222602739726023</v>
      </c>
      <c r="U39" s="86">
        <f>S39*T39</f>
        <v>0.23076133569507193</v>
      </c>
      <c r="V39" s="87">
        <f>分析係数表!D42</f>
        <v>0.29537671232876711</v>
      </c>
      <c r="W39" s="167">
        <f>ROUND(S39*V39,0)</f>
        <v>0</v>
      </c>
      <c r="X39" s="76">
        <f>分析係数表!E42</f>
        <v>0.2654109589041096</v>
      </c>
      <c r="Y39" s="166">
        <f>ROUND(S39*X39,0)</f>
        <v>0</v>
      </c>
    </row>
    <row r="40" spans="1:25" x14ac:dyDescent="0.2">
      <c r="A40" s="6" t="s">
        <v>195</v>
      </c>
      <c r="B40" s="5" t="s">
        <v>41</v>
      </c>
      <c r="C40" s="90"/>
      <c r="D40" s="107">
        <f>投入係数表!AO40</f>
        <v>3.0774111675126902E-2</v>
      </c>
      <c r="E40" s="110">
        <f t="shared" si="9"/>
        <v>3.0774111675126901</v>
      </c>
      <c r="F40" s="85">
        <f>分析係数表!C43</f>
        <v>0.42667048218629278</v>
      </c>
      <c r="G40" s="110">
        <f>E40*F40</f>
        <v>1.3130405067281217</v>
      </c>
      <c r="H40" s="110">
        <v>2.6490314582529964</v>
      </c>
      <c r="I40" s="110">
        <f>C40+H40</f>
        <v>2.6490314582529964</v>
      </c>
      <c r="J40" s="85">
        <f>分析係数表!G43</f>
        <v>0.3937480751462889</v>
      </c>
      <c r="K40" s="111">
        <f>I40*J40</f>
        <v>1.043051037689084</v>
      </c>
      <c r="L40" s="79"/>
      <c r="M40" s="80"/>
      <c r="N40" s="81">
        <f>分析係数表!H43</f>
        <v>3.6537058856533695E-2</v>
      </c>
      <c r="O40" s="82">
        <f t="shared" si="3"/>
        <v>0.32787440076794</v>
      </c>
      <c r="P40" s="76">
        <f>分析係数表!C43</f>
        <v>0.42667048218629278</v>
      </c>
      <c r="Q40" s="82">
        <f>O40*P40</f>
        <v>0.13989432867219875</v>
      </c>
      <c r="R40" s="83">
        <v>0.26943056269414423</v>
      </c>
      <c r="S40" s="84">
        <f>I40+R40</f>
        <v>2.9184620209471408</v>
      </c>
      <c r="T40" s="85">
        <f>分析係数表!F43</f>
        <v>0.62688635663689563</v>
      </c>
      <c r="U40" s="86">
        <f>S40*T40</f>
        <v>1.8295440232947044</v>
      </c>
      <c r="V40" s="87">
        <f>分析係数表!D43</f>
        <v>0.23175238681860177</v>
      </c>
      <c r="W40" s="167">
        <f>ROUND(S40*V40,0)</f>
        <v>1</v>
      </c>
      <c r="X40" s="76">
        <f>分析係数表!E43</f>
        <v>0.18678780412688636</v>
      </c>
      <c r="Y40" s="166">
        <f>ROUND(S40*X40,0)</f>
        <v>1</v>
      </c>
    </row>
    <row r="41" spans="1:25" x14ac:dyDescent="0.2">
      <c r="A41" s="6" t="s">
        <v>341</v>
      </c>
      <c r="B41" s="5" t="s">
        <v>42</v>
      </c>
      <c r="C41" s="90"/>
      <c r="D41" s="107">
        <f>投入係数表!AO41</f>
        <v>1.2690355329949238E-3</v>
      </c>
      <c r="E41" s="110">
        <f t="shared" si="9"/>
        <v>0.12690355329949238</v>
      </c>
      <c r="F41" s="85">
        <f>分析係数表!C44</f>
        <v>0.46624741283235149</v>
      </c>
      <c r="G41" s="110">
        <f>E41*F41</f>
        <v>5.9168453405120745E-2</v>
      </c>
      <c r="H41" s="110">
        <v>7.0261705044631237E-2</v>
      </c>
      <c r="I41" s="110">
        <f>C41+H41</f>
        <v>7.0261705044631237E-2</v>
      </c>
      <c r="J41" s="85">
        <f>分析係数表!G44</f>
        <v>0.26671004927024261</v>
      </c>
      <c r="K41" s="111">
        <f>I41*J41</f>
        <v>1.8739502814264852E-2</v>
      </c>
      <c r="L41" s="79"/>
      <c r="M41" s="80"/>
      <c r="N41" s="81">
        <f>分析係数表!H44</f>
        <v>0.11393143690736689</v>
      </c>
      <c r="O41" s="82">
        <f t="shared" si="3"/>
        <v>1.0223921348270562</v>
      </c>
      <c r="P41" s="76">
        <f>分析係数表!C44</f>
        <v>0.46624741283235149</v>
      </c>
      <c r="Q41" s="82">
        <f>O41*P41</f>
        <v>0.47668768776325959</v>
      </c>
      <c r="R41" s="83">
        <v>0.48434274801759591</v>
      </c>
      <c r="S41" s="84">
        <f>I41+R41</f>
        <v>0.55460445306222717</v>
      </c>
      <c r="T41" s="85">
        <f>分析係数表!F44</f>
        <v>0.51538533048247648</v>
      </c>
      <c r="U41" s="86">
        <f>S41*T41</f>
        <v>0.28583499932852907</v>
      </c>
      <c r="V41" s="87">
        <f>分析係数表!D44</f>
        <v>0.23854234451984754</v>
      </c>
      <c r="W41" s="167">
        <f>ROUND(S41*V41,0)</f>
        <v>0</v>
      </c>
      <c r="X41" s="76">
        <f>分析係数表!E44</f>
        <v>0.16891326578042204</v>
      </c>
      <c r="Y41" s="166">
        <f>ROUND(S41*X41,0)</f>
        <v>0</v>
      </c>
    </row>
    <row r="42" spans="1:25" x14ac:dyDescent="0.2">
      <c r="A42" s="6" t="s">
        <v>342</v>
      </c>
      <c r="B42" s="5" t="s">
        <v>279</v>
      </c>
      <c r="C42" s="90"/>
      <c r="D42" s="107">
        <f>投入係数表!AO42</f>
        <v>3.1725888324873094E-4</v>
      </c>
      <c r="E42" s="110">
        <f t="shared" si="9"/>
        <v>3.1725888324873094E-2</v>
      </c>
      <c r="F42" s="85">
        <f>分析係数表!C45</f>
        <v>1</v>
      </c>
      <c r="G42" s="110">
        <f>E42*F42</f>
        <v>3.1725888324873094E-2</v>
      </c>
      <c r="H42" s="110">
        <v>0.23910262160720638</v>
      </c>
      <c r="I42" s="110">
        <f>C42+H42</f>
        <v>0.23910262160720638</v>
      </c>
      <c r="J42" s="85">
        <f>分析係数表!G45</f>
        <v>0</v>
      </c>
      <c r="K42" s="111">
        <f>I42*J42</f>
        <v>0</v>
      </c>
      <c r="L42" s="79"/>
      <c r="M42" s="80"/>
      <c r="N42" s="81">
        <f>分析係数表!H45</f>
        <v>0</v>
      </c>
      <c r="O42" s="82">
        <f t="shared" si="3"/>
        <v>0</v>
      </c>
      <c r="P42" s="76">
        <f>分析係数表!C45</f>
        <v>1</v>
      </c>
      <c r="Q42" s="82">
        <f>O42*P42</f>
        <v>0</v>
      </c>
      <c r="R42" s="83">
        <v>2.0293113381605148E-2</v>
      </c>
      <c r="S42" s="84">
        <f>I42+R42</f>
        <v>0.25939573498881152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201">
        <f>最終需要_まとめ!C44</f>
        <v>100</v>
      </c>
      <c r="D43" s="107">
        <f>投入係数表!AO43</f>
        <v>3.1725888324873094E-4</v>
      </c>
      <c r="E43" s="110">
        <f t="shared" si="9"/>
        <v>3.1725888324873094E-2</v>
      </c>
      <c r="F43" s="85">
        <f>分析係数表!C46</f>
        <v>1</v>
      </c>
      <c r="G43" s="110">
        <f>E43*F43</f>
        <v>3.1725888324873094E-2</v>
      </c>
      <c r="H43" s="110">
        <v>0.26836234315449331</v>
      </c>
      <c r="I43" s="110">
        <f>C43+H43</f>
        <v>100.26836234315449</v>
      </c>
      <c r="J43" s="85">
        <f>分析係数表!G46</f>
        <v>9.2005076142131978E-3</v>
      </c>
      <c r="K43" s="111">
        <f>I43*J43</f>
        <v>0.92251983120288084</v>
      </c>
      <c r="L43" s="79"/>
      <c r="M43" s="80"/>
      <c r="N43" s="81">
        <f>分析係数表!H46</f>
        <v>5.6971329181394824E-2</v>
      </c>
      <c r="O43" s="82">
        <f t="shared" si="3"/>
        <v>0.51124641667654525</v>
      </c>
      <c r="P43" s="76">
        <f>分析係数表!C46</f>
        <v>1</v>
      </c>
      <c r="Q43" s="82">
        <f>O43*P43</f>
        <v>0.51124641667654525</v>
      </c>
      <c r="R43" s="83">
        <v>0.53982769017919496</v>
      </c>
      <c r="S43" s="84">
        <f>I43+R43</f>
        <v>100.80819003333369</v>
      </c>
      <c r="T43" s="85">
        <f>分析係数表!F46</f>
        <v>0.31329314720812185</v>
      </c>
      <c r="U43" s="86">
        <f>S43*T43</f>
        <v>31.582515119897533</v>
      </c>
      <c r="V43" s="87">
        <f>分析係数表!D46</f>
        <v>4.7588832487309646E-4</v>
      </c>
      <c r="W43" s="167">
        <f>ROUND(S43*V43,0)</f>
        <v>0</v>
      </c>
      <c r="X43" s="76">
        <f>分析係数表!E46</f>
        <v>1.4276649746192893E-3</v>
      </c>
      <c r="Y43" s="166">
        <f>ROUND(S43*X43,0)</f>
        <v>0</v>
      </c>
    </row>
    <row r="44" spans="1:25" x14ac:dyDescent="0.2">
      <c r="A44" s="192">
        <v>40</v>
      </c>
      <c r="B44" s="14" t="s">
        <v>151</v>
      </c>
      <c r="C44" s="197">
        <f>SUM(C5:C43)</f>
        <v>100</v>
      </c>
      <c r="D44" s="108">
        <f>投入係数表!AO44</f>
        <v>0.68369289340101524</v>
      </c>
      <c r="E44" s="96">
        <f>SUM(E5:E43)</f>
        <v>68.369289340101545</v>
      </c>
      <c r="F44" s="98">
        <f>分析係数表!C47</f>
        <v>0.45905743405002397</v>
      </c>
      <c r="G44" s="96">
        <f>SUM(G5:G43)</f>
        <v>34.480993838360234</v>
      </c>
      <c r="H44" s="96">
        <f>SUM(H5:H43)</f>
        <v>39.946512005413531</v>
      </c>
      <c r="I44" s="96">
        <f>SUM(I5:I43)</f>
        <v>139.94651200541352</v>
      </c>
      <c r="J44" s="98">
        <f>分析係数表!G47</f>
        <v>0.28709558230423765</v>
      </c>
      <c r="K44" s="112">
        <f>SUM(K5:K43)</f>
        <v>14.304594815441662</v>
      </c>
      <c r="L44" s="94">
        <f>最終需要_まとめ!$L$33</f>
        <v>0.62733333333333341</v>
      </c>
      <c r="M44" s="91">
        <f>K44*L44</f>
        <v>8.9737491475537379</v>
      </c>
      <c r="N44" s="95">
        <f>分析係数表!H47</f>
        <v>1</v>
      </c>
      <c r="O44" s="96">
        <f>SUM(O5:O43)</f>
        <v>8.9737491475537396</v>
      </c>
      <c r="P44" s="92">
        <f>分析係数表!C47</f>
        <v>0.45905743405002397</v>
      </c>
      <c r="Q44" s="96">
        <f>SUM(Q5:Q43)</f>
        <v>4.3527471202552004</v>
      </c>
      <c r="R44" s="91">
        <f>SUM(R5:R43)</f>
        <v>5.1193833009638663</v>
      </c>
      <c r="S44" s="97">
        <f>SUM(S5:S43)</f>
        <v>145.0658953063774</v>
      </c>
      <c r="T44" s="98">
        <f>分析係数表!F47</f>
        <v>0.51476641739392903</v>
      </c>
      <c r="U44" s="99">
        <f>SUM(U5:U43)</f>
        <v>59.894040662686649</v>
      </c>
      <c r="V44" s="100">
        <f>分析係数表!D47</f>
        <v>0.1047101618971789</v>
      </c>
      <c r="W44" s="164">
        <f>SUM(W5:W43)</f>
        <v>3</v>
      </c>
      <c r="X44" s="92">
        <f>分析係数表!E47</f>
        <v>8.1677152774525266E-2</v>
      </c>
      <c r="Y44" s="165">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79998168889431442"/>
  </sheetPr>
  <dimension ref="A1:AW52"/>
  <sheetViews>
    <sheetView workbookViewId="0">
      <pane xSplit="2" ySplit="7" topLeftCell="Y37" activePane="bottomRight" state="frozen"/>
      <selection activeCell="F63" sqref="F63"/>
      <selection pane="topRight" activeCell="F63" sqref="F63"/>
      <selection pane="bottomLeft" activeCell="F63" sqref="F63"/>
      <selection pane="bottomRight" activeCell="AG2" sqref="AG2"/>
    </sheetView>
  </sheetViews>
  <sheetFormatPr defaultColWidth="9" defaultRowHeight="12" x14ac:dyDescent="0.2"/>
  <cols>
    <col min="1" max="1" width="3.6328125" style="1" customWidth="1"/>
    <col min="2" max="2" width="20.6328125" style="48" customWidth="1"/>
    <col min="3" max="8" width="9.08984375" style="48" bestFit="1" customWidth="1"/>
    <col min="9" max="10" width="9" style="48"/>
    <col min="11" max="11" width="3.6328125" style="1" customWidth="1"/>
    <col min="12" max="12" width="20.6328125" style="48" customWidth="1"/>
    <col min="13" max="13" width="10.6328125" style="48" bestFit="1" customWidth="1"/>
    <col min="14" max="16" width="9.08984375" style="48" bestFit="1" customWidth="1"/>
    <col min="17" max="17" width="4" style="48" customWidth="1"/>
    <col min="18" max="18" width="3.6328125" style="48" customWidth="1"/>
    <col min="19" max="19" width="20.453125" style="48" customWidth="1"/>
    <col min="20" max="24" width="9.08984375" style="48" bestFit="1" customWidth="1"/>
    <col min="25" max="25" width="4" style="48" customWidth="1"/>
    <col min="26" max="26" width="3.6328125" style="48" customWidth="1"/>
    <col min="27" max="27" width="20.453125" style="48" customWidth="1"/>
    <col min="28" max="34" width="10.453125" style="48" customWidth="1"/>
    <col min="35" max="35" width="9.08984375" style="48" bestFit="1" customWidth="1"/>
    <col min="36" max="36" width="4" style="48" customWidth="1"/>
    <col min="37" max="37" width="3.6328125" style="48" customWidth="1"/>
    <col min="38" max="38" width="20.453125" style="48" customWidth="1"/>
    <col min="39" max="40" width="9.08984375" style="48" bestFit="1" customWidth="1"/>
    <col min="41" max="41" width="9" style="48"/>
    <col min="42" max="42" width="3.90625" style="48" customWidth="1"/>
    <col min="43" max="43" width="20.90625" style="48" customWidth="1"/>
    <col min="44" max="44" width="9.453125" style="48" bestFit="1" customWidth="1"/>
    <col min="45" max="45" width="9.36328125" style="48" bestFit="1" customWidth="1"/>
    <col min="46" max="46" width="9.453125" style="48" bestFit="1" customWidth="1"/>
    <col min="47" max="47" width="10.90625" style="48" customWidth="1"/>
    <col min="48" max="49" width="9.08984375" style="48" bestFit="1" customWidth="1"/>
    <col min="50" max="16384" width="9" style="48"/>
  </cols>
  <sheetData>
    <row r="1" spans="1:49" ht="13" x14ac:dyDescent="0.2">
      <c r="A1" s="393" t="s">
        <v>548</v>
      </c>
      <c r="K1" s="393" t="s">
        <v>548</v>
      </c>
    </row>
    <row r="2" spans="1:49" x14ac:dyDescent="0.2">
      <c r="A2" s="1" t="s">
        <v>59</v>
      </c>
      <c r="K2" s="1" t="s">
        <v>189</v>
      </c>
      <c r="R2" s="48" t="s">
        <v>215</v>
      </c>
      <c r="Z2" s="48" t="s">
        <v>60</v>
      </c>
      <c r="AK2" s="48" t="s">
        <v>61</v>
      </c>
    </row>
    <row r="3" spans="1:49" x14ac:dyDescent="0.2">
      <c r="K3" s="1" t="s">
        <v>62</v>
      </c>
      <c r="R3" s="48" t="s">
        <v>63</v>
      </c>
      <c r="Z3" s="48" t="s">
        <v>64</v>
      </c>
      <c r="AK3" s="48" t="s">
        <v>64</v>
      </c>
    </row>
    <row r="4" spans="1:49" x14ac:dyDescent="0.2">
      <c r="W4" s="209"/>
      <c r="Z4" s="48" t="s">
        <v>65</v>
      </c>
      <c r="AP4" s="210" t="s">
        <v>544</v>
      </c>
      <c r="AU4" s="48" t="s">
        <v>386</v>
      </c>
    </row>
    <row r="5" spans="1:49" x14ac:dyDescent="0.2">
      <c r="A5" s="211"/>
      <c r="B5" s="51"/>
      <c r="C5" s="104"/>
      <c r="D5" s="51"/>
      <c r="E5" s="51"/>
      <c r="F5" s="51"/>
      <c r="G5" s="51"/>
      <c r="H5" s="105"/>
      <c r="K5" s="211"/>
      <c r="L5" s="105"/>
      <c r="M5" s="212" t="s">
        <v>66</v>
      </c>
      <c r="N5" s="155" t="s">
        <v>66</v>
      </c>
      <c r="O5" s="114"/>
      <c r="P5" s="105"/>
      <c r="R5" s="104"/>
      <c r="S5" s="51"/>
      <c r="T5" s="374" t="s">
        <v>66</v>
      </c>
      <c r="U5" s="375"/>
      <c r="V5" s="376"/>
      <c r="W5" s="460" t="s">
        <v>67</v>
      </c>
      <c r="X5" s="461"/>
      <c r="Z5" s="104"/>
      <c r="AA5" s="105"/>
      <c r="AB5" s="371"/>
      <c r="AC5" s="371"/>
      <c r="AD5" s="371"/>
      <c r="AE5" s="371"/>
      <c r="AF5" s="371"/>
      <c r="AG5" s="371"/>
      <c r="AH5" s="114"/>
      <c r="AI5" s="114"/>
      <c r="AK5" s="104"/>
      <c r="AL5" s="51"/>
      <c r="AM5" s="114"/>
      <c r="AN5" s="105"/>
      <c r="AP5" s="211"/>
      <c r="AQ5" s="105"/>
      <c r="AR5" s="212" t="s">
        <v>387</v>
      </c>
      <c r="AS5" s="155"/>
      <c r="AT5" s="155" t="s">
        <v>387</v>
      </c>
      <c r="AU5" s="212"/>
      <c r="AV5" s="114"/>
      <c r="AW5" s="105"/>
    </row>
    <row r="6" spans="1:49" ht="36" x14ac:dyDescent="0.2">
      <c r="A6" s="213" t="s">
        <v>1</v>
      </c>
      <c r="B6" s="158" t="s">
        <v>350</v>
      </c>
      <c r="C6" s="214" t="s">
        <v>547</v>
      </c>
      <c r="D6" s="215" t="s">
        <v>212</v>
      </c>
      <c r="E6" s="215" t="s">
        <v>213</v>
      </c>
      <c r="F6" s="215" t="s">
        <v>68</v>
      </c>
      <c r="G6" s="215" t="s">
        <v>69</v>
      </c>
      <c r="H6" s="216" t="s">
        <v>70</v>
      </c>
      <c r="I6" s="215"/>
      <c r="K6" s="213" t="s">
        <v>1</v>
      </c>
      <c r="L6" s="158" t="s">
        <v>350</v>
      </c>
      <c r="M6" s="217" t="s">
        <v>545</v>
      </c>
      <c r="N6" s="215" t="s">
        <v>71</v>
      </c>
      <c r="O6" s="217" t="s">
        <v>72</v>
      </c>
      <c r="P6" s="216" t="s">
        <v>547</v>
      </c>
      <c r="R6" s="213" t="s">
        <v>1</v>
      </c>
      <c r="S6" s="158" t="s">
        <v>350</v>
      </c>
      <c r="T6" s="377" t="s">
        <v>440</v>
      </c>
      <c r="U6" s="378" t="s">
        <v>351</v>
      </c>
      <c r="V6" s="379" t="s">
        <v>352</v>
      </c>
      <c r="W6" s="218" t="s">
        <v>212</v>
      </c>
      <c r="X6" s="218" t="s">
        <v>214</v>
      </c>
      <c r="Z6" s="213" t="s">
        <v>1</v>
      </c>
      <c r="AA6" s="158" t="s">
        <v>350</v>
      </c>
      <c r="AB6" s="372" t="s">
        <v>53</v>
      </c>
      <c r="AC6" s="372" t="s">
        <v>54</v>
      </c>
      <c r="AD6" s="372" t="s">
        <v>55</v>
      </c>
      <c r="AE6" s="372" t="s">
        <v>56</v>
      </c>
      <c r="AF6" s="372" t="s">
        <v>57</v>
      </c>
      <c r="AG6" s="372" t="s">
        <v>549</v>
      </c>
      <c r="AH6" s="217" t="s">
        <v>73</v>
      </c>
      <c r="AI6" s="217" t="s">
        <v>74</v>
      </c>
      <c r="AK6" s="213" t="s">
        <v>1</v>
      </c>
      <c r="AL6" s="158" t="s">
        <v>350</v>
      </c>
      <c r="AM6" s="217" t="s">
        <v>44</v>
      </c>
      <c r="AN6" s="216" t="s">
        <v>75</v>
      </c>
      <c r="AP6" s="213" t="s">
        <v>1</v>
      </c>
      <c r="AQ6" s="158" t="s">
        <v>350</v>
      </c>
      <c r="AR6" s="217" t="s">
        <v>545</v>
      </c>
      <c r="AS6" s="215" t="s">
        <v>353</v>
      </c>
      <c r="AT6" s="215" t="s">
        <v>71</v>
      </c>
      <c r="AU6" s="217" t="s">
        <v>546</v>
      </c>
      <c r="AV6" s="217" t="s">
        <v>72</v>
      </c>
      <c r="AW6" s="216" t="s">
        <v>547</v>
      </c>
    </row>
    <row r="7" spans="1:49" x14ac:dyDescent="0.2">
      <c r="A7" s="219"/>
      <c r="B7" s="126"/>
      <c r="C7" s="103"/>
      <c r="H7" s="158"/>
      <c r="K7" s="219"/>
      <c r="L7" s="220"/>
      <c r="M7" s="221" t="s">
        <v>76</v>
      </c>
      <c r="N7" s="222" t="s">
        <v>77</v>
      </c>
      <c r="O7" s="221" t="s">
        <v>78</v>
      </c>
      <c r="P7" s="223" t="s">
        <v>79</v>
      </c>
      <c r="R7" s="219"/>
      <c r="S7" s="220"/>
      <c r="T7" s="380" t="s">
        <v>80</v>
      </c>
      <c r="U7" s="381"/>
      <c r="V7" s="382"/>
      <c r="W7" s="221" t="s">
        <v>81</v>
      </c>
      <c r="X7" s="221" t="s">
        <v>82</v>
      </c>
      <c r="Z7" s="219"/>
      <c r="AA7" s="220"/>
      <c r="AB7" s="373" t="s">
        <v>84</v>
      </c>
      <c r="AC7" s="373" t="s">
        <v>85</v>
      </c>
      <c r="AD7" s="373" t="s">
        <v>86</v>
      </c>
      <c r="AE7" s="373" t="s">
        <v>87</v>
      </c>
      <c r="AF7" s="373" t="s">
        <v>88</v>
      </c>
      <c r="AG7" s="373" t="s">
        <v>89</v>
      </c>
      <c r="AH7" s="221" t="s">
        <v>90</v>
      </c>
      <c r="AI7" s="221" t="s">
        <v>91</v>
      </c>
      <c r="AK7" s="219"/>
      <c r="AL7" s="220"/>
      <c r="AM7" s="221" t="s">
        <v>84</v>
      </c>
      <c r="AN7" s="223" t="s">
        <v>92</v>
      </c>
      <c r="AP7" s="219"/>
      <c r="AQ7" s="220"/>
      <c r="AR7" s="221" t="s">
        <v>388</v>
      </c>
      <c r="AS7" s="222" t="s">
        <v>389</v>
      </c>
      <c r="AT7" s="222" t="s">
        <v>390</v>
      </c>
      <c r="AU7" s="221" t="s">
        <v>391</v>
      </c>
      <c r="AV7" s="221" t="s">
        <v>392</v>
      </c>
      <c r="AW7" s="223" t="s">
        <v>393</v>
      </c>
    </row>
    <row r="8" spans="1:49" x14ac:dyDescent="0.2">
      <c r="A8" s="224" t="s">
        <v>264</v>
      </c>
      <c r="B8" s="158" t="s">
        <v>265</v>
      </c>
      <c r="C8" s="402">
        <f t="shared" ref="C8:C41" si="0">P8</f>
        <v>0.32915796798886565</v>
      </c>
      <c r="D8" s="403">
        <f t="shared" ref="D8:E41" si="1">W8</f>
        <v>0.19461382113821138</v>
      </c>
      <c r="E8" s="403">
        <f t="shared" si="1"/>
        <v>6.0467479674796751E-2</v>
      </c>
      <c r="F8" s="403">
        <f t="shared" ref="F8:G41" si="2">AH8</f>
        <v>0.45172764227642276</v>
      </c>
      <c r="G8" s="403">
        <f t="shared" si="2"/>
        <v>0.11991869918699187</v>
      </c>
      <c r="H8" s="404">
        <f t="shared" ref="H8:H41" si="3">AN8</f>
        <v>1.1827414015597823E-2</v>
      </c>
      <c r="K8" s="224" t="s">
        <v>264</v>
      </c>
      <c r="L8" s="158" t="s">
        <v>265</v>
      </c>
      <c r="M8" s="383">
        <f>取引基本表!AX5</f>
        <v>2874</v>
      </c>
      <c r="N8" s="367">
        <f>ABS(取引基本表!BB5)</f>
        <v>1928</v>
      </c>
      <c r="O8" s="411">
        <f t="shared" ref="O8:O41" si="4">N8/M8</f>
        <v>0.67084203201113435</v>
      </c>
      <c r="P8" s="407">
        <f t="shared" ref="P8:P43" si="5">1-O8</f>
        <v>0.32915796798886565</v>
      </c>
      <c r="R8" s="224" t="s">
        <v>264</v>
      </c>
      <c r="S8" s="158" t="s">
        <v>265</v>
      </c>
      <c r="T8" s="365">
        <f>取引基本表!BD5</f>
        <v>1968</v>
      </c>
      <c r="U8" s="446">
        <f>雇用表!P5</f>
        <v>383</v>
      </c>
      <c r="V8" s="447">
        <f>雇用表!P51</f>
        <v>119</v>
      </c>
      <c r="W8" s="413">
        <f>U8/T8</f>
        <v>0.19461382113821138</v>
      </c>
      <c r="X8" s="413">
        <f>V8/T8</f>
        <v>6.0467479674796751E-2</v>
      </c>
      <c r="Z8" s="224" t="s">
        <v>264</v>
      </c>
      <c r="AA8" s="48" t="s">
        <v>265</v>
      </c>
      <c r="AB8" s="452">
        <f t="array" ref="AB8:AF47">TRANSPOSE(取引基本表!C46:AP50)</f>
        <v>236</v>
      </c>
      <c r="AC8" s="453">
        <v>396</v>
      </c>
      <c r="AD8" s="453">
        <v>316</v>
      </c>
      <c r="AE8" s="453">
        <v>78</v>
      </c>
      <c r="AF8" s="453">
        <v>-137</v>
      </c>
      <c r="AG8" s="368">
        <f t="array" ref="AG8:AG47">TRANSPOSE(取引基本表!C52:AP52)</f>
        <v>1968</v>
      </c>
      <c r="AH8" s="404">
        <f>SUM(AB8:AF8)/AG8</f>
        <v>0.45172764227642276</v>
      </c>
      <c r="AI8" s="415">
        <f>AB8/AG8</f>
        <v>0.11991869918699187</v>
      </c>
      <c r="AK8" s="224" t="s">
        <v>264</v>
      </c>
      <c r="AL8" s="158" t="s">
        <v>265</v>
      </c>
      <c r="AM8" s="383">
        <f>取引基本表!AR5</f>
        <v>1054</v>
      </c>
      <c r="AN8" s="407">
        <f t="shared" ref="AN8:AN47" si="6">AM8/AM$47</f>
        <v>1.1827414015597823E-2</v>
      </c>
      <c r="AP8" s="224" t="s">
        <v>264</v>
      </c>
      <c r="AQ8" s="158" t="s">
        <v>265</v>
      </c>
      <c r="AR8" s="386">
        <f>取引基本表!AX5</f>
        <v>2874</v>
      </c>
      <c r="AS8" s="387">
        <f>取引基本表!AY5</f>
        <v>1022</v>
      </c>
      <c r="AT8" s="387">
        <f>ABS(取引基本表!BB5)</f>
        <v>1928</v>
      </c>
      <c r="AU8" s="388">
        <f>AS8-AT8</f>
        <v>-906</v>
      </c>
      <c r="AV8" s="411">
        <v>0.83011676085593211</v>
      </c>
      <c r="AW8" s="407">
        <v>0.16988323914406789</v>
      </c>
    </row>
    <row r="9" spans="1:49" x14ac:dyDescent="0.2">
      <c r="A9" s="225" t="s">
        <v>220</v>
      </c>
      <c r="B9" s="158" t="s">
        <v>266</v>
      </c>
      <c r="C9" s="405">
        <f t="shared" si="0"/>
        <v>0.9329896907216495</v>
      </c>
      <c r="D9" s="406">
        <f t="shared" si="1"/>
        <v>0.1076923076923077</v>
      </c>
      <c r="E9" s="406">
        <f t="shared" si="1"/>
        <v>3.0769230769230771E-2</v>
      </c>
      <c r="F9" s="406">
        <f t="shared" si="2"/>
        <v>0.67179487179487174</v>
      </c>
      <c r="G9" s="406">
        <f t="shared" si="2"/>
        <v>0.24615384615384617</v>
      </c>
      <c r="H9" s="407">
        <f t="shared" si="3"/>
        <v>6.1718004825225836E-4</v>
      </c>
      <c r="K9" s="225" t="s">
        <v>220</v>
      </c>
      <c r="L9" s="158" t="s">
        <v>266</v>
      </c>
      <c r="M9" s="383">
        <f>取引基本表!AX6</f>
        <v>194</v>
      </c>
      <c r="N9" s="367">
        <f>ABS(取引基本表!BB6)</f>
        <v>13</v>
      </c>
      <c r="O9" s="411">
        <f t="shared" si="4"/>
        <v>6.7010309278350513E-2</v>
      </c>
      <c r="P9" s="407">
        <f t="shared" si="5"/>
        <v>0.9329896907216495</v>
      </c>
      <c r="R9" s="225" t="s">
        <v>220</v>
      </c>
      <c r="S9" s="158" t="s">
        <v>266</v>
      </c>
      <c r="T9" s="365">
        <f>取引基本表!BD6</f>
        <v>195</v>
      </c>
      <c r="U9" s="446">
        <f>雇用表!P6</f>
        <v>21</v>
      </c>
      <c r="V9" s="447">
        <f>雇用表!P52</f>
        <v>6</v>
      </c>
      <c r="W9" s="413">
        <f t="shared" ref="W9:W47" si="7">U9/T9</f>
        <v>0.1076923076923077</v>
      </c>
      <c r="X9" s="413">
        <f t="shared" ref="X9:X47" si="8">V9/T9</f>
        <v>3.0769230769230771E-2</v>
      </c>
      <c r="Z9" s="225" t="s">
        <v>220</v>
      </c>
      <c r="AA9" s="48" t="s">
        <v>266</v>
      </c>
      <c r="AB9" s="454">
        <v>48</v>
      </c>
      <c r="AC9" s="387">
        <v>74</v>
      </c>
      <c r="AD9" s="387">
        <v>12</v>
      </c>
      <c r="AE9" s="387">
        <v>5</v>
      </c>
      <c r="AF9" s="387">
        <v>-8</v>
      </c>
      <c r="AG9" s="369">
        <v>195</v>
      </c>
      <c r="AH9" s="407">
        <f t="shared" ref="AH9:AH41" si="9">SUM(AB9:AF9)/AG9</f>
        <v>0.67179487179487174</v>
      </c>
      <c r="AI9" s="411">
        <f t="shared" ref="AI9:AI41" si="10">AB9/AG9</f>
        <v>0.24615384615384617</v>
      </c>
      <c r="AK9" s="225" t="s">
        <v>220</v>
      </c>
      <c r="AL9" s="158" t="s">
        <v>266</v>
      </c>
      <c r="AM9" s="383">
        <f>取引基本表!AR6</f>
        <v>55</v>
      </c>
      <c r="AN9" s="407">
        <f t="shared" si="6"/>
        <v>6.1718004825225836E-4</v>
      </c>
      <c r="AP9" s="225" t="s">
        <v>220</v>
      </c>
      <c r="AQ9" s="158" t="s">
        <v>266</v>
      </c>
      <c r="AR9" s="386">
        <f>取引基本表!AX6</f>
        <v>194</v>
      </c>
      <c r="AS9" s="387">
        <f>取引基本表!AY6</f>
        <v>14</v>
      </c>
      <c r="AT9" s="387">
        <f>ABS(取引基本表!BB6)</f>
        <v>13</v>
      </c>
      <c r="AU9" s="388">
        <f t="shared" ref="AU9:AU47" si="11">AS9-AT9</f>
        <v>1</v>
      </c>
      <c r="AV9" s="411">
        <v>0.59023354564755837</v>
      </c>
      <c r="AW9" s="407">
        <v>0.40976645435244163</v>
      </c>
    </row>
    <row r="10" spans="1:49" x14ac:dyDescent="0.2">
      <c r="A10" s="225" t="s">
        <v>221</v>
      </c>
      <c r="B10" s="158" t="s">
        <v>267</v>
      </c>
      <c r="C10" s="405">
        <f t="shared" si="0"/>
        <v>0</v>
      </c>
      <c r="D10" s="406">
        <f t="shared" si="1"/>
        <v>0</v>
      </c>
      <c r="E10" s="406">
        <f t="shared" si="1"/>
        <v>0</v>
      </c>
      <c r="F10" s="406">
        <f t="shared" si="2"/>
        <v>0</v>
      </c>
      <c r="G10" s="406">
        <f t="shared" si="2"/>
        <v>0</v>
      </c>
      <c r="H10" s="407">
        <f t="shared" si="3"/>
        <v>1.2006957302362117E-3</v>
      </c>
      <c r="K10" s="225" t="s">
        <v>221</v>
      </c>
      <c r="L10" s="158" t="s">
        <v>267</v>
      </c>
      <c r="M10" s="383">
        <f>取引基本表!AX7</f>
        <v>516</v>
      </c>
      <c r="N10" s="367">
        <f>ABS(取引基本表!BB7)</f>
        <v>516</v>
      </c>
      <c r="O10" s="411">
        <f t="shared" si="4"/>
        <v>1</v>
      </c>
      <c r="P10" s="407">
        <f t="shared" si="5"/>
        <v>0</v>
      </c>
      <c r="R10" s="225" t="s">
        <v>221</v>
      </c>
      <c r="S10" s="158" t="s">
        <v>267</v>
      </c>
      <c r="T10" s="365">
        <f>取引基本表!BD7</f>
        <v>0</v>
      </c>
      <c r="U10" s="446">
        <f>雇用表!P7</f>
        <v>0</v>
      </c>
      <c r="V10" s="447">
        <f>雇用表!P53</f>
        <v>0</v>
      </c>
      <c r="W10" s="450">
        <v>0</v>
      </c>
      <c r="X10" s="450">
        <v>0</v>
      </c>
      <c r="Z10" s="225" t="s">
        <v>221</v>
      </c>
      <c r="AA10" s="48" t="s">
        <v>267</v>
      </c>
      <c r="AB10" s="454">
        <v>0</v>
      </c>
      <c r="AC10" s="387">
        <v>0</v>
      </c>
      <c r="AD10" s="387">
        <v>0</v>
      </c>
      <c r="AE10" s="387">
        <v>0</v>
      </c>
      <c r="AF10" s="387">
        <v>0</v>
      </c>
      <c r="AG10" s="369">
        <v>0</v>
      </c>
      <c r="AH10" s="451">
        <v>0</v>
      </c>
      <c r="AI10" s="450">
        <v>0</v>
      </c>
      <c r="AK10" s="225" t="s">
        <v>221</v>
      </c>
      <c r="AL10" s="158" t="s">
        <v>267</v>
      </c>
      <c r="AM10" s="383">
        <f>取引基本表!AR7</f>
        <v>107</v>
      </c>
      <c r="AN10" s="407">
        <f t="shared" si="6"/>
        <v>1.2006957302362117E-3</v>
      </c>
      <c r="AP10" s="225" t="s">
        <v>221</v>
      </c>
      <c r="AQ10" s="158" t="s">
        <v>267</v>
      </c>
      <c r="AR10" s="386">
        <f>取引基本表!AX7</f>
        <v>516</v>
      </c>
      <c r="AS10" s="387">
        <f>取引基本表!AY7</f>
        <v>0</v>
      </c>
      <c r="AT10" s="387">
        <f>ABS(取引基本表!BB7)</f>
        <v>516</v>
      </c>
      <c r="AU10" s="388">
        <f t="shared" si="11"/>
        <v>-516</v>
      </c>
      <c r="AV10" s="411">
        <v>0.31992289294256238</v>
      </c>
      <c r="AW10" s="407">
        <v>0.68007710705743762</v>
      </c>
    </row>
    <row r="11" spans="1:49" x14ac:dyDescent="0.2">
      <c r="A11" s="225" t="s">
        <v>222</v>
      </c>
      <c r="B11" s="158" t="s">
        <v>27</v>
      </c>
      <c r="C11" s="405">
        <f t="shared" si="0"/>
        <v>2.4090210148641766E-2</v>
      </c>
      <c r="D11" s="406">
        <f t="shared" si="1"/>
        <v>7.1428571428571426E-3</v>
      </c>
      <c r="E11" s="406">
        <f t="shared" si="1"/>
        <v>7.1428571428571426E-3</v>
      </c>
      <c r="F11" s="406">
        <f t="shared" si="2"/>
        <v>0.57857142857142863</v>
      </c>
      <c r="G11" s="406">
        <f t="shared" si="2"/>
        <v>0.35</v>
      </c>
      <c r="H11" s="407">
        <f t="shared" si="3"/>
        <v>-2.2442910845536666E-5</v>
      </c>
      <c r="K11" s="225" t="s">
        <v>222</v>
      </c>
      <c r="L11" s="158" t="s">
        <v>27</v>
      </c>
      <c r="M11" s="383">
        <f>取引基本表!AX8</f>
        <v>3902</v>
      </c>
      <c r="N11" s="367">
        <f>ABS(取引基本表!BB8)</f>
        <v>3808</v>
      </c>
      <c r="O11" s="411">
        <f t="shared" si="4"/>
        <v>0.97590978985135823</v>
      </c>
      <c r="P11" s="407">
        <f t="shared" si="5"/>
        <v>2.4090210148641766E-2</v>
      </c>
      <c r="R11" s="225" t="s">
        <v>222</v>
      </c>
      <c r="S11" s="158" t="s">
        <v>27</v>
      </c>
      <c r="T11" s="365">
        <f>取引基本表!BD8</f>
        <v>140</v>
      </c>
      <c r="U11" s="446">
        <f>雇用表!P8</f>
        <v>1</v>
      </c>
      <c r="V11" s="447">
        <f>雇用表!P54</f>
        <v>1</v>
      </c>
      <c r="W11" s="413">
        <f t="shared" si="7"/>
        <v>7.1428571428571426E-3</v>
      </c>
      <c r="X11" s="413">
        <f t="shared" si="8"/>
        <v>7.1428571428571426E-3</v>
      </c>
      <c r="Z11" s="225" t="s">
        <v>222</v>
      </c>
      <c r="AA11" s="48" t="s">
        <v>27</v>
      </c>
      <c r="AB11" s="454">
        <v>49</v>
      </c>
      <c r="AC11" s="387">
        <v>6</v>
      </c>
      <c r="AD11" s="387">
        <v>16</v>
      </c>
      <c r="AE11" s="387">
        <v>10</v>
      </c>
      <c r="AF11" s="387">
        <v>0</v>
      </c>
      <c r="AG11" s="369">
        <v>140</v>
      </c>
      <c r="AH11" s="407">
        <f t="shared" si="9"/>
        <v>0.57857142857142863</v>
      </c>
      <c r="AI11" s="411">
        <f t="shared" si="10"/>
        <v>0.35</v>
      </c>
      <c r="AK11" s="225" t="s">
        <v>222</v>
      </c>
      <c r="AL11" s="158" t="s">
        <v>27</v>
      </c>
      <c r="AM11" s="383">
        <f>取引基本表!AR8</f>
        <v>-2</v>
      </c>
      <c r="AN11" s="407">
        <f t="shared" si="6"/>
        <v>-2.2442910845536666E-5</v>
      </c>
      <c r="AP11" s="225" t="s">
        <v>222</v>
      </c>
      <c r="AQ11" s="158" t="s">
        <v>27</v>
      </c>
      <c r="AR11" s="386">
        <f>取引基本表!AX8</f>
        <v>3902</v>
      </c>
      <c r="AS11" s="387">
        <f>取引基本表!AY8</f>
        <v>46</v>
      </c>
      <c r="AT11" s="387">
        <f>ABS(取引基本表!BB8)</f>
        <v>3808</v>
      </c>
      <c r="AU11" s="388">
        <f t="shared" si="11"/>
        <v>-3762</v>
      </c>
      <c r="AV11" s="411">
        <v>0.97885279843965589</v>
      </c>
      <c r="AW11" s="407">
        <v>2.1147201560344109E-2</v>
      </c>
    </row>
    <row r="12" spans="1:49" x14ac:dyDescent="0.2">
      <c r="A12" s="225" t="s">
        <v>223</v>
      </c>
      <c r="B12" s="158" t="s">
        <v>191</v>
      </c>
      <c r="C12" s="405">
        <f t="shared" si="0"/>
        <v>6.9119669876203549E-2</v>
      </c>
      <c r="D12" s="406">
        <f t="shared" si="1"/>
        <v>3.0506627928091518E-2</v>
      </c>
      <c r="E12" s="406">
        <f t="shared" si="1"/>
        <v>2.6874886508080623E-2</v>
      </c>
      <c r="F12" s="406">
        <f t="shared" si="2"/>
        <v>0.29616851280188849</v>
      </c>
      <c r="G12" s="406">
        <f t="shared" si="2"/>
        <v>0.14290902487742874</v>
      </c>
      <c r="H12" s="407">
        <f t="shared" si="3"/>
        <v>9.3328844751164222E-2</v>
      </c>
      <c r="K12" s="225" t="s">
        <v>223</v>
      </c>
      <c r="L12" s="158" t="s">
        <v>191</v>
      </c>
      <c r="M12" s="383">
        <f>取引基本表!AX9</f>
        <v>11632</v>
      </c>
      <c r="N12" s="367">
        <f>ABS(取引基本表!BB9)</f>
        <v>10828</v>
      </c>
      <c r="O12" s="411">
        <f t="shared" si="4"/>
        <v>0.93088033012379645</v>
      </c>
      <c r="P12" s="407">
        <f t="shared" si="5"/>
        <v>6.9119669876203549E-2</v>
      </c>
      <c r="R12" s="225" t="s">
        <v>223</v>
      </c>
      <c r="S12" s="158" t="s">
        <v>191</v>
      </c>
      <c r="T12" s="365">
        <f>取引基本表!BD9</f>
        <v>5507</v>
      </c>
      <c r="U12" s="446">
        <f>雇用表!P9</f>
        <v>168</v>
      </c>
      <c r="V12" s="447">
        <f>雇用表!P55</f>
        <v>148</v>
      </c>
      <c r="W12" s="413">
        <f t="shared" si="7"/>
        <v>3.0506627928091518E-2</v>
      </c>
      <c r="X12" s="413">
        <f t="shared" si="8"/>
        <v>2.6874886508080623E-2</v>
      </c>
      <c r="Z12" s="225" t="s">
        <v>223</v>
      </c>
      <c r="AA12" s="48" t="s">
        <v>191</v>
      </c>
      <c r="AB12" s="454">
        <v>787</v>
      </c>
      <c r="AC12" s="387">
        <v>403</v>
      </c>
      <c r="AD12" s="387">
        <v>277</v>
      </c>
      <c r="AE12" s="387">
        <v>188</v>
      </c>
      <c r="AF12" s="387">
        <v>-24</v>
      </c>
      <c r="AG12" s="369">
        <v>5507</v>
      </c>
      <c r="AH12" s="407">
        <f t="shared" si="9"/>
        <v>0.29616851280188849</v>
      </c>
      <c r="AI12" s="411">
        <f t="shared" si="10"/>
        <v>0.14290902487742874</v>
      </c>
      <c r="AK12" s="225" t="s">
        <v>223</v>
      </c>
      <c r="AL12" s="158" t="s">
        <v>191</v>
      </c>
      <c r="AM12" s="383">
        <f>取引基本表!AR9</f>
        <v>8317</v>
      </c>
      <c r="AN12" s="407">
        <f t="shared" si="6"/>
        <v>9.3328844751164222E-2</v>
      </c>
      <c r="AP12" s="225" t="s">
        <v>223</v>
      </c>
      <c r="AQ12" s="158" t="s">
        <v>191</v>
      </c>
      <c r="AR12" s="386">
        <f>取引基本表!AX9</f>
        <v>11632</v>
      </c>
      <c r="AS12" s="387">
        <f>取引基本表!AY9</f>
        <v>4703</v>
      </c>
      <c r="AT12" s="387">
        <f>ABS(取引基本表!BB9)</f>
        <v>10828</v>
      </c>
      <c r="AU12" s="388">
        <f t="shared" si="11"/>
        <v>-6125</v>
      </c>
      <c r="AV12" s="411">
        <v>0.73020703224841943</v>
      </c>
      <c r="AW12" s="407">
        <v>0.26979296775158057</v>
      </c>
    </row>
    <row r="13" spans="1:49" x14ac:dyDescent="0.2">
      <c r="A13" s="225" t="s">
        <v>224</v>
      </c>
      <c r="B13" s="158" t="s">
        <v>28</v>
      </c>
      <c r="C13" s="405">
        <f t="shared" si="0"/>
        <v>0</v>
      </c>
      <c r="D13" s="406">
        <f t="shared" si="1"/>
        <v>0.18806188584570355</v>
      </c>
      <c r="E13" s="406">
        <f t="shared" si="1"/>
        <v>0.14384277650010455</v>
      </c>
      <c r="F13" s="406">
        <f t="shared" si="2"/>
        <v>0.38229144888145516</v>
      </c>
      <c r="G13" s="406">
        <f t="shared" si="2"/>
        <v>0.24503449717750367</v>
      </c>
      <c r="H13" s="407">
        <f t="shared" si="3"/>
        <v>1.4329798574875161E-2</v>
      </c>
      <c r="K13" s="225" t="s">
        <v>224</v>
      </c>
      <c r="L13" s="158" t="s">
        <v>28</v>
      </c>
      <c r="M13" s="383">
        <f>取引基本表!AX10</f>
        <v>5548</v>
      </c>
      <c r="N13" s="367">
        <f>ABS(取引基本表!BB10)</f>
        <v>5548</v>
      </c>
      <c r="O13" s="411">
        <f t="shared" si="4"/>
        <v>1</v>
      </c>
      <c r="P13" s="407">
        <f t="shared" si="5"/>
        <v>0</v>
      </c>
      <c r="R13" s="225" t="s">
        <v>224</v>
      </c>
      <c r="S13" s="158" t="s">
        <v>28</v>
      </c>
      <c r="T13" s="365">
        <f>取引基本表!BD10</f>
        <v>9566</v>
      </c>
      <c r="U13" s="446">
        <f>雇用表!P10</f>
        <v>1799</v>
      </c>
      <c r="V13" s="447">
        <f>雇用表!P56</f>
        <v>1376</v>
      </c>
      <c r="W13" s="413">
        <f t="shared" si="7"/>
        <v>0.18806188584570355</v>
      </c>
      <c r="X13" s="413">
        <f t="shared" si="8"/>
        <v>0.14384277650010455</v>
      </c>
      <c r="Z13" s="225" t="s">
        <v>224</v>
      </c>
      <c r="AA13" s="48" t="s">
        <v>28</v>
      </c>
      <c r="AB13" s="454">
        <v>2344</v>
      </c>
      <c r="AC13" s="387">
        <v>-195</v>
      </c>
      <c r="AD13" s="387">
        <v>1086</v>
      </c>
      <c r="AE13" s="387">
        <v>422</v>
      </c>
      <c r="AF13" s="387">
        <v>0</v>
      </c>
      <c r="AG13" s="369">
        <v>9566</v>
      </c>
      <c r="AH13" s="407">
        <f t="shared" si="9"/>
        <v>0.38229144888145516</v>
      </c>
      <c r="AI13" s="411">
        <f t="shared" si="10"/>
        <v>0.24503449717750367</v>
      </c>
      <c r="AK13" s="225" t="s">
        <v>224</v>
      </c>
      <c r="AL13" s="158" t="s">
        <v>28</v>
      </c>
      <c r="AM13" s="383">
        <f>取引基本表!AR10</f>
        <v>1277</v>
      </c>
      <c r="AN13" s="407">
        <f t="shared" si="6"/>
        <v>1.4329798574875161E-2</v>
      </c>
      <c r="AP13" s="225" t="s">
        <v>224</v>
      </c>
      <c r="AQ13" s="158" t="s">
        <v>28</v>
      </c>
      <c r="AR13" s="386">
        <f>取引基本表!AX10</f>
        <v>5548</v>
      </c>
      <c r="AS13" s="387">
        <f>取引基本表!AY10</f>
        <v>9566</v>
      </c>
      <c r="AT13" s="387">
        <f>ABS(取引基本表!BB10)</f>
        <v>5548</v>
      </c>
      <c r="AU13" s="388">
        <f t="shared" si="11"/>
        <v>4018</v>
      </c>
      <c r="AV13" s="411">
        <v>0.93315766467397665</v>
      </c>
      <c r="AW13" s="407">
        <v>6.684233532602335E-2</v>
      </c>
    </row>
    <row r="14" spans="1:49" x14ac:dyDescent="0.2">
      <c r="A14" s="225" t="s">
        <v>225</v>
      </c>
      <c r="B14" s="158" t="s">
        <v>268</v>
      </c>
      <c r="C14" s="405">
        <f t="shared" si="0"/>
        <v>0.13476611883691525</v>
      </c>
      <c r="D14" s="406">
        <f t="shared" si="1"/>
        <v>5.2205882352941178E-2</v>
      </c>
      <c r="E14" s="406">
        <f t="shared" si="1"/>
        <v>3.6397058823529414E-2</v>
      </c>
      <c r="F14" s="406">
        <f t="shared" si="2"/>
        <v>0.29852941176470588</v>
      </c>
      <c r="G14" s="406">
        <f t="shared" si="2"/>
        <v>0.15992647058823528</v>
      </c>
      <c r="H14" s="407">
        <f t="shared" si="3"/>
        <v>1.1894742748134433E-3</v>
      </c>
      <c r="K14" s="225" t="s">
        <v>225</v>
      </c>
      <c r="L14" s="158" t="s">
        <v>268</v>
      </c>
      <c r="M14" s="383">
        <f>取引基本表!AX11</f>
        <v>3955</v>
      </c>
      <c r="N14" s="367">
        <f>ABS(取引基本表!BB11)</f>
        <v>3422</v>
      </c>
      <c r="O14" s="411">
        <f t="shared" si="4"/>
        <v>0.86523388116308475</v>
      </c>
      <c r="P14" s="407">
        <f t="shared" si="5"/>
        <v>0.13476611883691525</v>
      </c>
      <c r="R14" s="225" t="s">
        <v>225</v>
      </c>
      <c r="S14" s="158" t="s">
        <v>268</v>
      </c>
      <c r="T14" s="365">
        <f>取引基本表!BD11</f>
        <v>2720</v>
      </c>
      <c r="U14" s="446">
        <f>雇用表!P11</f>
        <v>142</v>
      </c>
      <c r="V14" s="447">
        <f>雇用表!P57</f>
        <v>99</v>
      </c>
      <c r="W14" s="413">
        <f t="shared" si="7"/>
        <v>5.2205882352941178E-2</v>
      </c>
      <c r="X14" s="413">
        <f t="shared" si="8"/>
        <v>3.6397058823529414E-2</v>
      </c>
      <c r="Z14" s="225" t="s">
        <v>225</v>
      </c>
      <c r="AA14" s="48" t="s">
        <v>268</v>
      </c>
      <c r="AB14" s="454">
        <v>435</v>
      </c>
      <c r="AC14" s="387">
        <v>172</v>
      </c>
      <c r="AD14" s="387">
        <v>140</v>
      </c>
      <c r="AE14" s="387">
        <v>65</v>
      </c>
      <c r="AF14" s="387">
        <v>0</v>
      </c>
      <c r="AG14" s="369">
        <v>2720</v>
      </c>
      <c r="AH14" s="407">
        <f t="shared" si="9"/>
        <v>0.29852941176470588</v>
      </c>
      <c r="AI14" s="411">
        <f t="shared" si="10"/>
        <v>0.15992647058823528</v>
      </c>
      <c r="AK14" s="225" t="s">
        <v>225</v>
      </c>
      <c r="AL14" s="158" t="s">
        <v>268</v>
      </c>
      <c r="AM14" s="383">
        <f>取引基本表!AR11</f>
        <v>106</v>
      </c>
      <c r="AN14" s="407">
        <f t="shared" si="6"/>
        <v>1.1894742748134433E-3</v>
      </c>
      <c r="AP14" s="225" t="s">
        <v>225</v>
      </c>
      <c r="AQ14" s="158" t="s">
        <v>268</v>
      </c>
      <c r="AR14" s="386">
        <f>取引基本表!AX11</f>
        <v>3955</v>
      </c>
      <c r="AS14" s="387">
        <f>取引基本表!AY11</f>
        <v>2187</v>
      </c>
      <c r="AT14" s="387">
        <f>ABS(取引基本表!BB11)</f>
        <v>3422</v>
      </c>
      <c r="AU14" s="388">
        <f t="shared" si="11"/>
        <v>-1235</v>
      </c>
      <c r="AV14" s="411">
        <v>0.78289172072298208</v>
      </c>
      <c r="AW14" s="407">
        <v>0.21710827927701792</v>
      </c>
    </row>
    <row r="15" spans="1:49" x14ac:dyDescent="0.2">
      <c r="A15" s="225" t="s">
        <v>226</v>
      </c>
      <c r="B15" s="158" t="s">
        <v>29</v>
      </c>
      <c r="C15" s="405">
        <f t="shared" si="0"/>
        <v>0</v>
      </c>
      <c r="D15" s="406">
        <f t="shared" si="1"/>
        <v>2.5369978858350951E-2</v>
      </c>
      <c r="E15" s="406">
        <f t="shared" si="1"/>
        <v>2.1141649048625793E-2</v>
      </c>
      <c r="F15" s="406">
        <f t="shared" si="2"/>
        <v>0.30443974630021142</v>
      </c>
      <c r="G15" s="406">
        <f t="shared" si="2"/>
        <v>9.5137420718816063E-2</v>
      </c>
      <c r="H15" s="407">
        <f t="shared" si="3"/>
        <v>8.595634853840543E-3</v>
      </c>
      <c r="K15" s="225" t="s">
        <v>226</v>
      </c>
      <c r="L15" s="158" t="s">
        <v>29</v>
      </c>
      <c r="M15" s="383">
        <f>取引基本表!AX12</f>
        <v>7543</v>
      </c>
      <c r="N15" s="367">
        <f>ABS(取引基本表!BB12)</f>
        <v>7543</v>
      </c>
      <c r="O15" s="411">
        <f t="shared" si="4"/>
        <v>1</v>
      </c>
      <c r="P15" s="407">
        <f t="shared" si="5"/>
        <v>0</v>
      </c>
      <c r="R15" s="225" t="s">
        <v>226</v>
      </c>
      <c r="S15" s="158" t="s">
        <v>29</v>
      </c>
      <c r="T15" s="365">
        <f>取引基本表!BD12</f>
        <v>473</v>
      </c>
      <c r="U15" s="446">
        <f>雇用表!P12</f>
        <v>12</v>
      </c>
      <c r="V15" s="447">
        <f>雇用表!P58</f>
        <v>10</v>
      </c>
      <c r="W15" s="413">
        <f t="shared" si="7"/>
        <v>2.5369978858350951E-2</v>
      </c>
      <c r="X15" s="413">
        <f t="shared" si="8"/>
        <v>2.1141649048625793E-2</v>
      </c>
      <c r="Z15" s="225" t="s">
        <v>226</v>
      </c>
      <c r="AA15" s="48" t="s">
        <v>29</v>
      </c>
      <c r="AB15" s="454">
        <v>45</v>
      </c>
      <c r="AC15" s="387">
        <v>29</v>
      </c>
      <c r="AD15" s="387">
        <v>61</v>
      </c>
      <c r="AE15" s="387">
        <v>9</v>
      </c>
      <c r="AF15" s="387">
        <v>0</v>
      </c>
      <c r="AG15" s="369">
        <v>473</v>
      </c>
      <c r="AH15" s="407">
        <f t="shared" si="9"/>
        <v>0.30443974630021142</v>
      </c>
      <c r="AI15" s="411">
        <f t="shared" si="10"/>
        <v>9.5137420718816063E-2</v>
      </c>
      <c r="AK15" s="225" t="s">
        <v>226</v>
      </c>
      <c r="AL15" s="158" t="s">
        <v>29</v>
      </c>
      <c r="AM15" s="383">
        <f>取引基本表!AR12</f>
        <v>766</v>
      </c>
      <c r="AN15" s="407">
        <f t="shared" si="6"/>
        <v>8.595634853840543E-3</v>
      </c>
      <c r="AP15" s="225" t="s">
        <v>226</v>
      </c>
      <c r="AQ15" s="158" t="s">
        <v>29</v>
      </c>
      <c r="AR15" s="386">
        <f>取引基本表!AX12</f>
        <v>7543</v>
      </c>
      <c r="AS15" s="387">
        <f>取引基本表!AY12</f>
        <v>473</v>
      </c>
      <c r="AT15" s="387">
        <f>ABS(取引基本表!BB12)</f>
        <v>7543</v>
      </c>
      <c r="AU15" s="388">
        <f t="shared" si="11"/>
        <v>-7070</v>
      </c>
      <c r="AV15" s="411">
        <v>0.8222762164835401</v>
      </c>
      <c r="AW15" s="407">
        <v>0.1777237835164599</v>
      </c>
    </row>
    <row r="16" spans="1:49" x14ac:dyDescent="0.2">
      <c r="A16" s="225" t="s">
        <v>227</v>
      </c>
      <c r="B16" s="158" t="s">
        <v>30</v>
      </c>
      <c r="C16" s="405">
        <f t="shared" si="0"/>
        <v>4.9817336433078729E-2</v>
      </c>
      <c r="D16" s="406">
        <f t="shared" si="1"/>
        <v>3.0120481927710843E-2</v>
      </c>
      <c r="E16" s="406">
        <f t="shared" si="1"/>
        <v>1.8072289156626505E-2</v>
      </c>
      <c r="F16" s="406">
        <f t="shared" si="2"/>
        <v>0.28614457831325302</v>
      </c>
      <c r="G16" s="406">
        <f t="shared" si="2"/>
        <v>3.313253012048193E-2</v>
      </c>
      <c r="H16" s="407">
        <f t="shared" si="3"/>
        <v>1.6966840599225718E-2</v>
      </c>
      <c r="K16" s="225" t="s">
        <v>227</v>
      </c>
      <c r="L16" s="158" t="s">
        <v>30</v>
      </c>
      <c r="M16" s="383">
        <f>取引基本表!AX13</f>
        <v>3011</v>
      </c>
      <c r="N16" s="367">
        <f>ABS(取引基本表!BB13)</f>
        <v>2861</v>
      </c>
      <c r="O16" s="411">
        <f t="shared" si="4"/>
        <v>0.95018266356692127</v>
      </c>
      <c r="P16" s="407">
        <f t="shared" si="5"/>
        <v>4.9817336433078729E-2</v>
      </c>
      <c r="R16" s="225" t="s">
        <v>227</v>
      </c>
      <c r="S16" s="158" t="s">
        <v>30</v>
      </c>
      <c r="T16" s="365">
        <f>取引基本表!BD13</f>
        <v>332</v>
      </c>
      <c r="U16" s="446">
        <f>雇用表!P13</f>
        <v>10</v>
      </c>
      <c r="V16" s="447">
        <f>雇用表!P59</f>
        <v>6</v>
      </c>
      <c r="W16" s="413">
        <f t="shared" si="7"/>
        <v>3.0120481927710843E-2</v>
      </c>
      <c r="X16" s="413">
        <f t="shared" si="8"/>
        <v>1.8072289156626505E-2</v>
      </c>
      <c r="Z16" s="225" t="s">
        <v>227</v>
      </c>
      <c r="AA16" s="48" t="s">
        <v>30</v>
      </c>
      <c r="AB16" s="454">
        <v>11</v>
      </c>
      <c r="AC16" s="387">
        <v>9</v>
      </c>
      <c r="AD16" s="387">
        <v>31</v>
      </c>
      <c r="AE16" s="387">
        <v>45</v>
      </c>
      <c r="AF16" s="387">
        <v>-1</v>
      </c>
      <c r="AG16" s="369">
        <v>332</v>
      </c>
      <c r="AH16" s="407">
        <f t="shared" si="9"/>
        <v>0.28614457831325302</v>
      </c>
      <c r="AI16" s="411">
        <f t="shared" si="10"/>
        <v>3.313253012048193E-2</v>
      </c>
      <c r="AK16" s="225" t="s">
        <v>227</v>
      </c>
      <c r="AL16" s="158" t="s">
        <v>30</v>
      </c>
      <c r="AM16" s="383">
        <f>取引基本表!AR13</f>
        <v>1512</v>
      </c>
      <c r="AN16" s="407">
        <f t="shared" si="6"/>
        <v>1.6966840599225718E-2</v>
      </c>
      <c r="AP16" s="225" t="s">
        <v>227</v>
      </c>
      <c r="AQ16" s="158" t="s">
        <v>30</v>
      </c>
      <c r="AR16" s="386">
        <f>取引基本表!AX13</f>
        <v>3011</v>
      </c>
      <c r="AS16" s="387">
        <f>取引基本表!AY13</f>
        <v>182</v>
      </c>
      <c r="AT16" s="387">
        <f>ABS(取引基本表!BB13)</f>
        <v>2861</v>
      </c>
      <c r="AU16" s="388">
        <f t="shared" si="11"/>
        <v>-2679</v>
      </c>
      <c r="AV16" s="411">
        <v>0.87631747448336361</v>
      </c>
      <c r="AW16" s="407">
        <v>0.12368252551663639</v>
      </c>
    </row>
    <row r="17" spans="1:49" x14ac:dyDescent="0.2">
      <c r="A17" s="225" t="s">
        <v>2</v>
      </c>
      <c r="B17" s="158" t="s">
        <v>375</v>
      </c>
      <c r="C17" s="405">
        <f t="shared" si="0"/>
        <v>0.15217391304347827</v>
      </c>
      <c r="D17" s="406">
        <f t="shared" si="1"/>
        <v>7.4732092498589961E-2</v>
      </c>
      <c r="E17" s="406">
        <f t="shared" si="1"/>
        <v>6.9655950366610264E-2</v>
      </c>
      <c r="F17" s="406">
        <f t="shared" si="2"/>
        <v>0.3288212069937958</v>
      </c>
      <c r="G17" s="406">
        <f t="shared" si="2"/>
        <v>0.21460800902425267</v>
      </c>
      <c r="H17" s="407">
        <f t="shared" si="3"/>
        <v>2.9400213207653033E-3</v>
      </c>
      <c r="K17" s="225" t="s">
        <v>2</v>
      </c>
      <c r="L17" s="158" t="s">
        <v>375</v>
      </c>
      <c r="M17" s="383">
        <f>取引基本表!AX14</f>
        <v>3772</v>
      </c>
      <c r="N17" s="367">
        <f>ABS(取引基本表!BB14)</f>
        <v>3198</v>
      </c>
      <c r="O17" s="411">
        <f t="shared" si="4"/>
        <v>0.84782608695652173</v>
      </c>
      <c r="P17" s="407">
        <f t="shared" si="5"/>
        <v>0.15217391304347827</v>
      </c>
      <c r="R17" s="225" t="s">
        <v>2</v>
      </c>
      <c r="S17" s="158" t="s">
        <v>375</v>
      </c>
      <c r="T17" s="365">
        <f>取引基本表!BD14</f>
        <v>3546</v>
      </c>
      <c r="U17" s="446">
        <f>雇用表!P14</f>
        <v>265</v>
      </c>
      <c r="V17" s="447">
        <f>雇用表!P60</f>
        <v>247</v>
      </c>
      <c r="W17" s="413">
        <f t="shared" si="7"/>
        <v>7.4732092498589961E-2</v>
      </c>
      <c r="X17" s="413">
        <f t="shared" si="8"/>
        <v>6.9655950366610264E-2</v>
      </c>
      <c r="Z17" s="225" t="s">
        <v>2</v>
      </c>
      <c r="AA17" s="48" t="s">
        <v>375</v>
      </c>
      <c r="AB17" s="454">
        <v>761</v>
      </c>
      <c r="AC17" s="387">
        <v>-17</v>
      </c>
      <c r="AD17" s="387">
        <v>294</v>
      </c>
      <c r="AE17" s="387">
        <v>128</v>
      </c>
      <c r="AF17" s="387">
        <v>0</v>
      </c>
      <c r="AG17" s="369">
        <v>3546</v>
      </c>
      <c r="AH17" s="407">
        <f t="shared" si="9"/>
        <v>0.3288212069937958</v>
      </c>
      <c r="AI17" s="411">
        <f t="shared" si="10"/>
        <v>0.21460800902425267</v>
      </c>
      <c r="AK17" s="225" t="s">
        <v>2</v>
      </c>
      <c r="AL17" s="158" t="s">
        <v>375</v>
      </c>
      <c r="AM17" s="383">
        <f>取引基本表!AR14</f>
        <v>262</v>
      </c>
      <c r="AN17" s="407">
        <f t="shared" si="6"/>
        <v>2.9400213207653033E-3</v>
      </c>
      <c r="AP17" s="225" t="s">
        <v>2</v>
      </c>
      <c r="AQ17" s="158" t="s">
        <v>365</v>
      </c>
      <c r="AR17" s="386">
        <f>取引基本表!AX14</f>
        <v>3772</v>
      </c>
      <c r="AS17" s="387">
        <f>取引基本表!AY14</f>
        <v>2972</v>
      </c>
      <c r="AT17" s="387">
        <f>ABS(取引基本表!BB14)</f>
        <v>3198</v>
      </c>
      <c r="AU17" s="388">
        <f t="shared" si="11"/>
        <v>-226</v>
      </c>
      <c r="AV17" s="411">
        <v>0.80716043298169571</v>
      </c>
      <c r="AW17" s="407">
        <v>0.19283956701830429</v>
      </c>
    </row>
    <row r="18" spans="1:49" x14ac:dyDescent="0.2">
      <c r="A18" s="225" t="s">
        <v>3</v>
      </c>
      <c r="B18" s="158" t="s">
        <v>31</v>
      </c>
      <c r="C18" s="405">
        <f t="shared" si="0"/>
        <v>0.51625386996904021</v>
      </c>
      <c r="D18" s="406">
        <f t="shared" si="1"/>
        <v>4.1418650793650792E-2</v>
      </c>
      <c r="E18" s="406">
        <f t="shared" si="1"/>
        <v>3.8690476190476192E-2</v>
      </c>
      <c r="F18" s="406">
        <f t="shared" si="2"/>
        <v>0.45783730158730157</v>
      </c>
      <c r="G18" s="406">
        <f t="shared" si="2"/>
        <v>0.21552579365079366</v>
      </c>
      <c r="H18" s="407">
        <f t="shared" si="3"/>
        <v>4.488582169107333E-4</v>
      </c>
      <c r="K18" s="225" t="s">
        <v>3</v>
      </c>
      <c r="L18" s="158" t="s">
        <v>31</v>
      </c>
      <c r="M18" s="383">
        <f>取引基本表!AX15</f>
        <v>1292</v>
      </c>
      <c r="N18" s="367">
        <f>ABS(取引基本表!BB15)</f>
        <v>625</v>
      </c>
      <c r="O18" s="411">
        <f t="shared" si="4"/>
        <v>0.48374613003095973</v>
      </c>
      <c r="P18" s="407">
        <f t="shared" si="5"/>
        <v>0.51625386996904021</v>
      </c>
      <c r="R18" s="225" t="s">
        <v>3</v>
      </c>
      <c r="S18" s="158" t="s">
        <v>31</v>
      </c>
      <c r="T18" s="365">
        <f>取引基本表!BD15</f>
        <v>4032</v>
      </c>
      <c r="U18" s="446">
        <f>雇用表!P15</f>
        <v>167</v>
      </c>
      <c r="V18" s="447">
        <f>雇用表!P61</f>
        <v>156</v>
      </c>
      <c r="W18" s="413">
        <f t="shared" si="7"/>
        <v>4.1418650793650792E-2</v>
      </c>
      <c r="X18" s="413">
        <f t="shared" si="8"/>
        <v>3.8690476190476192E-2</v>
      </c>
      <c r="Z18" s="225" t="s">
        <v>3</v>
      </c>
      <c r="AA18" s="48" t="s">
        <v>31</v>
      </c>
      <c r="AB18" s="454">
        <v>869</v>
      </c>
      <c r="AC18" s="387">
        <v>384</v>
      </c>
      <c r="AD18" s="387">
        <v>468</v>
      </c>
      <c r="AE18" s="387">
        <v>125</v>
      </c>
      <c r="AF18" s="387">
        <v>0</v>
      </c>
      <c r="AG18" s="369">
        <v>4032</v>
      </c>
      <c r="AH18" s="407">
        <f t="shared" si="9"/>
        <v>0.45783730158730157</v>
      </c>
      <c r="AI18" s="411">
        <f t="shared" si="10"/>
        <v>0.21552579365079366</v>
      </c>
      <c r="AK18" s="225" t="s">
        <v>3</v>
      </c>
      <c r="AL18" s="158" t="s">
        <v>31</v>
      </c>
      <c r="AM18" s="383">
        <f>取引基本表!AR15</f>
        <v>40</v>
      </c>
      <c r="AN18" s="407">
        <f t="shared" si="6"/>
        <v>4.488582169107333E-4</v>
      </c>
      <c r="AP18" s="225" t="s">
        <v>3</v>
      </c>
      <c r="AQ18" s="158" t="s">
        <v>31</v>
      </c>
      <c r="AR18" s="386">
        <f>取引基本表!AX15</f>
        <v>1292</v>
      </c>
      <c r="AS18" s="387">
        <f>取引基本表!AY15</f>
        <v>3365</v>
      </c>
      <c r="AT18" s="387">
        <f>ABS(取引基本表!BB15)</f>
        <v>625</v>
      </c>
      <c r="AU18" s="388">
        <f t="shared" si="11"/>
        <v>2740</v>
      </c>
      <c r="AV18" s="411">
        <v>0.69369460950567885</v>
      </c>
      <c r="AW18" s="407">
        <v>0.30630539049432115</v>
      </c>
    </row>
    <row r="19" spans="1:49" x14ac:dyDescent="0.2">
      <c r="A19" s="225" t="s">
        <v>4</v>
      </c>
      <c r="B19" s="158" t="s">
        <v>32</v>
      </c>
      <c r="C19" s="405">
        <f t="shared" si="0"/>
        <v>8.2563671984326903E-2</v>
      </c>
      <c r="D19" s="406">
        <f t="shared" si="1"/>
        <v>4.6529366895499621E-2</v>
      </c>
      <c r="E19" s="406">
        <f t="shared" si="1"/>
        <v>5.1106025934401222E-2</v>
      </c>
      <c r="F19" s="406">
        <f t="shared" si="2"/>
        <v>0.2402745995423341</v>
      </c>
      <c r="G19" s="406">
        <f t="shared" si="2"/>
        <v>5.7971014492753624E-2</v>
      </c>
      <c r="H19" s="407">
        <f t="shared" si="3"/>
        <v>-1.1221455422768333E-4</v>
      </c>
      <c r="K19" s="225" t="s">
        <v>4</v>
      </c>
      <c r="L19" s="158" t="s">
        <v>32</v>
      </c>
      <c r="M19" s="383">
        <f>取引基本表!AX16</f>
        <v>3573</v>
      </c>
      <c r="N19" s="367">
        <f>ABS(取引基本表!BB16)</f>
        <v>3278</v>
      </c>
      <c r="O19" s="411">
        <f t="shared" si="4"/>
        <v>0.9174363280156731</v>
      </c>
      <c r="P19" s="407">
        <f t="shared" si="5"/>
        <v>8.2563671984326903E-2</v>
      </c>
      <c r="R19" s="225" t="s">
        <v>4</v>
      </c>
      <c r="S19" s="158" t="s">
        <v>32</v>
      </c>
      <c r="T19" s="365">
        <f>取引基本表!BD16</f>
        <v>1311</v>
      </c>
      <c r="U19" s="446">
        <f>雇用表!P16</f>
        <v>61</v>
      </c>
      <c r="V19" s="447">
        <f>雇用表!P62</f>
        <v>67</v>
      </c>
      <c r="W19" s="413">
        <f t="shared" si="7"/>
        <v>4.6529366895499621E-2</v>
      </c>
      <c r="X19" s="413">
        <f t="shared" si="8"/>
        <v>5.1106025934401222E-2</v>
      </c>
      <c r="Z19" s="225" t="s">
        <v>4</v>
      </c>
      <c r="AA19" s="48" t="s">
        <v>32</v>
      </c>
      <c r="AB19" s="454">
        <v>76</v>
      </c>
      <c r="AC19" s="387">
        <v>144</v>
      </c>
      <c r="AD19" s="387">
        <v>72</v>
      </c>
      <c r="AE19" s="387">
        <v>23</v>
      </c>
      <c r="AF19" s="387">
        <v>0</v>
      </c>
      <c r="AG19" s="369">
        <v>1311</v>
      </c>
      <c r="AH19" s="407">
        <f t="shared" si="9"/>
        <v>0.2402745995423341</v>
      </c>
      <c r="AI19" s="411">
        <f t="shared" si="10"/>
        <v>5.7971014492753624E-2</v>
      </c>
      <c r="AK19" s="225" t="s">
        <v>4</v>
      </c>
      <c r="AL19" s="158" t="s">
        <v>32</v>
      </c>
      <c r="AM19" s="383">
        <f>取引基本表!AR16</f>
        <v>-10</v>
      </c>
      <c r="AN19" s="407">
        <f t="shared" si="6"/>
        <v>-1.1221455422768333E-4</v>
      </c>
      <c r="AP19" s="225" t="s">
        <v>4</v>
      </c>
      <c r="AQ19" s="158" t="s">
        <v>32</v>
      </c>
      <c r="AR19" s="386">
        <f>取引基本表!AX16</f>
        <v>3573</v>
      </c>
      <c r="AS19" s="387">
        <f>取引基本表!AY16</f>
        <v>1016</v>
      </c>
      <c r="AT19" s="387">
        <f>ABS(取引基本表!BB16)</f>
        <v>3278</v>
      </c>
      <c r="AU19" s="388">
        <f t="shared" si="11"/>
        <v>-2262</v>
      </c>
      <c r="AV19" s="411">
        <v>0.63033685044372512</v>
      </c>
      <c r="AW19" s="407">
        <v>0.36966314955627488</v>
      </c>
    </row>
    <row r="20" spans="1:49" x14ac:dyDescent="0.2">
      <c r="A20" s="225" t="s">
        <v>5</v>
      </c>
      <c r="B20" s="158" t="s">
        <v>33</v>
      </c>
      <c r="C20" s="405">
        <f t="shared" si="0"/>
        <v>2.7239392352016778E-2</v>
      </c>
      <c r="D20" s="406">
        <f t="shared" si="1"/>
        <v>0</v>
      </c>
      <c r="E20" s="406">
        <f t="shared" si="1"/>
        <v>0</v>
      </c>
      <c r="F20" s="406">
        <f t="shared" si="2"/>
        <v>0.2318840579710145</v>
      </c>
      <c r="G20" s="406">
        <f t="shared" si="2"/>
        <v>0.10507246376811594</v>
      </c>
      <c r="H20" s="407">
        <f t="shared" si="3"/>
        <v>5.610727711384166E-4</v>
      </c>
      <c r="K20" s="225" t="s">
        <v>5</v>
      </c>
      <c r="L20" s="158" t="s">
        <v>33</v>
      </c>
      <c r="M20" s="383">
        <f>取引基本表!AX17</f>
        <v>1909</v>
      </c>
      <c r="N20" s="367">
        <f>ABS(取引基本表!BB17)</f>
        <v>1857</v>
      </c>
      <c r="O20" s="411">
        <f t="shared" si="4"/>
        <v>0.97276060764798322</v>
      </c>
      <c r="P20" s="407">
        <f t="shared" si="5"/>
        <v>2.7239392352016778E-2</v>
      </c>
      <c r="R20" s="225" t="s">
        <v>5</v>
      </c>
      <c r="S20" s="158" t="s">
        <v>33</v>
      </c>
      <c r="T20" s="365">
        <f>取引基本表!BD17</f>
        <v>276</v>
      </c>
      <c r="U20" s="446">
        <f>雇用表!P17</f>
        <v>0</v>
      </c>
      <c r="V20" s="447">
        <f>雇用表!P63</f>
        <v>0</v>
      </c>
      <c r="W20" s="413">
        <f t="shared" si="7"/>
        <v>0</v>
      </c>
      <c r="X20" s="413">
        <f t="shared" si="8"/>
        <v>0</v>
      </c>
      <c r="Z20" s="225" t="s">
        <v>5</v>
      </c>
      <c r="AA20" s="48" t="s">
        <v>33</v>
      </c>
      <c r="AB20" s="454">
        <v>29</v>
      </c>
      <c r="AC20" s="387">
        <v>25</v>
      </c>
      <c r="AD20" s="387">
        <v>8</v>
      </c>
      <c r="AE20" s="387">
        <v>2</v>
      </c>
      <c r="AF20" s="387">
        <v>0</v>
      </c>
      <c r="AG20" s="369">
        <v>276</v>
      </c>
      <c r="AH20" s="407">
        <f t="shared" si="9"/>
        <v>0.2318840579710145</v>
      </c>
      <c r="AI20" s="411">
        <f t="shared" si="10"/>
        <v>0.10507246376811594</v>
      </c>
      <c r="AK20" s="225" t="s">
        <v>5</v>
      </c>
      <c r="AL20" s="158" t="s">
        <v>33</v>
      </c>
      <c r="AM20" s="383">
        <f>取引基本表!AR17</f>
        <v>50</v>
      </c>
      <c r="AN20" s="407">
        <f t="shared" si="6"/>
        <v>5.610727711384166E-4</v>
      </c>
      <c r="AP20" s="225" t="s">
        <v>5</v>
      </c>
      <c r="AQ20" s="158" t="s">
        <v>33</v>
      </c>
      <c r="AR20" s="386">
        <f>取引基本表!AX17</f>
        <v>1909</v>
      </c>
      <c r="AS20" s="387">
        <f>取引基本表!AY17</f>
        <v>224</v>
      </c>
      <c r="AT20" s="387">
        <f>ABS(取引基本表!BB17)</f>
        <v>1857</v>
      </c>
      <c r="AU20" s="388">
        <f t="shared" si="11"/>
        <v>-1633</v>
      </c>
      <c r="AV20" s="411">
        <v>0.88159848319713086</v>
      </c>
      <c r="AW20" s="407">
        <v>0.11840151680286914</v>
      </c>
    </row>
    <row r="21" spans="1:49" x14ac:dyDescent="0.2">
      <c r="A21" s="225" t="s">
        <v>6</v>
      </c>
      <c r="B21" s="158" t="s">
        <v>34</v>
      </c>
      <c r="C21" s="405">
        <f t="shared" si="0"/>
        <v>0.24117205108940643</v>
      </c>
      <c r="D21" s="406">
        <f t="shared" si="1"/>
        <v>8.8743676222596962E-2</v>
      </c>
      <c r="E21" s="406">
        <f t="shared" si="1"/>
        <v>7.2512647554806076E-2</v>
      </c>
      <c r="F21" s="406">
        <f t="shared" si="2"/>
        <v>0.42559021922428331</v>
      </c>
      <c r="G21" s="406">
        <f t="shared" si="2"/>
        <v>0.28520236087689715</v>
      </c>
      <c r="H21" s="407">
        <f t="shared" si="3"/>
        <v>9.4260225551254001E-4</v>
      </c>
      <c r="K21" s="225" t="s">
        <v>6</v>
      </c>
      <c r="L21" s="158" t="s">
        <v>34</v>
      </c>
      <c r="M21" s="383">
        <f>取引基本表!AX18</f>
        <v>2662</v>
      </c>
      <c r="N21" s="367">
        <f>ABS(取引基本表!BB18)</f>
        <v>2020</v>
      </c>
      <c r="O21" s="411">
        <f t="shared" si="4"/>
        <v>0.75882794891059357</v>
      </c>
      <c r="P21" s="407">
        <f t="shared" si="5"/>
        <v>0.24117205108940643</v>
      </c>
      <c r="R21" s="225" t="s">
        <v>6</v>
      </c>
      <c r="S21" s="158" t="s">
        <v>34</v>
      </c>
      <c r="T21" s="365">
        <f>取引基本表!BD18</f>
        <v>4744</v>
      </c>
      <c r="U21" s="446">
        <f>雇用表!P18</f>
        <v>421</v>
      </c>
      <c r="V21" s="447">
        <f>雇用表!P64</f>
        <v>344</v>
      </c>
      <c r="W21" s="413">
        <f t="shared" si="7"/>
        <v>8.8743676222596962E-2</v>
      </c>
      <c r="X21" s="413">
        <f t="shared" si="8"/>
        <v>7.2512647554806076E-2</v>
      </c>
      <c r="Z21" s="225" t="s">
        <v>6</v>
      </c>
      <c r="AA21" s="48" t="s">
        <v>34</v>
      </c>
      <c r="AB21" s="454">
        <v>1353</v>
      </c>
      <c r="AC21" s="387">
        <v>140</v>
      </c>
      <c r="AD21" s="387">
        <v>395</v>
      </c>
      <c r="AE21" s="387">
        <v>131</v>
      </c>
      <c r="AF21" s="387">
        <v>0</v>
      </c>
      <c r="AG21" s="369">
        <v>4744</v>
      </c>
      <c r="AH21" s="407">
        <f t="shared" si="9"/>
        <v>0.42559021922428331</v>
      </c>
      <c r="AI21" s="411">
        <f t="shared" si="10"/>
        <v>0.28520236087689715</v>
      </c>
      <c r="AK21" s="225" t="s">
        <v>6</v>
      </c>
      <c r="AL21" s="158" t="s">
        <v>34</v>
      </c>
      <c r="AM21" s="383">
        <f>取引基本表!AR18</f>
        <v>84</v>
      </c>
      <c r="AN21" s="407">
        <f t="shared" si="6"/>
        <v>9.4260225551254001E-4</v>
      </c>
      <c r="AP21" s="225" t="s">
        <v>6</v>
      </c>
      <c r="AQ21" s="158" t="s">
        <v>34</v>
      </c>
      <c r="AR21" s="386">
        <f>取引基本表!AX18</f>
        <v>2662</v>
      </c>
      <c r="AS21" s="387">
        <f>取引基本表!AY18</f>
        <v>4102</v>
      </c>
      <c r="AT21" s="387">
        <f>ABS(取引基本表!BB18)</f>
        <v>2020</v>
      </c>
      <c r="AU21" s="388">
        <f t="shared" si="11"/>
        <v>2082</v>
      </c>
      <c r="AV21" s="411">
        <v>0.73741787363403832</v>
      </c>
      <c r="AW21" s="407">
        <v>0.26258212636596168</v>
      </c>
    </row>
    <row r="22" spans="1:49" x14ac:dyDescent="0.2">
      <c r="A22" s="225" t="s">
        <v>7</v>
      </c>
      <c r="B22" s="158" t="s">
        <v>269</v>
      </c>
      <c r="C22" s="405">
        <f t="shared" si="0"/>
        <v>3.5323801513877262E-2</v>
      </c>
      <c r="D22" s="406">
        <f t="shared" si="1"/>
        <v>8.6529006882989187E-2</v>
      </c>
      <c r="E22" s="406">
        <f t="shared" si="1"/>
        <v>8.9478859390363819E-2</v>
      </c>
      <c r="F22" s="406">
        <f t="shared" si="2"/>
        <v>0.41199606686332352</v>
      </c>
      <c r="G22" s="406">
        <f t="shared" si="2"/>
        <v>0.19469026548672566</v>
      </c>
      <c r="H22" s="407">
        <f t="shared" si="3"/>
        <v>4.4885821691073332E-5</v>
      </c>
      <c r="K22" s="225" t="s">
        <v>7</v>
      </c>
      <c r="L22" s="158" t="s">
        <v>269</v>
      </c>
      <c r="M22" s="383">
        <f>取引基本表!AX19</f>
        <v>1189</v>
      </c>
      <c r="N22" s="367">
        <f>ABS(取引基本表!BB19)</f>
        <v>1147</v>
      </c>
      <c r="O22" s="411">
        <f t="shared" si="4"/>
        <v>0.96467619848612274</v>
      </c>
      <c r="P22" s="407">
        <f t="shared" si="5"/>
        <v>3.5323801513877262E-2</v>
      </c>
      <c r="R22" s="225" t="s">
        <v>7</v>
      </c>
      <c r="S22" s="158" t="s">
        <v>269</v>
      </c>
      <c r="T22" s="365">
        <f>取引基本表!BD19</f>
        <v>1017</v>
      </c>
      <c r="U22" s="446">
        <f>雇用表!P19</f>
        <v>88</v>
      </c>
      <c r="V22" s="447">
        <f>雇用表!P65</f>
        <v>91</v>
      </c>
      <c r="W22" s="413">
        <f t="shared" si="7"/>
        <v>8.6529006882989187E-2</v>
      </c>
      <c r="X22" s="413">
        <f t="shared" si="8"/>
        <v>8.9478859390363819E-2</v>
      </c>
      <c r="Z22" s="225" t="s">
        <v>7</v>
      </c>
      <c r="AA22" s="48" t="s">
        <v>269</v>
      </c>
      <c r="AB22" s="454">
        <v>198</v>
      </c>
      <c r="AC22" s="387">
        <v>107</v>
      </c>
      <c r="AD22" s="387">
        <v>107</v>
      </c>
      <c r="AE22" s="387">
        <v>7</v>
      </c>
      <c r="AF22" s="387">
        <v>0</v>
      </c>
      <c r="AG22" s="369">
        <v>1017</v>
      </c>
      <c r="AH22" s="407">
        <f t="shared" si="9"/>
        <v>0.41199606686332352</v>
      </c>
      <c r="AI22" s="411">
        <f t="shared" si="10"/>
        <v>0.19469026548672566</v>
      </c>
      <c r="AK22" s="225" t="s">
        <v>7</v>
      </c>
      <c r="AL22" s="158" t="s">
        <v>269</v>
      </c>
      <c r="AM22" s="383">
        <f>取引基本表!AR19</f>
        <v>4</v>
      </c>
      <c r="AN22" s="407">
        <f t="shared" si="6"/>
        <v>4.4885821691073332E-5</v>
      </c>
      <c r="AP22" s="225" t="s">
        <v>7</v>
      </c>
      <c r="AQ22" s="158" t="s">
        <v>269</v>
      </c>
      <c r="AR22" s="386">
        <f>取引基本表!AX19</f>
        <v>1189</v>
      </c>
      <c r="AS22" s="387">
        <f>取引基本表!AY19</f>
        <v>975</v>
      </c>
      <c r="AT22" s="387">
        <f>ABS(取引基本表!BB19)</f>
        <v>1147</v>
      </c>
      <c r="AU22" s="388">
        <f t="shared" si="11"/>
        <v>-172</v>
      </c>
      <c r="AV22" s="411">
        <v>0.80743251432126495</v>
      </c>
      <c r="AW22" s="407">
        <v>0.19256748567873505</v>
      </c>
    </row>
    <row r="23" spans="1:49" x14ac:dyDescent="0.2">
      <c r="A23" s="225" t="s">
        <v>8</v>
      </c>
      <c r="B23" s="158" t="s">
        <v>270</v>
      </c>
      <c r="C23" s="405">
        <f t="shared" si="0"/>
        <v>0</v>
      </c>
      <c r="D23" s="406">
        <f t="shared" si="1"/>
        <v>2.7830557728847658E-2</v>
      </c>
      <c r="E23" s="406">
        <f t="shared" si="1"/>
        <v>2.7159941879959765E-2</v>
      </c>
      <c r="F23" s="406">
        <f t="shared" si="2"/>
        <v>0.43970045825416343</v>
      </c>
      <c r="G23" s="406">
        <f t="shared" si="2"/>
        <v>0.21571476472560636</v>
      </c>
      <c r="H23" s="407">
        <f t="shared" si="3"/>
        <v>2.2442910845536666E-5</v>
      </c>
      <c r="K23" s="225" t="s">
        <v>8</v>
      </c>
      <c r="L23" s="158" t="s">
        <v>270</v>
      </c>
      <c r="M23" s="383">
        <f>取引基本表!AX20</f>
        <v>1951</v>
      </c>
      <c r="N23" s="367">
        <f>ABS(取引基本表!BB20)</f>
        <v>1951</v>
      </c>
      <c r="O23" s="411">
        <f t="shared" si="4"/>
        <v>1</v>
      </c>
      <c r="P23" s="407">
        <f t="shared" si="5"/>
        <v>0</v>
      </c>
      <c r="R23" s="225" t="s">
        <v>8</v>
      </c>
      <c r="S23" s="158" t="s">
        <v>270</v>
      </c>
      <c r="T23" s="365">
        <f>取引基本表!BD20</f>
        <v>8947</v>
      </c>
      <c r="U23" s="446">
        <f>雇用表!P20</f>
        <v>249</v>
      </c>
      <c r="V23" s="447">
        <f>雇用表!P66</f>
        <v>243</v>
      </c>
      <c r="W23" s="413">
        <f t="shared" si="7"/>
        <v>2.7830557728847658E-2</v>
      </c>
      <c r="X23" s="413">
        <f t="shared" si="8"/>
        <v>2.7159941879959765E-2</v>
      </c>
      <c r="Z23" s="225" t="s">
        <v>8</v>
      </c>
      <c r="AA23" s="48" t="s">
        <v>270</v>
      </c>
      <c r="AB23" s="454">
        <v>1930</v>
      </c>
      <c r="AC23" s="387">
        <v>995</v>
      </c>
      <c r="AD23" s="387">
        <v>922</v>
      </c>
      <c r="AE23" s="387">
        <v>87</v>
      </c>
      <c r="AF23" s="387">
        <v>0</v>
      </c>
      <c r="AG23" s="369">
        <v>8947</v>
      </c>
      <c r="AH23" s="407">
        <f t="shared" si="9"/>
        <v>0.43970045825416343</v>
      </c>
      <c r="AI23" s="411">
        <f t="shared" si="10"/>
        <v>0.21571476472560636</v>
      </c>
      <c r="AK23" s="225" t="s">
        <v>8</v>
      </c>
      <c r="AL23" s="158" t="s">
        <v>270</v>
      </c>
      <c r="AM23" s="383">
        <f>取引基本表!AR20</f>
        <v>2</v>
      </c>
      <c r="AN23" s="407">
        <f t="shared" si="6"/>
        <v>2.2442910845536666E-5</v>
      </c>
      <c r="AP23" s="225" t="s">
        <v>8</v>
      </c>
      <c r="AQ23" s="158" t="s">
        <v>270</v>
      </c>
      <c r="AR23" s="386">
        <f>取引基本表!AX20</f>
        <v>1951</v>
      </c>
      <c r="AS23" s="387">
        <f>取引基本表!AY20</f>
        <v>8947</v>
      </c>
      <c r="AT23" s="387">
        <f>ABS(取引基本表!BB20)</f>
        <v>1951</v>
      </c>
      <c r="AU23" s="388">
        <f t="shared" si="11"/>
        <v>6996</v>
      </c>
      <c r="AV23" s="411">
        <v>0.79883567479416906</v>
      </c>
      <c r="AW23" s="407">
        <v>0.20116432520583094</v>
      </c>
    </row>
    <row r="24" spans="1:49" x14ac:dyDescent="0.2">
      <c r="A24" s="225" t="s">
        <v>9</v>
      </c>
      <c r="B24" s="158" t="s">
        <v>271</v>
      </c>
      <c r="C24" s="405">
        <f t="shared" si="0"/>
        <v>0.4951060358890701</v>
      </c>
      <c r="D24" s="406">
        <f t="shared" si="1"/>
        <v>1.4940239043824702E-2</v>
      </c>
      <c r="E24" s="406">
        <f t="shared" si="1"/>
        <v>1.0956175298804782E-2</v>
      </c>
      <c r="F24" s="406">
        <f t="shared" si="2"/>
        <v>0.39043824701195218</v>
      </c>
      <c r="G24" s="406">
        <f t="shared" si="2"/>
        <v>0.20816733067729085</v>
      </c>
      <c r="H24" s="407">
        <f t="shared" si="3"/>
        <v>3.5908657352858665E-4</v>
      </c>
      <c r="K24" s="225" t="s">
        <v>9</v>
      </c>
      <c r="L24" s="158" t="s">
        <v>271</v>
      </c>
      <c r="M24" s="383">
        <f>取引基本表!AX21</f>
        <v>1226</v>
      </c>
      <c r="N24" s="367">
        <f>ABS(取引基本表!BB21)</f>
        <v>619</v>
      </c>
      <c r="O24" s="411">
        <f t="shared" si="4"/>
        <v>0.5048939641109299</v>
      </c>
      <c r="P24" s="407">
        <f t="shared" si="5"/>
        <v>0.4951060358890701</v>
      </c>
      <c r="R24" s="225" t="s">
        <v>9</v>
      </c>
      <c r="S24" s="158" t="s">
        <v>271</v>
      </c>
      <c r="T24" s="365">
        <f>取引基本表!BD21</f>
        <v>1004</v>
      </c>
      <c r="U24" s="446">
        <f>雇用表!P21</f>
        <v>15</v>
      </c>
      <c r="V24" s="447">
        <f>雇用表!P67</f>
        <v>11</v>
      </c>
      <c r="W24" s="413">
        <f t="shared" si="7"/>
        <v>1.4940239043824702E-2</v>
      </c>
      <c r="X24" s="413">
        <f t="shared" si="8"/>
        <v>1.0956175298804782E-2</v>
      </c>
      <c r="Z24" s="225" t="s">
        <v>9</v>
      </c>
      <c r="AA24" s="48" t="s">
        <v>271</v>
      </c>
      <c r="AB24" s="454">
        <v>209</v>
      </c>
      <c r="AC24" s="387">
        <v>24</v>
      </c>
      <c r="AD24" s="387">
        <v>144</v>
      </c>
      <c r="AE24" s="387">
        <v>15</v>
      </c>
      <c r="AF24" s="387">
        <v>0</v>
      </c>
      <c r="AG24" s="369">
        <v>1004</v>
      </c>
      <c r="AH24" s="407">
        <f t="shared" si="9"/>
        <v>0.39043824701195218</v>
      </c>
      <c r="AI24" s="411">
        <f t="shared" si="10"/>
        <v>0.20816733067729085</v>
      </c>
      <c r="AK24" s="225" t="s">
        <v>9</v>
      </c>
      <c r="AL24" s="158" t="s">
        <v>271</v>
      </c>
      <c r="AM24" s="383">
        <f>取引基本表!AR21</f>
        <v>32</v>
      </c>
      <c r="AN24" s="407">
        <f t="shared" si="6"/>
        <v>3.5908657352858665E-4</v>
      </c>
      <c r="AP24" s="225" t="s">
        <v>9</v>
      </c>
      <c r="AQ24" s="158" t="s">
        <v>271</v>
      </c>
      <c r="AR24" s="386">
        <f>取引基本表!AX21</f>
        <v>1226</v>
      </c>
      <c r="AS24" s="387">
        <f>取引基本表!AY21</f>
        <v>397</v>
      </c>
      <c r="AT24" s="387">
        <f>ABS(取引基本表!BB21)</f>
        <v>619</v>
      </c>
      <c r="AU24" s="388">
        <f t="shared" si="11"/>
        <v>-222</v>
      </c>
      <c r="AV24" s="411">
        <v>0.53203541493025519</v>
      </c>
      <c r="AW24" s="407">
        <v>0.46796458506974481</v>
      </c>
    </row>
    <row r="25" spans="1:49" x14ac:dyDescent="0.2">
      <c r="A25" s="225" t="s">
        <v>10</v>
      </c>
      <c r="B25" s="158" t="s">
        <v>272</v>
      </c>
      <c r="C25" s="405">
        <f t="shared" si="0"/>
        <v>2.1697016660209179E-2</v>
      </c>
      <c r="D25" s="406">
        <f t="shared" si="1"/>
        <v>0.22157434402332363</v>
      </c>
      <c r="E25" s="406">
        <f t="shared" si="1"/>
        <v>0.11661807580174927</v>
      </c>
      <c r="F25" s="406">
        <f t="shared" si="2"/>
        <v>0.34839650145772594</v>
      </c>
      <c r="G25" s="406">
        <f t="shared" si="2"/>
        <v>0.19533527696793002</v>
      </c>
      <c r="H25" s="407">
        <f t="shared" si="3"/>
        <v>5.2740840487011166E-4</v>
      </c>
      <c r="K25" s="225" t="s">
        <v>10</v>
      </c>
      <c r="L25" s="158" t="s">
        <v>272</v>
      </c>
      <c r="M25" s="383">
        <f>取引基本表!AX22</f>
        <v>2581</v>
      </c>
      <c r="N25" s="367">
        <f>ABS(取引基本表!BB22)</f>
        <v>2525</v>
      </c>
      <c r="O25" s="411">
        <f t="shared" si="4"/>
        <v>0.97830298333979082</v>
      </c>
      <c r="P25" s="407">
        <f t="shared" si="5"/>
        <v>2.1697016660209179E-2</v>
      </c>
      <c r="R25" s="225" t="s">
        <v>10</v>
      </c>
      <c r="S25" s="158" t="s">
        <v>272</v>
      </c>
      <c r="T25" s="365">
        <f>取引基本表!BD22</f>
        <v>686</v>
      </c>
      <c r="U25" s="446">
        <f>雇用表!P22</f>
        <v>152</v>
      </c>
      <c r="V25" s="447">
        <f>雇用表!P68</f>
        <v>80</v>
      </c>
      <c r="W25" s="413">
        <f t="shared" si="7"/>
        <v>0.22157434402332363</v>
      </c>
      <c r="X25" s="413">
        <f t="shared" si="8"/>
        <v>0.11661807580174927</v>
      </c>
      <c r="Z25" s="225" t="s">
        <v>10</v>
      </c>
      <c r="AA25" s="48" t="s">
        <v>272</v>
      </c>
      <c r="AB25" s="454">
        <v>134</v>
      </c>
      <c r="AC25" s="387">
        <v>-29</v>
      </c>
      <c r="AD25" s="387">
        <v>129</v>
      </c>
      <c r="AE25" s="387">
        <v>5</v>
      </c>
      <c r="AF25" s="387">
        <v>0</v>
      </c>
      <c r="AG25" s="369">
        <v>686</v>
      </c>
      <c r="AH25" s="407">
        <f t="shared" si="9"/>
        <v>0.34839650145772594</v>
      </c>
      <c r="AI25" s="411">
        <f t="shared" si="10"/>
        <v>0.19533527696793002</v>
      </c>
      <c r="AK25" s="225" t="s">
        <v>10</v>
      </c>
      <c r="AL25" s="158" t="s">
        <v>272</v>
      </c>
      <c r="AM25" s="383">
        <f>取引基本表!AR22</f>
        <v>47</v>
      </c>
      <c r="AN25" s="407">
        <f t="shared" si="6"/>
        <v>5.2740840487011166E-4</v>
      </c>
      <c r="AP25" s="225" t="s">
        <v>10</v>
      </c>
      <c r="AQ25" s="158" t="s">
        <v>272</v>
      </c>
      <c r="AR25" s="386">
        <f>取引基本表!AX22</f>
        <v>2581</v>
      </c>
      <c r="AS25" s="387">
        <f>取引基本表!AY22</f>
        <v>630</v>
      </c>
      <c r="AT25" s="387">
        <f>ABS(取引基本表!BB22)</f>
        <v>2525</v>
      </c>
      <c r="AU25" s="388">
        <f t="shared" si="11"/>
        <v>-1895</v>
      </c>
      <c r="AV25" s="411">
        <v>0.88160188384965898</v>
      </c>
      <c r="AW25" s="407">
        <v>0.11839811615034102</v>
      </c>
    </row>
    <row r="26" spans="1:49" x14ac:dyDescent="0.2">
      <c r="A26" s="225" t="s">
        <v>11</v>
      </c>
      <c r="B26" s="158" t="s">
        <v>35</v>
      </c>
      <c r="C26" s="405">
        <f t="shared" si="0"/>
        <v>0.4020083102493075</v>
      </c>
      <c r="D26" s="406">
        <f t="shared" si="1"/>
        <v>1.513530041278092E-2</v>
      </c>
      <c r="E26" s="406">
        <f t="shared" si="1"/>
        <v>1.5288182235132243E-2</v>
      </c>
      <c r="F26" s="406">
        <f t="shared" si="2"/>
        <v>0.33374101819293683</v>
      </c>
      <c r="G26" s="406">
        <f t="shared" si="2"/>
        <v>0.19660602354380063</v>
      </c>
      <c r="H26" s="407">
        <f t="shared" si="3"/>
        <v>1.0985804858890199E-2</v>
      </c>
      <c r="K26" s="225" t="s">
        <v>11</v>
      </c>
      <c r="L26" s="158" t="s">
        <v>35</v>
      </c>
      <c r="M26" s="383">
        <f>取引基本表!AX23</f>
        <v>2888</v>
      </c>
      <c r="N26" s="367">
        <f>ABS(取引基本表!BB23)</f>
        <v>1727</v>
      </c>
      <c r="O26" s="411">
        <f t="shared" si="4"/>
        <v>0.5979916897506925</v>
      </c>
      <c r="P26" s="407">
        <f t="shared" si="5"/>
        <v>0.4020083102493075</v>
      </c>
      <c r="R26" s="225" t="s">
        <v>11</v>
      </c>
      <c r="S26" s="158" t="s">
        <v>35</v>
      </c>
      <c r="T26" s="365">
        <f>取引基本表!BD23</f>
        <v>6541</v>
      </c>
      <c r="U26" s="446">
        <f>雇用表!P23</f>
        <v>99</v>
      </c>
      <c r="V26" s="447">
        <f>雇用表!P69</f>
        <v>100</v>
      </c>
      <c r="W26" s="413">
        <f t="shared" si="7"/>
        <v>1.513530041278092E-2</v>
      </c>
      <c r="X26" s="413">
        <f t="shared" si="8"/>
        <v>1.5288182235132243E-2</v>
      </c>
      <c r="Z26" s="225" t="s">
        <v>11</v>
      </c>
      <c r="AA26" s="48" t="s">
        <v>35</v>
      </c>
      <c r="AB26" s="454">
        <v>1286</v>
      </c>
      <c r="AC26" s="387">
        <v>-150</v>
      </c>
      <c r="AD26" s="387">
        <v>1021</v>
      </c>
      <c r="AE26" s="387">
        <v>26</v>
      </c>
      <c r="AF26" s="387">
        <v>0</v>
      </c>
      <c r="AG26" s="369">
        <v>6541</v>
      </c>
      <c r="AH26" s="407">
        <f t="shared" si="9"/>
        <v>0.33374101819293683</v>
      </c>
      <c r="AI26" s="411">
        <f t="shared" si="10"/>
        <v>0.19660602354380063</v>
      </c>
      <c r="AK26" s="225" t="s">
        <v>11</v>
      </c>
      <c r="AL26" s="158" t="s">
        <v>35</v>
      </c>
      <c r="AM26" s="383">
        <f>取引基本表!AR23</f>
        <v>979</v>
      </c>
      <c r="AN26" s="407">
        <f t="shared" si="6"/>
        <v>1.0985804858890199E-2</v>
      </c>
      <c r="AP26" s="225" t="s">
        <v>11</v>
      </c>
      <c r="AQ26" s="158" t="s">
        <v>35</v>
      </c>
      <c r="AR26" s="386">
        <f>取引基本表!AX23</f>
        <v>2888</v>
      </c>
      <c r="AS26" s="387">
        <f>取引基本表!AY23</f>
        <v>5380</v>
      </c>
      <c r="AT26" s="387">
        <f>ABS(取引基本表!BB23)</f>
        <v>1727</v>
      </c>
      <c r="AU26" s="388">
        <f t="shared" si="11"/>
        <v>3653</v>
      </c>
      <c r="AV26" s="411">
        <v>0.70886039128338962</v>
      </c>
      <c r="AW26" s="407">
        <v>0.29113960871661038</v>
      </c>
    </row>
    <row r="27" spans="1:49" x14ac:dyDescent="0.2">
      <c r="A27" s="225" t="s">
        <v>12</v>
      </c>
      <c r="B27" s="158" t="s">
        <v>376</v>
      </c>
      <c r="C27" s="405">
        <f t="shared" si="0"/>
        <v>0.43829355002539361</v>
      </c>
      <c r="D27" s="406">
        <f t="shared" si="1"/>
        <v>4.2309387395328336E-2</v>
      </c>
      <c r="E27" s="406">
        <f t="shared" si="1"/>
        <v>4.9360951961216398E-2</v>
      </c>
      <c r="F27" s="406">
        <f t="shared" si="2"/>
        <v>0.31996474217717058</v>
      </c>
      <c r="G27" s="406">
        <f t="shared" si="2"/>
        <v>0.17011899515204937</v>
      </c>
      <c r="H27" s="407">
        <f t="shared" si="3"/>
        <v>1.1098019413117881E-2</v>
      </c>
      <c r="K27" s="225" t="s">
        <v>12</v>
      </c>
      <c r="L27" s="158" t="s">
        <v>377</v>
      </c>
      <c r="M27" s="383">
        <f>取引基本表!AX24</f>
        <v>1969</v>
      </c>
      <c r="N27" s="367">
        <f>ABS(取引基本表!BB24)</f>
        <v>1106</v>
      </c>
      <c r="O27" s="411">
        <f t="shared" si="4"/>
        <v>0.56170644997460639</v>
      </c>
      <c r="P27" s="407">
        <f t="shared" si="5"/>
        <v>0.43829355002539361</v>
      </c>
      <c r="R27" s="225" t="s">
        <v>12</v>
      </c>
      <c r="S27" s="158" t="s">
        <v>377</v>
      </c>
      <c r="T27" s="365">
        <f>取引基本表!BD24</f>
        <v>2269</v>
      </c>
      <c r="U27" s="446">
        <f>雇用表!P24</f>
        <v>96</v>
      </c>
      <c r="V27" s="447">
        <f>雇用表!P70</f>
        <v>112</v>
      </c>
      <c r="W27" s="413">
        <f t="shared" si="7"/>
        <v>4.2309387395328336E-2</v>
      </c>
      <c r="X27" s="413">
        <f t="shared" si="8"/>
        <v>4.9360951961216398E-2</v>
      </c>
      <c r="Z27" s="225" t="s">
        <v>12</v>
      </c>
      <c r="AA27" s="48" t="s">
        <v>366</v>
      </c>
      <c r="AB27" s="454">
        <v>386</v>
      </c>
      <c r="AC27" s="387">
        <v>-112</v>
      </c>
      <c r="AD27" s="387">
        <v>425</v>
      </c>
      <c r="AE27" s="387">
        <v>27</v>
      </c>
      <c r="AF27" s="387">
        <v>0</v>
      </c>
      <c r="AG27" s="369">
        <v>2269</v>
      </c>
      <c r="AH27" s="407">
        <f t="shared" si="9"/>
        <v>0.31996474217717058</v>
      </c>
      <c r="AI27" s="411">
        <f t="shared" si="10"/>
        <v>0.17011899515204937</v>
      </c>
      <c r="AK27" s="225" t="s">
        <v>12</v>
      </c>
      <c r="AL27" s="158" t="s">
        <v>366</v>
      </c>
      <c r="AM27" s="383">
        <f>取引基本表!AR24</f>
        <v>989</v>
      </c>
      <c r="AN27" s="407">
        <f t="shared" si="6"/>
        <v>1.1098019413117881E-2</v>
      </c>
      <c r="AP27" s="225" t="s">
        <v>12</v>
      </c>
      <c r="AQ27" s="158" t="s">
        <v>366</v>
      </c>
      <c r="AR27" s="386">
        <f>取引基本表!AX24</f>
        <v>1969</v>
      </c>
      <c r="AS27" s="387">
        <f>取引基本表!AY24</f>
        <v>1406</v>
      </c>
      <c r="AT27" s="387">
        <f>ABS(取引基本表!BB24)</f>
        <v>1106</v>
      </c>
      <c r="AU27" s="388">
        <f t="shared" si="11"/>
        <v>300</v>
      </c>
      <c r="AV27" s="411">
        <v>0.77609965062016961</v>
      </c>
      <c r="AW27" s="407">
        <v>0.22390034937983039</v>
      </c>
    </row>
    <row r="28" spans="1:49" x14ac:dyDescent="0.2">
      <c r="A28" s="225" t="s">
        <v>13</v>
      </c>
      <c r="B28" s="158" t="s">
        <v>192</v>
      </c>
      <c r="C28" s="405">
        <f t="shared" si="0"/>
        <v>5.3001622498647927E-2</v>
      </c>
      <c r="D28" s="406">
        <f t="shared" si="1"/>
        <v>0.1204644412191582</v>
      </c>
      <c r="E28" s="406">
        <f t="shared" si="1"/>
        <v>0.11683599419448476</v>
      </c>
      <c r="F28" s="406">
        <f t="shared" si="2"/>
        <v>0.21335268505079827</v>
      </c>
      <c r="G28" s="406">
        <f t="shared" si="2"/>
        <v>0.12481857764876633</v>
      </c>
      <c r="H28" s="407">
        <f t="shared" si="3"/>
        <v>2.0793356898389723E-2</v>
      </c>
      <c r="K28" s="225" t="s">
        <v>13</v>
      </c>
      <c r="L28" s="158" t="s">
        <v>192</v>
      </c>
      <c r="M28" s="383">
        <f>取引基本表!AX25</f>
        <v>3698</v>
      </c>
      <c r="N28" s="367">
        <f>ABS(取引基本表!BB25)</f>
        <v>3502</v>
      </c>
      <c r="O28" s="411">
        <f t="shared" si="4"/>
        <v>0.94699837750135207</v>
      </c>
      <c r="P28" s="407">
        <f t="shared" si="5"/>
        <v>5.3001622498647927E-2</v>
      </c>
      <c r="R28" s="225" t="s">
        <v>13</v>
      </c>
      <c r="S28" s="158" t="s">
        <v>192</v>
      </c>
      <c r="T28" s="365">
        <f>取引基本表!BD25</f>
        <v>1378</v>
      </c>
      <c r="U28" s="446">
        <f>雇用表!P25</f>
        <v>166</v>
      </c>
      <c r="V28" s="447">
        <f>雇用表!P71</f>
        <v>161</v>
      </c>
      <c r="W28" s="413">
        <f t="shared" si="7"/>
        <v>0.1204644412191582</v>
      </c>
      <c r="X28" s="413">
        <f t="shared" si="8"/>
        <v>0.11683599419448476</v>
      </c>
      <c r="Z28" s="225" t="s">
        <v>13</v>
      </c>
      <c r="AA28" s="48" t="s">
        <v>192</v>
      </c>
      <c r="AB28" s="454">
        <v>172</v>
      </c>
      <c r="AC28" s="387">
        <v>17</v>
      </c>
      <c r="AD28" s="387">
        <v>94</v>
      </c>
      <c r="AE28" s="387">
        <v>11</v>
      </c>
      <c r="AF28" s="387">
        <v>0</v>
      </c>
      <c r="AG28" s="369">
        <v>1378</v>
      </c>
      <c r="AH28" s="407">
        <f t="shared" si="9"/>
        <v>0.21335268505079827</v>
      </c>
      <c r="AI28" s="411">
        <f t="shared" si="10"/>
        <v>0.12481857764876633</v>
      </c>
      <c r="AK28" s="225" t="s">
        <v>13</v>
      </c>
      <c r="AL28" s="158" t="s">
        <v>192</v>
      </c>
      <c r="AM28" s="383">
        <f>取引基本表!AR25</f>
        <v>1853</v>
      </c>
      <c r="AN28" s="407">
        <f t="shared" si="6"/>
        <v>2.0793356898389723E-2</v>
      </c>
      <c r="AP28" s="225" t="s">
        <v>13</v>
      </c>
      <c r="AQ28" s="158" t="s">
        <v>192</v>
      </c>
      <c r="AR28" s="386">
        <f>取引基本表!AX25</f>
        <v>3698</v>
      </c>
      <c r="AS28" s="387">
        <f>取引基本表!AY25</f>
        <v>1182</v>
      </c>
      <c r="AT28" s="387">
        <f>ABS(取引基本表!BB25)</f>
        <v>3502</v>
      </c>
      <c r="AU28" s="388">
        <f t="shared" si="11"/>
        <v>-2320</v>
      </c>
      <c r="AV28" s="411">
        <v>0.77487185874795916</v>
      </c>
      <c r="AW28" s="407">
        <v>0.22512814125204084</v>
      </c>
    </row>
    <row r="29" spans="1:49" x14ac:dyDescent="0.2">
      <c r="A29" s="225" t="s">
        <v>14</v>
      </c>
      <c r="B29" s="158" t="s">
        <v>50</v>
      </c>
      <c r="C29" s="405">
        <f t="shared" si="0"/>
        <v>0.65190409026798313</v>
      </c>
      <c r="D29" s="406">
        <f t="shared" si="1"/>
        <v>5.8165387649716703E-2</v>
      </c>
      <c r="E29" s="406">
        <f t="shared" si="1"/>
        <v>4.2817184250161372E-2</v>
      </c>
      <c r="F29" s="406">
        <f t="shared" si="2"/>
        <v>0.37595926271247221</v>
      </c>
      <c r="G29" s="406">
        <f t="shared" si="2"/>
        <v>0.25912644337660473</v>
      </c>
      <c r="H29" s="407">
        <f t="shared" si="3"/>
        <v>1.0054424058800426E-2</v>
      </c>
      <c r="K29" s="225" t="s">
        <v>14</v>
      </c>
      <c r="L29" s="158" t="s">
        <v>50</v>
      </c>
      <c r="M29" s="383">
        <f>取引基本表!AX26</f>
        <v>3545</v>
      </c>
      <c r="N29" s="367">
        <f>ABS(取引基本表!BB26)</f>
        <v>1234</v>
      </c>
      <c r="O29" s="411">
        <f t="shared" si="4"/>
        <v>0.34809590973201693</v>
      </c>
      <c r="P29" s="407">
        <f t="shared" si="5"/>
        <v>0.65190409026798313</v>
      </c>
      <c r="R29" s="225" t="s">
        <v>14</v>
      </c>
      <c r="S29" s="158" t="s">
        <v>50</v>
      </c>
      <c r="T29" s="365">
        <f>取引基本表!BD26</f>
        <v>13943</v>
      </c>
      <c r="U29" s="446">
        <f>雇用表!P26</f>
        <v>811</v>
      </c>
      <c r="V29" s="447">
        <f>雇用表!P72</f>
        <v>597</v>
      </c>
      <c r="W29" s="413">
        <f t="shared" si="7"/>
        <v>5.8165387649716703E-2</v>
      </c>
      <c r="X29" s="413">
        <f t="shared" si="8"/>
        <v>4.2817184250161372E-2</v>
      </c>
      <c r="Z29" s="225" t="s">
        <v>14</v>
      </c>
      <c r="AA29" s="48" t="s">
        <v>50</v>
      </c>
      <c r="AB29" s="454">
        <v>3613</v>
      </c>
      <c r="AC29" s="387">
        <v>-17</v>
      </c>
      <c r="AD29" s="387">
        <v>1340</v>
      </c>
      <c r="AE29" s="387">
        <v>306</v>
      </c>
      <c r="AF29" s="387">
        <v>0</v>
      </c>
      <c r="AG29" s="369">
        <v>13943</v>
      </c>
      <c r="AH29" s="407">
        <f t="shared" si="9"/>
        <v>0.37595926271247221</v>
      </c>
      <c r="AI29" s="411">
        <f t="shared" si="10"/>
        <v>0.25912644337660473</v>
      </c>
      <c r="AK29" s="225" t="s">
        <v>14</v>
      </c>
      <c r="AL29" s="158" t="s">
        <v>50</v>
      </c>
      <c r="AM29" s="383">
        <f>取引基本表!AR26</f>
        <v>896</v>
      </c>
      <c r="AN29" s="407">
        <f t="shared" si="6"/>
        <v>1.0054424058800426E-2</v>
      </c>
      <c r="AP29" s="225" t="s">
        <v>14</v>
      </c>
      <c r="AQ29" s="158" t="s">
        <v>50</v>
      </c>
      <c r="AR29" s="386">
        <f>取引基本表!AX26</f>
        <v>3545</v>
      </c>
      <c r="AS29" s="387">
        <f>取引基本表!AY26</f>
        <v>11632</v>
      </c>
      <c r="AT29" s="387">
        <f>ABS(取引基本表!BB26)</f>
        <v>1234</v>
      </c>
      <c r="AU29" s="388">
        <f t="shared" si="11"/>
        <v>10398</v>
      </c>
      <c r="AV29" s="411">
        <v>0.79707187916920597</v>
      </c>
      <c r="AW29" s="407">
        <v>0.20292812083079403</v>
      </c>
    </row>
    <row r="30" spans="1:49" x14ac:dyDescent="0.2">
      <c r="A30" s="225" t="s">
        <v>15</v>
      </c>
      <c r="B30" s="158" t="s">
        <v>36</v>
      </c>
      <c r="C30" s="405">
        <f t="shared" si="0"/>
        <v>1</v>
      </c>
      <c r="D30" s="406">
        <f t="shared" si="1"/>
        <v>0.13666112035496394</v>
      </c>
      <c r="E30" s="406">
        <f t="shared" si="1"/>
        <v>8.1752634498058793E-2</v>
      </c>
      <c r="F30" s="406">
        <f t="shared" si="2"/>
        <v>0.43948973932334995</v>
      </c>
      <c r="G30" s="406">
        <f t="shared" si="2"/>
        <v>0.34475873544093177</v>
      </c>
      <c r="H30" s="407">
        <f t="shared" si="3"/>
        <v>0</v>
      </c>
      <c r="K30" s="225" t="s">
        <v>15</v>
      </c>
      <c r="L30" s="158" t="s">
        <v>36</v>
      </c>
      <c r="M30" s="383">
        <f>取引基本表!AX27</f>
        <v>9015</v>
      </c>
      <c r="N30" s="367">
        <f>ABS(取引基本表!BB27)</f>
        <v>0</v>
      </c>
      <c r="O30" s="411">
        <f t="shared" si="4"/>
        <v>0</v>
      </c>
      <c r="P30" s="407">
        <f t="shared" si="5"/>
        <v>1</v>
      </c>
      <c r="R30" s="225" t="s">
        <v>15</v>
      </c>
      <c r="S30" s="158" t="s">
        <v>36</v>
      </c>
      <c r="T30" s="365">
        <f>取引基本表!BD27</f>
        <v>9015</v>
      </c>
      <c r="U30" s="446">
        <f>雇用表!P27</f>
        <v>1232</v>
      </c>
      <c r="V30" s="447">
        <f>雇用表!P73</f>
        <v>737</v>
      </c>
      <c r="W30" s="413">
        <f t="shared" si="7"/>
        <v>0.13666112035496394</v>
      </c>
      <c r="X30" s="413">
        <f t="shared" si="8"/>
        <v>8.1752634498058793E-2</v>
      </c>
      <c r="Z30" s="225" t="s">
        <v>15</v>
      </c>
      <c r="AA30" s="48" t="s">
        <v>36</v>
      </c>
      <c r="AB30" s="454">
        <v>3108</v>
      </c>
      <c r="AC30" s="387">
        <v>231</v>
      </c>
      <c r="AD30" s="387">
        <v>330</v>
      </c>
      <c r="AE30" s="387">
        <v>332</v>
      </c>
      <c r="AF30" s="387">
        <v>-39</v>
      </c>
      <c r="AG30" s="369">
        <v>9015</v>
      </c>
      <c r="AH30" s="407">
        <f t="shared" si="9"/>
        <v>0.43948973932334995</v>
      </c>
      <c r="AI30" s="411">
        <f t="shared" si="10"/>
        <v>0.34475873544093177</v>
      </c>
      <c r="AK30" s="225" t="s">
        <v>15</v>
      </c>
      <c r="AL30" s="158" t="s">
        <v>36</v>
      </c>
      <c r="AM30" s="383">
        <f>取引基本表!AR27</f>
        <v>0</v>
      </c>
      <c r="AN30" s="407">
        <f t="shared" si="6"/>
        <v>0</v>
      </c>
      <c r="AP30" s="225" t="s">
        <v>15</v>
      </c>
      <c r="AQ30" s="158" t="s">
        <v>36</v>
      </c>
      <c r="AR30" s="386">
        <f>取引基本表!AX27</f>
        <v>9015</v>
      </c>
      <c r="AS30" s="387">
        <f>取引基本表!AY27</f>
        <v>0</v>
      </c>
      <c r="AT30" s="387">
        <f>ABS(取引基本表!BB27)</f>
        <v>0</v>
      </c>
      <c r="AU30" s="388">
        <f t="shared" si="11"/>
        <v>0</v>
      </c>
      <c r="AV30" s="411">
        <v>0</v>
      </c>
      <c r="AW30" s="407">
        <v>1</v>
      </c>
    </row>
    <row r="31" spans="1:49" x14ac:dyDescent="0.2">
      <c r="A31" s="225" t="s">
        <v>16</v>
      </c>
      <c r="B31" s="158" t="s">
        <v>193</v>
      </c>
      <c r="C31" s="405">
        <f t="shared" si="0"/>
        <v>0.24163027656477443</v>
      </c>
      <c r="D31" s="406">
        <f t="shared" si="1"/>
        <v>2.9568302779420464E-4</v>
      </c>
      <c r="E31" s="406">
        <f t="shared" si="1"/>
        <v>2.9568302779420464E-4</v>
      </c>
      <c r="F31" s="406">
        <f t="shared" si="2"/>
        <v>0.24349497338852749</v>
      </c>
      <c r="G31" s="406">
        <f t="shared" si="2"/>
        <v>7.02247191011236E-2</v>
      </c>
      <c r="H31" s="407">
        <f t="shared" si="3"/>
        <v>2.3138641081748304E-2</v>
      </c>
      <c r="K31" s="225" t="s">
        <v>16</v>
      </c>
      <c r="L31" s="158" t="s">
        <v>193</v>
      </c>
      <c r="M31" s="383">
        <f>取引基本表!AX28</f>
        <v>5496</v>
      </c>
      <c r="N31" s="367">
        <f>ABS(取引基本表!BB28)</f>
        <v>4168</v>
      </c>
      <c r="O31" s="411">
        <f t="shared" si="4"/>
        <v>0.75836972343522557</v>
      </c>
      <c r="P31" s="407">
        <f t="shared" si="5"/>
        <v>0.24163027656477443</v>
      </c>
      <c r="R31" s="225" t="s">
        <v>16</v>
      </c>
      <c r="S31" s="158" t="s">
        <v>193</v>
      </c>
      <c r="T31" s="365">
        <f>取引基本表!BD28</f>
        <v>6764</v>
      </c>
      <c r="U31" s="446">
        <f>雇用表!P28</f>
        <v>2</v>
      </c>
      <c r="V31" s="447">
        <f>雇用表!P74</f>
        <v>2</v>
      </c>
      <c r="W31" s="413">
        <f t="shared" si="7"/>
        <v>2.9568302779420464E-4</v>
      </c>
      <c r="X31" s="413">
        <f t="shared" si="8"/>
        <v>2.9568302779420464E-4</v>
      </c>
      <c r="Z31" s="225" t="s">
        <v>16</v>
      </c>
      <c r="AA31" s="48" t="s">
        <v>193</v>
      </c>
      <c r="AB31" s="454">
        <v>475</v>
      </c>
      <c r="AC31" s="387">
        <v>196</v>
      </c>
      <c r="AD31" s="387">
        <v>867</v>
      </c>
      <c r="AE31" s="387">
        <v>118</v>
      </c>
      <c r="AF31" s="387">
        <v>-9</v>
      </c>
      <c r="AG31" s="369">
        <v>6764</v>
      </c>
      <c r="AH31" s="407">
        <f t="shared" si="9"/>
        <v>0.24349497338852749</v>
      </c>
      <c r="AI31" s="411">
        <f t="shared" si="10"/>
        <v>7.02247191011236E-2</v>
      </c>
      <c r="AK31" s="225" t="s">
        <v>16</v>
      </c>
      <c r="AL31" s="158" t="s">
        <v>193</v>
      </c>
      <c r="AM31" s="383">
        <f>取引基本表!AR28</f>
        <v>2062</v>
      </c>
      <c r="AN31" s="407">
        <f t="shared" si="6"/>
        <v>2.3138641081748304E-2</v>
      </c>
      <c r="AP31" s="225" t="s">
        <v>16</v>
      </c>
      <c r="AQ31" s="158" t="s">
        <v>193</v>
      </c>
      <c r="AR31" s="386">
        <f>取引基本表!AX28</f>
        <v>5496</v>
      </c>
      <c r="AS31" s="387">
        <f>取引基本表!AY28</f>
        <v>5436</v>
      </c>
      <c r="AT31" s="387">
        <f>ABS(取引基本表!BB28)</f>
        <v>4168</v>
      </c>
      <c r="AU31" s="388">
        <f t="shared" si="11"/>
        <v>1268</v>
      </c>
      <c r="AV31" s="411">
        <v>3.3200621348077096E-3</v>
      </c>
      <c r="AW31" s="407">
        <v>0.99667993786519227</v>
      </c>
    </row>
    <row r="32" spans="1:49" x14ac:dyDescent="0.2">
      <c r="A32" s="225" t="s">
        <v>17</v>
      </c>
      <c r="B32" s="158" t="s">
        <v>273</v>
      </c>
      <c r="C32" s="405">
        <f t="shared" si="0"/>
        <v>0.66123499142367059</v>
      </c>
      <c r="D32" s="406">
        <f t="shared" si="1"/>
        <v>7.7319587628865982E-3</v>
      </c>
      <c r="E32" s="406">
        <f t="shared" si="1"/>
        <v>1.1597938144329897E-2</v>
      </c>
      <c r="F32" s="406">
        <f t="shared" si="2"/>
        <v>0.47938144329896909</v>
      </c>
      <c r="G32" s="406">
        <f t="shared" si="2"/>
        <v>0.1404639175257732</v>
      </c>
      <c r="H32" s="407">
        <f t="shared" si="3"/>
        <v>6.5982157885877794E-3</v>
      </c>
      <c r="K32" s="225" t="s">
        <v>17</v>
      </c>
      <c r="L32" s="158" t="s">
        <v>273</v>
      </c>
      <c r="M32" s="383">
        <f>取引基本表!AX29</f>
        <v>1166</v>
      </c>
      <c r="N32" s="367">
        <f>ABS(取引基本表!BB29)</f>
        <v>395</v>
      </c>
      <c r="O32" s="411">
        <f t="shared" si="4"/>
        <v>0.33876500857632935</v>
      </c>
      <c r="P32" s="407">
        <f t="shared" si="5"/>
        <v>0.66123499142367059</v>
      </c>
      <c r="R32" s="225" t="s">
        <v>17</v>
      </c>
      <c r="S32" s="158" t="s">
        <v>273</v>
      </c>
      <c r="T32" s="365">
        <f>取引基本表!BD29</f>
        <v>776</v>
      </c>
      <c r="U32" s="446">
        <f>雇用表!P29</f>
        <v>6</v>
      </c>
      <c r="V32" s="447">
        <f>雇用表!P75</f>
        <v>9</v>
      </c>
      <c r="W32" s="413">
        <f t="shared" si="7"/>
        <v>7.7319587628865982E-3</v>
      </c>
      <c r="X32" s="413">
        <f t="shared" si="8"/>
        <v>1.1597938144329897E-2</v>
      </c>
      <c r="Z32" s="225" t="s">
        <v>17</v>
      </c>
      <c r="AA32" s="48" t="s">
        <v>273</v>
      </c>
      <c r="AB32" s="454">
        <v>109</v>
      </c>
      <c r="AC32" s="387">
        <v>99</v>
      </c>
      <c r="AD32" s="387">
        <v>166</v>
      </c>
      <c r="AE32" s="387">
        <v>35</v>
      </c>
      <c r="AF32" s="387">
        <v>-37</v>
      </c>
      <c r="AG32" s="369">
        <v>776</v>
      </c>
      <c r="AH32" s="407">
        <f t="shared" si="9"/>
        <v>0.47938144329896909</v>
      </c>
      <c r="AI32" s="411">
        <f t="shared" si="10"/>
        <v>0.1404639175257732</v>
      </c>
      <c r="AK32" s="225" t="s">
        <v>17</v>
      </c>
      <c r="AL32" s="158" t="s">
        <v>273</v>
      </c>
      <c r="AM32" s="383">
        <f>取引基本表!AR29</f>
        <v>588</v>
      </c>
      <c r="AN32" s="407">
        <f t="shared" si="6"/>
        <v>6.5982157885877794E-3</v>
      </c>
      <c r="AP32" s="225" t="s">
        <v>17</v>
      </c>
      <c r="AQ32" s="158" t="s">
        <v>273</v>
      </c>
      <c r="AR32" s="386">
        <f>取引基本表!AX29</f>
        <v>1166</v>
      </c>
      <c r="AS32" s="387">
        <f>取引基本表!AY29</f>
        <v>5</v>
      </c>
      <c r="AT32" s="387">
        <f>ABS(取引基本表!BB29)</f>
        <v>395</v>
      </c>
      <c r="AU32" s="388">
        <f t="shared" si="11"/>
        <v>-390</v>
      </c>
      <c r="AV32" s="411">
        <v>2.6249531258370389E-4</v>
      </c>
      <c r="AW32" s="407">
        <v>0.99973750468741629</v>
      </c>
    </row>
    <row r="33" spans="1:49" x14ac:dyDescent="0.2">
      <c r="A33" s="225" t="s">
        <v>18</v>
      </c>
      <c r="B33" s="158" t="s">
        <v>274</v>
      </c>
      <c r="C33" s="405">
        <f t="shared" si="0"/>
        <v>1</v>
      </c>
      <c r="D33" s="406">
        <f t="shared" si="1"/>
        <v>3.4623217922606926E-2</v>
      </c>
      <c r="E33" s="406">
        <f t="shared" si="1"/>
        <v>3.0549898167006109E-2</v>
      </c>
      <c r="F33" s="406">
        <f t="shared" si="2"/>
        <v>0.64307535641547864</v>
      </c>
      <c r="G33" s="406">
        <f t="shared" si="2"/>
        <v>0.50865580448065173</v>
      </c>
      <c r="H33" s="407">
        <f t="shared" si="3"/>
        <v>9.7626662178084496E-4</v>
      </c>
      <c r="K33" s="225" t="s">
        <v>18</v>
      </c>
      <c r="L33" s="158" t="s">
        <v>274</v>
      </c>
      <c r="M33" s="383">
        <f>取引基本表!AX30</f>
        <v>931</v>
      </c>
      <c r="N33" s="367">
        <f>ABS(取引基本表!BB30)</f>
        <v>0</v>
      </c>
      <c r="O33" s="411">
        <f t="shared" si="4"/>
        <v>0</v>
      </c>
      <c r="P33" s="407">
        <f t="shared" si="5"/>
        <v>1</v>
      </c>
      <c r="R33" s="225" t="s">
        <v>18</v>
      </c>
      <c r="S33" s="158" t="s">
        <v>274</v>
      </c>
      <c r="T33" s="365">
        <f>取引基本表!BD30</f>
        <v>1964</v>
      </c>
      <c r="U33" s="446">
        <f>雇用表!P30</f>
        <v>68</v>
      </c>
      <c r="V33" s="447">
        <f>雇用表!P76</f>
        <v>60</v>
      </c>
      <c r="W33" s="413">
        <f t="shared" si="7"/>
        <v>3.4623217922606926E-2</v>
      </c>
      <c r="X33" s="413">
        <f t="shared" si="8"/>
        <v>3.0549898167006109E-2</v>
      </c>
      <c r="Z33" s="225" t="s">
        <v>18</v>
      </c>
      <c r="AA33" s="48" t="s">
        <v>274</v>
      </c>
      <c r="AB33" s="454">
        <v>999</v>
      </c>
      <c r="AC33" s="387">
        <v>66</v>
      </c>
      <c r="AD33" s="387">
        <v>160</v>
      </c>
      <c r="AE33" s="387">
        <v>38</v>
      </c>
      <c r="AF33" s="387">
        <v>0</v>
      </c>
      <c r="AG33" s="369">
        <v>1964</v>
      </c>
      <c r="AH33" s="407">
        <f t="shared" si="9"/>
        <v>0.64307535641547864</v>
      </c>
      <c r="AI33" s="411">
        <f t="shared" si="10"/>
        <v>0.50865580448065173</v>
      </c>
      <c r="AK33" s="225" t="s">
        <v>18</v>
      </c>
      <c r="AL33" s="158" t="s">
        <v>274</v>
      </c>
      <c r="AM33" s="383">
        <f>取引基本表!AR30</f>
        <v>87</v>
      </c>
      <c r="AN33" s="407">
        <f t="shared" si="6"/>
        <v>9.7626662178084496E-4</v>
      </c>
      <c r="AP33" s="225" t="s">
        <v>18</v>
      </c>
      <c r="AQ33" s="158" t="s">
        <v>274</v>
      </c>
      <c r="AR33" s="386">
        <f>取引基本表!AX30</f>
        <v>931</v>
      </c>
      <c r="AS33" s="387">
        <f>取引基本表!AY30</f>
        <v>1033</v>
      </c>
      <c r="AT33" s="387">
        <f>ABS(取引基本表!BB30)</f>
        <v>0</v>
      </c>
      <c r="AU33" s="388">
        <f t="shared" si="11"/>
        <v>1033</v>
      </c>
      <c r="AV33" s="411">
        <v>7.2791995281517016E-2</v>
      </c>
      <c r="AW33" s="407">
        <v>0.92720800471848297</v>
      </c>
    </row>
    <row r="34" spans="1:49" x14ac:dyDescent="0.2">
      <c r="A34" s="225" t="s">
        <v>19</v>
      </c>
      <c r="B34" s="158" t="s">
        <v>275</v>
      </c>
      <c r="C34" s="405">
        <f t="shared" si="0"/>
        <v>0.39190090916673614</v>
      </c>
      <c r="D34" s="406">
        <f t="shared" si="1"/>
        <v>0.24415517129719577</v>
      </c>
      <c r="E34" s="406">
        <f t="shared" si="1"/>
        <v>0.16831811411178033</v>
      </c>
      <c r="F34" s="406">
        <f t="shared" si="2"/>
        <v>0.69697558448287023</v>
      </c>
      <c r="G34" s="406">
        <f t="shared" si="2"/>
        <v>0.42497247587591475</v>
      </c>
      <c r="H34" s="407">
        <f t="shared" si="3"/>
        <v>0.16350782696515739</v>
      </c>
      <c r="K34" s="225" t="s">
        <v>19</v>
      </c>
      <c r="L34" s="158" t="s">
        <v>275</v>
      </c>
      <c r="M34" s="383">
        <f>取引基本表!AX31</f>
        <v>23978</v>
      </c>
      <c r="N34" s="367">
        <f>ABS(取引基本表!BB31)</f>
        <v>14581</v>
      </c>
      <c r="O34" s="411">
        <f t="shared" si="4"/>
        <v>0.60809909083326386</v>
      </c>
      <c r="P34" s="407">
        <f t="shared" si="5"/>
        <v>0.39190090916673614</v>
      </c>
      <c r="R34" s="225" t="s">
        <v>19</v>
      </c>
      <c r="S34" s="158" t="s">
        <v>275</v>
      </c>
      <c r="T34" s="365">
        <f>取引基本表!BD31</f>
        <v>15441</v>
      </c>
      <c r="U34" s="446">
        <f>雇用表!P31</f>
        <v>3770</v>
      </c>
      <c r="V34" s="447">
        <f>雇用表!P77</f>
        <v>2599</v>
      </c>
      <c r="W34" s="413">
        <f t="shared" si="7"/>
        <v>0.24415517129719577</v>
      </c>
      <c r="X34" s="413">
        <f t="shared" si="8"/>
        <v>0.16831811411178033</v>
      </c>
      <c r="Z34" s="225" t="s">
        <v>19</v>
      </c>
      <c r="AA34" s="48" t="s">
        <v>275</v>
      </c>
      <c r="AB34" s="454">
        <v>6562</v>
      </c>
      <c r="AC34" s="387">
        <v>2070</v>
      </c>
      <c r="AD34" s="387">
        <v>1467</v>
      </c>
      <c r="AE34" s="387">
        <v>671</v>
      </c>
      <c r="AF34" s="387">
        <v>-8</v>
      </c>
      <c r="AG34" s="369">
        <v>15441</v>
      </c>
      <c r="AH34" s="407">
        <f t="shared" si="9"/>
        <v>0.69697558448287023</v>
      </c>
      <c r="AI34" s="411">
        <f t="shared" si="10"/>
        <v>0.42497247587591475</v>
      </c>
      <c r="AK34" s="225" t="s">
        <v>19</v>
      </c>
      <c r="AL34" s="158" t="s">
        <v>275</v>
      </c>
      <c r="AM34" s="383">
        <f>取引基本表!AR31</f>
        <v>14571</v>
      </c>
      <c r="AN34" s="407">
        <f t="shared" si="6"/>
        <v>0.16350782696515739</v>
      </c>
      <c r="AP34" s="225" t="s">
        <v>19</v>
      </c>
      <c r="AQ34" s="158" t="s">
        <v>275</v>
      </c>
      <c r="AR34" s="386">
        <f>取引基本表!AX31</f>
        <v>23978</v>
      </c>
      <c r="AS34" s="387">
        <f>取引基本表!AY31</f>
        <v>6044</v>
      </c>
      <c r="AT34" s="387">
        <f>ABS(取引基本表!BB31)</f>
        <v>14581</v>
      </c>
      <c r="AU34" s="388">
        <f t="shared" si="11"/>
        <v>-8537</v>
      </c>
      <c r="AV34" s="411">
        <v>0.56941832909614032</v>
      </c>
      <c r="AW34" s="407">
        <v>0.43058167090385968</v>
      </c>
    </row>
    <row r="35" spans="1:49" x14ac:dyDescent="0.2">
      <c r="A35" s="225" t="s">
        <v>20</v>
      </c>
      <c r="B35" s="158" t="s">
        <v>37</v>
      </c>
      <c r="C35" s="405">
        <f t="shared" si="0"/>
        <v>0.83185840707964598</v>
      </c>
      <c r="D35" s="406">
        <f t="shared" si="1"/>
        <v>5.8377659574468083E-2</v>
      </c>
      <c r="E35" s="406">
        <f t="shared" si="1"/>
        <v>5.1994680851063832E-2</v>
      </c>
      <c r="F35" s="406">
        <f t="shared" si="2"/>
        <v>0.6388297872340426</v>
      </c>
      <c r="G35" s="406">
        <f t="shared" si="2"/>
        <v>0.3136968085106383</v>
      </c>
      <c r="H35" s="407">
        <f t="shared" si="3"/>
        <v>6.1560904449307077E-2</v>
      </c>
      <c r="K35" s="225" t="s">
        <v>20</v>
      </c>
      <c r="L35" s="158" t="s">
        <v>37</v>
      </c>
      <c r="M35" s="383">
        <f>取引基本表!AX32</f>
        <v>8475</v>
      </c>
      <c r="N35" s="367">
        <f>ABS(取引基本表!BB32)</f>
        <v>1425</v>
      </c>
      <c r="O35" s="411">
        <f t="shared" si="4"/>
        <v>0.16814159292035399</v>
      </c>
      <c r="P35" s="407">
        <f t="shared" si="5"/>
        <v>0.83185840707964598</v>
      </c>
      <c r="R35" s="225" t="s">
        <v>20</v>
      </c>
      <c r="S35" s="158" t="s">
        <v>37</v>
      </c>
      <c r="T35" s="365">
        <f>取引基本表!BD32</f>
        <v>7520</v>
      </c>
      <c r="U35" s="446">
        <f>雇用表!P32</f>
        <v>439</v>
      </c>
      <c r="V35" s="447">
        <f>雇用表!P78</f>
        <v>391</v>
      </c>
      <c r="W35" s="413">
        <f t="shared" si="7"/>
        <v>5.8377659574468083E-2</v>
      </c>
      <c r="X35" s="413">
        <f t="shared" si="8"/>
        <v>5.1994680851063832E-2</v>
      </c>
      <c r="Z35" s="225" t="s">
        <v>20</v>
      </c>
      <c r="AA35" s="48" t="s">
        <v>37</v>
      </c>
      <c r="AB35" s="454">
        <v>2359</v>
      </c>
      <c r="AC35" s="387">
        <v>1849</v>
      </c>
      <c r="AD35" s="387">
        <v>555</v>
      </c>
      <c r="AE35" s="387">
        <v>154</v>
      </c>
      <c r="AF35" s="387">
        <v>-113</v>
      </c>
      <c r="AG35" s="369">
        <v>7520</v>
      </c>
      <c r="AH35" s="407">
        <f t="shared" si="9"/>
        <v>0.6388297872340426</v>
      </c>
      <c r="AI35" s="411">
        <f t="shared" si="10"/>
        <v>0.3136968085106383</v>
      </c>
      <c r="AK35" s="225" t="s">
        <v>20</v>
      </c>
      <c r="AL35" s="158" t="s">
        <v>37</v>
      </c>
      <c r="AM35" s="383">
        <f>取引基本表!AR32</f>
        <v>5486</v>
      </c>
      <c r="AN35" s="407">
        <f t="shared" si="6"/>
        <v>6.1560904449307077E-2</v>
      </c>
      <c r="AP35" s="225" t="s">
        <v>20</v>
      </c>
      <c r="AQ35" s="158" t="s">
        <v>37</v>
      </c>
      <c r="AR35" s="386">
        <f>取引基本表!AX32</f>
        <v>8475</v>
      </c>
      <c r="AS35" s="387">
        <f>取引基本表!AY32</f>
        <v>470</v>
      </c>
      <c r="AT35" s="387">
        <f>ABS(取引基本表!BB32)</f>
        <v>1425</v>
      </c>
      <c r="AU35" s="388">
        <f t="shared" si="11"/>
        <v>-955</v>
      </c>
      <c r="AV35" s="411">
        <v>0.14958058191588852</v>
      </c>
      <c r="AW35" s="407">
        <v>0.85041941808411148</v>
      </c>
    </row>
    <row r="36" spans="1:49" x14ac:dyDescent="0.2">
      <c r="A36" s="225" t="s">
        <v>21</v>
      </c>
      <c r="B36" s="158" t="s">
        <v>38</v>
      </c>
      <c r="C36" s="405">
        <f t="shared" si="0"/>
        <v>0.68845717526942707</v>
      </c>
      <c r="D36" s="406">
        <f t="shared" si="1"/>
        <v>1.4071487263763352E-2</v>
      </c>
      <c r="E36" s="406">
        <f t="shared" si="1"/>
        <v>2.8759244042728021E-3</v>
      </c>
      <c r="F36" s="406">
        <f t="shared" si="2"/>
        <v>0.88331963845521777</v>
      </c>
      <c r="G36" s="406">
        <f t="shared" si="2"/>
        <v>1.8590797041906328E-2</v>
      </c>
      <c r="H36" s="407">
        <f t="shared" si="3"/>
        <v>0.13660999831678169</v>
      </c>
      <c r="K36" s="225" t="s">
        <v>21</v>
      </c>
      <c r="L36" s="158" t="s">
        <v>38</v>
      </c>
      <c r="M36" s="383">
        <f>取引基本表!AX33</f>
        <v>14104</v>
      </c>
      <c r="N36" s="367">
        <f>ABS(取引基本表!BB33)</f>
        <v>4394</v>
      </c>
      <c r="O36" s="411">
        <f t="shared" si="4"/>
        <v>0.31154282473057288</v>
      </c>
      <c r="P36" s="407">
        <f t="shared" si="5"/>
        <v>0.68845717526942707</v>
      </c>
      <c r="R36" s="225" t="s">
        <v>21</v>
      </c>
      <c r="S36" s="158" t="s">
        <v>38</v>
      </c>
      <c r="T36" s="365">
        <f>取引基本表!BD33</f>
        <v>9736</v>
      </c>
      <c r="U36" s="446">
        <f>雇用表!P33</f>
        <v>137</v>
      </c>
      <c r="V36" s="447">
        <f>雇用表!P79</f>
        <v>28</v>
      </c>
      <c r="W36" s="413">
        <f t="shared" si="7"/>
        <v>1.4071487263763352E-2</v>
      </c>
      <c r="X36" s="413">
        <f t="shared" si="8"/>
        <v>2.8759244042728021E-3</v>
      </c>
      <c r="Z36" s="225" t="s">
        <v>21</v>
      </c>
      <c r="AA36" s="48" t="s">
        <v>38</v>
      </c>
      <c r="AB36" s="454">
        <v>181</v>
      </c>
      <c r="AC36" s="387">
        <v>4502</v>
      </c>
      <c r="AD36" s="387">
        <v>3478</v>
      </c>
      <c r="AE36" s="387">
        <v>440</v>
      </c>
      <c r="AF36" s="387">
        <v>-1</v>
      </c>
      <c r="AG36" s="369">
        <v>9736</v>
      </c>
      <c r="AH36" s="407">
        <f>SUM(AB36:AF36)/AG36</f>
        <v>0.88331963845521777</v>
      </c>
      <c r="AI36" s="411">
        <f>AB36/AG36</f>
        <v>1.8590797041906328E-2</v>
      </c>
      <c r="AK36" s="225" t="s">
        <v>21</v>
      </c>
      <c r="AL36" s="158" t="s">
        <v>38</v>
      </c>
      <c r="AM36" s="383">
        <f>取引基本表!AR33</f>
        <v>12174</v>
      </c>
      <c r="AN36" s="407">
        <f t="shared" si="6"/>
        <v>0.13660999831678169</v>
      </c>
      <c r="AP36" s="225" t="s">
        <v>21</v>
      </c>
      <c r="AQ36" s="158" t="s">
        <v>38</v>
      </c>
      <c r="AR36" s="386">
        <f>取引基本表!AX33</f>
        <v>14104</v>
      </c>
      <c r="AS36" s="387">
        <f>取引基本表!AY33</f>
        <v>26</v>
      </c>
      <c r="AT36" s="387">
        <f>ABS(取引基本表!BB33)</f>
        <v>4394</v>
      </c>
      <c r="AU36" s="388">
        <f t="shared" si="11"/>
        <v>-4368</v>
      </c>
      <c r="AV36" s="411">
        <v>6.3278791478513889E-3</v>
      </c>
      <c r="AW36" s="407">
        <v>0.99367212085214862</v>
      </c>
    </row>
    <row r="37" spans="1:49" x14ac:dyDescent="0.2">
      <c r="A37" s="225" t="s">
        <v>22</v>
      </c>
      <c r="B37" s="158" t="s">
        <v>378</v>
      </c>
      <c r="C37" s="405">
        <f t="shared" si="0"/>
        <v>0.39828932688731866</v>
      </c>
      <c r="D37" s="406">
        <f t="shared" si="1"/>
        <v>0.1296224211755547</v>
      </c>
      <c r="E37" s="406">
        <f t="shared" si="1"/>
        <v>0.11794472557415336</v>
      </c>
      <c r="F37" s="406">
        <f t="shared" si="2"/>
        <v>0.71272868820552748</v>
      </c>
      <c r="G37" s="406">
        <f t="shared" si="2"/>
        <v>0.48125081095108341</v>
      </c>
      <c r="H37" s="407">
        <f t="shared" si="3"/>
        <v>4.901531728665208E-2</v>
      </c>
      <c r="K37" s="225" t="s">
        <v>22</v>
      </c>
      <c r="L37" s="158" t="s">
        <v>378</v>
      </c>
      <c r="M37" s="383">
        <f>取引基本表!AX34</f>
        <v>10756</v>
      </c>
      <c r="N37" s="367">
        <f>ABS(取引基本表!BB34)</f>
        <v>6472</v>
      </c>
      <c r="O37" s="411">
        <f t="shared" si="4"/>
        <v>0.60171067311268134</v>
      </c>
      <c r="P37" s="407">
        <f t="shared" si="5"/>
        <v>0.39828932688731866</v>
      </c>
      <c r="R37" s="225" t="s">
        <v>22</v>
      </c>
      <c r="S37" s="158" t="s">
        <v>378</v>
      </c>
      <c r="T37" s="365">
        <f>取引基本表!BD34</f>
        <v>7707</v>
      </c>
      <c r="U37" s="446">
        <f>雇用表!P34</f>
        <v>999</v>
      </c>
      <c r="V37" s="447">
        <f>雇用表!P80</f>
        <v>909</v>
      </c>
      <c r="W37" s="413">
        <f t="shared" si="7"/>
        <v>0.1296224211755547</v>
      </c>
      <c r="X37" s="413">
        <f t="shared" si="8"/>
        <v>0.11794472557415336</v>
      </c>
      <c r="Z37" s="225" t="s">
        <v>22</v>
      </c>
      <c r="AA37" s="48" t="s">
        <v>378</v>
      </c>
      <c r="AB37" s="454">
        <v>3709</v>
      </c>
      <c r="AC37" s="387">
        <v>411</v>
      </c>
      <c r="AD37" s="387">
        <v>744</v>
      </c>
      <c r="AE37" s="387">
        <v>645</v>
      </c>
      <c r="AF37" s="387">
        <v>-16</v>
      </c>
      <c r="AG37" s="369">
        <v>7707</v>
      </c>
      <c r="AH37" s="407">
        <f t="shared" si="9"/>
        <v>0.71272868820552748</v>
      </c>
      <c r="AI37" s="411">
        <f t="shared" si="10"/>
        <v>0.48125081095108341</v>
      </c>
      <c r="AK37" s="225" t="s">
        <v>22</v>
      </c>
      <c r="AL37" s="158" t="s">
        <v>378</v>
      </c>
      <c r="AM37" s="383">
        <f>取引基本表!AR34</f>
        <v>4368</v>
      </c>
      <c r="AN37" s="407">
        <f t="shared" si="6"/>
        <v>4.901531728665208E-2</v>
      </c>
      <c r="AP37" s="225" t="s">
        <v>22</v>
      </c>
      <c r="AQ37" s="158" t="s">
        <v>378</v>
      </c>
      <c r="AR37" s="386">
        <f>取引基本表!AX34</f>
        <v>10756</v>
      </c>
      <c r="AS37" s="387">
        <f>取引基本表!AY34</f>
        <v>3423</v>
      </c>
      <c r="AT37" s="387">
        <f>ABS(取引基本表!BB34)</f>
        <v>6472</v>
      </c>
      <c r="AU37" s="388">
        <f t="shared" si="11"/>
        <v>-3049</v>
      </c>
      <c r="AV37" s="411">
        <v>0.42821641302313979</v>
      </c>
      <c r="AW37" s="407">
        <v>0.57178358697686016</v>
      </c>
    </row>
    <row r="38" spans="1:49" x14ac:dyDescent="0.2">
      <c r="A38" s="225" t="s">
        <v>23</v>
      </c>
      <c r="B38" s="158" t="s">
        <v>194</v>
      </c>
      <c r="C38" s="405">
        <f t="shared" si="0"/>
        <v>3.6824877250409171E-2</v>
      </c>
      <c r="D38" s="406">
        <f t="shared" si="1"/>
        <v>0.13551401869158877</v>
      </c>
      <c r="E38" s="406">
        <f t="shared" si="1"/>
        <v>0.13317757009345793</v>
      </c>
      <c r="F38" s="406">
        <f t="shared" si="2"/>
        <v>0.48598130841121495</v>
      </c>
      <c r="G38" s="406">
        <f t="shared" si="2"/>
        <v>0.29439252336448596</v>
      </c>
      <c r="H38" s="407">
        <f t="shared" si="3"/>
        <v>4.3572911406609439E-2</v>
      </c>
      <c r="K38" s="225" t="s">
        <v>23</v>
      </c>
      <c r="L38" s="158" t="s">
        <v>194</v>
      </c>
      <c r="M38" s="383">
        <f>取引基本表!AX35</f>
        <v>8554</v>
      </c>
      <c r="N38" s="367">
        <f>ABS(取引基本表!BB35)</f>
        <v>8239</v>
      </c>
      <c r="O38" s="411">
        <f t="shared" si="4"/>
        <v>0.96317512274959083</v>
      </c>
      <c r="P38" s="407">
        <f t="shared" si="5"/>
        <v>3.6824877250409171E-2</v>
      </c>
      <c r="R38" s="225" t="s">
        <v>23</v>
      </c>
      <c r="S38" s="158" t="s">
        <v>194</v>
      </c>
      <c r="T38" s="365">
        <f>取引基本表!BD35</f>
        <v>428</v>
      </c>
      <c r="U38" s="446">
        <f>雇用表!P35</f>
        <v>58</v>
      </c>
      <c r="V38" s="447">
        <f>雇用表!P81</f>
        <v>57</v>
      </c>
      <c r="W38" s="413">
        <f t="shared" si="7"/>
        <v>0.13551401869158877</v>
      </c>
      <c r="X38" s="413">
        <f t="shared" si="8"/>
        <v>0.13317757009345793</v>
      </c>
      <c r="Z38" s="225" t="s">
        <v>23</v>
      </c>
      <c r="AA38" s="48" t="s">
        <v>194</v>
      </c>
      <c r="AB38" s="454">
        <v>126</v>
      </c>
      <c r="AC38" s="387">
        <v>40</v>
      </c>
      <c r="AD38" s="387">
        <v>30</v>
      </c>
      <c r="AE38" s="387">
        <v>12</v>
      </c>
      <c r="AF38" s="387">
        <v>0</v>
      </c>
      <c r="AG38" s="369">
        <v>428</v>
      </c>
      <c r="AH38" s="407">
        <f t="shared" si="9"/>
        <v>0.48598130841121495</v>
      </c>
      <c r="AI38" s="411">
        <f t="shared" si="10"/>
        <v>0.29439252336448596</v>
      </c>
      <c r="AK38" s="225" t="s">
        <v>23</v>
      </c>
      <c r="AL38" s="158" t="s">
        <v>194</v>
      </c>
      <c r="AM38" s="383">
        <f>取引基本表!AR35</f>
        <v>3883</v>
      </c>
      <c r="AN38" s="407">
        <f t="shared" si="6"/>
        <v>4.3572911406609439E-2</v>
      </c>
      <c r="AP38" s="225" t="s">
        <v>23</v>
      </c>
      <c r="AQ38" s="158" t="s">
        <v>194</v>
      </c>
      <c r="AR38" s="386">
        <f>取引基本表!AX35</f>
        <v>8554</v>
      </c>
      <c r="AS38" s="387">
        <f>取引基本表!AY35</f>
        <v>113</v>
      </c>
      <c r="AT38" s="387">
        <f>ABS(取引基本表!BB35)</f>
        <v>8239</v>
      </c>
      <c r="AU38" s="388">
        <f t="shared" si="11"/>
        <v>-8126</v>
      </c>
      <c r="AV38" s="411">
        <v>0.57331716017527301</v>
      </c>
      <c r="AW38" s="407">
        <v>0.42668283982472699</v>
      </c>
    </row>
    <row r="39" spans="1:49" x14ac:dyDescent="0.2">
      <c r="A39" s="225" t="s">
        <v>24</v>
      </c>
      <c r="B39" s="158" t="s">
        <v>39</v>
      </c>
      <c r="C39" s="405">
        <f t="shared" si="0"/>
        <v>1</v>
      </c>
      <c r="D39" s="406">
        <f t="shared" si="1"/>
        <v>6.7165141162820671E-2</v>
      </c>
      <c r="E39" s="406">
        <f t="shared" si="1"/>
        <v>8.4826608224829181E-2</v>
      </c>
      <c r="F39" s="406">
        <f t="shared" si="2"/>
        <v>0.69949722830991368</v>
      </c>
      <c r="G39" s="406">
        <f t="shared" si="2"/>
        <v>0.34897511924713165</v>
      </c>
      <c r="H39" s="407">
        <f t="shared" si="3"/>
        <v>3.8938450317006117E-3</v>
      </c>
      <c r="K39" s="225" t="s">
        <v>24</v>
      </c>
      <c r="L39" s="158" t="s">
        <v>39</v>
      </c>
      <c r="M39" s="383">
        <f>取引基本表!AX36</f>
        <v>7757</v>
      </c>
      <c r="N39" s="367">
        <f>ABS(取引基本表!BB36)</f>
        <v>0</v>
      </c>
      <c r="O39" s="411">
        <f t="shared" si="4"/>
        <v>0</v>
      </c>
      <c r="P39" s="407">
        <f t="shared" si="5"/>
        <v>1</v>
      </c>
      <c r="R39" s="225" t="s">
        <v>24</v>
      </c>
      <c r="S39" s="158" t="s">
        <v>39</v>
      </c>
      <c r="T39" s="365">
        <f>取引基本表!BD36</f>
        <v>7757</v>
      </c>
      <c r="U39" s="446">
        <f>雇用表!P36</f>
        <v>521</v>
      </c>
      <c r="V39" s="447">
        <f>雇用表!P82</f>
        <v>658</v>
      </c>
      <c r="W39" s="413">
        <f t="shared" si="7"/>
        <v>6.7165141162820671E-2</v>
      </c>
      <c r="X39" s="413">
        <f t="shared" si="8"/>
        <v>8.4826608224829181E-2</v>
      </c>
      <c r="Z39" s="225" t="s">
        <v>24</v>
      </c>
      <c r="AA39" s="48" t="s">
        <v>39</v>
      </c>
      <c r="AB39" s="454">
        <v>2707</v>
      </c>
      <c r="AC39" s="387">
        <v>0</v>
      </c>
      <c r="AD39" s="387">
        <v>2707</v>
      </c>
      <c r="AE39" s="387">
        <v>12</v>
      </c>
      <c r="AF39" s="387">
        <v>0</v>
      </c>
      <c r="AG39" s="369">
        <v>7757</v>
      </c>
      <c r="AH39" s="407">
        <f t="shared" si="9"/>
        <v>0.69949722830991368</v>
      </c>
      <c r="AI39" s="411">
        <f t="shared" si="10"/>
        <v>0.34897511924713165</v>
      </c>
      <c r="AK39" s="225" t="s">
        <v>24</v>
      </c>
      <c r="AL39" s="158" t="s">
        <v>39</v>
      </c>
      <c r="AM39" s="383">
        <f>取引基本表!AR36</f>
        <v>347</v>
      </c>
      <c r="AN39" s="407">
        <f t="shared" si="6"/>
        <v>3.8938450317006117E-3</v>
      </c>
      <c r="AP39" s="225" t="s">
        <v>24</v>
      </c>
      <c r="AQ39" s="158" t="s">
        <v>39</v>
      </c>
      <c r="AR39" s="386">
        <f>取引基本表!AX36</f>
        <v>7757</v>
      </c>
      <c r="AS39" s="387">
        <f>取引基本表!AY36</f>
        <v>0</v>
      </c>
      <c r="AT39" s="387">
        <f>ABS(取引基本表!BB36)</f>
        <v>0</v>
      </c>
      <c r="AU39" s="388">
        <f t="shared" si="11"/>
        <v>0</v>
      </c>
      <c r="AV39" s="411">
        <v>0</v>
      </c>
      <c r="AW39" s="407">
        <v>1</v>
      </c>
    </row>
    <row r="40" spans="1:49" x14ac:dyDescent="0.2">
      <c r="A40" s="225" t="s">
        <v>25</v>
      </c>
      <c r="B40" s="158" t="s">
        <v>40</v>
      </c>
      <c r="C40" s="405">
        <f t="shared" si="0"/>
        <v>1</v>
      </c>
      <c r="D40" s="406">
        <f t="shared" si="1"/>
        <v>7.8492935635792779E-2</v>
      </c>
      <c r="E40" s="406">
        <f t="shared" si="1"/>
        <v>4.9739733950260268E-2</v>
      </c>
      <c r="F40" s="406">
        <f t="shared" si="2"/>
        <v>0.71122862100305706</v>
      </c>
      <c r="G40" s="406">
        <f t="shared" si="2"/>
        <v>0.51987110633727174</v>
      </c>
      <c r="H40" s="407">
        <f t="shared" si="3"/>
        <v>3.0814116590921842E-2</v>
      </c>
      <c r="K40" s="225" t="s">
        <v>25</v>
      </c>
      <c r="L40" s="158" t="s">
        <v>40</v>
      </c>
      <c r="M40" s="383">
        <f>取引基本表!AX37</f>
        <v>8843</v>
      </c>
      <c r="N40" s="367">
        <f>ABS(取引基本表!BB37)</f>
        <v>0</v>
      </c>
      <c r="O40" s="411">
        <f t="shared" si="4"/>
        <v>0</v>
      </c>
      <c r="P40" s="407">
        <f t="shared" si="5"/>
        <v>1</v>
      </c>
      <c r="R40" s="225" t="s">
        <v>25</v>
      </c>
      <c r="S40" s="158" t="s">
        <v>40</v>
      </c>
      <c r="T40" s="365">
        <f>取引基本表!BD37</f>
        <v>12103</v>
      </c>
      <c r="U40" s="446">
        <f>雇用表!P37</f>
        <v>950</v>
      </c>
      <c r="V40" s="447">
        <f>雇用表!P83</f>
        <v>602</v>
      </c>
      <c r="W40" s="413">
        <f t="shared" si="7"/>
        <v>7.8492935635792779E-2</v>
      </c>
      <c r="X40" s="413">
        <f t="shared" si="8"/>
        <v>4.9739733950260268E-2</v>
      </c>
      <c r="Z40" s="225" t="s">
        <v>25</v>
      </c>
      <c r="AA40" s="48" t="s">
        <v>40</v>
      </c>
      <c r="AB40" s="454">
        <v>6292</v>
      </c>
      <c r="AC40" s="387">
        <v>178</v>
      </c>
      <c r="AD40" s="387">
        <v>2022</v>
      </c>
      <c r="AE40" s="387">
        <v>151</v>
      </c>
      <c r="AF40" s="387">
        <v>-35</v>
      </c>
      <c r="AG40" s="369">
        <v>12103</v>
      </c>
      <c r="AH40" s="407">
        <f t="shared" si="9"/>
        <v>0.71122862100305706</v>
      </c>
      <c r="AI40" s="411">
        <f t="shared" si="10"/>
        <v>0.51987110633727174</v>
      </c>
      <c r="AK40" s="225" t="s">
        <v>25</v>
      </c>
      <c r="AL40" s="158" t="s">
        <v>40</v>
      </c>
      <c r="AM40" s="383">
        <f>取引基本表!AR37</f>
        <v>2746</v>
      </c>
      <c r="AN40" s="407">
        <f t="shared" si="6"/>
        <v>3.0814116590921842E-2</v>
      </c>
      <c r="AP40" s="225" t="s">
        <v>25</v>
      </c>
      <c r="AQ40" s="158" t="s">
        <v>40</v>
      </c>
      <c r="AR40" s="386">
        <f>取引基本表!AX37</f>
        <v>8843</v>
      </c>
      <c r="AS40" s="387">
        <f>取引基本表!AY37</f>
        <v>3260</v>
      </c>
      <c r="AT40" s="387">
        <f>ABS(取引基本表!BB37)</f>
        <v>0</v>
      </c>
      <c r="AU40" s="388">
        <f t="shared" si="11"/>
        <v>3260</v>
      </c>
      <c r="AV40" s="411">
        <v>0.13187533136804414</v>
      </c>
      <c r="AW40" s="407">
        <v>0.86812466863195592</v>
      </c>
    </row>
    <row r="41" spans="1:49" x14ac:dyDescent="0.2">
      <c r="A41" s="225" t="s">
        <v>26</v>
      </c>
      <c r="B41" s="158" t="s">
        <v>277</v>
      </c>
      <c r="C41" s="405">
        <f t="shared" si="0"/>
        <v>0.804825195030338</v>
      </c>
      <c r="D41" s="406">
        <f t="shared" si="1"/>
        <v>0.14125560538116591</v>
      </c>
      <c r="E41" s="406">
        <f t="shared" si="1"/>
        <v>0.13688930847297617</v>
      </c>
      <c r="F41" s="406">
        <f t="shared" si="2"/>
        <v>0.54625914562190225</v>
      </c>
      <c r="G41" s="406">
        <f t="shared" si="2"/>
        <v>0.44365116827944301</v>
      </c>
      <c r="H41" s="407">
        <f t="shared" si="3"/>
        <v>5.27632833978567E-2</v>
      </c>
      <c r="K41" s="225" t="s">
        <v>26</v>
      </c>
      <c r="L41" s="158" t="s">
        <v>277</v>
      </c>
      <c r="M41" s="383">
        <f>取引基本表!AX38</f>
        <v>13844</v>
      </c>
      <c r="N41" s="367">
        <f>ABS(取引基本表!BB38)</f>
        <v>2702</v>
      </c>
      <c r="O41" s="411">
        <f t="shared" si="4"/>
        <v>0.19517480496966194</v>
      </c>
      <c r="P41" s="407">
        <f t="shared" si="5"/>
        <v>0.804825195030338</v>
      </c>
      <c r="R41" s="225" t="s">
        <v>26</v>
      </c>
      <c r="S41" s="158" t="s">
        <v>277</v>
      </c>
      <c r="T41" s="365">
        <f>取引基本表!BD38</f>
        <v>16948</v>
      </c>
      <c r="U41" s="446">
        <f>雇用表!P38</f>
        <v>2394</v>
      </c>
      <c r="V41" s="447">
        <f>雇用表!P84</f>
        <v>2320</v>
      </c>
      <c r="W41" s="413">
        <f t="shared" si="7"/>
        <v>0.14125560538116591</v>
      </c>
      <c r="X41" s="413">
        <f t="shared" si="8"/>
        <v>0.13688930847297617</v>
      </c>
      <c r="Z41" s="225" t="s">
        <v>26</v>
      </c>
      <c r="AA41" s="48" t="s">
        <v>277</v>
      </c>
      <c r="AB41" s="454">
        <v>7519</v>
      </c>
      <c r="AC41" s="387">
        <v>609</v>
      </c>
      <c r="AD41" s="387">
        <v>1107</v>
      </c>
      <c r="AE41" s="387">
        <v>254</v>
      </c>
      <c r="AF41" s="387">
        <v>-231</v>
      </c>
      <c r="AG41" s="369">
        <v>16948</v>
      </c>
      <c r="AH41" s="407">
        <f t="shared" si="9"/>
        <v>0.54625914562190225</v>
      </c>
      <c r="AI41" s="411">
        <f t="shared" si="10"/>
        <v>0.44365116827944301</v>
      </c>
      <c r="AK41" s="225" t="s">
        <v>26</v>
      </c>
      <c r="AL41" s="158" t="s">
        <v>277</v>
      </c>
      <c r="AM41" s="383">
        <f>取引基本表!AR38</f>
        <v>4702</v>
      </c>
      <c r="AN41" s="407">
        <f t="shared" si="6"/>
        <v>5.27632833978567E-2</v>
      </c>
      <c r="AP41" s="225" t="s">
        <v>26</v>
      </c>
      <c r="AQ41" s="158" t="s">
        <v>277</v>
      </c>
      <c r="AR41" s="386">
        <f>取引基本表!AX38</f>
        <v>13844</v>
      </c>
      <c r="AS41" s="387">
        <f>取引基本表!AY38</f>
        <v>5806</v>
      </c>
      <c r="AT41" s="387">
        <f>ABS(取引基本表!BB38)</f>
        <v>2702</v>
      </c>
      <c r="AU41" s="388">
        <f t="shared" si="11"/>
        <v>3104</v>
      </c>
      <c r="AV41" s="411">
        <v>5.6596812691101581E-5</v>
      </c>
      <c r="AW41" s="407">
        <v>0.9999434031873089</v>
      </c>
    </row>
    <row r="42" spans="1:49" x14ac:dyDescent="0.2">
      <c r="A42" s="225" t="s">
        <v>51</v>
      </c>
      <c r="B42" s="158" t="s">
        <v>368</v>
      </c>
      <c r="C42" s="405">
        <f t="shared" ref="C42:C47" si="12">P42</f>
        <v>0.80822873082287305</v>
      </c>
      <c r="D42" s="406">
        <f t="shared" ref="D42:E47" si="13">W42</f>
        <v>0.29537671232876711</v>
      </c>
      <c r="E42" s="406">
        <f t="shared" si="13"/>
        <v>0.2654109589041096</v>
      </c>
      <c r="F42" s="406">
        <f t="shared" ref="F42:G46" si="14">AH42</f>
        <v>0.55222602739726023</v>
      </c>
      <c r="G42" s="406">
        <f t="shared" si="14"/>
        <v>0.48544520547945208</v>
      </c>
      <c r="H42" s="407">
        <f t="shared" ref="H42:H47" si="15">AN42</f>
        <v>1.3409639230208157E-2</v>
      </c>
      <c r="K42" s="225" t="s">
        <v>51</v>
      </c>
      <c r="L42" s="158" t="s">
        <v>368</v>
      </c>
      <c r="M42" s="383">
        <f>取引基本表!AX39</f>
        <v>1434</v>
      </c>
      <c r="N42" s="367">
        <f>ABS(取引基本表!BB39)</f>
        <v>275</v>
      </c>
      <c r="O42" s="411">
        <f t="shared" ref="O42:O47" si="16">N42/M42</f>
        <v>0.19177126917712692</v>
      </c>
      <c r="P42" s="407">
        <f t="shared" si="5"/>
        <v>0.80822873082287305</v>
      </c>
      <c r="R42" s="225" t="s">
        <v>51</v>
      </c>
      <c r="S42" s="158" t="s">
        <v>368</v>
      </c>
      <c r="T42" s="365">
        <f>取引基本表!BD39</f>
        <v>1168</v>
      </c>
      <c r="U42" s="446">
        <f>雇用表!P39</f>
        <v>345</v>
      </c>
      <c r="V42" s="447">
        <f>雇用表!P85</f>
        <v>310</v>
      </c>
      <c r="W42" s="413">
        <f t="shared" si="7"/>
        <v>0.29537671232876711</v>
      </c>
      <c r="X42" s="413">
        <f t="shared" si="8"/>
        <v>0.2654109589041096</v>
      </c>
      <c r="Z42" s="225" t="s">
        <v>51</v>
      </c>
      <c r="AA42" s="48" t="s">
        <v>368</v>
      </c>
      <c r="AB42" s="454">
        <v>567</v>
      </c>
      <c r="AC42" s="387">
        <v>-13</v>
      </c>
      <c r="AD42" s="387">
        <v>71</v>
      </c>
      <c r="AE42" s="387">
        <v>40</v>
      </c>
      <c r="AF42" s="387">
        <v>-20</v>
      </c>
      <c r="AG42" s="369">
        <v>1168</v>
      </c>
      <c r="AH42" s="407">
        <f t="shared" ref="AH42:AH47" si="17">SUM(AB42:AF42)/AG42</f>
        <v>0.55222602739726023</v>
      </c>
      <c r="AI42" s="411">
        <f t="shared" ref="AI42:AI47" si="18">AB42/AG42</f>
        <v>0.48544520547945208</v>
      </c>
      <c r="AK42" s="225" t="s">
        <v>51</v>
      </c>
      <c r="AL42" s="158" t="s">
        <v>368</v>
      </c>
      <c r="AM42" s="383">
        <f>取引基本表!AR39</f>
        <v>1195</v>
      </c>
      <c r="AN42" s="407">
        <f t="shared" si="6"/>
        <v>1.3409639230208157E-2</v>
      </c>
      <c r="AP42" s="225" t="s">
        <v>51</v>
      </c>
      <c r="AQ42" s="158" t="s">
        <v>368</v>
      </c>
      <c r="AR42" s="386">
        <f>取引基本表!AX39</f>
        <v>1434</v>
      </c>
      <c r="AS42" s="387">
        <f>取引基本表!AY39</f>
        <v>9</v>
      </c>
      <c r="AT42" s="387">
        <f>ABS(取引基本表!BB39)</f>
        <v>275</v>
      </c>
      <c r="AU42" s="388">
        <f t="shared" si="11"/>
        <v>-266</v>
      </c>
      <c r="AV42" s="411">
        <v>6.3071491241979305E-2</v>
      </c>
      <c r="AW42" s="407">
        <v>0.93692850875802069</v>
      </c>
    </row>
    <row r="43" spans="1:49" x14ac:dyDescent="0.2">
      <c r="A43" s="225" t="s">
        <v>195</v>
      </c>
      <c r="B43" s="158" t="s">
        <v>41</v>
      </c>
      <c r="C43" s="405">
        <f t="shared" si="12"/>
        <v>0.42667048218629278</v>
      </c>
      <c r="D43" s="406">
        <f t="shared" si="13"/>
        <v>0.23175238681860177</v>
      </c>
      <c r="E43" s="406">
        <f t="shared" si="13"/>
        <v>0.18678780412688636</v>
      </c>
      <c r="F43" s="406">
        <f t="shared" si="14"/>
        <v>0.62688635663689563</v>
      </c>
      <c r="G43" s="406">
        <f t="shared" si="14"/>
        <v>0.3937480751462889</v>
      </c>
      <c r="H43" s="407">
        <f t="shared" si="15"/>
        <v>3.6537058856533695E-2</v>
      </c>
      <c r="K43" s="225" t="s">
        <v>195</v>
      </c>
      <c r="L43" s="158" t="s">
        <v>41</v>
      </c>
      <c r="M43" s="383">
        <f>取引基本表!AX40</f>
        <v>13978</v>
      </c>
      <c r="N43" s="367">
        <f>ABS(取引基本表!BB40)</f>
        <v>8014</v>
      </c>
      <c r="O43" s="411">
        <f t="shared" si="16"/>
        <v>0.57332951781370722</v>
      </c>
      <c r="P43" s="407">
        <f t="shared" si="5"/>
        <v>0.42667048218629278</v>
      </c>
      <c r="R43" s="225" t="s">
        <v>195</v>
      </c>
      <c r="S43" s="158" t="s">
        <v>41</v>
      </c>
      <c r="T43" s="365">
        <f>取引基本表!BD40</f>
        <v>6494</v>
      </c>
      <c r="U43" s="446">
        <f>雇用表!P40</f>
        <v>1505</v>
      </c>
      <c r="V43" s="447">
        <f>雇用表!P86</f>
        <v>1213</v>
      </c>
      <c r="W43" s="413">
        <f t="shared" si="7"/>
        <v>0.23175238681860177</v>
      </c>
      <c r="X43" s="413">
        <f t="shared" si="8"/>
        <v>0.18678780412688636</v>
      </c>
      <c r="Z43" s="225" t="s">
        <v>195</v>
      </c>
      <c r="AA43" s="48" t="s">
        <v>41</v>
      </c>
      <c r="AB43" s="454">
        <v>2557</v>
      </c>
      <c r="AC43" s="387">
        <v>601</v>
      </c>
      <c r="AD43" s="387">
        <v>554</v>
      </c>
      <c r="AE43" s="387">
        <v>359</v>
      </c>
      <c r="AF43" s="387">
        <v>0</v>
      </c>
      <c r="AG43" s="369">
        <v>6494</v>
      </c>
      <c r="AH43" s="407">
        <f t="shared" si="17"/>
        <v>0.62688635663689563</v>
      </c>
      <c r="AI43" s="411">
        <f t="shared" si="18"/>
        <v>0.3937480751462889</v>
      </c>
      <c r="AK43" s="225" t="s">
        <v>195</v>
      </c>
      <c r="AL43" s="158" t="s">
        <v>41</v>
      </c>
      <c r="AM43" s="383">
        <f>取引基本表!AR40</f>
        <v>3256</v>
      </c>
      <c r="AN43" s="407">
        <f t="shared" si="6"/>
        <v>3.6537058856533695E-2</v>
      </c>
      <c r="AP43" s="225" t="s">
        <v>195</v>
      </c>
      <c r="AQ43" s="158" t="s">
        <v>41</v>
      </c>
      <c r="AR43" s="386">
        <f>取引基本表!AX40</f>
        <v>13978</v>
      </c>
      <c r="AS43" s="387">
        <f>取引基本表!AY40</f>
        <v>530</v>
      </c>
      <c r="AT43" s="387">
        <f>ABS(取引基本表!BB40)</f>
        <v>8014</v>
      </c>
      <c r="AU43" s="388">
        <f t="shared" si="11"/>
        <v>-7484</v>
      </c>
      <c r="AV43" s="411">
        <v>0.35331229564204947</v>
      </c>
      <c r="AW43" s="407">
        <v>0.64668770435795053</v>
      </c>
    </row>
    <row r="44" spans="1:49" x14ac:dyDescent="0.2">
      <c r="A44" s="225" t="s">
        <v>206</v>
      </c>
      <c r="B44" s="158" t="s">
        <v>346</v>
      </c>
      <c r="C44" s="405">
        <f t="shared" si="12"/>
        <v>0.46624741283235149</v>
      </c>
      <c r="D44" s="406">
        <f t="shared" si="13"/>
        <v>0.23854234451984754</v>
      </c>
      <c r="E44" s="406">
        <f t="shared" si="13"/>
        <v>0.16891326578042204</v>
      </c>
      <c r="F44" s="406">
        <f t="shared" si="14"/>
        <v>0.51538533048247648</v>
      </c>
      <c r="G44" s="406">
        <f t="shared" si="14"/>
        <v>0.26671004927024261</v>
      </c>
      <c r="H44" s="407">
        <f t="shared" si="15"/>
        <v>0.11393143690736689</v>
      </c>
      <c r="K44" s="225" t="s">
        <v>206</v>
      </c>
      <c r="L44" s="158" t="s">
        <v>278</v>
      </c>
      <c r="M44" s="383">
        <f>取引基本表!AX41</f>
        <v>12562</v>
      </c>
      <c r="N44" s="367">
        <f>ABS(取引基本表!BB41)</f>
        <v>6705</v>
      </c>
      <c r="O44" s="411">
        <f t="shared" si="16"/>
        <v>0.53375258716764851</v>
      </c>
      <c r="P44" s="407">
        <f>1-O44</f>
        <v>0.46624741283235149</v>
      </c>
      <c r="R44" s="225" t="s">
        <v>206</v>
      </c>
      <c r="S44" s="158" t="s">
        <v>361</v>
      </c>
      <c r="T44" s="365">
        <f>取引基本表!BD41</f>
        <v>10757</v>
      </c>
      <c r="U44" s="446">
        <f>雇用表!P41</f>
        <v>2566</v>
      </c>
      <c r="V44" s="447">
        <f>雇用表!P87</f>
        <v>1817</v>
      </c>
      <c r="W44" s="413">
        <f t="shared" si="7"/>
        <v>0.23854234451984754</v>
      </c>
      <c r="X44" s="413">
        <f t="shared" si="8"/>
        <v>0.16891326578042204</v>
      </c>
      <c r="Z44" s="225" t="s">
        <v>206</v>
      </c>
      <c r="AA44" s="48" t="s">
        <v>42</v>
      </c>
      <c r="AB44" s="454">
        <v>2869</v>
      </c>
      <c r="AC44" s="387">
        <v>1076</v>
      </c>
      <c r="AD44" s="387">
        <v>995</v>
      </c>
      <c r="AE44" s="387">
        <v>604</v>
      </c>
      <c r="AF44" s="387">
        <v>0</v>
      </c>
      <c r="AG44" s="369">
        <v>10757</v>
      </c>
      <c r="AH44" s="407">
        <f t="shared" si="17"/>
        <v>0.51538533048247648</v>
      </c>
      <c r="AI44" s="411">
        <f t="shared" si="18"/>
        <v>0.26671004927024261</v>
      </c>
      <c r="AK44" s="225" t="s">
        <v>206</v>
      </c>
      <c r="AL44" s="158" t="s">
        <v>42</v>
      </c>
      <c r="AM44" s="383">
        <f>取引基本表!AR41</f>
        <v>10153</v>
      </c>
      <c r="AN44" s="407">
        <f t="shared" si="6"/>
        <v>0.11393143690736689</v>
      </c>
      <c r="AP44" s="225" t="s">
        <v>201</v>
      </c>
      <c r="AQ44" s="158" t="s">
        <v>42</v>
      </c>
      <c r="AR44" s="386">
        <f>取引基本表!AX41</f>
        <v>12562</v>
      </c>
      <c r="AS44" s="387">
        <f>取引基本表!AY41</f>
        <v>4900</v>
      </c>
      <c r="AT44" s="387">
        <f>ABS(取引基本表!BB41)</f>
        <v>6705</v>
      </c>
      <c r="AU44" s="388">
        <f t="shared" si="11"/>
        <v>-1805</v>
      </c>
      <c r="AV44" s="411">
        <v>0.30843419542811235</v>
      </c>
      <c r="AW44" s="407">
        <v>0.69156580457188765</v>
      </c>
    </row>
    <row r="45" spans="1:49" x14ac:dyDescent="0.2">
      <c r="A45" s="225" t="s">
        <v>342</v>
      </c>
      <c r="B45" s="158" t="s">
        <v>279</v>
      </c>
      <c r="C45" s="405">
        <f t="shared" si="12"/>
        <v>1</v>
      </c>
      <c r="D45" s="406">
        <f t="shared" si="13"/>
        <v>0</v>
      </c>
      <c r="E45" s="406">
        <f t="shared" si="13"/>
        <v>0</v>
      </c>
      <c r="F45" s="406">
        <f t="shared" si="14"/>
        <v>0</v>
      </c>
      <c r="G45" s="406">
        <f t="shared" si="14"/>
        <v>0</v>
      </c>
      <c r="H45" s="407">
        <f t="shared" si="15"/>
        <v>0</v>
      </c>
      <c r="K45" s="225" t="s">
        <v>342</v>
      </c>
      <c r="L45" s="158" t="s">
        <v>279</v>
      </c>
      <c r="M45" s="383">
        <f>取引基本表!AX42</f>
        <v>682</v>
      </c>
      <c r="N45" s="367">
        <f>ABS(取引基本表!BB42)</f>
        <v>0</v>
      </c>
      <c r="O45" s="411">
        <f t="shared" si="16"/>
        <v>0</v>
      </c>
      <c r="P45" s="407">
        <f>1-O45</f>
        <v>1</v>
      </c>
      <c r="R45" s="225" t="s">
        <v>342</v>
      </c>
      <c r="S45" s="158" t="s">
        <v>279</v>
      </c>
      <c r="T45" s="365">
        <f>取引基本表!BD42</f>
        <v>682</v>
      </c>
      <c r="U45" s="446">
        <f>雇用表!P42</f>
        <v>0</v>
      </c>
      <c r="V45" s="447">
        <f>雇用表!P88</f>
        <v>0</v>
      </c>
      <c r="W45" s="413">
        <f t="shared" si="7"/>
        <v>0</v>
      </c>
      <c r="X45" s="413">
        <f t="shared" si="8"/>
        <v>0</v>
      </c>
      <c r="Z45" s="225" t="s">
        <v>342</v>
      </c>
      <c r="AA45" s="48" t="s">
        <v>279</v>
      </c>
      <c r="AB45" s="454">
        <v>0</v>
      </c>
      <c r="AC45" s="387">
        <v>0</v>
      </c>
      <c r="AD45" s="387">
        <v>0</v>
      </c>
      <c r="AE45" s="387">
        <v>0</v>
      </c>
      <c r="AF45" s="387">
        <v>0</v>
      </c>
      <c r="AG45" s="369">
        <v>682</v>
      </c>
      <c r="AH45" s="407">
        <v>0</v>
      </c>
      <c r="AI45" s="411">
        <v>0</v>
      </c>
      <c r="AK45" s="225" t="s">
        <v>342</v>
      </c>
      <c r="AL45" s="158" t="s">
        <v>279</v>
      </c>
      <c r="AM45" s="383">
        <f>取引基本表!AR42</f>
        <v>0</v>
      </c>
      <c r="AN45" s="407">
        <f t="shared" si="6"/>
        <v>0</v>
      </c>
      <c r="AP45" s="225" t="s">
        <v>202</v>
      </c>
      <c r="AQ45" s="158" t="s">
        <v>279</v>
      </c>
      <c r="AR45" s="386">
        <f>取引基本表!AX42</f>
        <v>682</v>
      </c>
      <c r="AS45" s="387">
        <f>取引基本表!AY42</f>
        <v>0</v>
      </c>
      <c r="AT45" s="387">
        <f>ABS(取引基本表!BB42)</f>
        <v>0</v>
      </c>
      <c r="AU45" s="388">
        <f t="shared" si="11"/>
        <v>0</v>
      </c>
      <c r="AV45" s="411">
        <v>0</v>
      </c>
      <c r="AW45" s="407">
        <v>1</v>
      </c>
    </row>
    <row r="46" spans="1:49" x14ac:dyDescent="0.2">
      <c r="A46" s="225" t="s">
        <v>343</v>
      </c>
      <c r="B46" s="158" t="s">
        <v>280</v>
      </c>
      <c r="C46" s="405">
        <f t="shared" si="12"/>
        <v>1</v>
      </c>
      <c r="D46" s="406">
        <f t="shared" si="13"/>
        <v>4.7588832487309646E-4</v>
      </c>
      <c r="E46" s="406">
        <f t="shared" si="13"/>
        <v>1.4276649746192893E-3</v>
      </c>
      <c r="F46" s="406">
        <f t="shared" si="14"/>
        <v>0.31329314720812185</v>
      </c>
      <c r="G46" s="406">
        <f t="shared" si="14"/>
        <v>9.2005076142131978E-3</v>
      </c>
      <c r="H46" s="407">
        <f t="shared" si="15"/>
        <v>5.6971329181394824E-2</v>
      </c>
      <c r="K46" s="225" t="s">
        <v>343</v>
      </c>
      <c r="L46" s="158" t="s">
        <v>280</v>
      </c>
      <c r="M46" s="383">
        <f>取引基本表!AX43</f>
        <v>6290</v>
      </c>
      <c r="N46" s="367">
        <f>ABS(取引基本表!BB43)</f>
        <v>0</v>
      </c>
      <c r="O46" s="411">
        <f t="shared" si="16"/>
        <v>0</v>
      </c>
      <c r="P46" s="407">
        <f>1-O46</f>
        <v>1</v>
      </c>
      <c r="R46" s="225" t="s">
        <v>343</v>
      </c>
      <c r="S46" s="158" t="s">
        <v>280</v>
      </c>
      <c r="T46" s="365">
        <f>取引基本表!BD43</f>
        <v>6304</v>
      </c>
      <c r="U46" s="446">
        <f>雇用表!P43</f>
        <v>3</v>
      </c>
      <c r="V46" s="447">
        <f>雇用表!P89</f>
        <v>9</v>
      </c>
      <c r="W46" s="413">
        <f t="shared" si="7"/>
        <v>4.7588832487309646E-4</v>
      </c>
      <c r="X46" s="413">
        <f t="shared" si="8"/>
        <v>1.4276649746192893E-3</v>
      </c>
      <c r="Z46" s="225" t="s">
        <v>343</v>
      </c>
      <c r="AA46" s="48" t="s">
        <v>280</v>
      </c>
      <c r="AB46" s="454">
        <v>58</v>
      </c>
      <c r="AC46" s="387">
        <v>1633</v>
      </c>
      <c r="AD46" s="387">
        <v>226</v>
      </c>
      <c r="AE46" s="387">
        <v>81</v>
      </c>
      <c r="AF46" s="387">
        <v>-23</v>
      </c>
      <c r="AG46" s="369">
        <v>6304</v>
      </c>
      <c r="AH46" s="407">
        <f t="shared" si="17"/>
        <v>0.31329314720812185</v>
      </c>
      <c r="AI46" s="411">
        <f t="shared" si="18"/>
        <v>9.2005076142131978E-3</v>
      </c>
      <c r="AK46" s="225" t="s">
        <v>343</v>
      </c>
      <c r="AL46" s="158" t="s">
        <v>280</v>
      </c>
      <c r="AM46" s="383">
        <f>取引基本表!AR43</f>
        <v>5077</v>
      </c>
      <c r="AN46" s="407">
        <f t="shared" si="6"/>
        <v>5.6971329181394824E-2</v>
      </c>
      <c r="AP46" s="225" t="s">
        <v>203</v>
      </c>
      <c r="AQ46" s="158" t="s">
        <v>280</v>
      </c>
      <c r="AR46" s="386">
        <f>取引基本表!AX43</f>
        <v>6290</v>
      </c>
      <c r="AS46" s="387">
        <f>取引基本表!AY43</f>
        <v>14</v>
      </c>
      <c r="AT46" s="387">
        <f>ABS(取引基本表!BB43)</f>
        <v>0</v>
      </c>
      <c r="AU46" s="388">
        <f t="shared" si="11"/>
        <v>14</v>
      </c>
      <c r="AV46" s="411">
        <v>6.99850635196259E-3</v>
      </c>
      <c r="AW46" s="407">
        <v>0.99300149364803736</v>
      </c>
    </row>
    <row r="47" spans="1:49" x14ac:dyDescent="0.2">
      <c r="A47" s="226" t="s">
        <v>348</v>
      </c>
      <c r="B47" s="227" t="s">
        <v>43</v>
      </c>
      <c r="C47" s="408">
        <f t="shared" si="12"/>
        <v>0.45905743405002397</v>
      </c>
      <c r="D47" s="409">
        <f t="shared" si="13"/>
        <v>0.1047101618971789</v>
      </c>
      <c r="E47" s="409">
        <f t="shared" si="13"/>
        <v>8.1677152774525266E-2</v>
      </c>
      <c r="F47" s="409">
        <f>AH47</f>
        <v>0.51476641739392903</v>
      </c>
      <c r="G47" s="409">
        <f>AI47</f>
        <v>0.28709558230423765</v>
      </c>
      <c r="H47" s="410">
        <f t="shared" si="15"/>
        <v>1</v>
      </c>
      <c r="K47" s="226" t="s">
        <v>348</v>
      </c>
      <c r="L47" s="228" t="s">
        <v>43</v>
      </c>
      <c r="M47" s="384">
        <f>取引基本表!AX44</f>
        <v>219295</v>
      </c>
      <c r="N47" s="385">
        <f>ABS(取引基本表!BB44)</f>
        <v>118626</v>
      </c>
      <c r="O47" s="412">
        <f t="shared" si="16"/>
        <v>0.54094256594997603</v>
      </c>
      <c r="P47" s="410">
        <f>1-O47</f>
        <v>0.45905743405002397</v>
      </c>
      <c r="R47" s="226" t="s">
        <v>348</v>
      </c>
      <c r="S47" s="228" t="s">
        <v>43</v>
      </c>
      <c r="T47" s="366">
        <f>取引基本表!BD44</f>
        <v>192159</v>
      </c>
      <c r="U47" s="448">
        <f>雇用表!P44</f>
        <v>20121</v>
      </c>
      <c r="V47" s="449">
        <f>雇用表!P90</f>
        <v>15695</v>
      </c>
      <c r="W47" s="414">
        <f t="shared" si="7"/>
        <v>0.1047101618971789</v>
      </c>
      <c r="X47" s="414">
        <f t="shared" si="8"/>
        <v>8.1677152774525266E-2</v>
      </c>
      <c r="Z47" s="226" t="s">
        <v>348</v>
      </c>
      <c r="AA47" s="229" t="s">
        <v>43</v>
      </c>
      <c r="AB47" s="455">
        <v>55168</v>
      </c>
      <c r="AC47" s="390">
        <v>15953</v>
      </c>
      <c r="AD47" s="390">
        <v>22837</v>
      </c>
      <c r="AE47" s="390">
        <v>5661</v>
      </c>
      <c r="AF47" s="390">
        <v>-702</v>
      </c>
      <c r="AG47" s="370">
        <v>192159</v>
      </c>
      <c r="AH47" s="410">
        <f t="shared" si="17"/>
        <v>0.51476641739392903</v>
      </c>
      <c r="AI47" s="412">
        <f t="shared" si="18"/>
        <v>0.28709558230423765</v>
      </c>
      <c r="AK47" s="226" t="s">
        <v>348</v>
      </c>
      <c r="AL47" s="228" t="s">
        <v>43</v>
      </c>
      <c r="AM47" s="384">
        <f>取引基本表!AR44</f>
        <v>89115</v>
      </c>
      <c r="AN47" s="410">
        <f t="shared" si="6"/>
        <v>1</v>
      </c>
      <c r="AP47" s="226" t="s">
        <v>204</v>
      </c>
      <c r="AQ47" s="228" t="s">
        <v>43</v>
      </c>
      <c r="AR47" s="389">
        <f>取引基本表!AX44</f>
        <v>219295</v>
      </c>
      <c r="AS47" s="390">
        <f>取引基本表!AY44</f>
        <v>91490</v>
      </c>
      <c r="AT47" s="391">
        <f>ABS(取引基本表!BB44)</f>
        <v>118626</v>
      </c>
      <c r="AU47" s="392">
        <f t="shared" si="11"/>
        <v>-27136</v>
      </c>
      <c r="AV47" s="412">
        <v>0.41467476400433478</v>
      </c>
      <c r="AW47" s="410">
        <v>0.58532523599566522</v>
      </c>
    </row>
    <row r="48" spans="1:49" ht="13" x14ac:dyDescent="0.2">
      <c r="A48" s="56" t="s">
        <v>486</v>
      </c>
      <c r="K48" s="56" t="s">
        <v>486</v>
      </c>
      <c r="R48" s="56" t="s">
        <v>486</v>
      </c>
      <c r="Z48" s="56" t="s">
        <v>486</v>
      </c>
      <c r="AK48" s="56" t="s">
        <v>486</v>
      </c>
      <c r="AP48" s="56" t="s">
        <v>486</v>
      </c>
      <c r="AR48" s="231"/>
      <c r="AS48" s="231"/>
      <c r="AT48" s="231"/>
      <c r="AU48" s="231"/>
      <c r="AV48" s="230"/>
      <c r="AW48" s="230"/>
    </row>
    <row r="49" spans="43:49" x14ac:dyDescent="0.2">
      <c r="AQ49" s="48" t="s">
        <v>394</v>
      </c>
      <c r="AR49" s="231">
        <f>SUM(AR12:AR29)+AR45</f>
        <v>64626</v>
      </c>
      <c r="AS49" s="231">
        <f>SUM(AS12:AS29)+AS45</f>
        <v>59339</v>
      </c>
      <c r="AT49" s="231">
        <f>SUM(AT12:AT29)+AT45</f>
        <v>54991</v>
      </c>
      <c r="AU49" s="231">
        <f>SUM(AU12:AU29)+AU45</f>
        <v>4348</v>
      </c>
      <c r="AV49" s="230">
        <f>AT49/AR49</f>
        <v>0.85091139788939441</v>
      </c>
      <c r="AW49" s="230">
        <f>1-AV49</f>
        <v>0.14908860211060559</v>
      </c>
    </row>
    <row r="50" spans="43:49" x14ac:dyDescent="0.2">
      <c r="AQ50" s="48" t="s">
        <v>395</v>
      </c>
      <c r="AR50" s="231">
        <f>SUM(AR8:AR11)+SUM(AR30:AR44)+AR46</f>
        <v>154669</v>
      </c>
      <c r="AS50" s="231">
        <f>SUM(AS8:AS11)+SUM(AS30:AS44)+AS46</f>
        <v>32151</v>
      </c>
      <c r="AT50" s="231">
        <f>SUM(AT8:AT11)+SUM(AT30:AT44)+AT46</f>
        <v>63635</v>
      </c>
      <c r="AU50" s="231">
        <f>SUM(AU8:AU11)+SUM(AU30:AU44)+AU46</f>
        <v>-31484</v>
      </c>
      <c r="AV50" s="230">
        <f>AT50/AR50</f>
        <v>0.41142698278258732</v>
      </c>
      <c r="AW50" s="230">
        <f>1-AV50</f>
        <v>0.58857301721741262</v>
      </c>
    </row>
    <row r="51" spans="43:49" x14ac:dyDescent="0.2">
      <c r="AR51" s="232"/>
      <c r="AS51" s="232"/>
      <c r="AT51" s="232"/>
      <c r="AU51" s="232"/>
    </row>
    <row r="52" spans="43:49" x14ac:dyDescent="0.2">
      <c r="AR52" s="232" t="s">
        <v>396</v>
      </c>
    </row>
  </sheetData>
  <mergeCells count="1">
    <mergeCell ref="W5:X5"/>
  </mergeCells>
  <phoneticPr fontId="5"/>
  <pageMargins left="0.78740157480314965" right="0.59055118110236227" top="0.98425196850393704" bottom="0.98425196850393704" header="0.51181102362204722" footer="0.51181102362204722"/>
  <pageSetup paperSize="9" orientation="landscape" verticalDpi="2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3">
    <pageSetUpPr fitToPage="1"/>
  </sheetPr>
  <dimension ref="A1:BS53"/>
  <sheetViews>
    <sheetView zoomScaleNormal="100" workbookViewId="0">
      <pane xSplit="2" ySplit="4" topLeftCell="AK41"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90625" style="56" customWidth="1"/>
    <col min="2" max="2" width="21" style="56" customWidth="1"/>
    <col min="3" max="41" width="9.26953125" style="56" bestFit="1" customWidth="1"/>
    <col min="42" max="42" width="10" style="56" bestFit="1" customWidth="1"/>
    <col min="43" max="43" width="9.26953125" style="56" bestFit="1" customWidth="1"/>
    <col min="44" max="44" width="10" style="56" bestFit="1" customWidth="1"/>
    <col min="45" max="48" width="9.26953125" style="56" bestFit="1" customWidth="1"/>
    <col min="49" max="50" width="10" style="56" bestFit="1" customWidth="1"/>
    <col min="51" max="51" width="9.26953125" style="56" bestFit="1" customWidth="1"/>
    <col min="52" max="53" width="10" style="56" bestFit="1" customWidth="1"/>
    <col min="54" max="54" width="10.6328125" style="56" bestFit="1" customWidth="1"/>
    <col min="55" max="55" width="9.6328125" style="56" bestFit="1" customWidth="1"/>
    <col min="56" max="56" width="11.08984375" style="56" bestFit="1" customWidth="1"/>
    <col min="57" max="57" width="5.7265625" style="56" customWidth="1"/>
    <col min="58" max="58" width="7" style="56" customWidth="1"/>
    <col min="59" max="59" width="3.6328125" style="56" customWidth="1"/>
    <col min="60" max="60" width="19.453125" style="56" customWidth="1"/>
    <col min="61" max="62" width="9.90625" style="56" bestFit="1" customWidth="1"/>
    <col min="63" max="63" width="9.08984375" style="56" bestFit="1" customWidth="1"/>
    <col min="64" max="64" width="10" style="56" customWidth="1"/>
    <col min="65" max="65" width="3.90625" style="56" customWidth="1"/>
    <col min="66" max="66" width="3.7265625" style="56" customWidth="1"/>
    <col min="67" max="67" width="20.08984375" style="56" customWidth="1"/>
    <col min="68" max="68" width="9.36328125" style="56" bestFit="1" customWidth="1"/>
    <col min="69" max="69" width="9.90625" style="56" bestFit="1" customWidth="1"/>
    <col min="70" max="70" width="10.453125" style="56" bestFit="1" customWidth="1"/>
    <col min="71" max="71" width="3.90625" style="56" customWidth="1"/>
    <col min="72" max="256" width="9" style="56"/>
    <col min="257" max="257" width="3.90625" style="56" customWidth="1"/>
    <col min="258" max="258" width="21" style="56" customWidth="1"/>
    <col min="259" max="297" width="9.26953125" style="56" bestFit="1" customWidth="1"/>
    <col min="298" max="298" width="10" style="56" bestFit="1" customWidth="1"/>
    <col min="299" max="299" width="9.26953125" style="56" bestFit="1" customWidth="1"/>
    <col min="300" max="300" width="10" style="56" bestFit="1" customWidth="1"/>
    <col min="301" max="304" width="9.26953125" style="56" bestFit="1" customWidth="1"/>
    <col min="305" max="306" width="10" style="56" bestFit="1" customWidth="1"/>
    <col min="307" max="307" width="9.26953125" style="56" bestFit="1" customWidth="1"/>
    <col min="308" max="309" width="10" style="56" bestFit="1" customWidth="1"/>
    <col min="310" max="310" width="10.6328125" style="56" bestFit="1" customWidth="1"/>
    <col min="311" max="311" width="9.6328125" style="56" bestFit="1" customWidth="1"/>
    <col min="312" max="312" width="11.08984375" style="56" bestFit="1" customWidth="1"/>
    <col min="313" max="313" width="5.7265625" style="56" customWidth="1"/>
    <col min="314" max="314" width="7" style="56" customWidth="1"/>
    <col min="315" max="315" width="3.6328125" style="56" customWidth="1"/>
    <col min="316" max="316" width="19.453125" style="56" customWidth="1"/>
    <col min="317" max="318" width="9.90625" style="56" bestFit="1" customWidth="1"/>
    <col min="319" max="319" width="9.08984375" style="56" bestFit="1" customWidth="1"/>
    <col min="320" max="320" width="10" style="56" customWidth="1"/>
    <col min="321" max="321" width="3.90625" style="56" customWidth="1"/>
    <col min="322" max="322" width="3.7265625" style="56" customWidth="1"/>
    <col min="323" max="323" width="20.08984375" style="56" customWidth="1"/>
    <col min="324" max="324" width="9.36328125" style="56" bestFit="1" customWidth="1"/>
    <col min="325" max="325" width="9.90625" style="56" bestFit="1" customWidth="1"/>
    <col min="326" max="326" width="10.453125" style="56" bestFit="1" customWidth="1"/>
    <col min="327" max="327" width="3.90625" style="56" customWidth="1"/>
    <col min="328" max="512" width="9" style="56"/>
    <col min="513" max="513" width="3.90625" style="56" customWidth="1"/>
    <col min="514" max="514" width="21" style="56" customWidth="1"/>
    <col min="515" max="553" width="9.26953125" style="56" bestFit="1" customWidth="1"/>
    <col min="554" max="554" width="10" style="56" bestFit="1" customWidth="1"/>
    <col min="555" max="555" width="9.26953125" style="56" bestFit="1" customWidth="1"/>
    <col min="556" max="556" width="10" style="56" bestFit="1" customWidth="1"/>
    <col min="557" max="560" width="9.26953125" style="56" bestFit="1" customWidth="1"/>
    <col min="561" max="562" width="10" style="56" bestFit="1" customWidth="1"/>
    <col min="563" max="563" width="9.26953125" style="56" bestFit="1" customWidth="1"/>
    <col min="564" max="565" width="10" style="56" bestFit="1" customWidth="1"/>
    <col min="566" max="566" width="10.6328125" style="56" bestFit="1" customWidth="1"/>
    <col min="567" max="567" width="9.6328125" style="56" bestFit="1" customWidth="1"/>
    <col min="568" max="568" width="11.08984375" style="56" bestFit="1" customWidth="1"/>
    <col min="569" max="569" width="5.7265625" style="56" customWidth="1"/>
    <col min="570" max="570" width="7" style="56" customWidth="1"/>
    <col min="571" max="571" width="3.6328125" style="56" customWidth="1"/>
    <col min="572" max="572" width="19.453125" style="56" customWidth="1"/>
    <col min="573" max="574" width="9.90625" style="56" bestFit="1" customWidth="1"/>
    <col min="575" max="575" width="9.08984375" style="56" bestFit="1" customWidth="1"/>
    <col min="576" max="576" width="10" style="56" customWidth="1"/>
    <col min="577" max="577" width="3.90625" style="56" customWidth="1"/>
    <col min="578" max="578" width="3.7265625" style="56" customWidth="1"/>
    <col min="579" max="579" width="20.08984375" style="56" customWidth="1"/>
    <col min="580" max="580" width="9.36328125" style="56" bestFit="1" customWidth="1"/>
    <col min="581" max="581" width="9.90625" style="56" bestFit="1" customWidth="1"/>
    <col min="582" max="582" width="10.453125" style="56" bestFit="1" customWidth="1"/>
    <col min="583" max="583" width="3.90625" style="56" customWidth="1"/>
    <col min="584" max="768" width="9" style="56"/>
    <col min="769" max="769" width="3.90625" style="56" customWidth="1"/>
    <col min="770" max="770" width="21" style="56" customWidth="1"/>
    <col min="771" max="809" width="9.26953125" style="56" bestFit="1" customWidth="1"/>
    <col min="810" max="810" width="10" style="56" bestFit="1" customWidth="1"/>
    <col min="811" max="811" width="9.26953125" style="56" bestFit="1" customWidth="1"/>
    <col min="812" max="812" width="10" style="56" bestFit="1" customWidth="1"/>
    <col min="813" max="816" width="9.26953125" style="56" bestFit="1" customWidth="1"/>
    <col min="817" max="818" width="10" style="56" bestFit="1" customWidth="1"/>
    <col min="819" max="819" width="9.26953125" style="56" bestFit="1" customWidth="1"/>
    <col min="820" max="821" width="10" style="56" bestFit="1" customWidth="1"/>
    <col min="822" max="822" width="10.6328125" style="56" bestFit="1" customWidth="1"/>
    <col min="823" max="823" width="9.6328125" style="56" bestFit="1" customWidth="1"/>
    <col min="824" max="824" width="11.08984375" style="56" bestFit="1" customWidth="1"/>
    <col min="825" max="825" width="5.7265625" style="56" customWidth="1"/>
    <col min="826" max="826" width="7" style="56" customWidth="1"/>
    <col min="827" max="827" width="3.6328125" style="56" customWidth="1"/>
    <col min="828" max="828" width="19.453125" style="56" customWidth="1"/>
    <col min="829" max="830" width="9.90625" style="56" bestFit="1" customWidth="1"/>
    <col min="831" max="831" width="9.08984375" style="56" bestFit="1" customWidth="1"/>
    <col min="832" max="832" width="10" style="56" customWidth="1"/>
    <col min="833" max="833" width="3.90625" style="56" customWidth="1"/>
    <col min="834" max="834" width="3.7265625" style="56" customWidth="1"/>
    <col min="835" max="835" width="20.08984375" style="56" customWidth="1"/>
    <col min="836" max="836" width="9.36328125" style="56" bestFit="1" customWidth="1"/>
    <col min="837" max="837" width="9.90625" style="56" bestFit="1" customWidth="1"/>
    <col min="838" max="838" width="10.453125" style="56" bestFit="1" customWidth="1"/>
    <col min="839" max="839" width="3.90625" style="56" customWidth="1"/>
    <col min="840" max="1024" width="9" style="56"/>
    <col min="1025" max="1025" width="3.90625" style="56" customWidth="1"/>
    <col min="1026" max="1026" width="21" style="56" customWidth="1"/>
    <col min="1027" max="1065" width="9.26953125" style="56" bestFit="1" customWidth="1"/>
    <col min="1066" max="1066" width="10" style="56" bestFit="1" customWidth="1"/>
    <col min="1067" max="1067" width="9.26953125" style="56" bestFit="1" customWidth="1"/>
    <col min="1068" max="1068" width="10" style="56" bestFit="1" customWidth="1"/>
    <col min="1069" max="1072" width="9.26953125" style="56" bestFit="1" customWidth="1"/>
    <col min="1073" max="1074" width="10" style="56" bestFit="1" customWidth="1"/>
    <col min="1075" max="1075" width="9.26953125" style="56" bestFit="1" customWidth="1"/>
    <col min="1076" max="1077" width="10" style="56" bestFit="1" customWidth="1"/>
    <col min="1078" max="1078" width="10.6328125" style="56" bestFit="1" customWidth="1"/>
    <col min="1079" max="1079" width="9.6328125" style="56" bestFit="1" customWidth="1"/>
    <col min="1080" max="1080" width="11.08984375" style="56" bestFit="1" customWidth="1"/>
    <col min="1081" max="1081" width="5.7265625" style="56" customWidth="1"/>
    <col min="1082" max="1082" width="7" style="56" customWidth="1"/>
    <col min="1083" max="1083" width="3.6328125" style="56" customWidth="1"/>
    <col min="1084" max="1084" width="19.453125" style="56" customWidth="1"/>
    <col min="1085" max="1086" width="9.90625" style="56" bestFit="1" customWidth="1"/>
    <col min="1087" max="1087" width="9.08984375" style="56" bestFit="1" customWidth="1"/>
    <col min="1088" max="1088" width="10" style="56" customWidth="1"/>
    <col min="1089" max="1089" width="3.90625" style="56" customWidth="1"/>
    <col min="1090" max="1090" width="3.7265625" style="56" customWidth="1"/>
    <col min="1091" max="1091" width="20.08984375" style="56" customWidth="1"/>
    <col min="1092" max="1092" width="9.36328125" style="56" bestFit="1" customWidth="1"/>
    <col min="1093" max="1093" width="9.90625" style="56" bestFit="1" customWidth="1"/>
    <col min="1094" max="1094" width="10.453125" style="56" bestFit="1" customWidth="1"/>
    <col min="1095" max="1095" width="3.90625" style="56" customWidth="1"/>
    <col min="1096" max="1280" width="9" style="56"/>
    <col min="1281" max="1281" width="3.90625" style="56" customWidth="1"/>
    <col min="1282" max="1282" width="21" style="56" customWidth="1"/>
    <col min="1283" max="1321" width="9.26953125" style="56" bestFit="1" customWidth="1"/>
    <col min="1322" max="1322" width="10" style="56" bestFit="1" customWidth="1"/>
    <col min="1323" max="1323" width="9.26953125" style="56" bestFit="1" customWidth="1"/>
    <col min="1324" max="1324" width="10" style="56" bestFit="1" customWidth="1"/>
    <col min="1325" max="1328" width="9.26953125" style="56" bestFit="1" customWidth="1"/>
    <col min="1329" max="1330" width="10" style="56" bestFit="1" customWidth="1"/>
    <col min="1331" max="1331" width="9.26953125" style="56" bestFit="1" customWidth="1"/>
    <col min="1332" max="1333" width="10" style="56" bestFit="1" customWidth="1"/>
    <col min="1334" max="1334" width="10.6328125" style="56" bestFit="1" customWidth="1"/>
    <col min="1335" max="1335" width="9.6328125" style="56" bestFit="1" customWidth="1"/>
    <col min="1336" max="1336" width="11.08984375" style="56" bestFit="1" customWidth="1"/>
    <col min="1337" max="1337" width="5.7265625" style="56" customWidth="1"/>
    <col min="1338" max="1338" width="7" style="56" customWidth="1"/>
    <col min="1339" max="1339" width="3.6328125" style="56" customWidth="1"/>
    <col min="1340" max="1340" width="19.453125" style="56" customWidth="1"/>
    <col min="1341" max="1342" width="9.90625" style="56" bestFit="1" customWidth="1"/>
    <col min="1343" max="1343" width="9.08984375" style="56" bestFit="1" customWidth="1"/>
    <col min="1344" max="1344" width="10" style="56" customWidth="1"/>
    <col min="1345" max="1345" width="3.90625" style="56" customWidth="1"/>
    <col min="1346" max="1346" width="3.7265625" style="56" customWidth="1"/>
    <col min="1347" max="1347" width="20.08984375" style="56" customWidth="1"/>
    <col min="1348" max="1348" width="9.36328125" style="56" bestFit="1" customWidth="1"/>
    <col min="1349" max="1349" width="9.90625" style="56" bestFit="1" customWidth="1"/>
    <col min="1350" max="1350" width="10.453125" style="56" bestFit="1" customWidth="1"/>
    <col min="1351" max="1351" width="3.90625" style="56" customWidth="1"/>
    <col min="1352" max="1536" width="9" style="56"/>
    <col min="1537" max="1537" width="3.90625" style="56" customWidth="1"/>
    <col min="1538" max="1538" width="21" style="56" customWidth="1"/>
    <col min="1539" max="1577" width="9.26953125" style="56" bestFit="1" customWidth="1"/>
    <col min="1578" max="1578" width="10" style="56" bestFit="1" customWidth="1"/>
    <col min="1579" max="1579" width="9.26953125" style="56" bestFit="1" customWidth="1"/>
    <col min="1580" max="1580" width="10" style="56" bestFit="1" customWidth="1"/>
    <col min="1581" max="1584" width="9.26953125" style="56" bestFit="1" customWidth="1"/>
    <col min="1585" max="1586" width="10" style="56" bestFit="1" customWidth="1"/>
    <col min="1587" max="1587" width="9.26953125" style="56" bestFit="1" customWidth="1"/>
    <col min="1588" max="1589" width="10" style="56" bestFit="1" customWidth="1"/>
    <col min="1590" max="1590" width="10.6328125" style="56" bestFit="1" customWidth="1"/>
    <col min="1591" max="1591" width="9.6328125" style="56" bestFit="1" customWidth="1"/>
    <col min="1592" max="1592" width="11.08984375" style="56" bestFit="1" customWidth="1"/>
    <col min="1593" max="1593" width="5.7265625" style="56" customWidth="1"/>
    <col min="1594" max="1594" width="7" style="56" customWidth="1"/>
    <col min="1595" max="1595" width="3.6328125" style="56" customWidth="1"/>
    <col min="1596" max="1596" width="19.453125" style="56" customWidth="1"/>
    <col min="1597" max="1598" width="9.90625" style="56" bestFit="1" customWidth="1"/>
    <col min="1599" max="1599" width="9.08984375" style="56" bestFit="1" customWidth="1"/>
    <col min="1600" max="1600" width="10" style="56" customWidth="1"/>
    <col min="1601" max="1601" width="3.90625" style="56" customWidth="1"/>
    <col min="1602" max="1602" width="3.7265625" style="56" customWidth="1"/>
    <col min="1603" max="1603" width="20.08984375" style="56" customWidth="1"/>
    <col min="1604" max="1604" width="9.36328125" style="56" bestFit="1" customWidth="1"/>
    <col min="1605" max="1605" width="9.90625" style="56" bestFit="1" customWidth="1"/>
    <col min="1606" max="1606" width="10.453125" style="56" bestFit="1" customWidth="1"/>
    <col min="1607" max="1607" width="3.90625" style="56" customWidth="1"/>
    <col min="1608" max="1792" width="9" style="56"/>
    <col min="1793" max="1793" width="3.90625" style="56" customWidth="1"/>
    <col min="1794" max="1794" width="21" style="56" customWidth="1"/>
    <col min="1795" max="1833" width="9.26953125" style="56" bestFit="1" customWidth="1"/>
    <col min="1834" max="1834" width="10" style="56" bestFit="1" customWidth="1"/>
    <col min="1835" max="1835" width="9.26953125" style="56" bestFit="1" customWidth="1"/>
    <col min="1836" max="1836" width="10" style="56" bestFit="1" customWidth="1"/>
    <col min="1837" max="1840" width="9.26953125" style="56" bestFit="1" customWidth="1"/>
    <col min="1841" max="1842" width="10" style="56" bestFit="1" customWidth="1"/>
    <col min="1843" max="1843" width="9.26953125" style="56" bestFit="1" customWidth="1"/>
    <col min="1844" max="1845" width="10" style="56" bestFit="1" customWidth="1"/>
    <col min="1846" max="1846" width="10.6328125" style="56" bestFit="1" customWidth="1"/>
    <col min="1847" max="1847" width="9.6328125" style="56" bestFit="1" customWidth="1"/>
    <col min="1848" max="1848" width="11.08984375" style="56" bestFit="1" customWidth="1"/>
    <col min="1849" max="1849" width="5.7265625" style="56" customWidth="1"/>
    <col min="1850" max="1850" width="7" style="56" customWidth="1"/>
    <col min="1851" max="1851" width="3.6328125" style="56" customWidth="1"/>
    <col min="1852" max="1852" width="19.453125" style="56" customWidth="1"/>
    <col min="1853" max="1854" width="9.90625" style="56" bestFit="1" customWidth="1"/>
    <col min="1855" max="1855" width="9.08984375" style="56" bestFit="1" customWidth="1"/>
    <col min="1856" max="1856" width="10" style="56" customWidth="1"/>
    <col min="1857" max="1857" width="3.90625" style="56" customWidth="1"/>
    <col min="1858" max="1858" width="3.7265625" style="56" customWidth="1"/>
    <col min="1859" max="1859" width="20.08984375" style="56" customWidth="1"/>
    <col min="1860" max="1860" width="9.36328125" style="56" bestFit="1" customWidth="1"/>
    <col min="1861" max="1861" width="9.90625" style="56" bestFit="1" customWidth="1"/>
    <col min="1862" max="1862" width="10.453125" style="56" bestFit="1" customWidth="1"/>
    <col min="1863" max="1863" width="3.90625" style="56" customWidth="1"/>
    <col min="1864" max="2048" width="9" style="56"/>
    <col min="2049" max="2049" width="3.90625" style="56" customWidth="1"/>
    <col min="2050" max="2050" width="21" style="56" customWidth="1"/>
    <col min="2051" max="2089" width="9.26953125" style="56" bestFit="1" customWidth="1"/>
    <col min="2090" max="2090" width="10" style="56" bestFit="1" customWidth="1"/>
    <col min="2091" max="2091" width="9.26953125" style="56" bestFit="1" customWidth="1"/>
    <col min="2092" max="2092" width="10" style="56" bestFit="1" customWidth="1"/>
    <col min="2093" max="2096" width="9.26953125" style="56" bestFit="1" customWidth="1"/>
    <col min="2097" max="2098" width="10" style="56" bestFit="1" customWidth="1"/>
    <col min="2099" max="2099" width="9.26953125" style="56" bestFit="1" customWidth="1"/>
    <col min="2100" max="2101" width="10" style="56" bestFit="1" customWidth="1"/>
    <col min="2102" max="2102" width="10.6328125" style="56" bestFit="1" customWidth="1"/>
    <col min="2103" max="2103" width="9.6328125" style="56" bestFit="1" customWidth="1"/>
    <col min="2104" max="2104" width="11.08984375" style="56" bestFit="1" customWidth="1"/>
    <col min="2105" max="2105" width="5.7265625" style="56" customWidth="1"/>
    <col min="2106" max="2106" width="7" style="56" customWidth="1"/>
    <col min="2107" max="2107" width="3.6328125" style="56" customWidth="1"/>
    <col min="2108" max="2108" width="19.453125" style="56" customWidth="1"/>
    <col min="2109" max="2110" width="9.90625" style="56" bestFit="1" customWidth="1"/>
    <col min="2111" max="2111" width="9.08984375" style="56" bestFit="1" customWidth="1"/>
    <col min="2112" max="2112" width="10" style="56" customWidth="1"/>
    <col min="2113" max="2113" width="3.90625" style="56" customWidth="1"/>
    <col min="2114" max="2114" width="3.7265625" style="56" customWidth="1"/>
    <col min="2115" max="2115" width="20.08984375" style="56" customWidth="1"/>
    <col min="2116" max="2116" width="9.36328125" style="56" bestFit="1" customWidth="1"/>
    <col min="2117" max="2117" width="9.90625" style="56" bestFit="1" customWidth="1"/>
    <col min="2118" max="2118" width="10.453125" style="56" bestFit="1" customWidth="1"/>
    <col min="2119" max="2119" width="3.90625" style="56" customWidth="1"/>
    <col min="2120" max="2304" width="9" style="56"/>
    <col min="2305" max="2305" width="3.90625" style="56" customWidth="1"/>
    <col min="2306" max="2306" width="21" style="56" customWidth="1"/>
    <col min="2307" max="2345" width="9.26953125" style="56" bestFit="1" customWidth="1"/>
    <col min="2346" max="2346" width="10" style="56" bestFit="1" customWidth="1"/>
    <col min="2347" max="2347" width="9.26953125" style="56" bestFit="1" customWidth="1"/>
    <col min="2348" max="2348" width="10" style="56" bestFit="1" customWidth="1"/>
    <col min="2349" max="2352" width="9.26953125" style="56" bestFit="1" customWidth="1"/>
    <col min="2353" max="2354" width="10" style="56" bestFit="1" customWidth="1"/>
    <col min="2355" max="2355" width="9.26953125" style="56" bestFit="1" customWidth="1"/>
    <col min="2356" max="2357" width="10" style="56" bestFit="1" customWidth="1"/>
    <col min="2358" max="2358" width="10.6328125" style="56" bestFit="1" customWidth="1"/>
    <col min="2359" max="2359" width="9.6328125" style="56" bestFit="1" customWidth="1"/>
    <col min="2360" max="2360" width="11.08984375" style="56" bestFit="1" customWidth="1"/>
    <col min="2361" max="2361" width="5.7265625" style="56" customWidth="1"/>
    <col min="2362" max="2362" width="7" style="56" customWidth="1"/>
    <col min="2363" max="2363" width="3.6328125" style="56" customWidth="1"/>
    <col min="2364" max="2364" width="19.453125" style="56" customWidth="1"/>
    <col min="2365" max="2366" width="9.90625" style="56" bestFit="1" customWidth="1"/>
    <col min="2367" max="2367" width="9.08984375" style="56" bestFit="1" customWidth="1"/>
    <col min="2368" max="2368" width="10" style="56" customWidth="1"/>
    <col min="2369" max="2369" width="3.90625" style="56" customWidth="1"/>
    <col min="2370" max="2370" width="3.7265625" style="56" customWidth="1"/>
    <col min="2371" max="2371" width="20.08984375" style="56" customWidth="1"/>
    <col min="2372" max="2372" width="9.36328125" style="56" bestFit="1" customWidth="1"/>
    <col min="2373" max="2373" width="9.90625" style="56" bestFit="1" customWidth="1"/>
    <col min="2374" max="2374" width="10.453125" style="56" bestFit="1" customWidth="1"/>
    <col min="2375" max="2375" width="3.90625" style="56" customWidth="1"/>
    <col min="2376" max="2560" width="9" style="56"/>
    <col min="2561" max="2561" width="3.90625" style="56" customWidth="1"/>
    <col min="2562" max="2562" width="21" style="56" customWidth="1"/>
    <col min="2563" max="2601" width="9.26953125" style="56" bestFit="1" customWidth="1"/>
    <col min="2602" max="2602" width="10" style="56" bestFit="1" customWidth="1"/>
    <col min="2603" max="2603" width="9.26953125" style="56" bestFit="1" customWidth="1"/>
    <col min="2604" max="2604" width="10" style="56" bestFit="1" customWidth="1"/>
    <col min="2605" max="2608" width="9.26953125" style="56" bestFit="1" customWidth="1"/>
    <col min="2609" max="2610" width="10" style="56" bestFit="1" customWidth="1"/>
    <col min="2611" max="2611" width="9.26953125" style="56" bestFit="1" customWidth="1"/>
    <col min="2612" max="2613" width="10" style="56" bestFit="1" customWidth="1"/>
    <col min="2614" max="2614" width="10.6328125" style="56" bestFit="1" customWidth="1"/>
    <col min="2615" max="2615" width="9.6328125" style="56" bestFit="1" customWidth="1"/>
    <col min="2616" max="2616" width="11.08984375" style="56" bestFit="1" customWidth="1"/>
    <col min="2617" max="2617" width="5.7265625" style="56" customWidth="1"/>
    <col min="2618" max="2618" width="7" style="56" customWidth="1"/>
    <col min="2619" max="2619" width="3.6328125" style="56" customWidth="1"/>
    <col min="2620" max="2620" width="19.453125" style="56" customWidth="1"/>
    <col min="2621" max="2622" width="9.90625" style="56" bestFit="1" customWidth="1"/>
    <col min="2623" max="2623" width="9.08984375" style="56" bestFit="1" customWidth="1"/>
    <col min="2624" max="2624" width="10" style="56" customWidth="1"/>
    <col min="2625" max="2625" width="3.90625" style="56" customWidth="1"/>
    <col min="2626" max="2626" width="3.7265625" style="56" customWidth="1"/>
    <col min="2627" max="2627" width="20.08984375" style="56" customWidth="1"/>
    <col min="2628" max="2628" width="9.36328125" style="56" bestFit="1" customWidth="1"/>
    <col min="2629" max="2629" width="9.90625" style="56" bestFit="1" customWidth="1"/>
    <col min="2630" max="2630" width="10.453125" style="56" bestFit="1" customWidth="1"/>
    <col min="2631" max="2631" width="3.90625" style="56" customWidth="1"/>
    <col min="2632" max="2816" width="9" style="56"/>
    <col min="2817" max="2817" width="3.90625" style="56" customWidth="1"/>
    <col min="2818" max="2818" width="21" style="56" customWidth="1"/>
    <col min="2819" max="2857" width="9.26953125" style="56" bestFit="1" customWidth="1"/>
    <col min="2858" max="2858" width="10" style="56" bestFit="1" customWidth="1"/>
    <col min="2859" max="2859" width="9.26953125" style="56" bestFit="1" customWidth="1"/>
    <col min="2860" max="2860" width="10" style="56" bestFit="1" customWidth="1"/>
    <col min="2861" max="2864" width="9.26953125" style="56" bestFit="1" customWidth="1"/>
    <col min="2865" max="2866" width="10" style="56" bestFit="1" customWidth="1"/>
    <col min="2867" max="2867" width="9.26953125" style="56" bestFit="1" customWidth="1"/>
    <col min="2868" max="2869" width="10" style="56" bestFit="1" customWidth="1"/>
    <col min="2870" max="2870" width="10.6328125" style="56" bestFit="1" customWidth="1"/>
    <col min="2871" max="2871" width="9.6328125" style="56" bestFit="1" customWidth="1"/>
    <col min="2872" max="2872" width="11.08984375" style="56" bestFit="1" customWidth="1"/>
    <col min="2873" max="2873" width="5.7265625" style="56" customWidth="1"/>
    <col min="2874" max="2874" width="7" style="56" customWidth="1"/>
    <col min="2875" max="2875" width="3.6328125" style="56" customWidth="1"/>
    <col min="2876" max="2876" width="19.453125" style="56" customWidth="1"/>
    <col min="2877" max="2878" width="9.90625" style="56" bestFit="1" customWidth="1"/>
    <col min="2879" max="2879" width="9.08984375" style="56" bestFit="1" customWidth="1"/>
    <col min="2880" max="2880" width="10" style="56" customWidth="1"/>
    <col min="2881" max="2881" width="3.90625" style="56" customWidth="1"/>
    <col min="2882" max="2882" width="3.7265625" style="56" customWidth="1"/>
    <col min="2883" max="2883" width="20.08984375" style="56" customWidth="1"/>
    <col min="2884" max="2884" width="9.36328125" style="56" bestFit="1" customWidth="1"/>
    <col min="2885" max="2885" width="9.90625" style="56" bestFit="1" customWidth="1"/>
    <col min="2886" max="2886" width="10.453125" style="56" bestFit="1" customWidth="1"/>
    <col min="2887" max="2887" width="3.90625" style="56" customWidth="1"/>
    <col min="2888" max="3072" width="9" style="56"/>
    <col min="3073" max="3073" width="3.90625" style="56" customWidth="1"/>
    <col min="3074" max="3074" width="21" style="56" customWidth="1"/>
    <col min="3075" max="3113" width="9.26953125" style="56" bestFit="1" customWidth="1"/>
    <col min="3114" max="3114" width="10" style="56" bestFit="1" customWidth="1"/>
    <col min="3115" max="3115" width="9.26953125" style="56" bestFit="1" customWidth="1"/>
    <col min="3116" max="3116" width="10" style="56" bestFit="1" customWidth="1"/>
    <col min="3117" max="3120" width="9.26953125" style="56" bestFit="1" customWidth="1"/>
    <col min="3121" max="3122" width="10" style="56" bestFit="1" customWidth="1"/>
    <col min="3123" max="3123" width="9.26953125" style="56" bestFit="1" customWidth="1"/>
    <col min="3124" max="3125" width="10" style="56" bestFit="1" customWidth="1"/>
    <col min="3126" max="3126" width="10.6328125" style="56" bestFit="1" customWidth="1"/>
    <col min="3127" max="3127" width="9.6328125" style="56" bestFit="1" customWidth="1"/>
    <col min="3128" max="3128" width="11.08984375" style="56" bestFit="1" customWidth="1"/>
    <col min="3129" max="3129" width="5.7265625" style="56" customWidth="1"/>
    <col min="3130" max="3130" width="7" style="56" customWidth="1"/>
    <col min="3131" max="3131" width="3.6328125" style="56" customWidth="1"/>
    <col min="3132" max="3132" width="19.453125" style="56" customWidth="1"/>
    <col min="3133" max="3134" width="9.90625" style="56" bestFit="1" customWidth="1"/>
    <col min="3135" max="3135" width="9.08984375" style="56" bestFit="1" customWidth="1"/>
    <col min="3136" max="3136" width="10" style="56" customWidth="1"/>
    <col min="3137" max="3137" width="3.90625" style="56" customWidth="1"/>
    <col min="3138" max="3138" width="3.7265625" style="56" customWidth="1"/>
    <col min="3139" max="3139" width="20.08984375" style="56" customWidth="1"/>
    <col min="3140" max="3140" width="9.36328125" style="56" bestFit="1" customWidth="1"/>
    <col min="3141" max="3141" width="9.90625" style="56" bestFit="1" customWidth="1"/>
    <col min="3142" max="3142" width="10.453125" style="56" bestFit="1" customWidth="1"/>
    <col min="3143" max="3143" width="3.90625" style="56" customWidth="1"/>
    <col min="3144" max="3328" width="9" style="56"/>
    <col min="3329" max="3329" width="3.90625" style="56" customWidth="1"/>
    <col min="3330" max="3330" width="21" style="56" customWidth="1"/>
    <col min="3331" max="3369" width="9.26953125" style="56" bestFit="1" customWidth="1"/>
    <col min="3370" max="3370" width="10" style="56" bestFit="1" customWidth="1"/>
    <col min="3371" max="3371" width="9.26953125" style="56" bestFit="1" customWidth="1"/>
    <col min="3372" max="3372" width="10" style="56" bestFit="1" customWidth="1"/>
    <col min="3373" max="3376" width="9.26953125" style="56" bestFit="1" customWidth="1"/>
    <col min="3377" max="3378" width="10" style="56" bestFit="1" customWidth="1"/>
    <col min="3379" max="3379" width="9.26953125" style="56" bestFit="1" customWidth="1"/>
    <col min="3380" max="3381" width="10" style="56" bestFit="1" customWidth="1"/>
    <col min="3382" max="3382" width="10.6328125" style="56" bestFit="1" customWidth="1"/>
    <col min="3383" max="3383" width="9.6328125" style="56" bestFit="1" customWidth="1"/>
    <col min="3384" max="3384" width="11.08984375" style="56" bestFit="1" customWidth="1"/>
    <col min="3385" max="3385" width="5.7265625" style="56" customWidth="1"/>
    <col min="3386" max="3386" width="7" style="56" customWidth="1"/>
    <col min="3387" max="3387" width="3.6328125" style="56" customWidth="1"/>
    <col min="3388" max="3388" width="19.453125" style="56" customWidth="1"/>
    <col min="3389" max="3390" width="9.90625" style="56" bestFit="1" customWidth="1"/>
    <col min="3391" max="3391" width="9.08984375" style="56" bestFit="1" customWidth="1"/>
    <col min="3392" max="3392" width="10" style="56" customWidth="1"/>
    <col min="3393" max="3393" width="3.90625" style="56" customWidth="1"/>
    <col min="3394" max="3394" width="3.7265625" style="56" customWidth="1"/>
    <col min="3395" max="3395" width="20.08984375" style="56" customWidth="1"/>
    <col min="3396" max="3396" width="9.36328125" style="56" bestFit="1" customWidth="1"/>
    <col min="3397" max="3397" width="9.90625" style="56" bestFit="1" customWidth="1"/>
    <col min="3398" max="3398" width="10.453125" style="56" bestFit="1" customWidth="1"/>
    <col min="3399" max="3399" width="3.90625" style="56" customWidth="1"/>
    <col min="3400" max="3584" width="9" style="56"/>
    <col min="3585" max="3585" width="3.90625" style="56" customWidth="1"/>
    <col min="3586" max="3586" width="21" style="56" customWidth="1"/>
    <col min="3587" max="3625" width="9.26953125" style="56" bestFit="1" customWidth="1"/>
    <col min="3626" max="3626" width="10" style="56" bestFit="1" customWidth="1"/>
    <col min="3627" max="3627" width="9.26953125" style="56" bestFit="1" customWidth="1"/>
    <col min="3628" max="3628" width="10" style="56" bestFit="1" customWidth="1"/>
    <col min="3629" max="3632" width="9.26953125" style="56" bestFit="1" customWidth="1"/>
    <col min="3633" max="3634" width="10" style="56" bestFit="1" customWidth="1"/>
    <col min="3635" max="3635" width="9.26953125" style="56" bestFit="1" customWidth="1"/>
    <col min="3636" max="3637" width="10" style="56" bestFit="1" customWidth="1"/>
    <col min="3638" max="3638" width="10.6328125" style="56" bestFit="1" customWidth="1"/>
    <col min="3639" max="3639" width="9.6328125" style="56" bestFit="1" customWidth="1"/>
    <col min="3640" max="3640" width="11.08984375" style="56" bestFit="1" customWidth="1"/>
    <col min="3641" max="3641" width="5.7265625" style="56" customWidth="1"/>
    <col min="3642" max="3642" width="7" style="56" customWidth="1"/>
    <col min="3643" max="3643" width="3.6328125" style="56" customWidth="1"/>
    <col min="3644" max="3644" width="19.453125" style="56" customWidth="1"/>
    <col min="3645" max="3646" width="9.90625" style="56" bestFit="1" customWidth="1"/>
    <col min="3647" max="3647" width="9.08984375" style="56" bestFit="1" customWidth="1"/>
    <col min="3648" max="3648" width="10" style="56" customWidth="1"/>
    <col min="3649" max="3649" width="3.90625" style="56" customWidth="1"/>
    <col min="3650" max="3650" width="3.7265625" style="56" customWidth="1"/>
    <col min="3651" max="3651" width="20.08984375" style="56" customWidth="1"/>
    <col min="3652" max="3652" width="9.36328125" style="56" bestFit="1" customWidth="1"/>
    <col min="3653" max="3653" width="9.90625" style="56" bestFit="1" customWidth="1"/>
    <col min="3654" max="3654" width="10.453125" style="56" bestFit="1" customWidth="1"/>
    <col min="3655" max="3655" width="3.90625" style="56" customWidth="1"/>
    <col min="3656" max="3840" width="9" style="56"/>
    <col min="3841" max="3841" width="3.90625" style="56" customWidth="1"/>
    <col min="3842" max="3842" width="21" style="56" customWidth="1"/>
    <col min="3843" max="3881" width="9.26953125" style="56" bestFit="1" customWidth="1"/>
    <col min="3882" max="3882" width="10" style="56" bestFit="1" customWidth="1"/>
    <col min="3883" max="3883" width="9.26953125" style="56" bestFit="1" customWidth="1"/>
    <col min="3884" max="3884" width="10" style="56" bestFit="1" customWidth="1"/>
    <col min="3885" max="3888" width="9.26953125" style="56" bestFit="1" customWidth="1"/>
    <col min="3889" max="3890" width="10" style="56" bestFit="1" customWidth="1"/>
    <col min="3891" max="3891" width="9.26953125" style="56" bestFit="1" customWidth="1"/>
    <col min="3892" max="3893" width="10" style="56" bestFit="1" customWidth="1"/>
    <col min="3894" max="3894" width="10.6328125" style="56" bestFit="1" customWidth="1"/>
    <col min="3895" max="3895" width="9.6328125" style="56" bestFit="1" customWidth="1"/>
    <col min="3896" max="3896" width="11.08984375" style="56" bestFit="1" customWidth="1"/>
    <col min="3897" max="3897" width="5.7265625" style="56" customWidth="1"/>
    <col min="3898" max="3898" width="7" style="56" customWidth="1"/>
    <col min="3899" max="3899" width="3.6328125" style="56" customWidth="1"/>
    <col min="3900" max="3900" width="19.453125" style="56" customWidth="1"/>
    <col min="3901" max="3902" width="9.90625" style="56" bestFit="1" customWidth="1"/>
    <col min="3903" max="3903" width="9.08984375" style="56" bestFit="1" customWidth="1"/>
    <col min="3904" max="3904" width="10" style="56" customWidth="1"/>
    <col min="3905" max="3905" width="3.90625" style="56" customWidth="1"/>
    <col min="3906" max="3906" width="3.7265625" style="56" customWidth="1"/>
    <col min="3907" max="3907" width="20.08984375" style="56" customWidth="1"/>
    <col min="3908" max="3908" width="9.36328125" style="56" bestFit="1" customWidth="1"/>
    <col min="3909" max="3909" width="9.90625" style="56" bestFit="1" customWidth="1"/>
    <col min="3910" max="3910" width="10.453125" style="56" bestFit="1" customWidth="1"/>
    <col min="3911" max="3911" width="3.90625" style="56" customWidth="1"/>
    <col min="3912" max="4096" width="9" style="56"/>
    <col min="4097" max="4097" width="3.90625" style="56" customWidth="1"/>
    <col min="4098" max="4098" width="21" style="56" customWidth="1"/>
    <col min="4099" max="4137" width="9.26953125" style="56" bestFit="1" customWidth="1"/>
    <col min="4138" max="4138" width="10" style="56" bestFit="1" customWidth="1"/>
    <col min="4139" max="4139" width="9.26953125" style="56" bestFit="1" customWidth="1"/>
    <col min="4140" max="4140" width="10" style="56" bestFit="1" customWidth="1"/>
    <col min="4141" max="4144" width="9.26953125" style="56" bestFit="1" customWidth="1"/>
    <col min="4145" max="4146" width="10" style="56" bestFit="1" customWidth="1"/>
    <col min="4147" max="4147" width="9.26953125" style="56" bestFit="1" customWidth="1"/>
    <col min="4148" max="4149" width="10" style="56" bestFit="1" customWidth="1"/>
    <col min="4150" max="4150" width="10.6328125" style="56" bestFit="1" customWidth="1"/>
    <col min="4151" max="4151" width="9.6328125" style="56" bestFit="1" customWidth="1"/>
    <col min="4152" max="4152" width="11.08984375" style="56" bestFit="1" customWidth="1"/>
    <col min="4153" max="4153" width="5.7265625" style="56" customWidth="1"/>
    <col min="4154" max="4154" width="7" style="56" customWidth="1"/>
    <col min="4155" max="4155" width="3.6328125" style="56" customWidth="1"/>
    <col min="4156" max="4156" width="19.453125" style="56" customWidth="1"/>
    <col min="4157" max="4158" width="9.90625" style="56" bestFit="1" customWidth="1"/>
    <col min="4159" max="4159" width="9.08984375" style="56" bestFit="1" customWidth="1"/>
    <col min="4160" max="4160" width="10" style="56" customWidth="1"/>
    <col min="4161" max="4161" width="3.90625" style="56" customWidth="1"/>
    <col min="4162" max="4162" width="3.7265625" style="56" customWidth="1"/>
    <col min="4163" max="4163" width="20.08984375" style="56" customWidth="1"/>
    <col min="4164" max="4164" width="9.36328125" style="56" bestFit="1" customWidth="1"/>
    <col min="4165" max="4165" width="9.90625" style="56" bestFit="1" customWidth="1"/>
    <col min="4166" max="4166" width="10.453125" style="56" bestFit="1" customWidth="1"/>
    <col min="4167" max="4167" width="3.90625" style="56" customWidth="1"/>
    <col min="4168" max="4352" width="9" style="56"/>
    <col min="4353" max="4353" width="3.90625" style="56" customWidth="1"/>
    <col min="4354" max="4354" width="21" style="56" customWidth="1"/>
    <col min="4355" max="4393" width="9.26953125" style="56" bestFit="1" customWidth="1"/>
    <col min="4394" max="4394" width="10" style="56" bestFit="1" customWidth="1"/>
    <col min="4395" max="4395" width="9.26953125" style="56" bestFit="1" customWidth="1"/>
    <col min="4396" max="4396" width="10" style="56" bestFit="1" customWidth="1"/>
    <col min="4397" max="4400" width="9.26953125" style="56" bestFit="1" customWidth="1"/>
    <col min="4401" max="4402" width="10" style="56" bestFit="1" customWidth="1"/>
    <col min="4403" max="4403" width="9.26953125" style="56" bestFit="1" customWidth="1"/>
    <col min="4404" max="4405" width="10" style="56" bestFit="1" customWidth="1"/>
    <col min="4406" max="4406" width="10.6328125" style="56" bestFit="1" customWidth="1"/>
    <col min="4407" max="4407" width="9.6328125" style="56" bestFit="1" customWidth="1"/>
    <col min="4408" max="4408" width="11.08984375" style="56" bestFit="1" customWidth="1"/>
    <col min="4409" max="4409" width="5.7265625" style="56" customWidth="1"/>
    <col min="4410" max="4410" width="7" style="56" customWidth="1"/>
    <col min="4411" max="4411" width="3.6328125" style="56" customWidth="1"/>
    <col min="4412" max="4412" width="19.453125" style="56" customWidth="1"/>
    <col min="4413" max="4414" width="9.90625" style="56" bestFit="1" customWidth="1"/>
    <col min="4415" max="4415" width="9.08984375" style="56" bestFit="1" customWidth="1"/>
    <col min="4416" max="4416" width="10" style="56" customWidth="1"/>
    <col min="4417" max="4417" width="3.90625" style="56" customWidth="1"/>
    <col min="4418" max="4418" width="3.7265625" style="56" customWidth="1"/>
    <col min="4419" max="4419" width="20.08984375" style="56" customWidth="1"/>
    <col min="4420" max="4420" width="9.36328125" style="56" bestFit="1" customWidth="1"/>
    <col min="4421" max="4421" width="9.90625" style="56" bestFit="1" customWidth="1"/>
    <col min="4422" max="4422" width="10.453125" style="56" bestFit="1" customWidth="1"/>
    <col min="4423" max="4423" width="3.90625" style="56" customWidth="1"/>
    <col min="4424" max="4608" width="9" style="56"/>
    <col min="4609" max="4609" width="3.90625" style="56" customWidth="1"/>
    <col min="4610" max="4610" width="21" style="56" customWidth="1"/>
    <col min="4611" max="4649" width="9.26953125" style="56" bestFit="1" customWidth="1"/>
    <col min="4650" max="4650" width="10" style="56" bestFit="1" customWidth="1"/>
    <col min="4651" max="4651" width="9.26953125" style="56" bestFit="1" customWidth="1"/>
    <col min="4652" max="4652" width="10" style="56" bestFit="1" customWidth="1"/>
    <col min="4653" max="4656" width="9.26953125" style="56" bestFit="1" customWidth="1"/>
    <col min="4657" max="4658" width="10" style="56" bestFit="1" customWidth="1"/>
    <col min="4659" max="4659" width="9.26953125" style="56" bestFit="1" customWidth="1"/>
    <col min="4660" max="4661" width="10" style="56" bestFit="1" customWidth="1"/>
    <col min="4662" max="4662" width="10.6328125" style="56" bestFit="1" customWidth="1"/>
    <col min="4663" max="4663" width="9.6328125" style="56" bestFit="1" customWidth="1"/>
    <col min="4664" max="4664" width="11.08984375" style="56" bestFit="1" customWidth="1"/>
    <col min="4665" max="4665" width="5.7265625" style="56" customWidth="1"/>
    <col min="4666" max="4666" width="7" style="56" customWidth="1"/>
    <col min="4667" max="4667" width="3.6328125" style="56" customWidth="1"/>
    <col min="4668" max="4668" width="19.453125" style="56" customWidth="1"/>
    <col min="4669" max="4670" width="9.90625" style="56" bestFit="1" customWidth="1"/>
    <col min="4671" max="4671" width="9.08984375" style="56" bestFit="1" customWidth="1"/>
    <col min="4672" max="4672" width="10" style="56" customWidth="1"/>
    <col min="4673" max="4673" width="3.90625" style="56" customWidth="1"/>
    <col min="4674" max="4674" width="3.7265625" style="56" customWidth="1"/>
    <col min="4675" max="4675" width="20.08984375" style="56" customWidth="1"/>
    <col min="4676" max="4676" width="9.36328125" style="56" bestFit="1" customWidth="1"/>
    <col min="4677" max="4677" width="9.90625" style="56" bestFit="1" customWidth="1"/>
    <col min="4678" max="4678" width="10.453125" style="56" bestFit="1" customWidth="1"/>
    <col min="4679" max="4679" width="3.90625" style="56" customWidth="1"/>
    <col min="4680" max="4864" width="9" style="56"/>
    <col min="4865" max="4865" width="3.90625" style="56" customWidth="1"/>
    <col min="4866" max="4866" width="21" style="56" customWidth="1"/>
    <col min="4867" max="4905" width="9.26953125" style="56" bestFit="1" customWidth="1"/>
    <col min="4906" max="4906" width="10" style="56" bestFit="1" customWidth="1"/>
    <col min="4907" max="4907" width="9.26953125" style="56" bestFit="1" customWidth="1"/>
    <col min="4908" max="4908" width="10" style="56" bestFit="1" customWidth="1"/>
    <col min="4909" max="4912" width="9.26953125" style="56" bestFit="1" customWidth="1"/>
    <col min="4913" max="4914" width="10" style="56" bestFit="1" customWidth="1"/>
    <col min="4915" max="4915" width="9.26953125" style="56" bestFit="1" customWidth="1"/>
    <col min="4916" max="4917" width="10" style="56" bestFit="1" customWidth="1"/>
    <col min="4918" max="4918" width="10.6328125" style="56" bestFit="1" customWidth="1"/>
    <col min="4919" max="4919" width="9.6328125" style="56" bestFit="1" customWidth="1"/>
    <col min="4920" max="4920" width="11.08984375" style="56" bestFit="1" customWidth="1"/>
    <col min="4921" max="4921" width="5.7265625" style="56" customWidth="1"/>
    <col min="4922" max="4922" width="7" style="56" customWidth="1"/>
    <col min="4923" max="4923" width="3.6328125" style="56" customWidth="1"/>
    <col min="4924" max="4924" width="19.453125" style="56" customWidth="1"/>
    <col min="4925" max="4926" width="9.90625" style="56" bestFit="1" customWidth="1"/>
    <col min="4927" max="4927" width="9.08984375" style="56" bestFit="1" customWidth="1"/>
    <col min="4928" max="4928" width="10" style="56" customWidth="1"/>
    <col min="4929" max="4929" width="3.90625" style="56" customWidth="1"/>
    <col min="4930" max="4930" width="3.7265625" style="56" customWidth="1"/>
    <col min="4931" max="4931" width="20.08984375" style="56" customWidth="1"/>
    <col min="4932" max="4932" width="9.36328125" style="56" bestFit="1" customWidth="1"/>
    <col min="4933" max="4933" width="9.90625" style="56" bestFit="1" customWidth="1"/>
    <col min="4934" max="4934" width="10.453125" style="56" bestFit="1" customWidth="1"/>
    <col min="4935" max="4935" width="3.90625" style="56" customWidth="1"/>
    <col min="4936" max="5120" width="9" style="56"/>
    <col min="5121" max="5121" width="3.90625" style="56" customWidth="1"/>
    <col min="5122" max="5122" width="21" style="56" customWidth="1"/>
    <col min="5123" max="5161" width="9.26953125" style="56" bestFit="1" customWidth="1"/>
    <col min="5162" max="5162" width="10" style="56" bestFit="1" customWidth="1"/>
    <col min="5163" max="5163" width="9.26953125" style="56" bestFit="1" customWidth="1"/>
    <col min="5164" max="5164" width="10" style="56" bestFit="1" customWidth="1"/>
    <col min="5165" max="5168" width="9.26953125" style="56" bestFit="1" customWidth="1"/>
    <col min="5169" max="5170" width="10" style="56" bestFit="1" customWidth="1"/>
    <col min="5171" max="5171" width="9.26953125" style="56" bestFit="1" customWidth="1"/>
    <col min="5172" max="5173" width="10" style="56" bestFit="1" customWidth="1"/>
    <col min="5174" max="5174" width="10.6328125" style="56" bestFit="1" customWidth="1"/>
    <col min="5175" max="5175" width="9.6328125" style="56" bestFit="1" customWidth="1"/>
    <col min="5176" max="5176" width="11.08984375" style="56" bestFit="1" customWidth="1"/>
    <col min="5177" max="5177" width="5.7265625" style="56" customWidth="1"/>
    <col min="5178" max="5178" width="7" style="56" customWidth="1"/>
    <col min="5179" max="5179" width="3.6328125" style="56" customWidth="1"/>
    <col min="5180" max="5180" width="19.453125" style="56" customWidth="1"/>
    <col min="5181" max="5182" width="9.90625" style="56" bestFit="1" customWidth="1"/>
    <col min="5183" max="5183" width="9.08984375" style="56" bestFit="1" customWidth="1"/>
    <col min="5184" max="5184" width="10" style="56" customWidth="1"/>
    <col min="5185" max="5185" width="3.90625" style="56" customWidth="1"/>
    <col min="5186" max="5186" width="3.7265625" style="56" customWidth="1"/>
    <col min="5187" max="5187" width="20.08984375" style="56" customWidth="1"/>
    <col min="5188" max="5188" width="9.36328125" style="56" bestFit="1" customWidth="1"/>
    <col min="5189" max="5189" width="9.90625" style="56" bestFit="1" customWidth="1"/>
    <col min="5190" max="5190" width="10.453125" style="56" bestFit="1" customWidth="1"/>
    <col min="5191" max="5191" width="3.90625" style="56" customWidth="1"/>
    <col min="5192" max="5376" width="9" style="56"/>
    <col min="5377" max="5377" width="3.90625" style="56" customWidth="1"/>
    <col min="5378" max="5378" width="21" style="56" customWidth="1"/>
    <col min="5379" max="5417" width="9.26953125" style="56" bestFit="1" customWidth="1"/>
    <col min="5418" max="5418" width="10" style="56" bestFit="1" customWidth="1"/>
    <col min="5419" max="5419" width="9.26953125" style="56" bestFit="1" customWidth="1"/>
    <col min="5420" max="5420" width="10" style="56" bestFit="1" customWidth="1"/>
    <col min="5421" max="5424" width="9.26953125" style="56" bestFit="1" customWidth="1"/>
    <col min="5425" max="5426" width="10" style="56" bestFit="1" customWidth="1"/>
    <col min="5427" max="5427" width="9.26953125" style="56" bestFit="1" customWidth="1"/>
    <col min="5428" max="5429" width="10" style="56" bestFit="1" customWidth="1"/>
    <col min="5430" max="5430" width="10.6328125" style="56" bestFit="1" customWidth="1"/>
    <col min="5431" max="5431" width="9.6328125" style="56" bestFit="1" customWidth="1"/>
    <col min="5432" max="5432" width="11.08984375" style="56" bestFit="1" customWidth="1"/>
    <col min="5433" max="5433" width="5.7265625" style="56" customWidth="1"/>
    <col min="5434" max="5434" width="7" style="56" customWidth="1"/>
    <col min="5435" max="5435" width="3.6328125" style="56" customWidth="1"/>
    <col min="5436" max="5436" width="19.453125" style="56" customWidth="1"/>
    <col min="5437" max="5438" width="9.90625" style="56" bestFit="1" customWidth="1"/>
    <col min="5439" max="5439" width="9.08984375" style="56" bestFit="1" customWidth="1"/>
    <col min="5440" max="5440" width="10" style="56" customWidth="1"/>
    <col min="5441" max="5441" width="3.90625" style="56" customWidth="1"/>
    <col min="5442" max="5442" width="3.7265625" style="56" customWidth="1"/>
    <col min="5443" max="5443" width="20.08984375" style="56" customWidth="1"/>
    <col min="5444" max="5444" width="9.36328125" style="56" bestFit="1" customWidth="1"/>
    <col min="5445" max="5445" width="9.90625" style="56" bestFit="1" customWidth="1"/>
    <col min="5446" max="5446" width="10.453125" style="56" bestFit="1" customWidth="1"/>
    <col min="5447" max="5447" width="3.90625" style="56" customWidth="1"/>
    <col min="5448" max="5632" width="9" style="56"/>
    <col min="5633" max="5633" width="3.90625" style="56" customWidth="1"/>
    <col min="5634" max="5634" width="21" style="56" customWidth="1"/>
    <col min="5635" max="5673" width="9.26953125" style="56" bestFit="1" customWidth="1"/>
    <col min="5674" max="5674" width="10" style="56" bestFit="1" customWidth="1"/>
    <col min="5675" max="5675" width="9.26953125" style="56" bestFit="1" customWidth="1"/>
    <col min="5676" max="5676" width="10" style="56" bestFit="1" customWidth="1"/>
    <col min="5677" max="5680" width="9.26953125" style="56" bestFit="1" customWidth="1"/>
    <col min="5681" max="5682" width="10" style="56" bestFit="1" customWidth="1"/>
    <col min="5683" max="5683" width="9.26953125" style="56" bestFit="1" customWidth="1"/>
    <col min="5684" max="5685" width="10" style="56" bestFit="1" customWidth="1"/>
    <col min="5686" max="5686" width="10.6328125" style="56" bestFit="1" customWidth="1"/>
    <col min="5687" max="5687" width="9.6328125" style="56" bestFit="1" customWidth="1"/>
    <col min="5688" max="5688" width="11.08984375" style="56" bestFit="1" customWidth="1"/>
    <col min="5689" max="5689" width="5.7265625" style="56" customWidth="1"/>
    <col min="5690" max="5690" width="7" style="56" customWidth="1"/>
    <col min="5691" max="5691" width="3.6328125" style="56" customWidth="1"/>
    <col min="5692" max="5692" width="19.453125" style="56" customWidth="1"/>
    <col min="5693" max="5694" width="9.90625" style="56" bestFit="1" customWidth="1"/>
    <col min="5695" max="5695" width="9.08984375" style="56" bestFit="1" customWidth="1"/>
    <col min="5696" max="5696" width="10" style="56" customWidth="1"/>
    <col min="5697" max="5697" width="3.90625" style="56" customWidth="1"/>
    <col min="5698" max="5698" width="3.7265625" style="56" customWidth="1"/>
    <col min="5699" max="5699" width="20.08984375" style="56" customWidth="1"/>
    <col min="5700" max="5700" width="9.36328125" style="56" bestFit="1" customWidth="1"/>
    <col min="5701" max="5701" width="9.90625" style="56" bestFit="1" customWidth="1"/>
    <col min="5702" max="5702" width="10.453125" style="56" bestFit="1" customWidth="1"/>
    <col min="5703" max="5703" width="3.90625" style="56" customWidth="1"/>
    <col min="5704" max="5888" width="9" style="56"/>
    <col min="5889" max="5889" width="3.90625" style="56" customWidth="1"/>
    <col min="5890" max="5890" width="21" style="56" customWidth="1"/>
    <col min="5891" max="5929" width="9.26953125" style="56" bestFit="1" customWidth="1"/>
    <col min="5930" max="5930" width="10" style="56" bestFit="1" customWidth="1"/>
    <col min="5931" max="5931" width="9.26953125" style="56" bestFit="1" customWidth="1"/>
    <col min="5932" max="5932" width="10" style="56" bestFit="1" customWidth="1"/>
    <col min="5933" max="5936" width="9.26953125" style="56" bestFit="1" customWidth="1"/>
    <col min="5937" max="5938" width="10" style="56" bestFit="1" customWidth="1"/>
    <col min="5939" max="5939" width="9.26953125" style="56" bestFit="1" customWidth="1"/>
    <col min="5940" max="5941" width="10" style="56" bestFit="1" customWidth="1"/>
    <col min="5942" max="5942" width="10.6328125" style="56" bestFit="1" customWidth="1"/>
    <col min="5943" max="5943" width="9.6328125" style="56" bestFit="1" customWidth="1"/>
    <col min="5944" max="5944" width="11.08984375" style="56" bestFit="1" customWidth="1"/>
    <col min="5945" max="5945" width="5.7265625" style="56" customWidth="1"/>
    <col min="5946" max="5946" width="7" style="56" customWidth="1"/>
    <col min="5947" max="5947" width="3.6328125" style="56" customWidth="1"/>
    <col min="5948" max="5948" width="19.453125" style="56" customWidth="1"/>
    <col min="5949" max="5950" width="9.90625" style="56" bestFit="1" customWidth="1"/>
    <col min="5951" max="5951" width="9.08984375" style="56" bestFit="1" customWidth="1"/>
    <col min="5952" max="5952" width="10" style="56" customWidth="1"/>
    <col min="5953" max="5953" width="3.90625" style="56" customWidth="1"/>
    <col min="5954" max="5954" width="3.7265625" style="56" customWidth="1"/>
    <col min="5955" max="5955" width="20.08984375" style="56" customWidth="1"/>
    <col min="5956" max="5956" width="9.36328125" style="56" bestFit="1" customWidth="1"/>
    <col min="5957" max="5957" width="9.90625" style="56" bestFit="1" customWidth="1"/>
    <col min="5958" max="5958" width="10.453125" style="56" bestFit="1" customWidth="1"/>
    <col min="5959" max="5959" width="3.90625" style="56" customWidth="1"/>
    <col min="5960" max="6144" width="9" style="56"/>
    <col min="6145" max="6145" width="3.90625" style="56" customWidth="1"/>
    <col min="6146" max="6146" width="21" style="56" customWidth="1"/>
    <col min="6147" max="6185" width="9.26953125" style="56" bestFit="1" customWidth="1"/>
    <col min="6186" max="6186" width="10" style="56" bestFit="1" customWidth="1"/>
    <col min="6187" max="6187" width="9.26953125" style="56" bestFit="1" customWidth="1"/>
    <col min="6188" max="6188" width="10" style="56" bestFit="1" customWidth="1"/>
    <col min="6189" max="6192" width="9.26953125" style="56" bestFit="1" customWidth="1"/>
    <col min="6193" max="6194" width="10" style="56" bestFit="1" customWidth="1"/>
    <col min="6195" max="6195" width="9.26953125" style="56" bestFit="1" customWidth="1"/>
    <col min="6196" max="6197" width="10" style="56" bestFit="1" customWidth="1"/>
    <col min="6198" max="6198" width="10.6328125" style="56" bestFit="1" customWidth="1"/>
    <col min="6199" max="6199" width="9.6328125" style="56" bestFit="1" customWidth="1"/>
    <col min="6200" max="6200" width="11.08984375" style="56" bestFit="1" customWidth="1"/>
    <col min="6201" max="6201" width="5.7265625" style="56" customWidth="1"/>
    <col min="6202" max="6202" width="7" style="56" customWidth="1"/>
    <col min="6203" max="6203" width="3.6328125" style="56" customWidth="1"/>
    <col min="6204" max="6204" width="19.453125" style="56" customWidth="1"/>
    <col min="6205" max="6206" width="9.90625" style="56" bestFit="1" customWidth="1"/>
    <col min="6207" max="6207" width="9.08984375" style="56" bestFit="1" customWidth="1"/>
    <col min="6208" max="6208" width="10" style="56" customWidth="1"/>
    <col min="6209" max="6209" width="3.90625" style="56" customWidth="1"/>
    <col min="6210" max="6210" width="3.7265625" style="56" customWidth="1"/>
    <col min="6211" max="6211" width="20.08984375" style="56" customWidth="1"/>
    <col min="6212" max="6212" width="9.36328125" style="56" bestFit="1" customWidth="1"/>
    <col min="6213" max="6213" width="9.90625" style="56" bestFit="1" customWidth="1"/>
    <col min="6214" max="6214" width="10.453125" style="56" bestFit="1" customWidth="1"/>
    <col min="6215" max="6215" width="3.90625" style="56" customWidth="1"/>
    <col min="6216" max="6400" width="9" style="56"/>
    <col min="6401" max="6401" width="3.90625" style="56" customWidth="1"/>
    <col min="6402" max="6402" width="21" style="56" customWidth="1"/>
    <col min="6403" max="6441" width="9.26953125" style="56" bestFit="1" customWidth="1"/>
    <col min="6442" max="6442" width="10" style="56" bestFit="1" customWidth="1"/>
    <col min="6443" max="6443" width="9.26953125" style="56" bestFit="1" customWidth="1"/>
    <col min="6444" max="6444" width="10" style="56" bestFit="1" customWidth="1"/>
    <col min="6445" max="6448" width="9.26953125" style="56" bestFit="1" customWidth="1"/>
    <col min="6449" max="6450" width="10" style="56" bestFit="1" customWidth="1"/>
    <col min="6451" max="6451" width="9.26953125" style="56" bestFit="1" customWidth="1"/>
    <col min="6452" max="6453" width="10" style="56" bestFit="1" customWidth="1"/>
    <col min="6454" max="6454" width="10.6328125" style="56" bestFit="1" customWidth="1"/>
    <col min="6455" max="6455" width="9.6328125" style="56" bestFit="1" customWidth="1"/>
    <col min="6456" max="6456" width="11.08984375" style="56" bestFit="1" customWidth="1"/>
    <col min="6457" max="6457" width="5.7265625" style="56" customWidth="1"/>
    <col min="6458" max="6458" width="7" style="56" customWidth="1"/>
    <col min="6459" max="6459" width="3.6328125" style="56" customWidth="1"/>
    <col min="6460" max="6460" width="19.453125" style="56" customWidth="1"/>
    <col min="6461" max="6462" width="9.90625" style="56" bestFit="1" customWidth="1"/>
    <col min="6463" max="6463" width="9.08984375" style="56" bestFit="1" customWidth="1"/>
    <col min="6464" max="6464" width="10" style="56" customWidth="1"/>
    <col min="6465" max="6465" width="3.90625" style="56" customWidth="1"/>
    <col min="6466" max="6466" width="3.7265625" style="56" customWidth="1"/>
    <col min="6467" max="6467" width="20.08984375" style="56" customWidth="1"/>
    <col min="6468" max="6468" width="9.36328125" style="56" bestFit="1" customWidth="1"/>
    <col min="6469" max="6469" width="9.90625" style="56" bestFit="1" customWidth="1"/>
    <col min="6470" max="6470" width="10.453125" style="56" bestFit="1" customWidth="1"/>
    <col min="6471" max="6471" width="3.90625" style="56" customWidth="1"/>
    <col min="6472" max="6656" width="9" style="56"/>
    <col min="6657" max="6657" width="3.90625" style="56" customWidth="1"/>
    <col min="6658" max="6658" width="21" style="56" customWidth="1"/>
    <col min="6659" max="6697" width="9.26953125" style="56" bestFit="1" customWidth="1"/>
    <col min="6698" max="6698" width="10" style="56" bestFit="1" customWidth="1"/>
    <col min="6699" max="6699" width="9.26953125" style="56" bestFit="1" customWidth="1"/>
    <col min="6700" max="6700" width="10" style="56" bestFit="1" customWidth="1"/>
    <col min="6701" max="6704" width="9.26953125" style="56" bestFit="1" customWidth="1"/>
    <col min="6705" max="6706" width="10" style="56" bestFit="1" customWidth="1"/>
    <col min="6707" max="6707" width="9.26953125" style="56" bestFit="1" customWidth="1"/>
    <col min="6708" max="6709" width="10" style="56" bestFit="1" customWidth="1"/>
    <col min="6710" max="6710" width="10.6328125" style="56" bestFit="1" customWidth="1"/>
    <col min="6711" max="6711" width="9.6328125" style="56" bestFit="1" customWidth="1"/>
    <col min="6712" max="6712" width="11.08984375" style="56" bestFit="1" customWidth="1"/>
    <col min="6713" max="6713" width="5.7265625" style="56" customWidth="1"/>
    <col min="6714" max="6714" width="7" style="56" customWidth="1"/>
    <col min="6715" max="6715" width="3.6328125" style="56" customWidth="1"/>
    <col min="6716" max="6716" width="19.453125" style="56" customWidth="1"/>
    <col min="6717" max="6718" width="9.90625" style="56" bestFit="1" customWidth="1"/>
    <col min="6719" max="6719" width="9.08984375" style="56" bestFit="1" customWidth="1"/>
    <col min="6720" max="6720" width="10" style="56" customWidth="1"/>
    <col min="6721" max="6721" width="3.90625" style="56" customWidth="1"/>
    <col min="6722" max="6722" width="3.7265625" style="56" customWidth="1"/>
    <col min="6723" max="6723" width="20.08984375" style="56" customWidth="1"/>
    <col min="6724" max="6724" width="9.36328125" style="56" bestFit="1" customWidth="1"/>
    <col min="6725" max="6725" width="9.90625" style="56" bestFit="1" customWidth="1"/>
    <col min="6726" max="6726" width="10.453125" style="56" bestFit="1" customWidth="1"/>
    <col min="6727" max="6727" width="3.90625" style="56" customWidth="1"/>
    <col min="6728" max="6912" width="9" style="56"/>
    <col min="6913" max="6913" width="3.90625" style="56" customWidth="1"/>
    <col min="6914" max="6914" width="21" style="56" customWidth="1"/>
    <col min="6915" max="6953" width="9.26953125" style="56" bestFit="1" customWidth="1"/>
    <col min="6954" max="6954" width="10" style="56" bestFit="1" customWidth="1"/>
    <col min="6955" max="6955" width="9.26953125" style="56" bestFit="1" customWidth="1"/>
    <col min="6956" max="6956" width="10" style="56" bestFit="1" customWidth="1"/>
    <col min="6957" max="6960" width="9.26953125" style="56" bestFit="1" customWidth="1"/>
    <col min="6961" max="6962" width="10" style="56" bestFit="1" customWidth="1"/>
    <col min="6963" max="6963" width="9.26953125" style="56" bestFit="1" customWidth="1"/>
    <col min="6964" max="6965" width="10" style="56" bestFit="1" customWidth="1"/>
    <col min="6966" max="6966" width="10.6328125" style="56" bestFit="1" customWidth="1"/>
    <col min="6967" max="6967" width="9.6328125" style="56" bestFit="1" customWidth="1"/>
    <col min="6968" max="6968" width="11.08984375" style="56" bestFit="1" customWidth="1"/>
    <col min="6969" max="6969" width="5.7265625" style="56" customWidth="1"/>
    <col min="6970" max="6970" width="7" style="56" customWidth="1"/>
    <col min="6971" max="6971" width="3.6328125" style="56" customWidth="1"/>
    <col min="6972" max="6972" width="19.453125" style="56" customWidth="1"/>
    <col min="6973" max="6974" width="9.90625" style="56" bestFit="1" customWidth="1"/>
    <col min="6975" max="6975" width="9.08984375" style="56" bestFit="1" customWidth="1"/>
    <col min="6976" max="6976" width="10" style="56" customWidth="1"/>
    <col min="6977" max="6977" width="3.90625" style="56" customWidth="1"/>
    <col min="6978" max="6978" width="3.7265625" style="56" customWidth="1"/>
    <col min="6979" max="6979" width="20.08984375" style="56" customWidth="1"/>
    <col min="6980" max="6980" width="9.36328125" style="56" bestFit="1" customWidth="1"/>
    <col min="6981" max="6981" width="9.90625" style="56" bestFit="1" customWidth="1"/>
    <col min="6982" max="6982" width="10.453125" style="56" bestFit="1" customWidth="1"/>
    <col min="6983" max="6983" width="3.90625" style="56" customWidth="1"/>
    <col min="6984" max="7168" width="9" style="56"/>
    <col min="7169" max="7169" width="3.90625" style="56" customWidth="1"/>
    <col min="7170" max="7170" width="21" style="56" customWidth="1"/>
    <col min="7171" max="7209" width="9.26953125" style="56" bestFit="1" customWidth="1"/>
    <col min="7210" max="7210" width="10" style="56" bestFit="1" customWidth="1"/>
    <col min="7211" max="7211" width="9.26953125" style="56" bestFit="1" customWidth="1"/>
    <col min="7212" max="7212" width="10" style="56" bestFit="1" customWidth="1"/>
    <col min="7213" max="7216" width="9.26953125" style="56" bestFit="1" customWidth="1"/>
    <col min="7217" max="7218" width="10" style="56" bestFit="1" customWidth="1"/>
    <col min="7219" max="7219" width="9.26953125" style="56" bestFit="1" customWidth="1"/>
    <col min="7220" max="7221" width="10" style="56" bestFit="1" customWidth="1"/>
    <col min="7222" max="7222" width="10.6328125" style="56" bestFit="1" customWidth="1"/>
    <col min="7223" max="7223" width="9.6328125" style="56" bestFit="1" customWidth="1"/>
    <col min="7224" max="7224" width="11.08984375" style="56" bestFit="1" customWidth="1"/>
    <col min="7225" max="7225" width="5.7265625" style="56" customWidth="1"/>
    <col min="7226" max="7226" width="7" style="56" customWidth="1"/>
    <col min="7227" max="7227" width="3.6328125" style="56" customWidth="1"/>
    <col min="7228" max="7228" width="19.453125" style="56" customWidth="1"/>
    <col min="7229" max="7230" width="9.90625" style="56" bestFit="1" customWidth="1"/>
    <col min="7231" max="7231" width="9.08984375" style="56" bestFit="1" customWidth="1"/>
    <col min="7232" max="7232" width="10" style="56" customWidth="1"/>
    <col min="7233" max="7233" width="3.90625" style="56" customWidth="1"/>
    <col min="7234" max="7234" width="3.7265625" style="56" customWidth="1"/>
    <col min="7235" max="7235" width="20.08984375" style="56" customWidth="1"/>
    <col min="7236" max="7236" width="9.36328125" style="56" bestFit="1" customWidth="1"/>
    <col min="7237" max="7237" width="9.90625" style="56" bestFit="1" customWidth="1"/>
    <col min="7238" max="7238" width="10.453125" style="56" bestFit="1" customWidth="1"/>
    <col min="7239" max="7239" width="3.90625" style="56" customWidth="1"/>
    <col min="7240" max="7424" width="9" style="56"/>
    <col min="7425" max="7425" width="3.90625" style="56" customWidth="1"/>
    <col min="7426" max="7426" width="21" style="56" customWidth="1"/>
    <col min="7427" max="7465" width="9.26953125" style="56" bestFit="1" customWidth="1"/>
    <col min="7466" max="7466" width="10" style="56" bestFit="1" customWidth="1"/>
    <col min="7467" max="7467" width="9.26953125" style="56" bestFit="1" customWidth="1"/>
    <col min="7468" max="7468" width="10" style="56" bestFit="1" customWidth="1"/>
    <col min="7469" max="7472" width="9.26953125" style="56" bestFit="1" customWidth="1"/>
    <col min="7473" max="7474" width="10" style="56" bestFit="1" customWidth="1"/>
    <col min="7475" max="7475" width="9.26953125" style="56" bestFit="1" customWidth="1"/>
    <col min="7476" max="7477" width="10" style="56" bestFit="1" customWidth="1"/>
    <col min="7478" max="7478" width="10.6328125" style="56" bestFit="1" customWidth="1"/>
    <col min="7479" max="7479" width="9.6328125" style="56" bestFit="1" customWidth="1"/>
    <col min="7480" max="7480" width="11.08984375" style="56" bestFit="1" customWidth="1"/>
    <col min="7481" max="7481" width="5.7265625" style="56" customWidth="1"/>
    <col min="7482" max="7482" width="7" style="56" customWidth="1"/>
    <col min="7483" max="7483" width="3.6328125" style="56" customWidth="1"/>
    <col min="7484" max="7484" width="19.453125" style="56" customWidth="1"/>
    <col min="7485" max="7486" width="9.90625" style="56" bestFit="1" customWidth="1"/>
    <col min="7487" max="7487" width="9.08984375" style="56" bestFit="1" customWidth="1"/>
    <col min="7488" max="7488" width="10" style="56" customWidth="1"/>
    <col min="7489" max="7489" width="3.90625" style="56" customWidth="1"/>
    <col min="7490" max="7490" width="3.7265625" style="56" customWidth="1"/>
    <col min="7491" max="7491" width="20.08984375" style="56" customWidth="1"/>
    <col min="7492" max="7492" width="9.36328125" style="56" bestFit="1" customWidth="1"/>
    <col min="7493" max="7493" width="9.90625" style="56" bestFit="1" customWidth="1"/>
    <col min="7494" max="7494" width="10.453125" style="56" bestFit="1" customWidth="1"/>
    <col min="7495" max="7495" width="3.90625" style="56" customWidth="1"/>
    <col min="7496" max="7680" width="9" style="56"/>
    <col min="7681" max="7681" width="3.90625" style="56" customWidth="1"/>
    <col min="7682" max="7682" width="21" style="56" customWidth="1"/>
    <col min="7683" max="7721" width="9.26953125" style="56" bestFit="1" customWidth="1"/>
    <col min="7722" max="7722" width="10" style="56" bestFit="1" customWidth="1"/>
    <col min="7723" max="7723" width="9.26953125" style="56" bestFit="1" customWidth="1"/>
    <col min="7724" max="7724" width="10" style="56" bestFit="1" customWidth="1"/>
    <col min="7725" max="7728" width="9.26953125" style="56" bestFit="1" customWidth="1"/>
    <col min="7729" max="7730" width="10" style="56" bestFit="1" customWidth="1"/>
    <col min="7731" max="7731" width="9.26953125" style="56" bestFit="1" customWidth="1"/>
    <col min="7732" max="7733" width="10" style="56" bestFit="1" customWidth="1"/>
    <col min="7734" max="7734" width="10.6328125" style="56" bestFit="1" customWidth="1"/>
    <col min="7735" max="7735" width="9.6328125" style="56" bestFit="1" customWidth="1"/>
    <col min="7736" max="7736" width="11.08984375" style="56" bestFit="1" customWidth="1"/>
    <col min="7737" max="7737" width="5.7265625" style="56" customWidth="1"/>
    <col min="7738" max="7738" width="7" style="56" customWidth="1"/>
    <col min="7739" max="7739" width="3.6328125" style="56" customWidth="1"/>
    <col min="7740" max="7740" width="19.453125" style="56" customWidth="1"/>
    <col min="7741" max="7742" width="9.90625" style="56" bestFit="1" customWidth="1"/>
    <col min="7743" max="7743" width="9.08984375" style="56" bestFit="1" customWidth="1"/>
    <col min="7744" max="7744" width="10" style="56" customWidth="1"/>
    <col min="7745" max="7745" width="3.90625" style="56" customWidth="1"/>
    <col min="7746" max="7746" width="3.7265625" style="56" customWidth="1"/>
    <col min="7747" max="7747" width="20.08984375" style="56" customWidth="1"/>
    <col min="7748" max="7748" width="9.36328125" style="56" bestFit="1" customWidth="1"/>
    <col min="7749" max="7749" width="9.90625" style="56" bestFit="1" customWidth="1"/>
    <col min="7750" max="7750" width="10.453125" style="56" bestFit="1" customWidth="1"/>
    <col min="7751" max="7751" width="3.90625" style="56" customWidth="1"/>
    <col min="7752" max="7936" width="9" style="56"/>
    <col min="7937" max="7937" width="3.90625" style="56" customWidth="1"/>
    <col min="7938" max="7938" width="21" style="56" customWidth="1"/>
    <col min="7939" max="7977" width="9.26953125" style="56" bestFit="1" customWidth="1"/>
    <col min="7978" max="7978" width="10" style="56" bestFit="1" customWidth="1"/>
    <col min="7979" max="7979" width="9.26953125" style="56" bestFit="1" customWidth="1"/>
    <col min="7980" max="7980" width="10" style="56" bestFit="1" customWidth="1"/>
    <col min="7981" max="7984" width="9.26953125" style="56" bestFit="1" customWidth="1"/>
    <col min="7985" max="7986" width="10" style="56" bestFit="1" customWidth="1"/>
    <col min="7987" max="7987" width="9.26953125" style="56" bestFit="1" customWidth="1"/>
    <col min="7988" max="7989" width="10" style="56" bestFit="1" customWidth="1"/>
    <col min="7990" max="7990" width="10.6328125" style="56" bestFit="1" customWidth="1"/>
    <col min="7991" max="7991" width="9.6328125" style="56" bestFit="1" customWidth="1"/>
    <col min="7992" max="7992" width="11.08984375" style="56" bestFit="1" customWidth="1"/>
    <col min="7993" max="7993" width="5.7265625" style="56" customWidth="1"/>
    <col min="7994" max="7994" width="7" style="56" customWidth="1"/>
    <col min="7995" max="7995" width="3.6328125" style="56" customWidth="1"/>
    <col min="7996" max="7996" width="19.453125" style="56" customWidth="1"/>
    <col min="7997" max="7998" width="9.90625" style="56" bestFit="1" customWidth="1"/>
    <col min="7999" max="7999" width="9.08984375" style="56" bestFit="1" customWidth="1"/>
    <col min="8000" max="8000" width="10" style="56" customWidth="1"/>
    <col min="8001" max="8001" width="3.90625" style="56" customWidth="1"/>
    <col min="8002" max="8002" width="3.7265625" style="56" customWidth="1"/>
    <col min="8003" max="8003" width="20.08984375" style="56" customWidth="1"/>
    <col min="8004" max="8004" width="9.36328125" style="56" bestFit="1" customWidth="1"/>
    <col min="8005" max="8005" width="9.90625" style="56" bestFit="1" customWidth="1"/>
    <col min="8006" max="8006" width="10.453125" style="56" bestFit="1" customWidth="1"/>
    <col min="8007" max="8007" width="3.90625" style="56" customWidth="1"/>
    <col min="8008" max="8192" width="9" style="56"/>
    <col min="8193" max="8193" width="3.90625" style="56" customWidth="1"/>
    <col min="8194" max="8194" width="21" style="56" customWidth="1"/>
    <col min="8195" max="8233" width="9.26953125" style="56" bestFit="1" customWidth="1"/>
    <col min="8234" max="8234" width="10" style="56" bestFit="1" customWidth="1"/>
    <col min="8235" max="8235" width="9.26953125" style="56" bestFit="1" customWidth="1"/>
    <col min="8236" max="8236" width="10" style="56" bestFit="1" customWidth="1"/>
    <col min="8237" max="8240" width="9.26953125" style="56" bestFit="1" customWidth="1"/>
    <col min="8241" max="8242" width="10" style="56" bestFit="1" customWidth="1"/>
    <col min="8243" max="8243" width="9.26953125" style="56" bestFit="1" customWidth="1"/>
    <col min="8244" max="8245" width="10" style="56" bestFit="1" customWidth="1"/>
    <col min="8246" max="8246" width="10.6328125" style="56" bestFit="1" customWidth="1"/>
    <col min="8247" max="8247" width="9.6328125" style="56" bestFit="1" customWidth="1"/>
    <col min="8248" max="8248" width="11.08984375" style="56" bestFit="1" customWidth="1"/>
    <col min="8249" max="8249" width="5.7265625" style="56" customWidth="1"/>
    <col min="8250" max="8250" width="7" style="56" customWidth="1"/>
    <col min="8251" max="8251" width="3.6328125" style="56" customWidth="1"/>
    <col min="8252" max="8252" width="19.453125" style="56" customWidth="1"/>
    <col min="8253" max="8254" width="9.90625" style="56" bestFit="1" customWidth="1"/>
    <col min="8255" max="8255" width="9.08984375" style="56" bestFit="1" customWidth="1"/>
    <col min="8256" max="8256" width="10" style="56" customWidth="1"/>
    <col min="8257" max="8257" width="3.90625" style="56" customWidth="1"/>
    <col min="8258" max="8258" width="3.7265625" style="56" customWidth="1"/>
    <col min="8259" max="8259" width="20.08984375" style="56" customWidth="1"/>
    <col min="8260" max="8260" width="9.36328125" style="56" bestFit="1" customWidth="1"/>
    <col min="8261" max="8261" width="9.90625" style="56" bestFit="1" customWidth="1"/>
    <col min="8262" max="8262" width="10.453125" style="56" bestFit="1" customWidth="1"/>
    <col min="8263" max="8263" width="3.90625" style="56" customWidth="1"/>
    <col min="8264" max="8448" width="9" style="56"/>
    <col min="8449" max="8449" width="3.90625" style="56" customWidth="1"/>
    <col min="8450" max="8450" width="21" style="56" customWidth="1"/>
    <col min="8451" max="8489" width="9.26953125" style="56" bestFit="1" customWidth="1"/>
    <col min="8490" max="8490" width="10" style="56" bestFit="1" customWidth="1"/>
    <col min="8491" max="8491" width="9.26953125" style="56" bestFit="1" customWidth="1"/>
    <col min="8492" max="8492" width="10" style="56" bestFit="1" customWidth="1"/>
    <col min="8493" max="8496" width="9.26953125" style="56" bestFit="1" customWidth="1"/>
    <col min="8497" max="8498" width="10" style="56" bestFit="1" customWidth="1"/>
    <col min="8499" max="8499" width="9.26953125" style="56" bestFit="1" customWidth="1"/>
    <col min="8500" max="8501" width="10" style="56" bestFit="1" customWidth="1"/>
    <col min="8502" max="8502" width="10.6328125" style="56" bestFit="1" customWidth="1"/>
    <col min="8503" max="8503" width="9.6328125" style="56" bestFit="1" customWidth="1"/>
    <col min="8504" max="8504" width="11.08984375" style="56" bestFit="1" customWidth="1"/>
    <col min="8505" max="8505" width="5.7265625" style="56" customWidth="1"/>
    <col min="8506" max="8506" width="7" style="56" customWidth="1"/>
    <col min="8507" max="8507" width="3.6328125" style="56" customWidth="1"/>
    <col min="8508" max="8508" width="19.453125" style="56" customWidth="1"/>
    <col min="8509" max="8510" width="9.90625" style="56" bestFit="1" customWidth="1"/>
    <col min="8511" max="8511" width="9.08984375" style="56" bestFit="1" customWidth="1"/>
    <col min="8512" max="8512" width="10" style="56" customWidth="1"/>
    <col min="8513" max="8513" width="3.90625" style="56" customWidth="1"/>
    <col min="8514" max="8514" width="3.7265625" style="56" customWidth="1"/>
    <col min="8515" max="8515" width="20.08984375" style="56" customWidth="1"/>
    <col min="8516" max="8516" width="9.36328125" style="56" bestFit="1" customWidth="1"/>
    <col min="8517" max="8517" width="9.90625" style="56" bestFit="1" customWidth="1"/>
    <col min="8518" max="8518" width="10.453125" style="56" bestFit="1" customWidth="1"/>
    <col min="8519" max="8519" width="3.90625" style="56" customWidth="1"/>
    <col min="8520" max="8704" width="9" style="56"/>
    <col min="8705" max="8705" width="3.90625" style="56" customWidth="1"/>
    <col min="8706" max="8706" width="21" style="56" customWidth="1"/>
    <col min="8707" max="8745" width="9.26953125" style="56" bestFit="1" customWidth="1"/>
    <col min="8746" max="8746" width="10" style="56" bestFit="1" customWidth="1"/>
    <col min="8747" max="8747" width="9.26953125" style="56" bestFit="1" customWidth="1"/>
    <col min="8748" max="8748" width="10" style="56" bestFit="1" customWidth="1"/>
    <col min="8749" max="8752" width="9.26953125" style="56" bestFit="1" customWidth="1"/>
    <col min="8753" max="8754" width="10" style="56" bestFit="1" customWidth="1"/>
    <col min="8755" max="8755" width="9.26953125" style="56" bestFit="1" customWidth="1"/>
    <col min="8756" max="8757" width="10" style="56" bestFit="1" customWidth="1"/>
    <col min="8758" max="8758" width="10.6328125" style="56" bestFit="1" customWidth="1"/>
    <col min="8759" max="8759" width="9.6328125" style="56" bestFit="1" customWidth="1"/>
    <col min="8760" max="8760" width="11.08984375" style="56" bestFit="1" customWidth="1"/>
    <col min="8761" max="8761" width="5.7265625" style="56" customWidth="1"/>
    <col min="8762" max="8762" width="7" style="56" customWidth="1"/>
    <col min="8763" max="8763" width="3.6328125" style="56" customWidth="1"/>
    <col min="8764" max="8764" width="19.453125" style="56" customWidth="1"/>
    <col min="8765" max="8766" width="9.90625" style="56" bestFit="1" customWidth="1"/>
    <col min="8767" max="8767" width="9.08984375" style="56" bestFit="1" customWidth="1"/>
    <col min="8768" max="8768" width="10" style="56" customWidth="1"/>
    <col min="8769" max="8769" width="3.90625" style="56" customWidth="1"/>
    <col min="8770" max="8770" width="3.7265625" style="56" customWidth="1"/>
    <col min="8771" max="8771" width="20.08984375" style="56" customWidth="1"/>
    <col min="8772" max="8772" width="9.36328125" style="56" bestFit="1" customWidth="1"/>
    <col min="8773" max="8773" width="9.90625" style="56" bestFit="1" customWidth="1"/>
    <col min="8774" max="8774" width="10.453125" style="56" bestFit="1" customWidth="1"/>
    <col min="8775" max="8775" width="3.90625" style="56" customWidth="1"/>
    <col min="8776" max="8960" width="9" style="56"/>
    <col min="8961" max="8961" width="3.90625" style="56" customWidth="1"/>
    <col min="8962" max="8962" width="21" style="56" customWidth="1"/>
    <col min="8963" max="9001" width="9.26953125" style="56" bestFit="1" customWidth="1"/>
    <col min="9002" max="9002" width="10" style="56" bestFit="1" customWidth="1"/>
    <col min="9003" max="9003" width="9.26953125" style="56" bestFit="1" customWidth="1"/>
    <col min="9004" max="9004" width="10" style="56" bestFit="1" customWidth="1"/>
    <col min="9005" max="9008" width="9.26953125" style="56" bestFit="1" customWidth="1"/>
    <col min="9009" max="9010" width="10" style="56" bestFit="1" customWidth="1"/>
    <col min="9011" max="9011" width="9.26953125" style="56" bestFit="1" customWidth="1"/>
    <col min="9012" max="9013" width="10" style="56" bestFit="1" customWidth="1"/>
    <col min="9014" max="9014" width="10.6328125" style="56" bestFit="1" customWidth="1"/>
    <col min="9015" max="9015" width="9.6328125" style="56" bestFit="1" customWidth="1"/>
    <col min="9016" max="9016" width="11.08984375" style="56" bestFit="1" customWidth="1"/>
    <col min="9017" max="9017" width="5.7265625" style="56" customWidth="1"/>
    <col min="9018" max="9018" width="7" style="56" customWidth="1"/>
    <col min="9019" max="9019" width="3.6328125" style="56" customWidth="1"/>
    <col min="9020" max="9020" width="19.453125" style="56" customWidth="1"/>
    <col min="9021" max="9022" width="9.90625" style="56" bestFit="1" customWidth="1"/>
    <col min="9023" max="9023" width="9.08984375" style="56" bestFit="1" customWidth="1"/>
    <col min="9024" max="9024" width="10" style="56" customWidth="1"/>
    <col min="9025" max="9025" width="3.90625" style="56" customWidth="1"/>
    <col min="9026" max="9026" width="3.7265625" style="56" customWidth="1"/>
    <col min="9027" max="9027" width="20.08984375" style="56" customWidth="1"/>
    <col min="9028" max="9028" width="9.36328125" style="56" bestFit="1" customWidth="1"/>
    <col min="9029" max="9029" width="9.90625" style="56" bestFit="1" customWidth="1"/>
    <col min="9030" max="9030" width="10.453125" style="56" bestFit="1" customWidth="1"/>
    <col min="9031" max="9031" width="3.90625" style="56" customWidth="1"/>
    <col min="9032" max="9216" width="9" style="56"/>
    <col min="9217" max="9217" width="3.90625" style="56" customWidth="1"/>
    <col min="9218" max="9218" width="21" style="56" customWidth="1"/>
    <col min="9219" max="9257" width="9.26953125" style="56" bestFit="1" customWidth="1"/>
    <col min="9258" max="9258" width="10" style="56" bestFit="1" customWidth="1"/>
    <col min="9259" max="9259" width="9.26953125" style="56" bestFit="1" customWidth="1"/>
    <col min="9260" max="9260" width="10" style="56" bestFit="1" customWidth="1"/>
    <col min="9261" max="9264" width="9.26953125" style="56" bestFit="1" customWidth="1"/>
    <col min="9265" max="9266" width="10" style="56" bestFit="1" customWidth="1"/>
    <col min="9267" max="9267" width="9.26953125" style="56" bestFit="1" customWidth="1"/>
    <col min="9268" max="9269" width="10" style="56" bestFit="1" customWidth="1"/>
    <col min="9270" max="9270" width="10.6328125" style="56" bestFit="1" customWidth="1"/>
    <col min="9271" max="9271" width="9.6328125" style="56" bestFit="1" customWidth="1"/>
    <col min="9272" max="9272" width="11.08984375" style="56" bestFit="1" customWidth="1"/>
    <col min="9273" max="9273" width="5.7265625" style="56" customWidth="1"/>
    <col min="9274" max="9274" width="7" style="56" customWidth="1"/>
    <col min="9275" max="9275" width="3.6328125" style="56" customWidth="1"/>
    <col min="9276" max="9276" width="19.453125" style="56" customWidth="1"/>
    <col min="9277" max="9278" width="9.90625" style="56" bestFit="1" customWidth="1"/>
    <col min="9279" max="9279" width="9.08984375" style="56" bestFit="1" customWidth="1"/>
    <col min="9280" max="9280" width="10" style="56" customWidth="1"/>
    <col min="9281" max="9281" width="3.90625" style="56" customWidth="1"/>
    <col min="9282" max="9282" width="3.7265625" style="56" customWidth="1"/>
    <col min="9283" max="9283" width="20.08984375" style="56" customWidth="1"/>
    <col min="9284" max="9284" width="9.36328125" style="56" bestFit="1" customWidth="1"/>
    <col min="9285" max="9285" width="9.90625" style="56" bestFit="1" customWidth="1"/>
    <col min="9286" max="9286" width="10.453125" style="56" bestFit="1" customWidth="1"/>
    <col min="9287" max="9287" width="3.90625" style="56" customWidth="1"/>
    <col min="9288" max="9472" width="9" style="56"/>
    <col min="9473" max="9473" width="3.90625" style="56" customWidth="1"/>
    <col min="9474" max="9474" width="21" style="56" customWidth="1"/>
    <col min="9475" max="9513" width="9.26953125" style="56" bestFit="1" customWidth="1"/>
    <col min="9514" max="9514" width="10" style="56" bestFit="1" customWidth="1"/>
    <col min="9515" max="9515" width="9.26953125" style="56" bestFit="1" customWidth="1"/>
    <col min="9516" max="9516" width="10" style="56" bestFit="1" customWidth="1"/>
    <col min="9517" max="9520" width="9.26953125" style="56" bestFit="1" customWidth="1"/>
    <col min="9521" max="9522" width="10" style="56" bestFit="1" customWidth="1"/>
    <col min="9523" max="9523" width="9.26953125" style="56" bestFit="1" customWidth="1"/>
    <col min="9524" max="9525" width="10" style="56" bestFit="1" customWidth="1"/>
    <col min="9526" max="9526" width="10.6328125" style="56" bestFit="1" customWidth="1"/>
    <col min="9527" max="9527" width="9.6328125" style="56" bestFit="1" customWidth="1"/>
    <col min="9528" max="9528" width="11.08984375" style="56" bestFit="1" customWidth="1"/>
    <col min="9529" max="9529" width="5.7265625" style="56" customWidth="1"/>
    <col min="9530" max="9530" width="7" style="56" customWidth="1"/>
    <col min="9531" max="9531" width="3.6328125" style="56" customWidth="1"/>
    <col min="9532" max="9532" width="19.453125" style="56" customWidth="1"/>
    <col min="9533" max="9534" width="9.90625" style="56" bestFit="1" customWidth="1"/>
    <col min="9535" max="9535" width="9.08984375" style="56" bestFit="1" customWidth="1"/>
    <col min="9536" max="9536" width="10" style="56" customWidth="1"/>
    <col min="9537" max="9537" width="3.90625" style="56" customWidth="1"/>
    <col min="9538" max="9538" width="3.7265625" style="56" customWidth="1"/>
    <col min="9539" max="9539" width="20.08984375" style="56" customWidth="1"/>
    <col min="9540" max="9540" width="9.36328125" style="56" bestFit="1" customWidth="1"/>
    <col min="9541" max="9541" width="9.90625" style="56" bestFit="1" customWidth="1"/>
    <col min="9542" max="9542" width="10.453125" style="56" bestFit="1" customWidth="1"/>
    <col min="9543" max="9543" width="3.90625" style="56" customWidth="1"/>
    <col min="9544" max="9728" width="9" style="56"/>
    <col min="9729" max="9729" width="3.90625" style="56" customWidth="1"/>
    <col min="9730" max="9730" width="21" style="56" customWidth="1"/>
    <col min="9731" max="9769" width="9.26953125" style="56" bestFit="1" customWidth="1"/>
    <col min="9770" max="9770" width="10" style="56" bestFit="1" customWidth="1"/>
    <col min="9771" max="9771" width="9.26953125" style="56" bestFit="1" customWidth="1"/>
    <col min="9772" max="9772" width="10" style="56" bestFit="1" customWidth="1"/>
    <col min="9773" max="9776" width="9.26953125" style="56" bestFit="1" customWidth="1"/>
    <col min="9777" max="9778" width="10" style="56" bestFit="1" customWidth="1"/>
    <col min="9779" max="9779" width="9.26953125" style="56" bestFit="1" customWidth="1"/>
    <col min="9780" max="9781" width="10" style="56" bestFit="1" customWidth="1"/>
    <col min="9782" max="9782" width="10.6328125" style="56" bestFit="1" customWidth="1"/>
    <col min="9783" max="9783" width="9.6328125" style="56" bestFit="1" customWidth="1"/>
    <col min="9784" max="9784" width="11.08984375" style="56" bestFit="1" customWidth="1"/>
    <col min="9785" max="9785" width="5.7265625" style="56" customWidth="1"/>
    <col min="9786" max="9786" width="7" style="56" customWidth="1"/>
    <col min="9787" max="9787" width="3.6328125" style="56" customWidth="1"/>
    <col min="9788" max="9788" width="19.453125" style="56" customWidth="1"/>
    <col min="9789" max="9790" width="9.90625" style="56" bestFit="1" customWidth="1"/>
    <col min="9791" max="9791" width="9.08984375" style="56" bestFit="1" customWidth="1"/>
    <col min="9792" max="9792" width="10" style="56" customWidth="1"/>
    <col min="9793" max="9793" width="3.90625" style="56" customWidth="1"/>
    <col min="9794" max="9794" width="3.7265625" style="56" customWidth="1"/>
    <col min="9795" max="9795" width="20.08984375" style="56" customWidth="1"/>
    <col min="9796" max="9796" width="9.36328125" style="56" bestFit="1" customWidth="1"/>
    <col min="9797" max="9797" width="9.90625" style="56" bestFit="1" customWidth="1"/>
    <col min="9798" max="9798" width="10.453125" style="56" bestFit="1" customWidth="1"/>
    <col min="9799" max="9799" width="3.90625" style="56" customWidth="1"/>
    <col min="9800" max="9984" width="9" style="56"/>
    <col min="9985" max="9985" width="3.90625" style="56" customWidth="1"/>
    <col min="9986" max="9986" width="21" style="56" customWidth="1"/>
    <col min="9987" max="10025" width="9.26953125" style="56" bestFit="1" customWidth="1"/>
    <col min="10026" max="10026" width="10" style="56" bestFit="1" customWidth="1"/>
    <col min="10027" max="10027" width="9.26953125" style="56" bestFit="1" customWidth="1"/>
    <col min="10028" max="10028" width="10" style="56" bestFit="1" customWidth="1"/>
    <col min="10029" max="10032" width="9.26953125" style="56" bestFit="1" customWidth="1"/>
    <col min="10033" max="10034" width="10" style="56" bestFit="1" customWidth="1"/>
    <col min="10035" max="10035" width="9.26953125" style="56" bestFit="1" customWidth="1"/>
    <col min="10036" max="10037" width="10" style="56" bestFit="1" customWidth="1"/>
    <col min="10038" max="10038" width="10.6328125" style="56" bestFit="1" customWidth="1"/>
    <col min="10039" max="10039" width="9.6328125" style="56" bestFit="1" customWidth="1"/>
    <col min="10040" max="10040" width="11.08984375" style="56" bestFit="1" customWidth="1"/>
    <col min="10041" max="10041" width="5.7265625" style="56" customWidth="1"/>
    <col min="10042" max="10042" width="7" style="56" customWidth="1"/>
    <col min="10043" max="10043" width="3.6328125" style="56" customWidth="1"/>
    <col min="10044" max="10044" width="19.453125" style="56" customWidth="1"/>
    <col min="10045" max="10046" width="9.90625" style="56" bestFit="1" customWidth="1"/>
    <col min="10047" max="10047" width="9.08984375" style="56" bestFit="1" customWidth="1"/>
    <col min="10048" max="10048" width="10" style="56" customWidth="1"/>
    <col min="10049" max="10049" width="3.90625" style="56" customWidth="1"/>
    <col min="10050" max="10050" width="3.7265625" style="56" customWidth="1"/>
    <col min="10051" max="10051" width="20.08984375" style="56" customWidth="1"/>
    <col min="10052" max="10052" width="9.36328125" style="56" bestFit="1" customWidth="1"/>
    <col min="10053" max="10053" width="9.90625" style="56" bestFit="1" customWidth="1"/>
    <col min="10054" max="10054" width="10.453125" style="56" bestFit="1" customWidth="1"/>
    <col min="10055" max="10055" width="3.90625" style="56" customWidth="1"/>
    <col min="10056" max="10240" width="9" style="56"/>
    <col min="10241" max="10241" width="3.90625" style="56" customWidth="1"/>
    <col min="10242" max="10242" width="21" style="56" customWidth="1"/>
    <col min="10243" max="10281" width="9.26953125" style="56" bestFit="1" customWidth="1"/>
    <col min="10282" max="10282" width="10" style="56" bestFit="1" customWidth="1"/>
    <col min="10283" max="10283" width="9.26953125" style="56" bestFit="1" customWidth="1"/>
    <col min="10284" max="10284" width="10" style="56" bestFit="1" customWidth="1"/>
    <col min="10285" max="10288" width="9.26953125" style="56" bestFit="1" customWidth="1"/>
    <col min="10289" max="10290" width="10" style="56" bestFit="1" customWidth="1"/>
    <col min="10291" max="10291" width="9.26953125" style="56" bestFit="1" customWidth="1"/>
    <col min="10292" max="10293" width="10" style="56" bestFit="1" customWidth="1"/>
    <col min="10294" max="10294" width="10.6328125" style="56" bestFit="1" customWidth="1"/>
    <col min="10295" max="10295" width="9.6328125" style="56" bestFit="1" customWidth="1"/>
    <col min="10296" max="10296" width="11.08984375" style="56" bestFit="1" customWidth="1"/>
    <col min="10297" max="10297" width="5.7265625" style="56" customWidth="1"/>
    <col min="10298" max="10298" width="7" style="56" customWidth="1"/>
    <col min="10299" max="10299" width="3.6328125" style="56" customWidth="1"/>
    <col min="10300" max="10300" width="19.453125" style="56" customWidth="1"/>
    <col min="10301" max="10302" width="9.90625" style="56" bestFit="1" customWidth="1"/>
    <col min="10303" max="10303" width="9.08984375" style="56" bestFit="1" customWidth="1"/>
    <col min="10304" max="10304" width="10" style="56" customWidth="1"/>
    <col min="10305" max="10305" width="3.90625" style="56" customWidth="1"/>
    <col min="10306" max="10306" width="3.7265625" style="56" customWidth="1"/>
    <col min="10307" max="10307" width="20.08984375" style="56" customWidth="1"/>
    <col min="10308" max="10308" width="9.36328125" style="56" bestFit="1" customWidth="1"/>
    <col min="10309" max="10309" width="9.90625" style="56" bestFit="1" customWidth="1"/>
    <col min="10310" max="10310" width="10.453125" style="56" bestFit="1" customWidth="1"/>
    <col min="10311" max="10311" width="3.90625" style="56" customWidth="1"/>
    <col min="10312" max="10496" width="9" style="56"/>
    <col min="10497" max="10497" width="3.90625" style="56" customWidth="1"/>
    <col min="10498" max="10498" width="21" style="56" customWidth="1"/>
    <col min="10499" max="10537" width="9.26953125" style="56" bestFit="1" customWidth="1"/>
    <col min="10538" max="10538" width="10" style="56" bestFit="1" customWidth="1"/>
    <col min="10539" max="10539" width="9.26953125" style="56" bestFit="1" customWidth="1"/>
    <col min="10540" max="10540" width="10" style="56" bestFit="1" customWidth="1"/>
    <col min="10541" max="10544" width="9.26953125" style="56" bestFit="1" customWidth="1"/>
    <col min="10545" max="10546" width="10" style="56" bestFit="1" customWidth="1"/>
    <col min="10547" max="10547" width="9.26953125" style="56" bestFit="1" customWidth="1"/>
    <col min="10548" max="10549" width="10" style="56" bestFit="1" customWidth="1"/>
    <col min="10550" max="10550" width="10.6328125" style="56" bestFit="1" customWidth="1"/>
    <col min="10551" max="10551" width="9.6328125" style="56" bestFit="1" customWidth="1"/>
    <col min="10552" max="10552" width="11.08984375" style="56" bestFit="1" customWidth="1"/>
    <col min="10553" max="10553" width="5.7265625" style="56" customWidth="1"/>
    <col min="10554" max="10554" width="7" style="56" customWidth="1"/>
    <col min="10555" max="10555" width="3.6328125" style="56" customWidth="1"/>
    <col min="10556" max="10556" width="19.453125" style="56" customWidth="1"/>
    <col min="10557" max="10558" width="9.90625" style="56" bestFit="1" customWidth="1"/>
    <col min="10559" max="10559" width="9.08984375" style="56" bestFit="1" customWidth="1"/>
    <col min="10560" max="10560" width="10" style="56" customWidth="1"/>
    <col min="10561" max="10561" width="3.90625" style="56" customWidth="1"/>
    <col min="10562" max="10562" width="3.7265625" style="56" customWidth="1"/>
    <col min="10563" max="10563" width="20.08984375" style="56" customWidth="1"/>
    <col min="10564" max="10564" width="9.36328125" style="56" bestFit="1" customWidth="1"/>
    <col min="10565" max="10565" width="9.90625" style="56" bestFit="1" customWidth="1"/>
    <col min="10566" max="10566" width="10.453125" style="56" bestFit="1" customWidth="1"/>
    <col min="10567" max="10567" width="3.90625" style="56" customWidth="1"/>
    <col min="10568" max="10752" width="9" style="56"/>
    <col min="10753" max="10753" width="3.90625" style="56" customWidth="1"/>
    <col min="10754" max="10754" width="21" style="56" customWidth="1"/>
    <col min="10755" max="10793" width="9.26953125" style="56" bestFit="1" customWidth="1"/>
    <col min="10794" max="10794" width="10" style="56" bestFit="1" customWidth="1"/>
    <col min="10795" max="10795" width="9.26953125" style="56" bestFit="1" customWidth="1"/>
    <col min="10796" max="10796" width="10" style="56" bestFit="1" customWidth="1"/>
    <col min="10797" max="10800" width="9.26953125" style="56" bestFit="1" customWidth="1"/>
    <col min="10801" max="10802" width="10" style="56" bestFit="1" customWidth="1"/>
    <col min="10803" max="10803" width="9.26953125" style="56" bestFit="1" customWidth="1"/>
    <col min="10804" max="10805" width="10" style="56" bestFit="1" customWidth="1"/>
    <col min="10806" max="10806" width="10.6328125" style="56" bestFit="1" customWidth="1"/>
    <col min="10807" max="10807" width="9.6328125" style="56" bestFit="1" customWidth="1"/>
    <col min="10808" max="10808" width="11.08984375" style="56" bestFit="1" customWidth="1"/>
    <col min="10809" max="10809" width="5.7265625" style="56" customWidth="1"/>
    <col min="10810" max="10810" width="7" style="56" customWidth="1"/>
    <col min="10811" max="10811" width="3.6328125" style="56" customWidth="1"/>
    <col min="10812" max="10812" width="19.453125" style="56" customWidth="1"/>
    <col min="10813" max="10814" width="9.90625" style="56" bestFit="1" customWidth="1"/>
    <col min="10815" max="10815" width="9.08984375" style="56" bestFit="1" customWidth="1"/>
    <col min="10816" max="10816" width="10" style="56" customWidth="1"/>
    <col min="10817" max="10817" width="3.90625" style="56" customWidth="1"/>
    <col min="10818" max="10818" width="3.7265625" style="56" customWidth="1"/>
    <col min="10819" max="10819" width="20.08984375" style="56" customWidth="1"/>
    <col min="10820" max="10820" width="9.36328125" style="56" bestFit="1" customWidth="1"/>
    <col min="10821" max="10821" width="9.90625" style="56" bestFit="1" customWidth="1"/>
    <col min="10822" max="10822" width="10.453125" style="56" bestFit="1" customWidth="1"/>
    <col min="10823" max="10823" width="3.90625" style="56" customWidth="1"/>
    <col min="10824" max="11008" width="9" style="56"/>
    <col min="11009" max="11009" width="3.90625" style="56" customWidth="1"/>
    <col min="11010" max="11010" width="21" style="56" customWidth="1"/>
    <col min="11011" max="11049" width="9.26953125" style="56" bestFit="1" customWidth="1"/>
    <col min="11050" max="11050" width="10" style="56" bestFit="1" customWidth="1"/>
    <col min="11051" max="11051" width="9.26953125" style="56" bestFit="1" customWidth="1"/>
    <col min="11052" max="11052" width="10" style="56" bestFit="1" customWidth="1"/>
    <col min="11053" max="11056" width="9.26953125" style="56" bestFit="1" customWidth="1"/>
    <col min="11057" max="11058" width="10" style="56" bestFit="1" customWidth="1"/>
    <col min="11059" max="11059" width="9.26953125" style="56" bestFit="1" customWidth="1"/>
    <col min="11060" max="11061" width="10" style="56" bestFit="1" customWidth="1"/>
    <col min="11062" max="11062" width="10.6328125" style="56" bestFit="1" customWidth="1"/>
    <col min="11063" max="11063" width="9.6328125" style="56" bestFit="1" customWidth="1"/>
    <col min="11064" max="11064" width="11.08984375" style="56" bestFit="1" customWidth="1"/>
    <col min="11065" max="11065" width="5.7265625" style="56" customWidth="1"/>
    <col min="11066" max="11066" width="7" style="56" customWidth="1"/>
    <col min="11067" max="11067" width="3.6328125" style="56" customWidth="1"/>
    <col min="11068" max="11068" width="19.453125" style="56" customWidth="1"/>
    <col min="11069" max="11070" width="9.90625" style="56" bestFit="1" customWidth="1"/>
    <col min="11071" max="11071" width="9.08984375" style="56" bestFit="1" customWidth="1"/>
    <col min="11072" max="11072" width="10" style="56" customWidth="1"/>
    <col min="11073" max="11073" width="3.90625" style="56" customWidth="1"/>
    <col min="11074" max="11074" width="3.7265625" style="56" customWidth="1"/>
    <col min="11075" max="11075" width="20.08984375" style="56" customWidth="1"/>
    <col min="11076" max="11076" width="9.36328125" style="56" bestFit="1" customWidth="1"/>
    <col min="11077" max="11077" width="9.90625" style="56" bestFit="1" customWidth="1"/>
    <col min="11078" max="11078" width="10.453125" style="56" bestFit="1" customWidth="1"/>
    <col min="11079" max="11079" width="3.90625" style="56" customWidth="1"/>
    <col min="11080" max="11264" width="9" style="56"/>
    <col min="11265" max="11265" width="3.90625" style="56" customWidth="1"/>
    <col min="11266" max="11266" width="21" style="56" customWidth="1"/>
    <col min="11267" max="11305" width="9.26953125" style="56" bestFit="1" customWidth="1"/>
    <col min="11306" max="11306" width="10" style="56" bestFit="1" customWidth="1"/>
    <col min="11307" max="11307" width="9.26953125" style="56" bestFit="1" customWidth="1"/>
    <col min="11308" max="11308" width="10" style="56" bestFit="1" customWidth="1"/>
    <col min="11309" max="11312" width="9.26953125" style="56" bestFit="1" customWidth="1"/>
    <col min="11313" max="11314" width="10" style="56" bestFit="1" customWidth="1"/>
    <col min="11315" max="11315" width="9.26953125" style="56" bestFit="1" customWidth="1"/>
    <col min="11316" max="11317" width="10" style="56" bestFit="1" customWidth="1"/>
    <col min="11318" max="11318" width="10.6328125" style="56" bestFit="1" customWidth="1"/>
    <col min="11319" max="11319" width="9.6328125" style="56" bestFit="1" customWidth="1"/>
    <col min="11320" max="11320" width="11.08984375" style="56" bestFit="1" customWidth="1"/>
    <col min="11321" max="11321" width="5.7265625" style="56" customWidth="1"/>
    <col min="11322" max="11322" width="7" style="56" customWidth="1"/>
    <col min="11323" max="11323" width="3.6328125" style="56" customWidth="1"/>
    <col min="11324" max="11324" width="19.453125" style="56" customWidth="1"/>
    <col min="11325" max="11326" width="9.90625" style="56" bestFit="1" customWidth="1"/>
    <col min="11327" max="11327" width="9.08984375" style="56" bestFit="1" customWidth="1"/>
    <col min="11328" max="11328" width="10" style="56" customWidth="1"/>
    <col min="11329" max="11329" width="3.90625" style="56" customWidth="1"/>
    <col min="11330" max="11330" width="3.7265625" style="56" customWidth="1"/>
    <col min="11331" max="11331" width="20.08984375" style="56" customWidth="1"/>
    <col min="11332" max="11332" width="9.36328125" style="56" bestFit="1" customWidth="1"/>
    <col min="11333" max="11333" width="9.90625" style="56" bestFit="1" customWidth="1"/>
    <col min="11334" max="11334" width="10.453125" style="56" bestFit="1" customWidth="1"/>
    <col min="11335" max="11335" width="3.90625" style="56" customWidth="1"/>
    <col min="11336" max="11520" width="9" style="56"/>
    <col min="11521" max="11521" width="3.90625" style="56" customWidth="1"/>
    <col min="11522" max="11522" width="21" style="56" customWidth="1"/>
    <col min="11523" max="11561" width="9.26953125" style="56" bestFit="1" customWidth="1"/>
    <col min="11562" max="11562" width="10" style="56" bestFit="1" customWidth="1"/>
    <col min="11563" max="11563" width="9.26953125" style="56" bestFit="1" customWidth="1"/>
    <col min="11564" max="11564" width="10" style="56" bestFit="1" customWidth="1"/>
    <col min="11565" max="11568" width="9.26953125" style="56" bestFit="1" customWidth="1"/>
    <col min="11569" max="11570" width="10" style="56" bestFit="1" customWidth="1"/>
    <col min="11571" max="11571" width="9.26953125" style="56" bestFit="1" customWidth="1"/>
    <col min="11572" max="11573" width="10" style="56" bestFit="1" customWidth="1"/>
    <col min="11574" max="11574" width="10.6328125" style="56" bestFit="1" customWidth="1"/>
    <col min="11575" max="11575" width="9.6328125" style="56" bestFit="1" customWidth="1"/>
    <col min="11576" max="11576" width="11.08984375" style="56" bestFit="1" customWidth="1"/>
    <col min="11577" max="11577" width="5.7265625" style="56" customWidth="1"/>
    <col min="11578" max="11578" width="7" style="56" customWidth="1"/>
    <col min="11579" max="11579" width="3.6328125" style="56" customWidth="1"/>
    <col min="11580" max="11580" width="19.453125" style="56" customWidth="1"/>
    <col min="11581" max="11582" width="9.90625" style="56" bestFit="1" customWidth="1"/>
    <col min="11583" max="11583" width="9.08984375" style="56" bestFit="1" customWidth="1"/>
    <col min="11584" max="11584" width="10" style="56" customWidth="1"/>
    <col min="11585" max="11585" width="3.90625" style="56" customWidth="1"/>
    <col min="11586" max="11586" width="3.7265625" style="56" customWidth="1"/>
    <col min="11587" max="11587" width="20.08984375" style="56" customWidth="1"/>
    <col min="11588" max="11588" width="9.36328125" style="56" bestFit="1" customWidth="1"/>
    <col min="11589" max="11589" width="9.90625" style="56" bestFit="1" customWidth="1"/>
    <col min="11590" max="11590" width="10.453125" style="56" bestFit="1" customWidth="1"/>
    <col min="11591" max="11591" width="3.90625" style="56" customWidth="1"/>
    <col min="11592" max="11776" width="9" style="56"/>
    <col min="11777" max="11777" width="3.90625" style="56" customWidth="1"/>
    <col min="11778" max="11778" width="21" style="56" customWidth="1"/>
    <col min="11779" max="11817" width="9.26953125" style="56" bestFit="1" customWidth="1"/>
    <col min="11818" max="11818" width="10" style="56" bestFit="1" customWidth="1"/>
    <col min="11819" max="11819" width="9.26953125" style="56" bestFit="1" customWidth="1"/>
    <col min="11820" max="11820" width="10" style="56" bestFit="1" customWidth="1"/>
    <col min="11821" max="11824" width="9.26953125" style="56" bestFit="1" customWidth="1"/>
    <col min="11825" max="11826" width="10" style="56" bestFit="1" customWidth="1"/>
    <col min="11827" max="11827" width="9.26953125" style="56" bestFit="1" customWidth="1"/>
    <col min="11828" max="11829" width="10" style="56" bestFit="1" customWidth="1"/>
    <col min="11830" max="11830" width="10.6328125" style="56" bestFit="1" customWidth="1"/>
    <col min="11831" max="11831" width="9.6328125" style="56" bestFit="1" customWidth="1"/>
    <col min="11832" max="11832" width="11.08984375" style="56" bestFit="1" customWidth="1"/>
    <col min="11833" max="11833" width="5.7265625" style="56" customWidth="1"/>
    <col min="11834" max="11834" width="7" style="56" customWidth="1"/>
    <col min="11835" max="11835" width="3.6328125" style="56" customWidth="1"/>
    <col min="11836" max="11836" width="19.453125" style="56" customWidth="1"/>
    <col min="11837" max="11838" width="9.90625" style="56" bestFit="1" customWidth="1"/>
    <col min="11839" max="11839" width="9.08984375" style="56" bestFit="1" customWidth="1"/>
    <col min="11840" max="11840" width="10" style="56" customWidth="1"/>
    <col min="11841" max="11841" width="3.90625" style="56" customWidth="1"/>
    <col min="11842" max="11842" width="3.7265625" style="56" customWidth="1"/>
    <col min="11843" max="11843" width="20.08984375" style="56" customWidth="1"/>
    <col min="11844" max="11844" width="9.36328125" style="56" bestFit="1" customWidth="1"/>
    <col min="11845" max="11845" width="9.90625" style="56" bestFit="1" customWidth="1"/>
    <col min="11846" max="11846" width="10.453125" style="56" bestFit="1" customWidth="1"/>
    <col min="11847" max="11847" width="3.90625" style="56" customWidth="1"/>
    <col min="11848" max="12032" width="9" style="56"/>
    <col min="12033" max="12033" width="3.90625" style="56" customWidth="1"/>
    <col min="12034" max="12034" width="21" style="56" customWidth="1"/>
    <col min="12035" max="12073" width="9.26953125" style="56" bestFit="1" customWidth="1"/>
    <col min="12074" max="12074" width="10" style="56" bestFit="1" customWidth="1"/>
    <col min="12075" max="12075" width="9.26953125" style="56" bestFit="1" customWidth="1"/>
    <col min="12076" max="12076" width="10" style="56" bestFit="1" customWidth="1"/>
    <col min="12077" max="12080" width="9.26953125" style="56" bestFit="1" customWidth="1"/>
    <col min="12081" max="12082" width="10" style="56" bestFit="1" customWidth="1"/>
    <col min="12083" max="12083" width="9.26953125" style="56" bestFit="1" customWidth="1"/>
    <col min="12084" max="12085" width="10" style="56" bestFit="1" customWidth="1"/>
    <col min="12086" max="12086" width="10.6328125" style="56" bestFit="1" customWidth="1"/>
    <col min="12087" max="12087" width="9.6328125" style="56" bestFit="1" customWidth="1"/>
    <col min="12088" max="12088" width="11.08984375" style="56" bestFit="1" customWidth="1"/>
    <col min="12089" max="12089" width="5.7265625" style="56" customWidth="1"/>
    <col min="12090" max="12090" width="7" style="56" customWidth="1"/>
    <col min="12091" max="12091" width="3.6328125" style="56" customWidth="1"/>
    <col min="12092" max="12092" width="19.453125" style="56" customWidth="1"/>
    <col min="12093" max="12094" width="9.90625" style="56" bestFit="1" customWidth="1"/>
    <col min="12095" max="12095" width="9.08984375" style="56" bestFit="1" customWidth="1"/>
    <col min="12096" max="12096" width="10" style="56" customWidth="1"/>
    <col min="12097" max="12097" width="3.90625" style="56" customWidth="1"/>
    <col min="12098" max="12098" width="3.7265625" style="56" customWidth="1"/>
    <col min="12099" max="12099" width="20.08984375" style="56" customWidth="1"/>
    <col min="12100" max="12100" width="9.36328125" style="56" bestFit="1" customWidth="1"/>
    <col min="12101" max="12101" width="9.90625" style="56" bestFit="1" customWidth="1"/>
    <col min="12102" max="12102" width="10.453125" style="56" bestFit="1" customWidth="1"/>
    <col min="12103" max="12103" width="3.90625" style="56" customWidth="1"/>
    <col min="12104" max="12288" width="9" style="56"/>
    <col min="12289" max="12289" width="3.90625" style="56" customWidth="1"/>
    <col min="12290" max="12290" width="21" style="56" customWidth="1"/>
    <col min="12291" max="12329" width="9.26953125" style="56" bestFit="1" customWidth="1"/>
    <col min="12330" max="12330" width="10" style="56" bestFit="1" customWidth="1"/>
    <col min="12331" max="12331" width="9.26953125" style="56" bestFit="1" customWidth="1"/>
    <col min="12332" max="12332" width="10" style="56" bestFit="1" customWidth="1"/>
    <col min="12333" max="12336" width="9.26953125" style="56" bestFit="1" customWidth="1"/>
    <col min="12337" max="12338" width="10" style="56" bestFit="1" customWidth="1"/>
    <col min="12339" max="12339" width="9.26953125" style="56" bestFit="1" customWidth="1"/>
    <col min="12340" max="12341" width="10" style="56" bestFit="1" customWidth="1"/>
    <col min="12342" max="12342" width="10.6328125" style="56" bestFit="1" customWidth="1"/>
    <col min="12343" max="12343" width="9.6328125" style="56" bestFit="1" customWidth="1"/>
    <col min="12344" max="12344" width="11.08984375" style="56" bestFit="1" customWidth="1"/>
    <col min="12345" max="12345" width="5.7265625" style="56" customWidth="1"/>
    <col min="12346" max="12346" width="7" style="56" customWidth="1"/>
    <col min="12347" max="12347" width="3.6328125" style="56" customWidth="1"/>
    <col min="12348" max="12348" width="19.453125" style="56" customWidth="1"/>
    <col min="12349" max="12350" width="9.90625" style="56" bestFit="1" customWidth="1"/>
    <col min="12351" max="12351" width="9.08984375" style="56" bestFit="1" customWidth="1"/>
    <col min="12352" max="12352" width="10" style="56" customWidth="1"/>
    <col min="12353" max="12353" width="3.90625" style="56" customWidth="1"/>
    <col min="12354" max="12354" width="3.7265625" style="56" customWidth="1"/>
    <col min="12355" max="12355" width="20.08984375" style="56" customWidth="1"/>
    <col min="12356" max="12356" width="9.36328125" style="56" bestFit="1" customWidth="1"/>
    <col min="12357" max="12357" width="9.90625" style="56" bestFit="1" customWidth="1"/>
    <col min="12358" max="12358" width="10.453125" style="56" bestFit="1" customWidth="1"/>
    <col min="12359" max="12359" width="3.90625" style="56" customWidth="1"/>
    <col min="12360" max="12544" width="9" style="56"/>
    <col min="12545" max="12545" width="3.90625" style="56" customWidth="1"/>
    <col min="12546" max="12546" width="21" style="56" customWidth="1"/>
    <col min="12547" max="12585" width="9.26953125" style="56" bestFit="1" customWidth="1"/>
    <col min="12586" max="12586" width="10" style="56" bestFit="1" customWidth="1"/>
    <col min="12587" max="12587" width="9.26953125" style="56" bestFit="1" customWidth="1"/>
    <col min="12588" max="12588" width="10" style="56" bestFit="1" customWidth="1"/>
    <col min="12589" max="12592" width="9.26953125" style="56" bestFit="1" customWidth="1"/>
    <col min="12593" max="12594" width="10" style="56" bestFit="1" customWidth="1"/>
    <col min="12595" max="12595" width="9.26953125" style="56" bestFit="1" customWidth="1"/>
    <col min="12596" max="12597" width="10" style="56" bestFit="1" customWidth="1"/>
    <col min="12598" max="12598" width="10.6328125" style="56" bestFit="1" customWidth="1"/>
    <col min="12599" max="12599" width="9.6328125" style="56" bestFit="1" customWidth="1"/>
    <col min="12600" max="12600" width="11.08984375" style="56" bestFit="1" customWidth="1"/>
    <col min="12601" max="12601" width="5.7265625" style="56" customWidth="1"/>
    <col min="12602" max="12602" width="7" style="56" customWidth="1"/>
    <col min="12603" max="12603" width="3.6328125" style="56" customWidth="1"/>
    <col min="12604" max="12604" width="19.453125" style="56" customWidth="1"/>
    <col min="12605" max="12606" width="9.90625" style="56" bestFit="1" customWidth="1"/>
    <col min="12607" max="12607" width="9.08984375" style="56" bestFit="1" customWidth="1"/>
    <col min="12608" max="12608" width="10" style="56" customWidth="1"/>
    <col min="12609" max="12609" width="3.90625" style="56" customWidth="1"/>
    <col min="12610" max="12610" width="3.7265625" style="56" customWidth="1"/>
    <col min="12611" max="12611" width="20.08984375" style="56" customWidth="1"/>
    <col min="12612" max="12612" width="9.36328125" style="56" bestFit="1" customWidth="1"/>
    <col min="12613" max="12613" width="9.90625" style="56" bestFit="1" customWidth="1"/>
    <col min="12614" max="12614" width="10.453125" style="56" bestFit="1" customWidth="1"/>
    <col min="12615" max="12615" width="3.90625" style="56" customWidth="1"/>
    <col min="12616" max="12800" width="9" style="56"/>
    <col min="12801" max="12801" width="3.90625" style="56" customWidth="1"/>
    <col min="12802" max="12802" width="21" style="56" customWidth="1"/>
    <col min="12803" max="12841" width="9.26953125" style="56" bestFit="1" customWidth="1"/>
    <col min="12842" max="12842" width="10" style="56" bestFit="1" customWidth="1"/>
    <col min="12843" max="12843" width="9.26953125" style="56" bestFit="1" customWidth="1"/>
    <col min="12844" max="12844" width="10" style="56" bestFit="1" customWidth="1"/>
    <col min="12845" max="12848" width="9.26953125" style="56" bestFit="1" customWidth="1"/>
    <col min="12849" max="12850" width="10" style="56" bestFit="1" customWidth="1"/>
    <col min="12851" max="12851" width="9.26953125" style="56" bestFit="1" customWidth="1"/>
    <col min="12852" max="12853" width="10" style="56" bestFit="1" customWidth="1"/>
    <col min="12854" max="12854" width="10.6328125" style="56" bestFit="1" customWidth="1"/>
    <col min="12855" max="12855" width="9.6328125" style="56" bestFit="1" customWidth="1"/>
    <col min="12856" max="12856" width="11.08984375" style="56" bestFit="1" customWidth="1"/>
    <col min="12857" max="12857" width="5.7265625" style="56" customWidth="1"/>
    <col min="12858" max="12858" width="7" style="56" customWidth="1"/>
    <col min="12859" max="12859" width="3.6328125" style="56" customWidth="1"/>
    <col min="12860" max="12860" width="19.453125" style="56" customWidth="1"/>
    <col min="12861" max="12862" width="9.90625" style="56" bestFit="1" customWidth="1"/>
    <col min="12863" max="12863" width="9.08984375" style="56" bestFit="1" customWidth="1"/>
    <col min="12864" max="12864" width="10" style="56" customWidth="1"/>
    <col min="12865" max="12865" width="3.90625" style="56" customWidth="1"/>
    <col min="12866" max="12866" width="3.7265625" style="56" customWidth="1"/>
    <col min="12867" max="12867" width="20.08984375" style="56" customWidth="1"/>
    <col min="12868" max="12868" width="9.36328125" style="56" bestFit="1" customWidth="1"/>
    <col min="12869" max="12869" width="9.90625" style="56" bestFit="1" customWidth="1"/>
    <col min="12870" max="12870" width="10.453125" style="56" bestFit="1" customWidth="1"/>
    <col min="12871" max="12871" width="3.90625" style="56" customWidth="1"/>
    <col min="12872" max="13056" width="9" style="56"/>
    <col min="13057" max="13057" width="3.90625" style="56" customWidth="1"/>
    <col min="13058" max="13058" width="21" style="56" customWidth="1"/>
    <col min="13059" max="13097" width="9.26953125" style="56" bestFit="1" customWidth="1"/>
    <col min="13098" max="13098" width="10" style="56" bestFit="1" customWidth="1"/>
    <col min="13099" max="13099" width="9.26953125" style="56" bestFit="1" customWidth="1"/>
    <col min="13100" max="13100" width="10" style="56" bestFit="1" customWidth="1"/>
    <col min="13101" max="13104" width="9.26953125" style="56" bestFit="1" customWidth="1"/>
    <col min="13105" max="13106" width="10" style="56" bestFit="1" customWidth="1"/>
    <col min="13107" max="13107" width="9.26953125" style="56" bestFit="1" customWidth="1"/>
    <col min="13108" max="13109" width="10" style="56" bestFit="1" customWidth="1"/>
    <col min="13110" max="13110" width="10.6328125" style="56" bestFit="1" customWidth="1"/>
    <col min="13111" max="13111" width="9.6328125" style="56" bestFit="1" customWidth="1"/>
    <col min="13112" max="13112" width="11.08984375" style="56" bestFit="1" customWidth="1"/>
    <col min="13113" max="13113" width="5.7265625" style="56" customWidth="1"/>
    <col min="13114" max="13114" width="7" style="56" customWidth="1"/>
    <col min="13115" max="13115" width="3.6328125" style="56" customWidth="1"/>
    <col min="13116" max="13116" width="19.453125" style="56" customWidth="1"/>
    <col min="13117" max="13118" width="9.90625" style="56" bestFit="1" customWidth="1"/>
    <col min="13119" max="13119" width="9.08984375" style="56" bestFit="1" customWidth="1"/>
    <col min="13120" max="13120" width="10" style="56" customWidth="1"/>
    <col min="13121" max="13121" width="3.90625" style="56" customWidth="1"/>
    <col min="13122" max="13122" width="3.7265625" style="56" customWidth="1"/>
    <col min="13123" max="13123" width="20.08984375" style="56" customWidth="1"/>
    <col min="13124" max="13124" width="9.36328125" style="56" bestFit="1" customWidth="1"/>
    <col min="13125" max="13125" width="9.90625" style="56" bestFit="1" customWidth="1"/>
    <col min="13126" max="13126" width="10.453125" style="56" bestFit="1" customWidth="1"/>
    <col min="13127" max="13127" width="3.90625" style="56" customWidth="1"/>
    <col min="13128" max="13312" width="9" style="56"/>
    <col min="13313" max="13313" width="3.90625" style="56" customWidth="1"/>
    <col min="13314" max="13314" width="21" style="56" customWidth="1"/>
    <col min="13315" max="13353" width="9.26953125" style="56" bestFit="1" customWidth="1"/>
    <col min="13354" max="13354" width="10" style="56" bestFit="1" customWidth="1"/>
    <col min="13355" max="13355" width="9.26953125" style="56" bestFit="1" customWidth="1"/>
    <col min="13356" max="13356" width="10" style="56" bestFit="1" customWidth="1"/>
    <col min="13357" max="13360" width="9.26953125" style="56" bestFit="1" customWidth="1"/>
    <col min="13361" max="13362" width="10" style="56" bestFit="1" customWidth="1"/>
    <col min="13363" max="13363" width="9.26953125" style="56" bestFit="1" customWidth="1"/>
    <col min="13364" max="13365" width="10" style="56" bestFit="1" customWidth="1"/>
    <col min="13366" max="13366" width="10.6328125" style="56" bestFit="1" customWidth="1"/>
    <col min="13367" max="13367" width="9.6328125" style="56" bestFit="1" customWidth="1"/>
    <col min="13368" max="13368" width="11.08984375" style="56" bestFit="1" customWidth="1"/>
    <col min="13369" max="13369" width="5.7265625" style="56" customWidth="1"/>
    <col min="13370" max="13370" width="7" style="56" customWidth="1"/>
    <col min="13371" max="13371" width="3.6328125" style="56" customWidth="1"/>
    <col min="13372" max="13372" width="19.453125" style="56" customWidth="1"/>
    <col min="13373" max="13374" width="9.90625" style="56" bestFit="1" customWidth="1"/>
    <col min="13375" max="13375" width="9.08984375" style="56" bestFit="1" customWidth="1"/>
    <col min="13376" max="13376" width="10" style="56" customWidth="1"/>
    <col min="13377" max="13377" width="3.90625" style="56" customWidth="1"/>
    <col min="13378" max="13378" width="3.7265625" style="56" customWidth="1"/>
    <col min="13379" max="13379" width="20.08984375" style="56" customWidth="1"/>
    <col min="13380" max="13380" width="9.36328125" style="56" bestFit="1" customWidth="1"/>
    <col min="13381" max="13381" width="9.90625" style="56" bestFit="1" customWidth="1"/>
    <col min="13382" max="13382" width="10.453125" style="56" bestFit="1" customWidth="1"/>
    <col min="13383" max="13383" width="3.90625" style="56" customWidth="1"/>
    <col min="13384" max="13568" width="9" style="56"/>
    <col min="13569" max="13569" width="3.90625" style="56" customWidth="1"/>
    <col min="13570" max="13570" width="21" style="56" customWidth="1"/>
    <col min="13571" max="13609" width="9.26953125" style="56" bestFit="1" customWidth="1"/>
    <col min="13610" max="13610" width="10" style="56" bestFit="1" customWidth="1"/>
    <col min="13611" max="13611" width="9.26953125" style="56" bestFit="1" customWidth="1"/>
    <col min="13612" max="13612" width="10" style="56" bestFit="1" customWidth="1"/>
    <col min="13613" max="13616" width="9.26953125" style="56" bestFit="1" customWidth="1"/>
    <col min="13617" max="13618" width="10" style="56" bestFit="1" customWidth="1"/>
    <col min="13619" max="13619" width="9.26953125" style="56" bestFit="1" customWidth="1"/>
    <col min="13620" max="13621" width="10" style="56" bestFit="1" customWidth="1"/>
    <col min="13622" max="13622" width="10.6328125" style="56" bestFit="1" customWidth="1"/>
    <col min="13623" max="13623" width="9.6328125" style="56" bestFit="1" customWidth="1"/>
    <col min="13624" max="13624" width="11.08984375" style="56" bestFit="1" customWidth="1"/>
    <col min="13625" max="13625" width="5.7265625" style="56" customWidth="1"/>
    <col min="13626" max="13626" width="7" style="56" customWidth="1"/>
    <col min="13627" max="13627" width="3.6328125" style="56" customWidth="1"/>
    <col min="13628" max="13628" width="19.453125" style="56" customWidth="1"/>
    <col min="13629" max="13630" width="9.90625" style="56" bestFit="1" customWidth="1"/>
    <col min="13631" max="13631" width="9.08984375" style="56" bestFit="1" customWidth="1"/>
    <col min="13632" max="13632" width="10" style="56" customWidth="1"/>
    <col min="13633" max="13633" width="3.90625" style="56" customWidth="1"/>
    <col min="13634" max="13634" width="3.7265625" style="56" customWidth="1"/>
    <col min="13635" max="13635" width="20.08984375" style="56" customWidth="1"/>
    <col min="13636" max="13636" width="9.36328125" style="56" bestFit="1" customWidth="1"/>
    <col min="13637" max="13637" width="9.90625" style="56" bestFit="1" customWidth="1"/>
    <col min="13638" max="13638" width="10.453125" style="56" bestFit="1" customWidth="1"/>
    <col min="13639" max="13639" width="3.90625" style="56" customWidth="1"/>
    <col min="13640" max="13824" width="9" style="56"/>
    <col min="13825" max="13825" width="3.90625" style="56" customWidth="1"/>
    <col min="13826" max="13826" width="21" style="56" customWidth="1"/>
    <col min="13827" max="13865" width="9.26953125" style="56" bestFit="1" customWidth="1"/>
    <col min="13866" max="13866" width="10" style="56" bestFit="1" customWidth="1"/>
    <col min="13867" max="13867" width="9.26953125" style="56" bestFit="1" customWidth="1"/>
    <col min="13868" max="13868" width="10" style="56" bestFit="1" customWidth="1"/>
    <col min="13869" max="13872" width="9.26953125" style="56" bestFit="1" customWidth="1"/>
    <col min="13873" max="13874" width="10" style="56" bestFit="1" customWidth="1"/>
    <col min="13875" max="13875" width="9.26953125" style="56" bestFit="1" customWidth="1"/>
    <col min="13876" max="13877" width="10" style="56" bestFit="1" customWidth="1"/>
    <col min="13878" max="13878" width="10.6328125" style="56" bestFit="1" customWidth="1"/>
    <col min="13879" max="13879" width="9.6328125" style="56" bestFit="1" customWidth="1"/>
    <col min="13880" max="13880" width="11.08984375" style="56" bestFit="1" customWidth="1"/>
    <col min="13881" max="13881" width="5.7265625" style="56" customWidth="1"/>
    <col min="13882" max="13882" width="7" style="56" customWidth="1"/>
    <col min="13883" max="13883" width="3.6328125" style="56" customWidth="1"/>
    <col min="13884" max="13884" width="19.453125" style="56" customWidth="1"/>
    <col min="13885" max="13886" width="9.90625" style="56" bestFit="1" customWidth="1"/>
    <col min="13887" max="13887" width="9.08984375" style="56" bestFit="1" customWidth="1"/>
    <col min="13888" max="13888" width="10" style="56" customWidth="1"/>
    <col min="13889" max="13889" width="3.90625" style="56" customWidth="1"/>
    <col min="13890" max="13890" width="3.7265625" style="56" customWidth="1"/>
    <col min="13891" max="13891" width="20.08984375" style="56" customWidth="1"/>
    <col min="13892" max="13892" width="9.36328125" style="56" bestFit="1" customWidth="1"/>
    <col min="13893" max="13893" width="9.90625" style="56" bestFit="1" customWidth="1"/>
    <col min="13894" max="13894" width="10.453125" style="56" bestFit="1" customWidth="1"/>
    <col min="13895" max="13895" width="3.90625" style="56" customWidth="1"/>
    <col min="13896" max="14080" width="9" style="56"/>
    <col min="14081" max="14081" width="3.90625" style="56" customWidth="1"/>
    <col min="14082" max="14082" width="21" style="56" customWidth="1"/>
    <col min="14083" max="14121" width="9.26953125" style="56" bestFit="1" customWidth="1"/>
    <col min="14122" max="14122" width="10" style="56" bestFit="1" customWidth="1"/>
    <col min="14123" max="14123" width="9.26953125" style="56" bestFit="1" customWidth="1"/>
    <col min="14124" max="14124" width="10" style="56" bestFit="1" customWidth="1"/>
    <col min="14125" max="14128" width="9.26953125" style="56" bestFit="1" customWidth="1"/>
    <col min="14129" max="14130" width="10" style="56" bestFit="1" customWidth="1"/>
    <col min="14131" max="14131" width="9.26953125" style="56" bestFit="1" customWidth="1"/>
    <col min="14132" max="14133" width="10" style="56" bestFit="1" customWidth="1"/>
    <col min="14134" max="14134" width="10.6328125" style="56" bestFit="1" customWidth="1"/>
    <col min="14135" max="14135" width="9.6328125" style="56" bestFit="1" customWidth="1"/>
    <col min="14136" max="14136" width="11.08984375" style="56" bestFit="1" customWidth="1"/>
    <col min="14137" max="14137" width="5.7265625" style="56" customWidth="1"/>
    <col min="14138" max="14138" width="7" style="56" customWidth="1"/>
    <col min="14139" max="14139" width="3.6328125" style="56" customWidth="1"/>
    <col min="14140" max="14140" width="19.453125" style="56" customWidth="1"/>
    <col min="14141" max="14142" width="9.90625" style="56" bestFit="1" customWidth="1"/>
    <col min="14143" max="14143" width="9.08984375" style="56" bestFit="1" customWidth="1"/>
    <col min="14144" max="14144" width="10" style="56" customWidth="1"/>
    <col min="14145" max="14145" width="3.90625" style="56" customWidth="1"/>
    <col min="14146" max="14146" width="3.7265625" style="56" customWidth="1"/>
    <col min="14147" max="14147" width="20.08984375" style="56" customWidth="1"/>
    <col min="14148" max="14148" width="9.36328125" style="56" bestFit="1" customWidth="1"/>
    <col min="14149" max="14149" width="9.90625" style="56" bestFit="1" customWidth="1"/>
    <col min="14150" max="14150" width="10.453125" style="56" bestFit="1" customWidth="1"/>
    <col min="14151" max="14151" width="3.90625" style="56" customWidth="1"/>
    <col min="14152" max="14336" width="9" style="56"/>
    <col min="14337" max="14337" width="3.90625" style="56" customWidth="1"/>
    <col min="14338" max="14338" width="21" style="56" customWidth="1"/>
    <col min="14339" max="14377" width="9.26953125" style="56" bestFit="1" customWidth="1"/>
    <col min="14378" max="14378" width="10" style="56" bestFit="1" customWidth="1"/>
    <col min="14379" max="14379" width="9.26953125" style="56" bestFit="1" customWidth="1"/>
    <col min="14380" max="14380" width="10" style="56" bestFit="1" customWidth="1"/>
    <col min="14381" max="14384" width="9.26953125" style="56" bestFit="1" customWidth="1"/>
    <col min="14385" max="14386" width="10" style="56" bestFit="1" customWidth="1"/>
    <col min="14387" max="14387" width="9.26953125" style="56" bestFit="1" customWidth="1"/>
    <col min="14388" max="14389" width="10" style="56" bestFit="1" customWidth="1"/>
    <col min="14390" max="14390" width="10.6328125" style="56" bestFit="1" customWidth="1"/>
    <col min="14391" max="14391" width="9.6328125" style="56" bestFit="1" customWidth="1"/>
    <col min="14392" max="14392" width="11.08984375" style="56" bestFit="1" customWidth="1"/>
    <col min="14393" max="14393" width="5.7265625" style="56" customWidth="1"/>
    <col min="14394" max="14394" width="7" style="56" customWidth="1"/>
    <col min="14395" max="14395" width="3.6328125" style="56" customWidth="1"/>
    <col min="14396" max="14396" width="19.453125" style="56" customWidth="1"/>
    <col min="14397" max="14398" width="9.90625" style="56" bestFit="1" customWidth="1"/>
    <col min="14399" max="14399" width="9.08984375" style="56" bestFit="1" customWidth="1"/>
    <col min="14400" max="14400" width="10" style="56" customWidth="1"/>
    <col min="14401" max="14401" width="3.90625" style="56" customWidth="1"/>
    <col min="14402" max="14402" width="3.7265625" style="56" customWidth="1"/>
    <col min="14403" max="14403" width="20.08984375" style="56" customWidth="1"/>
    <col min="14404" max="14404" width="9.36328125" style="56" bestFit="1" customWidth="1"/>
    <col min="14405" max="14405" width="9.90625" style="56" bestFit="1" customWidth="1"/>
    <col min="14406" max="14406" width="10.453125" style="56" bestFit="1" customWidth="1"/>
    <col min="14407" max="14407" width="3.90625" style="56" customWidth="1"/>
    <col min="14408" max="14592" width="9" style="56"/>
    <col min="14593" max="14593" width="3.90625" style="56" customWidth="1"/>
    <col min="14594" max="14594" width="21" style="56" customWidth="1"/>
    <col min="14595" max="14633" width="9.26953125" style="56" bestFit="1" customWidth="1"/>
    <col min="14634" max="14634" width="10" style="56" bestFit="1" customWidth="1"/>
    <col min="14635" max="14635" width="9.26953125" style="56" bestFit="1" customWidth="1"/>
    <col min="14636" max="14636" width="10" style="56" bestFit="1" customWidth="1"/>
    <col min="14637" max="14640" width="9.26953125" style="56" bestFit="1" customWidth="1"/>
    <col min="14641" max="14642" width="10" style="56" bestFit="1" customWidth="1"/>
    <col min="14643" max="14643" width="9.26953125" style="56" bestFit="1" customWidth="1"/>
    <col min="14644" max="14645" width="10" style="56" bestFit="1" customWidth="1"/>
    <col min="14646" max="14646" width="10.6328125" style="56" bestFit="1" customWidth="1"/>
    <col min="14647" max="14647" width="9.6328125" style="56" bestFit="1" customWidth="1"/>
    <col min="14648" max="14648" width="11.08984375" style="56" bestFit="1" customWidth="1"/>
    <col min="14649" max="14649" width="5.7265625" style="56" customWidth="1"/>
    <col min="14650" max="14650" width="7" style="56" customWidth="1"/>
    <col min="14651" max="14651" width="3.6328125" style="56" customWidth="1"/>
    <col min="14652" max="14652" width="19.453125" style="56" customWidth="1"/>
    <col min="14653" max="14654" width="9.90625" style="56" bestFit="1" customWidth="1"/>
    <col min="14655" max="14655" width="9.08984375" style="56" bestFit="1" customWidth="1"/>
    <col min="14656" max="14656" width="10" style="56" customWidth="1"/>
    <col min="14657" max="14657" width="3.90625" style="56" customWidth="1"/>
    <col min="14658" max="14658" width="3.7265625" style="56" customWidth="1"/>
    <col min="14659" max="14659" width="20.08984375" style="56" customWidth="1"/>
    <col min="14660" max="14660" width="9.36328125" style="56" bestFit="1" customWidth="1"/>
    <col min="14661" max="14661" width="9.90625" style="56" bestFit="1" customWidth="1"/>
    <col min="14662" max="14662" width="10.453125" style="56" bestFit="1" customWidth="1"/>
    <col min="14663" max="14663" width="3.90625" style="56" customWidth="1"/>
    <col min="14664" max="14848" width="9" style="56"/>
    <col min="14849" max="14849" width="3.90625" style="56" customWidth="1"/>
    <col min="14850" max="14850" width="21" style="56" customWidth="1"/>
    <col min="14851" max="14889" width="9.26953125" style="56" bestFit="1" customWidth="1"/>
    <col min="14890" max="14890" width="10" style="56" bestFit="1" customWidth="1"/>
    <col min="14891" max="14891" width="9.26953125" style="56" bestFit="1" customWidth="1"/>
    <col min="14892" max="14892" width="10" style="56" bestFit="1" customWidth="1"/>
    <col min="14893" max="14896" width="9.26953125" style="56" bestFit="1" customWidth="1"/>
    <col min="14897" max="14898" width="10" style="56" bestFit="1" customWidth="1"/>
    <col min="14899" max="14899" width="9.26953125" style="56" bestFit="1" customWidth="1"/>
    <col min="14900" max="14901" width="10" style="56" bestFit="1" customWidth="1"/>
    <col min="14902" max="14902" width="10.6328125" style="56" bestFit="1" customWidth="1"/>
    <col min="14903" max="14903" width="9.6328125" style="56" bestFit="1" customWidth="1"/>
    <col min="14904" max="14904" width="11.08984375" style="56" bestFit="1" customWidth="1"/>
    <col min="14905" max="14905" width="5.7265625" style="56" customWidth="1"/>
    <col min="14906" max="14906" width="7" style="56" customWidth="1"/>
    <col min="14907" max="14907" width="3.6328125" style="56" customWidth="1"/>
    <col min="14908" max="14908" width="19.453125" style="56" customWidth="1"/>
    <col min="14909" max="14910" width="9.90625" style="56" bestFit="1" customWidth="1"/>
    <col min="14911" max="14911" width="9.08984375" style="56" bestFit="1" customWidth="1"/>
    <col min="14912" max="14912" width="10" style="56" customWidth="1"/>
    <col min="14913" max="14913" width="3.90625" style="56" customWidth="1"/>
    <col min="14914" max="14914" width="3.7265625" style="56" customWidth="1"/>
    <col min="14915" max="14915" width="20.08984375" style="56" customWidth="1"/>
    <col min="14916" max="14916" width="9.36328125" style="56" bestFit="1" customWidth="1"/>
    <col min="14917" max="14917" width="9.90625" style="56" bestFit="1" customWidth="1"/>
    <col min="14918" max="14918" width="10.453125" style="56" bestFit="1" customWidth="1"/>
    <col min="14919" max="14919" width="3.90625" style="56" customWidth="1"/>
    <col min="14920" max="15104" width="9" style="56"/>
    <col min="15105" max="15105" width="3.90625" style="56" customWidth="1"/>
    <col min="15106" max="15106" width="21" style="56" customWidth="1"/>
    <col min="15107" max="15145" width="9.26953125" style="56" bestFit="1" customWidth="1"/>
    <col min="15146" max="15146" width="10" style="56" bestFit="1" customWidth="1"/>
    <col min="15147" max="15147" width="9.26953125" style="56" bestFit="1" customWidth="1"/>
    <col min="15148" max="15148" width="10" style="56" bestFit="1" customWidth="1"/>
    <col min="15149" max="15152" width="9.26953125" style="56" bestFit="1" customWidth="1"/>
    <col min="15153" max="15154" width="10" style="56" bestFit="1" customWidth="1"/>
    <col min="15155" max="15155" width="9.26953125" style="56" bestFit="1" customWidth="1"/>
    <col min="15156" max="15157" width="10" style="56" bestFit="1" customWidth="1"/>
    <col min="15158" max="15158" width="10.6328125" style="56" bestFit="1" customWidth="1"/>
    <col min="15159" max="15159" width="9.6328125" style="56" bestFit="1" customWidth="1"/>
    <col min="15160" max="15160" width="11.08984375" style="56" bestFit="1" customWidth="1"/>
    <col min="15161" max="15161" width="5.7265625" style="56" customWidth="1"/>
    <col min="15162" max="15162" width="7" style="56" customWidth="1"/>
    <col min="15163" max="15163" width="3.6328125" style="56" customWidth="1"/>
    <col min="15164" max="15164" width="19.453125" style="56" customWidth="1"/>
    <col min="15165" max="15166" width="9.90625" style="56" bestFit="1" customWidth="1"/>
    <col min="15167" max="15167" width="9.08984375" style="56" bestFit="1" customWidth="1"/>
    <col min="15168" max="15168" width="10" style="56" customWidth="1"/>
    <col min="15169" max="15169" width="3.90625" style="56" customWidth="1"/>
    <col min="15170" max="15170" width="3.7265625" style="56" customWidth="1"/>
    <col min="15171" max="15171" width="20.08984375" style="56" customWidth="1"/>
    <col min="15172" max="15172" width="9.36328125" style="56" bestFit="1" customWidth="1"/>
    <col min="15173" max="15173" width="9.90625" style="56" bestFit="1" customWidth="1"/>
    <col min="15174" max="15174" width="10.453125" style="56" bestFit="1" customWidth="1"/>
    <col min="15175" max="15175" width="3.90625" style="56" customWidth="1"/>
    <col min="15176" max="15360" width="9" style="56"/>
    <col min="15361" max="15361" width="3.90625" style="56" customWidth="1"/>
    <col min="15362" max="15362" width="21" style="56" customWidth="1"/>
    <col min="15363" max="15401" width="9.26953125" style="56" bestFit="1" customWidth="1"/>
    <col min="15402" max="15402" width="10" style="56" bestFit="1" customWidth="1"/>
    <col min="15403" max="15403" width="9.26953125" style="56" bestFit="1" customWidth="1"/>
    <col min="15404" max="15404" width="10" style="56" bestFit="1" customWidth="1"/>
    <col min="15405" max="15408" width="9.26953125" style="56" bestFit="1" customWidth="1"/>
    <col min="15409" max="15410" width="10" style="56" bestFit="1" customWidth="1"/>
    <col min="15411" max="15411" width="9.26953125" style="56" bestFit="1" customWidth="1"/>
    <col min="15412" max="15413" width="10" style="56" bestFit="1" customWidth="1"/>
    <col min="15414" max="15414" width="10.6328125" style="56" bestFit="1" customWidth="1"/>
    <col min="15415" max="15415" width="9.6328125" style="56" bestFit="1" customWidth="1"/>
    <col min="15416" max="15416" width="11.08984375" style="56" bestFit="1" customWidth="1"/>
    <col min="15417" max="15417" width="5.7265625" style="56" customWidth="1"/>
    <col min="15418" max="15418" width="7" style="56" customWidth="1"/>
    <col min="15419" max="15419" width="3.6328125" style="56" customWidth="1"/>
    <col min="15420" max="15420" width="19.453125" style="56" customWidth="1"/>
    <col min="15421" max="15422" width="9.90625" style="56" bestFit="1" customWidth="1"/>
    <col min="15423" max="15423" width="9.08984375" style="56" bestFit="1" customWidth="1"/>
    <col min="15424" max="15424" width="10" style="56" customWidth="1"/>
    <col min="15425" max="15425" width="3.90625" style="56" customWidth="1"/>
    <col min="15426" max="15426" width="3.7265625" style="56" customWidth="1"/>
    <col min="15427" max="15427" width="20.08984375" style="56" customWidth="1"/>
    <col min="15428" max="15428" width="9.36328125" style="56" bestFit="1" customWidth="1"/>
    <col min="15429" max="15429" width="9.90625" style="56" bestFit="1" customWidth="1"/>
    <col min="15430" max="15430" width="10.453125" style="56" bestFit="1" customWidth="1"/>
    <col min="15431" max="15431" width="3.90625" style="56" customWidth="1"/>
    <col min="15432" max="15616" width="9" style="56"/>
    <col min="15617" max="15617" width="3.90625" style="56" customWidth="1"/>
    <col min="15618" max="15618" width="21" style="56" customWidth="1"/>
    <col min="15619" max="15657" width="9.26953125" style="56" bestFit="1" customWidth="1"/>
    <col min="15658" max="15658" width="10" style="56" bestFit="1" customWidth="1"/>
    <col min="15659" max="15659" width="9.26953125" style="56" bestFit="1" customWidth="1"/>
    <col min="15660" max="15660" width="10" style="56" bestFit="1" customWidth="1"/>
    <col min="15661" max="15664" width="9.26953125" style="56" bestFit="1" customWidth="1"/>
    <col min="15665" max="15666" width="10" style="56" bestFit="1" customWidth="1"/>
    <col min="15667" max="15667" width="9.26953125" style="56" bestFit="1" customWidth="1"/>
    <col min="15668" max="15669" width="10" style="56" bestFit="1" customWidth="1"/>
    <col min="15670" max="15670" width="10.6328125" style="56" bestFit="1" customWidth="1"/>
    <col min="15671" max="15671" width="9.6328125" style="56" bestFit="1" customWidth="1"/>
    <col min="15672" max="15672" width="11.08984375" style="56" bestFit="1" customWidth="1"/>
    <col min="15673" max="15673" width="5.7265625" style="56" customWidth="1"/>
    <col min="15674" max="15674" width="7" style="56" customWidth="1"/>
    <col min="15675" max="15675" width="3.6328125" style="56" customWidth="1"/>
    <col min="15676" max="15676" width="19.453125" style="56" customWidth="1"/>
    <col min="15677" max="15678" width="9.90625" style="56" bestFit="1" customWidth="1"/>
    <col min="15679" max="15679" width="9.08984375" style="56" bestFit="1" customWidth="1"/>
    <col min="15680" max="15680" width="10" style="56" customWidth="1"/>
    <col min="15681" max="15681" width="3.90625" style="56" customWidth="1"/>
    <col min="15682" max="15682" width="3.7265625" style="56" customWidth="1"/>
    <col min="15683" max="15683" width="20.08984375" style="56" customWidth="1"/>
    <col min="15684" max="15684" width="9.36328125" style="56" bestFit="1" customWidth="1"/>
    <col min="15685" max="15685" width="9.90625" style="56" bestFit="1" customWidth="1"/>
    <col min="15686" max="15686" width="10.453125" style="56" bestFit="1" customWidth="1"/>
    <col min="15687" max="15687" width="3.90625" style="56" customWidth="1"/>
    <col min="15688" max="15872" width="9" style="56"/>
    <col min="15873" max="15873" width="3.90625" style="56" customWidth="1"/>
    <col min="15874" max="15874" width="21" style="56" customWidth="1"/>
    <col min="15875" max="15913" width="9.26953125" style="56" bestFit="1" customWidth="1"/>
    <col min="15914" max="15914" width="10" style="56" bestFit="1" customWidth="1"/>
    <col min="15915" max="15915" width="9.26953125" style="56" bestFit="1" customWidth="1"/>
    <col min="15916" max="15916" width="10" style="56" bestFit="1" customWidth="1"/>
    <col min="15917" max="15920" width="9.26953125" style="56" bestFit="1" customWidth="1"/>
    <col min="15921" max="15922" width="10" style="56" bestFit="1" customWidth="1"/>
    <col min="15923" max="15923" width="9.26953125" style="56" bestFit="1" customWidth="1"/>
    <col min="15924" max="15925" width="10" style="56" bestFit="1" customWidth="1"/>
    <col min="15926" max="15926" width="10.6328125" style="56" bestFit="1" customWidth="1"/>
    <col min="15927" max="15927" width="9.6328125" style="56" bestFit="1" customWidth="1"/>
    <col min="15928" max="15928" width="11.08984375" style="56" bestFit="1" customWidth="1"/>
    <col min="15929" max="15929" width="5.7265625" style="56" customWidth="1"/>
    <col min="15930" max="15930" width="7" style="56" customWidth="1"/>
    <col min="15931" max="15931" width="3.6328125" style="56" customWidth="1"/>
    <col min="15932" max="15932" width="19.453125" style="56" customWidth="1"/>
    <col min="15933" max="15934" width="9.90625" style="56" bestFit="1" customWidth="1"/>
    <col min="15935" max="15935" width="9.08984375" style="56" bestFit="1" customWidth="1"/>
    <col min="15936" max="15936" width="10" style="56" customWidth="1"/>
    <col min="15937" max="15937" width="3.90625" style="56" customWidth="1"/>
    <col min="15938" max="15938" width="3.7265625" style="56" customWidth="1"/>
    <col min="15939" max="15939" width="20.08984375" style="56" customWidth="1"/>
    <col min="15940" max="15940" width="9.36328125" style="56" bestFit="1" customWidth="1"/>
    <col min="15941" max="15941" width="9.90625" style="56" bestFit="1" customWidth="1"/>
    <col min="15942" max="15942" width="10.453125" style="56" bestFit="1" customWidth="1"/>
    <col min="15943" max="15943" width="3.90625" style="56" customWidth="1"/>
    <col min="15944" max="16128" width="9" style="56"/>
    <col min="16129" max="16129" width="3.90625" style="56" customWidth="1"/>
    <col min="16130" max="16130" width="21" style="56" customWidth="1"/>
    <col min="16131" max="16169" width="9.26953125" style="56" bestFit="1" customWidth="1"/>
    <col min="16170" max="16170" width="10" style="56" bestFit="1" customWidth="1"/>
    <col min="16171" max="16171" width="9.26953125" style="56" bestFit="1" customWidth="1"/>
    <col min="16172" max="16172" width="10" style="56" bestFit="1" customWidth="1"/>
    <col min="16173" max="16176" width="9.26953125" style="56" bestFit="1" customWidth="1"/>
    <col min="16177" max="16178" width="10" style="56" bestFit="1" customWidth="1"/>
    <col min="16179" max="16179" width="9.26953125" style="56" bestFit="1" customWidth="1"/>
    <col min="16180" max="16181" width="10" style="56" bestFit="1" customWidth="1"/>
    <col min="16182" max="16182" width="10.6328125" style="56" bestFit="1" customWidth="1"/>
    <col min="16183" max="16183" width="9.6328125" style="56" bestFit="1" customWidth="1"/>
    <col min="16184" max="16184" width="11.08984375" style="56" bestFit="1" customWidth="1"/>
    <col min="16185" max="16185" width="5.7265625" style="56" customWidth="1"/>
    <col min="16186" max="16186" width="7" style="56" customWidth="1"/>
    <col min="16187" max="16187" width="3.6328125" style="56" customWidth="1"/>
    <col min="16188" max="16188" width="19.453125" style="56" customWidth="1"/>
    <col min="16189" max="16190" width="9.90625" style="56" bestFit="1" customWidth="1"/>
    <col min="16191" max="16191" width="9.08984375" style="56" bestFit="1" customWidth="1"/>
    <col min="16192" max="16192" width="10" style="56" customWidth="1"/>
    <col min="16193" max="16193" width="3.90625" style="56" customWidth="1"/>
    <col min="16194" max="16194" width="3.7265625" style="56" customWidth="1"/>
    <col min="16195" max="16195" width="20.08984375" style="56" customWidth="1"/>
    <col min="16196" max="16196" width="9.36328125" style="56" bestFit="1" customWidth="1"/>
    <col min="16197" max="16197" width="9.90625" style="56" bestFit="1" customWidth="1"/>
    <col min="16198" max="16198" width="10.453125" style="56" bestFit="1" customWidth="1"/>
    <col min="16199" max="16199" width="3.90625" style="56" customWidth="1"/>
    <col min="16200" max="16384" width="9" style="56"/>
  </cols>
  <sheetData>
    <row r="1" spans="1:71" x14ac:dyDescent="0.2">
      <c r="A1" s="236" t="s">
        <v>398</v>
      </c>
      <c r="E1" s="237" t="s">
        <v>612</v>
      </c>
      <c r="F1" s="238"/>
      <c r="G1" s="56" t="s">
        <v>178</v>
      </c>
      <c r="BG1" s="236" t="s">
        <v>399</v>
      </c>
      <c r="BJ1" s="56" t="s">
        <v>178</v>
      </c>
      <c r="BN1" s="236" t="s">
        <v>400</v>
      </c>
      <c r="BQ1" s="56" t="s">
        <v>178</v>
      </c>
    </row>
    <row r="2" spans="1:71" x14ac:dyDescent="0.2">
      <c r="A2" s="56" t="s">
        <v>401</v>
      </c>
      <c r="BC2" s="239" t="s">
        <v>0</v>
      </c>
      <c r="BG2" s="56" t="s">
        <v>402</v>
      </c>
      <c r="BN2" s="236" t="s">
        <v>403</v>
      </c>
    </row>
    <row r="3" spans="1:71" x14ac:dyDescent="0.2">
      <c r="A3" s="240" t="s">
        <v>1</v>
      </c>
      <c r="B3" s="241"/>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44">
        <v>40</v>
      </c>
      <c r="AQ3" s="245">
        <v>41</v>
      </c>
      <c r="AR3" s="245">
        <v>42</v>
      </c>
      <c r="AS3" s="245">
        <v>43</v>
      </c>
      <c r="AT3" s="245">
        <v>44</v>
      </c>
      <c r="AU3" s="245">
        <v>45</v>
      </c>
      <c r="AV3" s="245">
        <v>46</v>
      </c>
      <c r="AW3" s="244">
        <v>47</v>
      </c>
      <c r="AX3" s="245">
        <v>48</v>
      </c>
      <c r="AY3" s="246">
        <v>49</v>
      </c>
      <c r="AZ3" s="244">
        <v>50</v>
      </c>
      <c r="BA3" s="245">
        <v>51</v>
      </c>
      <c r="BB3" s="246">
        <v>52</v>
      </c>
      <c r="BC3" s="245">
        <v>53</v>
      </c>
      <c r="BD3" s="244">
        <v>54</v>
      </c>
      <c r="BE3" s="247"/>
      <c r="BG3" s="248" t="s">
        <v>1</v>
      </c>
      <c r="BH3" s="249"/>
      <c r="BI3" s="250" t="s">
        <v>413</v>
      </c>
      <c r="BJ3" s="251" t="s">
        <v>71</v>
      </c>
      <c r="BK3" s="252" t="s">
        <v>72</v>
      </c>
      <c r="BL3" s="250" t="s">
        <v>414</v>
      </c>
      <c r="BN3" s="248" t="s">
        <v>1</v>
      </c>
      <c r="BO3" s="249"/>
      <c r="BP3" s="248" t="s">
        <v>415</v>
      </c>
      <c r="BQ3" s="251" t="s">
        <v>416</v>
      </c>
      <c r="BR3" s="250" t="s">
        <v>403</v>
      </c>
    </row>
    <row r="4" spans="1:71" ht="50" x14ac:dyDescent="0.2">
      <c r="A4" s="253"/>
      <c r="B4" s="254"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257" t="s">
        <v>43</v>
      </c>
      <c r="AQ4" s="258" t="s">
        <v>52</v>
      </c>
      <c r="AR4" s="258" t="s">
        <v>44</v>
      </c>
      <c r="AS4" s="258" t="s">
        <v>45</v>
      </c>
      <c r="AT4" s="258" t="s">
        <v>434</v>
      </c>
      <c r="AU4" s="258" t="s">
        <v>435</v>
      </c>
      <c r="AV4" s="258" t="s">
        <v>46</v>
      </c>
      <c r="AW4" s="257" t="s">
        <v>436</v>
      </c>
      <c r="AX4" s="258" t="s">
        <v>437</v>
      </c>
      <c r="AY4" s="259" t="s">
        <v>438</v>
      </c>
      <c r="AZ4" s="257" t="s">
        <v>47</v>
      </c>
      <c r="BA4" s="258" t="s">
        <v>48</v>
      </c>
      <c r="BB4" s="259" t="s">
        <v>439</v>
      </c>
      <c r="BC4" s="258" t="s">
        <v>49</v>
      </c>
      <c r="BD4" s="257" t="s">
        <v>440</v>
      </c>
      <c r="BE4" s="260"/>
      <c r="BG4" s="261"/>
      <c r="BH4" s="262" t="s">
        <v>417</v>
      </c>
      <c r="BI4" s="263" t="s">
        <v>76</v>
      </c>
      <c r="BJ4" s="264" t="s">
        <v>77</v>
      </c>
      <c r="BK4" s="265" t="s">
        <v>78</v>
      </c>
      <c r="BL4" s="263" t="s">
        <v>441</v>
      </c>
      <c r="BN4" s="261"/>
      <c r="BO4" s="262" t="s">
        <v>417</v>
      </c>
      <c r="BP4" s="266" t="s">
        <v>84</v>
      </c>
      <c r="BQ4" s="264" t="s">
        <v>85</v>
      </c>
      <c r="BR4" s="263" t="s">
        <v>442</v>
      </c>
    </row>
    <row r="5" spans="1:71" x14ac:dyDescent="0.2">
      <c r="A5" s="267" t="s">
        <v>443</v>
      </c>
      <c r="B5" s="268" t="s">
        <v>444</v>
      </c>
      <c r="C5" s="269">
        <v>278</v>
      </c>
      <c r="D5" s="269">
        <v>0</v>
      </c>
      <c r="E5" s="269">
        <v>0</v>
      </c>
      <c r="F5" s="269">
        <v>0</v>
      </c>
      <c r="G5" s="269">
        <v>1127</v>
      </c>
      <c r="H5" s="269">
        <v>82</v>
      </c>
      <c r="I5" s="269">
        <v>1</v>
      </c>
      <c r="J5" s="269">
        <v>1</v>
      </c>
      <c r="K5" s="269">
        <v>0</v>
      </c>
      <c r="L5" s="269">
        <v>12</v>
      </c>
      <c r="M5" s="269">
        <v>1</v>
      </c>
      <c r="N5" s="269">
        <v>0</v>
      </c>
      <c r="O5" s="269">
        <v>0</v>
      </c>
      <c r="P5" s="269">
        <v>0</v>
      </c>
      <c r="Q5" s="269">
        <v>0</v>
      </c>
      <c r="R5" s="269">
        <v>0</v>
      </c>
      <c r="S5" s="269">
        <v>0</v>
      </c>
      <c r="T5" s="269">
        <v>0</v>
      </c>
      <c r="U5" s="269">
        <v>0</v>
      </c>
      <c r="V5" s="269">
        <v>0</v>
      </c>
      <c r="W5" s="269">
        <v>0</v>
      </c>
      <c r="X5" s="269">
        <v>41</v>
      </c>
      <c r="Y5" s="269">
        <v>9</v>
      </c>
      <c r="Z5" s="269">
        <v>0</v>
      </c>
      <c r="AA5" s="269">
        <v>0</v>
      </c>
      <c r="AB5" s="269">
        <v>0</v>
      </c>
      <c r="AC5" s="269">
        <v>2</v>
      </c>
      <c r="AD5" s="269">
        <v>0</v>
      </c>
      <c r="AE5" s="269">
        <v>0</v>
      </c>
      <c r="AF5" s="269">
        <v>0</v>
      </c>
      <c r="AG5" s="269">
        <v>0</v>
      </c>
      <c r="AH5" s="269">
        <v>0</v>
      </c>
      <c r="AI5" s="269">
        <v>26</v>
      </c>
      <c r="AJ5" s="269">
        <v>28</v>
      </c>
      <c r="AK5" s="269">
        <v>3</v>
      </c>
      <c r="AL5" s="269">
        <v>0</v>
      </c>
      <c r="AM5" s="269">
        <v>190</v>
      </c>
      <c r="AN5" s="269">
        <v>0</v>
      </c>
      <c r="AO5" s="269">
        <v>0</v>
      </c>
      <c r="AP5" s="270">
        <v>1801</v>
      </c>
      <c r="AQ5" s="269">
        <v>10</v>
      </c>
      <c r="AR5" s="269">
        <v>1054</v>
      </c>
      <c r="AS5" s="269">
        <v>0</v>
      </c>
      <c r="AT5" s="269">
        <v>0</v>
      </c>
      <c r="AU5" s="269">
        <v>9</v>
      </c>
      <c r="AV5" s="269">
        <v>0</v>
      </c>
      <c r="AW5" s="270">
        <v>1073</v>
      </c>
      <c r="AX5" s="269">
        <v>2874</v>
      </c>
      <c r="AY5" s="270">
        <v>1022</v>
      </c>
      <c r="AZ5" s="270">
        <v>2095</v>
      </c>
      <c r="BA5" s="269">
        <v>3896</v>
      </c>
      <c r="BB5" s="270">
        <v>-1928</v>
      </c>
      <c r="BC5" s="269">
        <v>167</v>
      </c>
      <c r="BD5" s="270">
        <v>1968</v>
      </c>
      <c r="BE5" s="271"/>
      <c r="BG5" s="267" t="s">
        <v>443</v>
      </c>
      <c r="BH5" s="272" t="s">
        <v>444</v>
      </c>
      <c r="BI5" s="273">
        <f>AX5</f>
        <v>2874</v>
      </c>
      <c r="BJ5" s="274">
        <f>ABS(BB5)</f>
        <v>1928</v>
      </c>
      <c r="BK5" s="275">
        <f>BJ5/BI5</f>
        <v>0.67084203201113435</v>
      </c>
      <c r="BL5" s="276">
        <f>1-BK5</f>
        <v>0.32915796798886565</v>
      </c>
      <c r="BM5" s="277"/>
      <c r="BN5" s="267" t="s">
        <v>443</v>
      </c>
      <c r="BO5" s="272" t="s">
        <v>444</v>
      </c>
      <c r="BP5" s="278">
        <f>AY5</f>
        <v>1022</v>
      </c>
      <c r="BQ5" s="279">
        <f>ABS(BB5)</f>
        <v>1928</v>
      </c>
      <c r="BR5" s="280">
        <f>BP5-BQ5</f>
        <v>-906</v>
      </c>
      <c r="BS5" s="277"/>
    </row>
    <row r="6" spans="1:71" x14ac:dyDescent="0.2">
      <c r="A6" s="267" t="s">
        <v>445</v>
      </c>
      <c r="B6" s="268" t="s">
        <v>446</v>
      </c>
      <c r="C6" s="269">
        <v>0</v>
      </c>
      <c r="D6" s="269">
        <v>26</v>
      </c>
      <c r="E6" s="269">
        <v>0</v>
      </c>
      <c r="F6" s="269">
        <v>0</v>
      </c>
      <c r="G6" s="269">
        <v>3</v>
      </c>
      <c r="H6" s="269">
        <v>0</v>
      </c>
      <c r="I6" s="269">
        <v>29</v>
      </c>
      <c r="J6" s="269">
        <v>0</v>
      </c>
      <c r="K6" s="269">
        <v>0</v>
      </c>
      <c r="L6" s="269">
        <v>0</v>
      </c>
      <c r="M6" s="269">
        <v>0</v>
      </c>
      <c r="N6" s="269">
        <v>0</v>
      </c>
      <c r="O6" s="269">
        <v>0</v>
      </c>
      <c r="P6" s="269">
        <v>0</v>
      </c>
      <c r="Q6" s="269">
        <v>0</v>
      </c>
      <c r="R6" s="269">
        <v>0</v>
      </c>
      <c r="S6" s="269">
        <v>0</v>
      </c>
      <c r="T6" s="269">
        <v>0</v>
      </c>
      <c r="U6" s="269">
        <v>0</v>
      </c>
      <c r="V6" s="269">
        <v>0</v>
      </c>
      <c r="W6" s="269">
        <v>0</v>
      </c>
      <c r="X6" s="269">
        <v>4</v>
      </c>
      <c r="Y6" s="269">
        <v>0</v>
      </c>
      <c r="Z6" s="269">
        <v>0</v>
      </c>
      <c r="AA6" s="269">
        <v>0</v>
      </c>
      <c r="AB6" s="269">
        <v>0</v>
      </c>
      <c r="AC6" s="269">
        <v>0</v>
      </c>
      <c r="AD6" s="269">
        <v>0</v>
      </c>
      <c r="AE6" s="269">
        <v>0</v>
      </c>
      <c r="AF6" s="269">
        <v>0</v>
      </c>
      <c r="AG6" s="269">
        <v>0</v>
      </c>
      <c r="AH6" s="269">
        <v>0</v>
      </c>
      <c r="AI6" s="269">
        <v>1</v>
      </c>
      <c r="AJ6" s="269">
        <v>0</v>
      </c>
      <c r="AK6" s="269">
        <v>0</v>
      </c>
      <c r="AL6" s="269">
        <v>0</v>
      </c>
      <c r="AM6" s="269">
        <v>12</v>
      </c>
      <c r="AN6" s="269">
        <v>0</v>
      </c>
      <c r="AO6" s="269">
        <v>0</v>
      </c>
      <c r="AP6" s="270">
        <v>75</v>
      </c>
      <c r="AQ6" s="269">
        <v>1</v>
      </c>
      <c r="AR6" s="269">
        <v>55</v>
      </c>
      <c r="AS6" s="269">
        <v>0</v>
      </c>
      <c r="AT6" s="269">
        <v>0</v>
      </c>
      <c r="AU6" s="269">
        <v>0</v>
      </c>
      <c r="AV6" s="269">
        <v>63</v>
      </c>
      <c r="AW6" s="270">
        <v>119</v>
      </c>
      <c r="AX6" s="269">
        <v>194</v>
      </c>
      <c r="AY6" s="270">
        <v>14</v>
      </c>
      <c r="AZ6" s="270">
        <v>133</v>
      </c>
      <c r="BA6" s="269">
        <v>208</v>
      </c>
      <c r="BB6" s="270">
        <v>-13</v>
      </c>
      <c r="BC6" s="269">
        <v>120</v>
      </c>
      <c r="BD6" s="270">
        <v>195</v>
      </c>
      <c r="BE6" s="271"/>
      <c r="BG6" s="267" t="s">
        <v>445</v>
      </c>
      <c r="BH6" s="272" t="s">
        <v>446</v>
      </c>
      <c r="BI6" s="273">
        <f t="shared" ref="BI6:BI44" si="0">AX6</f>
        <v>194</v>
      </c>
      <c r="BJ6" s="274">
        <f t="shared" ref="BJ6:BJ44" si="1">ABS(BB6)</f>
        <v>13</v>
      </c>
      <c r="BK6" s="275">
        <f t="shared" ref="BK6:BK44" si="2">BJ6/BI6</f>
        <v>6.7010309278350513E-2</v>
      </c>
      <c r="BL6" s="276">
        <f t="shared" ref="BL6:BL44" si="3">1-BK6</f>
        <v>0.9329896907216495</v>
      </c>
      <c r="BM6" s="277"/>
      <c r="BN6" s="267" t="s">
        <v>445</v>
      </c>
      <c r="BO6" s="272" t="s">
        <v>446</v>
      </c>
      <c r="BP6" s="278">
        <f t="shared" ref="BP6:BP44" si="4">AY6</f>
        <v>14</v>
      </c>
      <c r="BQ6" s="279">
        <f t="shared" ref="BQ6:BQ44" si="5">ABS(BB6)</f>
        <v>13</v>
      </c>
      <c r="BR6" s="280">
        <f t="shared" ref="BR6:BR44" si="6">BP6-BQ6</f>
        <v>1</v>
      </c>
      <c r="BS6" s="277"/>
    </row>
    <row r="7" spans="1:71" x14ac:dyDescent="0.2">
      <c r="A7" s="267" t="s">
        <v>447</v>
      </c>
      <c r="B7" s="268" t="s">
        <v>250</v>
      </c>
      <c r="C7" s="269">
        <v>0</v>
      </c>
      <c r="D7" s="269">
        <v>0</v>
      </c>
      <c r="E7" s="269">
        <v>0</v>
      </c>
      <c r="F7" s="269">
        <v>0</v>
      </c>
      <c r="G7" s="269">
        <v>211</v>
      </c>
      <c r="H7" s="269">
        <v>0</v>
      </c>
      <c r="I7" s="269">
        <v>0</v>
      </c>
      <c r="J7" s="269">
        <v>0</v>
      </c>
      <c r="K7" s="269">
        <v>0</v>
      </c>
      <c r="L7" s="269">
        <v>0</v>
      </c>
      <c r="M7" s="269">
        <v>0</v>
      </c>
      <c r="N7" s="269">
        <v>0</v>
      </c>
      <c r="O7" s="269">
        <v>0</v>
      </c>
      <c r="P7" s="269">
        <v>0</v>
      </c>
      <c r="Q7" s="269">
        <v>0</v>
      </c>
      <c r="R7" s="269">
        <v>0</v>
      </c>
      <c r="S7" s="269">
        <v>0</v>
      </c>
      <c r="T7" s="269">
        <v>0</v>
      </c>
      <c r="U7" s="269">
        <v>0</v>
      </c>
      <c r="V7" s="269">
        <v>0</v>
      </c>
      <c r="W7" s="269">
        <v>0</v>
      </c>
      <c r="X7" s="269">
        <v>149</v>
      </c>
      <c r="Y7" s="269">
        <v>0</v>
      </c>
      <c r="Z7" s="269">
        <v>0</v>
      </c>
      <c r="AA7" s="269">
        <v>0</v>
      </c>
      <c r="AB7" s="269">
        <v>0</v>
      </c>
      <c r="AC7" s="269">
        <v>0</v>
      </c>
      <c r="AD7" s="269">
        <v>0</v>
      </c>
      <c r="AE7" s="269">
        <v>0</v>
      </c>
      <c r="AF7" s="269">
        <v>0</v>
      </c>
      <c r="AG7" s="269">
        <v>0</v>
      </c>
      <c r="AH7" s="269">
        <v>0</v>
      </c>
      <c r="AI7" s="269">
        <v>1</v>
      </c>
      <c r="AJ7" s="269">
        <v>6</v>
      </c>
      <c r="AK7" s="269">
        <v>0</v>
      </c>
      <c r="AL7" s="269">
        <v>0</v>
      </c>
      <c r="AM7" s="269">
        <v>39</v>
      </c>
      <c r="AN7" s="269">
        <v>0</v>
      </c>
      <c r="AO7" s="269">
        <v>0</v>
      </c>
      <c r="AP7" s="270">
        <v>406</v>
      </c>
      <c r="AQ7" s="269">
        <v>3</v>
      </c>
      <c r="AR7" s="269">
        <v>107</v>
      </c>
      <c r="AS7" s="269">
        <v>0</v>
      </c>
      <c r="AT7" s="269">
        <v>0</v>
      </c>
      <c r="AU7" s="269">
        <v>0</v>
      </c>
      <c r="AV7" s="269">
        <v>0</v>
      </c>
      <c r="AW7" s="270">
        <v>110</v>
      </c>
      <c r="AX7" s="269">
        <v>516</v>
      </c>
      <c r="AY7" s="270">
        <v>0</v>
      </c>
      <c r="AZ7" s="270">
        <v>110</v>
      </c>
      <c r="BA7" s="269">
        <v>516</v>
      </c>
      <c r="BB7" s="270">
        <v>-516</v>
      </c>
      <c r="BC7" s="269">
        <v>-406</v>
      </c>
      <c r="BD7" s="270">
        <v>0</v>
      </c>
      <c r="BE7" s="271"/>
      <c r="BG7" s="267" t="s">
        <v>447</v>
      </c>
      <c r="BH7" s="272" t="s">
        <v>250</v>
      </c>
      <c r="BI7" s="273">
        <f t="shared" si="0"/>
        <v>516</v>
      </c>
      <c r="BJ7" s="274">
        <f t="shared" si="1"/>
        <v>516</v>
      </c>
      <c r="BK7" s="275">
        <f t="shared" si="2"/>
        <v>1</v>
      </c>
      <c r="BL7" s="276">
        <f t="shared" si="3"/>
        <v>0</v>
      </c>
      <c r="BM7" s="277"/>
      <c r="BN7" s="267" t="s">
        <v>447</v>
      </c>
      <c r="BO7" s="272" t="s">
        <v>250</v>
      </c>
      <c r="BP7" s="278">
        <f t="shared" si="4"/>
        <v>0</v>
      </c>
      <c r="BQ7" s="279">
        <f t="shared" si="5"/>
        <v>516</v>
      </c>
      <c r="BR7" s="280">
        <f t="shared" si="6"/>
        <v>-516</v>
      </c>
      <c r="BS7" s="277"/>
    </row>
    <row r="8" spans="1:71" x14ac:dyDescent="0.2">
      <c r="A8" s="267" t="s">
        <v>448</v>
      </c>
      <c r="B8" s="268" t="s">
        <v>27</v>
      </c>
      <c r="C8" s="269">
        <v>0</v>
      </c>
      <c r="D8" s="269">
        <v>0</v>
      </c>
      <c r="E8" s="269">
        <v>0</v>
      </c>
      <c r="F8" s="269">
        <v>0</v>
      </c>
      <c r="G8" s="269">
        <v>2</v>
      </c>
      <c r="H8" s="269">
        <v>4</v>
      </c>
      <c r="I8" s="269">
        <v>18</v>
      </c>
      <c r="J8" s="269">
        <v>2</v>
      </c>
      <c r="K8" s="269">
        <v>196</v>
      </c>
      <c r="L8" s="269">
        <v>0</v>
      </c>
      <c r="M8" s="269">
        <v>276</v>
      </c>
      <c r="N8" s="269">
        <v>68</v>
      </c>
      <c r="O8" s="269">
        <v>42</v>
      </c>
      <c r="P8" s="269">
        <v>1</v>
      </c>
      <c r="Q8" s="269">
        <v>0</v>
      </c>
      <c r="R8" s="269">
        <v>1</v>
      </c>
      <c r="S8" s="269">
        <v>0</v>
      </c>
      <c r="T8" s="269">
        <v>0</v>
      </c>
      <c r="U8" s="269">
        <v>0</v>
      </c>
      <c r="V8" s="269">
        <v>0</v>
      </c>
      <c r="W8" s="269">
        <v>0</v>
      </c>
      <c r="X8" s="269">
        <v>14</v>
      </c>
      <c r="Y8" s="269">
        <v>60</v>
      </c>
      <c r="Z8" s="269">
        <v>3224</v>
      </c>
      <c r="AA8" s="269">
        <v>0</v>
      </c>
      <c r="AB8" s="269">
        <v>0</v>
      </c>
      <c r="AC8" s="269">
        <v>0</v>
      </c>
      <c r="AD8" s="269">
        <v>0</v>
      </c>
      <c r="AE8" s="269">
        <v>0</v>
      </c>
      <c r="AF8" s="269">
        <v>0</v>
      </c>
      <c r="AG8" s="269">
        <v>0</v>
      </c>
      <c r="AH8" s="269">
        <v>0</v>
      </c>
      <c r="AI8" s="269">
        <v>1</v>
      </c>
      <c r="AJ8" s="269">
        <v>0</v>
      </c>
      <c r="AK8" s="269">
        <v>0</v>
      </c>
      <c r="AL8" s="269">
        <v>0</v>
      </c>
      <c r="AM8" s="269">
        <v>0</v>
      </c>
      <c r="AN8" s="269">
        <v>0</v>
      </c>
      <c r="AO8" s="269">
        <v>1</v>
      </c>
      <c r="AP8" s="270">
        <v>3910</v>
      </c>
      <c r="AQ8" s="269">
        <v>-1</v>
      </c>
      <c r="AR8" s="269">
        <v>-2</v>
      </c>
      <c r="AS8" s="269">
        <v>0</v>
      </c>
      <c r="AT8" s="269">
        <v>0</v>
      </c>
      <c r="AU8" s="269">
        <v>0</v>
      </c>
      <c r="AV8" s="269">
        <v>-5</v>
      </c>
      <c r="AW8" s="270">
        <v>-8</v>
      </c>
      <c r="AX8" s="269">
        <v>3902</v>
      </c>
      <c r="AY8" s="270">
        <v>46</v>
      </c>
      <c r="AZ8" s="270">
        <v>38</v>
      </c>
      <c r="BA8" s="269">
        <v>3948</v>
      </c>
      <c r="BB8" s="270">
        <v>-3808</v>
      </c>
      <c r="BC8" s="269">
        <v>-3770</v>
      </c>
      <c r="BD8" s="270">
        <v>140</v>
      </c>
      <c r="BE8" s="271"/>
      <c r="BG8" s="267" t="s">
        <v>448</v>
      </c>
      <c r="BH8" s="272" t="s">
        <v>27</v>
      </c>
      <c r="BI8" s="273">
        <f t="shared" si="0"/>
        <v>3902</v>
      </c>
      <c r="BJ8" s="274">
        <f t="shared" si="1"/>
        <v>3808</v>
      </c>
      <c r="BK8" s="275">
        <f t="shared" si="2"/>
        <v>0.97590978985135823</v>
      </c>
      <c r="BL8" s="276">
        <f t="shared" si="3"/>
        <v>2.4090210148641766E-2</v>
      </c>
      <c r="BM8" s="277"/>
      <c r="BN8" s="267" t="s">
        <v>448</v>
      </c>
      <c r="BO8" s="272" t="s">
        <v>27</v>
      </c>
      <c r="BP8" s="278">
        <f t="shared" si="4"/>
        <v>46</v>
      </c>
      <c r="BQ8" s="279">
        <f t="shared" si="5"/>
        <v>3808</v>
      </c>
      <c r="BR8" s="280">
        <f t="shared" si="6"/>
        <v>-3762</v>
      </c>
      <c r="BS8" s="277"/>
    </row>
    <row r="9" spans="1:71" x14ac:dyDescent="0.2">
      <c r="A9" s="267" t="s">
        <v>449</v>
      </c>
      <c r="B9" s="268" t="s">
        <v>191</v>
      </c>
      <c r="C9" s="269">
        <v>259</v>
      </c>
      <c r="D9" s="269">
        <v>5</v>
      </c>
      <c r="E9" s="269">
        <v>0</v>
      </c>
      <c r="F9" s="269">
        <v>0</v>
      </c>
      <c r="G9" s="269">
        <v>1157</v>
      </c>
      <c r="H9" s="269">
        <v>23</v>
      </c>
      <c r="I9" s="269">
        <v>6</v>
      </c>
      <c r="J9" s="269">
        <v>3</v>
      </c>
      <c r="K9" s="269">
        <v>0</v>
      </c>
      <c r="L9" s="269">
        <v>0</v>
      </c>
      <c r="M9" s="269">
        <v>2</v>
      </c>
      <c r="N9" s="269">
        <v>0</v>
      </c>
      <c r="O9" s="269">
        <v>0</v>
      </c>
      <c r="P9" s="269">
        <v>0</v>
      </c>
      <c r="Q9" s="269">
        <v>0</v>
      </c>
      <c r="R9" s="269">
        <v>0</v>
      </c>
      <c r="S9" s="269">
        <v>0</v>
      </c>
      <c r="T9" s="269">
        <v>0</v>
      </c>
      <c r="U9" s="269">
        <v>0</v>
      </c>
      <c r="V9" s="269">
        <v>0</v>
      </c>
      <c r="W9" s="269">
        <v>0</v>
      </c>
      <c r="X9" s="269">
        <v>32</v>
      </c>
      <c r="Y9" s="269">
        <v>0</v>
      </c>
      <c r="Z9" s="269">
        <v>0</v>
      </c>
      <c r="AA9" s="269">
        <v>0</v>
      </c>
      <c r="AB9" s="269">
        <v>0</v>
      </c>
      <c r="AC9" s="269">
        <v>2</v>
      </c>
      <c r="AD9" s="269">
        <v>0</v>
      </c>
      <c r="AE9" s="269">
        <v>0</v>
      </c>
      <c r="AF9" s="269">
        <v>0</v>
      </c>
      <c r="AG9" s="269">
        <v>0</v>
      </c>
      <c r="AH9" s="269">
        <v>3</v>
      </c>
      <c r="AI9" s="269">
        <v>73</v>
      </c>
      <c r="AJ9" s="269">
        <v>104</v>
      </c>
      <c r="AK9" s="269">
        <v>2</v>
      </c>
      <c r="AL9" s="269">
        <v>0</v>
      </c>
      <c r="AM9" s="269">
        <v>1450</v>
      </c>
      <c r="AN9" s="269">
        <v>0</v>
      </c>
      <c r="AO9" s="269">
        <v>15</v>
      </c>
      <c r="AP9" s="270">
        <v>3136</v>
      </c>
      <c r="AQ9" s="269">
        <v>170</v>
      </c>
      <c r="AR9" s="269">
        <v>8317</v>
      </c>
      <c r="AS9" s="269">
        <v>0</v>
      </c>
      <c r="AT9" s="269">
        <v>0</v>
      </c>
      <c r="AU9" s="269">
        <v>0</v>
      </c>
      <c r="AV9" s="269">
        <v>9</v>
      </c>
      <c r="AW9" s="270">
        <v>8496</v>
      </c>
      <c r="AX9" s="269">
        <v>11632</v>
      </c>
      <c r="AY9" s="270">
        <v>4703</v>
      </c>
      <c r="AZ9" s="270">
        <v>13199</v>
      </c>
      <c r="BA9" s="269">
        <v>16335</v>
      </c>
      <c r="BB9" s="270">
        <v>-10828</v>
      </c>
      <c r="BC9" s="269">
        <v>2371</v>
      </c>
      <c r="BD9" s="270">
        <v>5507</v>
      </c>
      <c r="BE9" s="271"/>
      <c r="BG9" s="267" t="s">
        <v>449</v>
      </c>
      <c r="BH9" s="272" t="s">
        <v>191</v>
      </c>
      <c r="BI9" s="273">
        <f t="shared" si="0"/>
        <v>11632</v>
      </c>
      <c r="BJ9" s="274">
        <f t="shared" si="1"/>
        <v>10828</v>
      </c>
      <c r="BK9" s="275">
        <f t="shared" si="2"/>
        <v>0.93088033012379645</v>
      </c>
      <c r="BL9" s="276">
        <f t="shared" si="3"/>
        <v>6.9119669876203549E-2</v>
      </c>
      <c r="BM9" s="277"/>
      <c r="BN9" s="267" t="s">
        <v>449</v>
      </c>
      <c r="BO9" s="272" t="s">
        <v>191</v>
      </c>
      <c r="BP9" s="278">
        <f t="shared" si="4"/>
        <v>4703</v>
      </c>
      <c r="BQ9" s="279">
        <f t="shared" si="5"/>
        <v>10828</v>
      </c>
      <c r="BR9" s="280">
        <f t="shared" si="6"/>
        <v>-6125</v>
      </c>
      <c r="BS9" s="277"/>
    </row>
    <row r="10" spans="1:71" x14ac:dyDescent="0.2">
      <c r="A10" s="281" t="s">
        <v>450</v>
      </c>
      <c r="B10" s="282" t="s">
        <v>28</v>
      </c>
      <c r="C10" s="269">
        <v>8</v>
      </c>
      <c r="D10" s="269">
        <v>0</v>
      </c>
      <c r="E10" s="269">
        <v>0</v>
      </c>
      <c r="F10" s="269">
        <v>1</v>
      </c>
      <c r="G10" s="269">
        <v>6</v>
      </c>
      <c r="H10" s="269">
        <v>2351</v>
      </c>
      <c r="I10" s="269">
        <v>18</v>
      </c>
      <c r="J10" s="269">
        <v>1</v>
      </c>
      <c r="K10" s="269">
        <v>0</v>
      </c>
      <c r="L10" s="269">
        <v>9</v>
      </c>
      <c r="M10" s="269">
        <v>13</v>
      </c>
      <c r="N10" s="269">
        <v>0</v>
      </c>
      <c r="O10" s="269">
        <v>0</v>
      </c>
      <c r="P10" s="269">
        <v>6</v>
      </c>
      <c r="Q10" s="269">
        <v>1</v>
      </c>
      <c r="R10" s="269">
        <v>13</v>
      </c>
      <c r="S10" s="269">
        <v>1</v>
      </c>
      <c r="T10" s="269">
        <v>3</v>
      </c>
      <c r="U10" s="269">
        <v>16</v>
      </c>
      <c r="V10" s="269">
        <v>5</v>
      </c>
      <c r="W10" s="269">
        <v>2</v>
      </c>
      <c r="X10" s="269">
        <v>95</v>
      </c>
      <c r="Y10" s="269">
        <v>31</v>
      </c>
      <c r="Z10" s="269">
        <v>2</v>
      </c>
      <c r="AA10" s="269">
        <v>1</v>
      </c>
      <c r="AB10" s="269">
        <v>4</v>
      </c>
      <c r="AC10" s="269">
        <v>69</v>
      </c>
      <c r="AD10" s="269">
        <v>12</v>
      </c>
      <c r="AE10" s="269">
        <v>0</v>
      </c>
      <c r="AF10" s="269">
        <v>11</v>
      </c>
      <c r="AG10" s="269">
        <v>0</v>
      </c>
      <c r="AH10" s="269">
        <v>26</v>
      </c>
      <c r="AI10" s="269">
        <v>7</v>
      </c>
      <c r="AJ10" s="269">
        <v>46</v>
      </c>
      <c r="AK10" s="269">
        <v>31</v>
      </c>
      <c r="AL10" s="269">
        <v>14</v>
      </c>
      <c r="AM10" s="269">
        <v>40</v>
      </c>
      <c r="AN10" s="269">
        <v>187</v>
      </c>
      <c r="AO10" s="269">
        <v>32</v>
      </c>
      <c r="AP10" s="270">
        <v>3062</v>
      </c>
      <c r="AQ10" s="269">
        <v>21</v>
      </c>
      <c r="AR10" s="269">
        <v>1277</v>
      </c>
      <c r="AS10" s="269">
        <v>0</v>
      </c>
      <c r="AT10" s="269">
        <v>1</v>
      </c>
      <c r="AU10" s="269">
        <v>10</v>
      </c>
      <c r="AV10" s="269">
        <v>1177</v>
      </c>
      <c r="AW10" s="270">
        <v>2486</v>
      </c>
      <c r="AX10" s="269">
        <v>5548</v>
      </c>
      <c r="AY10" s="270">
        <v>9566</v>
      </c>
      <c r="AZ10" s="270">
        <v>12052</v>
      </c>
      <c r="BA10" s="269">
        <v>15114</v>
      </c>
      <c r="BB10" s="270">
        <v>-5548</v>
      </c>
      <c r="BC10" s="269">
        <v>6504</v>
      </c>
      <c r="BD10" s="270">
        <v>9566</v>
      </c>
      <c r="BE10" s="271"/>
      <c r="BG10" s="281" t="s">
        <v>450</v>
      </c>
      <c r="BH10" s="283" t="s">
        <v>28</v>
      </c>
      <c r="BI10" s="273">
        <f t="shared" si="0"/>
        <v>5548</v>
      </c>
      <c r="BJ10" s="274">
        <f t="shared" si="1"/>
        <v>5548</v>
      </c>
      <c r="BK10" s="275">
        <f t="shared" si="2"/>
        <v>1</v>
      </c>
      <c r="BL10" s="276">
        <f t="shared" si="3"/>
        <v>0</v>
      </c>
      <c r="BM10" s="277"/>
      <c r="BN10" s="281" t="s">
        <v>450</v>
      </c>
      <c r="BO10" s="283" t="s">
        <v>28</v>
      </c>
      <c r="BP10" s="278">
        <f t="shared" si="4"/>
        <v>9566</v>
      </c>
      <c r="BQ10" s="279">
        <f t="shared" si="5"/>
        <v>5548</v>
      </c>
      <c r="BR10" s="280">
        <f t="shared" si="6"/>
        <v>4018</v>
      </c>
      <c r="BS10" s="277"/>
    </row>
    <row r="11" spans="1:71" x14ac:dyDescent="0.2">
      <c r="A11" s="281" t="s">
        <v>451</v>
      </c>
      <c r="B11" s="282" t="s">
        <v>285</v>
      </c>
      <c r="C11" s="269">
        <v>54</v>
      </c>
      <c r="D11" s="269">
        <v>4</v>
      </c>
      <c r="E11" s="269">
        <v>0</v>
      </c>
      <c r="F11" s="269">
        <v>0</v>
      </c>
      <c r="G11" s="269">
        <v>90</v>
      </c>
      <c r="H11" s="269">
        <v>60</v>
      </c>
      <c r="I11" s="269">
        <v>939</v>
      </c>
      <c r="J11" s="269">
        <v>7</v>
      </c>
      <c r="K11" s="269">
        <v>0</v>
      </c>
      <c r="L11" s="269">
        <v>26</v>
      </c>
      <c r="M11" s="269">
        <v>84</v>
      </c>
      <c r="N11" s="269">
        <v>0</v>
      </c>
      <c r="O11" s="269">
        <v>0</v>
      </c>
      <c r="P11" s="269">
        <v>17</v>
      </c>
      <c r="Q11" s="269">
        <v>1</v>
      </c>
      <c r="R11" s="269">
        <v>11</v>
      </c>
      <c r="S11" s="269">
        <v>5</v>
      </c>
      <c r="T11" s="269">
        <v>5</v>
      </c>
      <c r="U11" s="269">
        <v>48</v>
      </c>
      <c r="V11" s="269">
        <v>14</v>
      </c>
      <c r="W11" s="269">
        <v>3</v>
      </c>
      <c r="X11" s="269">
        <v>660</v>
      </c>
      <c r="Y11" s="269">
        <v>451</v>
      </c>
      <c r="Z11" s="269">
        <v>3</v>
      </c>
      <c r="AA11" s="269">
        <v>2</v>
      </c>
      <c r="AB11" s="269">
        <v>7</v>
      </c>
      <c r="AC11" s="269">
        <v>130</v>
      </c>
      <c r="AD11" s="269">
        <v>34</v>
      </c>
      <c r="AE11" s="269">
        <v>2</v>
      </c>
      <c r="AF11" s="269">
        <v>23</v>
      </c>
      <c r="AG11" s="269">
        <v>6</v>
      </c>
      <c r="AH11" s="269">
        <v>10</v>
      </c>
      <c r="AI11" s="269">
        <v>86</v>
      </c>
      <c r="AJ11" s="269">
        <v>63</v>
      </c>
      <c r="AK11" s="269">
        <v>22</v>
      </c>
      <c r="AL11" s="269">
        <v>25</v>
      </c>
      <c r="AM11" s="269">
        <v>61</v>
      </c>
      <c r="AN11" s="269">
        <v>233</v>
      </c>
      <c r="AO11" s="269">
        <v>658</v>
      </c>
      <c r="AP11" s="270">
        <v>3844</v>
      </c>
      <c r="AQ11" s="269">
        <v>15</v>
      </c>
      <c r="AR11" s="269">
        <v>106</v>
      </c>
      <c r="AS11" s="269">
        <v>0</v>
      </c>
      <c r="AT11" s="269">
        <v>12</v>
      </c>
      <c r="AU11" s="269">
        <v>16</v>
      </c>
      <c r="AV11" s="269">
        <v>-38</v>
      </c>
      <c r="AW11" s="270">
        <v>111</v>
      </c>
      <c r="AX11" s="269">
        <v>3955</v>
      </c>
      <c r="AY11" s="270">
        <v>2187</v>
      </c>
      <c r="AZ11" s="270">
        <v>2298</v>
      </c>
      <c r="BA11" s="269">
        <v>6142</v>
      </c>
      <c r="BB11" s="270">
        <v>-3422</v>
      </c>
      <c r="BC11" s="269">
        <v>-1124</v>
      </c>
      <c r="BD11" s="270">
        <v>2720</v>
      </c>
      <c r="BE11" s="271"/>
      <c r="BG11" s="281" t="s">
        <v>451</v>
      </c>
      <c r="BH11" s="283" t="s">
        <v>285</v>
      </c>
      <c r="BI11" s="273">
        <f t="shared" si="0"/>
        <v>3955</v>
      </c>
      <c r="BJ11" s="274">
        <f t="shared" si="1"/>
        <v>3422</v>
      </c>
      <c r="BK11" s="275">
        <f t="shared" si="2"/>
        <v>0.86523388116308475</v>
      </c>
      <c r="BL11" s="276">
        <f t="shared" si="3"/>
        <v>0.13476611883691525</v>
      </c>
      <c r="BM11" s="277"/>
      <c r="BN11" s="281" t="s">
        <v>451</v>
      </c>
      <c r="BO11" s="283" t="s">
        <v>285</v>
      </c>
      <c r="BP11" s="278">
        <f t="shared" si="4"/>
        <v>2187</v>
      </c>
      <c r="BQ11" s="279">
        <f t="shared" si="5"/>
        <v>3422</v>
      </c>
      <c r="BR11" s="280">
        <f t="shared" si="6"/>
        <v>-1235</v>
      </c>
      <c r="BS11" s="277"/>
    </row>
    <row r="12" spans="1:71" x14ac:dyDescent="0.2">
      <c r="A12" s="281" t="s">
        <v>452</v>
      </c>
      <c r="B12" s="282" t="s">
        <v>29</v>
      </c>
      <c r="C12" s="269">
        <v>134</v>
      </c>
      <c r="D12" s="269">
        <v>0</v>
      </c>
      <c r="E12" s="269">
        <v>0</v>
      </c>
      <c r="F12" s="269">
        <v>3</v>
      </c>
      <c r="G12" s="269">
        <v>58</v>
      </c>
      <c r="H12" s="269">
        <v>1091</v>
      </c>
      <c r="I12" s="269">
        <v>102</v>
      </c>
      <c r="J12" s="269">
        <v>170</v>
      </c>
      <c r="K12" s="269">
        <v>1</v>
      </c>
      <c r="L12" s="269">
        <v>744</v>
      </c>
      <c r="M12" s="269">
        <v>141</v>
      </c>
      <c r="N12" s="269">
        <v>5</v>
      </c>
      <c r="O12" s="269">
        <v>2</v>
      </c>
      <c r="P12" s="269">
        <v>43</v>
      </c>
      <c r="Q12" s="269">
        <v>5</v>
      </c>
      <c r="R12" s="269">
        <v>37</v>
      </c>
      <c r="S12" s="269">
        <v>17</v>
      </c>
      <c r="T12" s="269">
        <v>12</v>
      </c>
      <c r="U12" s="269">
        <v>90</v>
      </c>
      <c r="V12" s="269">
        <v>24</v>
      </c>
      <c r="W12" s="269">
        <v>13</v>
      </c>
      <c r="X12" s="269">
        <v>549</v>
      </c>
      <c r="Y12" s="269">
        <v>52</v>
      </c>
      <c r="Z12" s="269">
        <v>21</v>
      </c>
      <c r="AA12" s="269">
        <v>7</v>
      </c>
      <c r="AB12" s="269">
        <v>29</v>
      </c>
      <c r="AC12" s="269">
        <v>0</v>
      </c>
      <c r="AD12" s="269">
        <v>0</v>
      </c>
      <c r="AE12" s="269">
        <v>0</v>
      </c>
      <c r="AF12" s="269">
        <v>5</v>
      </c>
      <c r="AG12" s="269">
        <v>0</v>
      </c>
      <c r="AH12" s="269">
        <v>7</v>
      </c>
      <c r="AI12" s="269">
        <v>104</v>
      </c>
      <c r="AJ12" s="269">
        <v>3100</v>
      </c>
      <c r="AK12" s="269">
        <v>3</v>
      </c>
      <c r="AL12" s="269">
        <v>27</v>
      </c>
      <c r="AM12" s="269">
        <v>77</v>
      </c>
      <c r="AN12" s="269">
        <v>0</v>
      </c>
      <c r="AO12" s="269">
        <v>50</v>
      </c>
      <c r="AP12" s="270">
        <v>6723</v>
      </c>
      <c r="AQ12" s="269">
        <v>32</v>
      </c>
      <c r="AR12" s="269">
        <v>766</v>
      </c>
      <c r="AS12" s="269">
        <v>0</v>
      </c>
      <c r="AT12" s="269">
        <v>0</v>
      </c>
      <c r="AU12" s="269">
        <v>0</v>
      </c>
      <c r="AV12" s="269">
        <v>22</v>
      </c>
      <c r="AW12" s="270">
        <v>820</v>
      </c>
      <c r="AX12" s="269">
        <v>7543</v>
      </c>
      <c r="AY12" s="270">
        <v>473</v>
      </c>
      <c r="AZ12" s="270">
        <v>1293</v>
      </c>
      <c r="BA12" s="269">
        <v>8016</v>
      </c>
      <c r="BB12" s="270">
        <v>-7543</v>
      </c>
      <c r="BC12" s="269">
        <v>-6250</v>
      </c>
      <c r="BD12" s="270">
        <v>473</v>
      </c>
      <c r="BE12" s="271"/>
      <c r="BG12" s="281" t="s">
        <v>452</v>
      </c>
      <c r="BH12" s="283" t="s">
        <v>29</v>
      </c>
      <c r="BI12" s="273">
        <f t="shared" si="0"/>
        <v>7543</v>
      </c>
      <c r="BJ12" s="274">
        <f t="shared" si="1"/>
        <v>7543</v>
      </c>
      <c r="BK12" s="275">
        <f t="shared" si="2"/>
        <v>1</v>
      </c>
      <c r="BL12" s="276">
        <f t="shared" si="3"/>
        <v>0</v>
      </c>
      <c r="BM12" s="277"/>
      <c r="BN12" s="281" t="s">
        <v>452</v>
      </c>
      <c r="BO12" s="283" t="s">
        <v>29</v>
      </c>
      <c r="BP12" s="278">
        <f t="shared" si="4"/>
        <v>473</v>
      </c>
      <c r="BQ12" s="279">
        <f t="shared" si="5"/>
        <v>7543</v>
      </c>
      <c r="BR12" s="280">
        <f t="shared" si="6"/>
        <v>-7070</v>
      </c>
      <c r="BS12" s="277"/>
    </row>
    <row r="13" spans="1:71" x14ac:dyDescent="0.2">
      <c r="A13" s="281" t="s">
        <v>453</v>
      </c>
      <c r="B13" s="282" t="s">
        <v>30</v>
      </c>
      <c r="C13" s="269">
        <v>13</v>
      </c>
      <c r="D13" s="269">
        <v>2</v>
      </c>
      <c r="E13" s="269">
        <v>0</v>
      </c>
      <c r="F13" s="269">
        <v>4</v>
      </c>
      <c r="G13" s="269">
        <v>25</v>
      </c>
      <c r="H13" s="269">
        <v>58</v>
      </c>
      <c r="I13" s="269">
        <v>12</v>
      </c>
      <c r="J13" s="269">
        <v>39</v>
      </c>
      <c r="K13" s="269">
        <v>21</v>
      </c>
      <c r="L13" s="269">
        <v>4</v>
      </c>
      <c r="M13" s="269">
        <v>92</v>
      </c>
      <c r="N13" s="269">
        <v>30</v>
      </c>
      <c r="O13" s="269">
        <v>1</v>
      </c>
      <c r="P13" s="269">
        <v>14</v>
      </c>
      <c r="Q13" s="269">
        <v>1</v>
      </c>
      <c r="R13" s="269">
        <v>9</v>
      </c>
      <c r="S13" s="269">
        <v>1</v>
      </c>
      <c r="T13" s="269">
        <v>1</v>
      </c>
      <c r="U13" s="269">
        <v>7</v>
      </c>
      <c r="V13" s="269">
        <v>2</v>
      </c>
      <c r="W13" s="269">
        <v>3</v>
      </c>
      <c r="X13" s="269">
        <v>31</v>
      </c>
      <c r="Y13" s="269">
        <v>116</v>
      </c>
      <c r="Z13" s="269">
        <v>226</v>
      </c>
      <c r="AA13" s="269">
        <v>10</v>
      </c>
      <c r="AB13" s="269">
        <v>24</v>
      </c>
      <c r="AC13" s="269">
        <v>25</v>
      </c>
      <c r="AD13" s="269">
        <v>3</v>
      </c>
      <c r="AE13" s="269">
        <v>1</v>
      </c>
      <c r="AF13" s="269">
        <v>381</v>
      </c>
      <c r="AG13" s="269">
        <v>0</v>
      </c>
      <c r="AH13" s="269">
        <v>84</v>
      </c>
      <c r="AI13" s="269">
        <v>44</v>
      </c>
      <c r="AJ13" s="269">
        <v>40</v>
      </c>
      <c r="AK13" s="269">
        <v>4</v>
      </c>
      <c r="AL13" s="269">
        <v>14</v>
      </c>
      <c r="AM13" s="269">
        <v>60</v>
      </c>
      <c r="AN13" s="269">
        <v>0</v>
      </c>
      <c r="AO13" s="269">
        <v>94</v>
      </c>
      <c r="AP13" s="270">
        <v>1496</v>
      </c>
      <c r="AQ13" s="269">
        <v>3</v>
      </c>
      <c r="AR13" s="269">
        <v>1512</v>
      </c>
      <c r="AS13" s="269">
        <v>0</v>
      </c>
      <c r="AT13" s="269">
        <v>0</v>
      </c>
      <c r="AU13" s="269">
        <v>0</v>
      </c>
      <c r="AV13" s="269">
        <v>0</v>
      </c>
      <c r="AW13" s="270">
        <v>1515</v>
      </c>
      <c r="AX13" s="269">
        <v>3011</v>
      </c>
      <c r="AY13" s="270">
        <v>182</v>
      </c>
      <c r="AZ13" s="270">
        <v>1697</v>
      </c>
      <c r="BA13" s="269">
        <v>3193</v>
      </c>
      <c r="BB13" s="270">
        <v>-2861</v>
      </c>
      <c r="BC13" s="269">
        <v>-1164</v>
      </c>
      <c r="BD13" s="270">
        <v>332</v>
      </c>
      <c r="BE13" s="271"/>
      <c r="BG13" s="281" t="s">
        <v>453</v>
      </c>
      <c r="BH13" s="283" t="s">
        <v>30</v>
      </c>
      <c r="BI13" s="273">
        <f t="shared" si="0"/>
        <v>3011</v>
      </c>
      <c r="BJ13" s="274">
        <f t="shared" si="1"/>
        <v>2861</v>
      </c>
      <c r="BK13" s="275">
        <f t="shared" si="2"/>
        <v>0.95018266356692127</v>
      </c>
      <c r="BL13" s="276">
        <f t="shared" si="3"/>
        <v>4.9817336433078729E-2</v>
      </c>
      <c r="BM13" s="277"/>
      <c r="BN13" s="281" t="s">
        <v>453</v>
      </c>
      <c r="BO13" s="283" t="s">
        <v>30</v>
      </c>
      <c r="BP13" s="278">
        <f t="shared" si="4"/>
        <v>182</v>
      </c>
      <c r="BQ13" s="279">
        <f t="shared" si="5"/>
        <v>2861</v>
      </c>
      <c r="BR13" s="280">
        <f t="shared" si="6"/>
        <v>-2679</v>
      </c>
      <c r="BS13" s="277"/>
    </row>
    <row r="14" spans="1:71" x14ac:dyDescent="0.2">
      <c r="A14" s="281" t="s">
        <v>454</v>
      </c>
      <c r="B14" s="282" t="s">
        <v>455</v>
      </c>
      <c r="C14" s="269">
        <v>16</v>
      </c>
      <c r="D14" s="269">
        <v>3</v>
      </c>
      <c r="E14" s="269">
        <v>0</v>
      </c>
      <c r="F14" s="269">
        <v>1</v>
      </c>
      <c r="G14" s="269">
        <v>99</v>
      </c>
      <c r="H14" s="269">
        <v>103</v>
      </c>
      <c r="I14" s="269">
        <v>61</v>
      </c>
      <c r="J14" s="269">
        <v>8</v>
      </c>
      <c r="K14" s="269">
        <v>0</v>
      </c>
      <c r="L14" s="269">
        <v>895</v>
      </c>
      <c r="M14" s="269">
        <v>33</v>
      </c>
      <c r="N14" s="269">
        <v>1</v>
      </c>
      <c r="O14" s="269">
        <v>1</v>
      </c>
      <c r="P14" s="269">
        <v>24</v>
      </c>
      <c r="Q14" s="269">
        <v>14</v>
      </c>
      <c r="R14" s="269">
        <v>190</v>
      </c>
      <c r="S14" s="269">
        <v>41</v>
      </c>
      <c r="T14" s="269">
        <v>14</v>
      </c>
      <c r="U14" s="269">
        <v>264</v>
      </c>
      <c r="V14" s="269">
        <v>95</v>
      </c>
      <c r="W14" s="269">
        <v>52</v>
      </c>
      <c r="X14" s="269">
        <v>925</v>
      </c>
      <c r="Y14" s="269">
        <v>129</v>
      </c>
      <c r="Z14" s="269">
        <v>0</v>
      </c>
      <c r="AA14" s="269">
        <v>30</v>
      </c>
      <c r="AB14" s="269">
        <v>29</v>
      </c>
      <c r="AC14" s="269">
        <v>83</v>
      </c>
      <c r="AD14" s="269">
        <v>22</v>
      </c>
      <c r="AE14" s="269">
        <v>5</v>
      </c>
      <c r="AF14" s="269">
        <v>17</v>
      </c>
      <c r="AG14" s="269">
        <v>3</v>
      </c>
      <c r="AH14" s="269">
        <v>15</v>
      </c>
      <c r="AI14" s="269">
        <v>50</v>
      </c>
      <c r="AJ14" s="269">
        <v>40</v>
      </c>
      <c r="AK14" s="269">
        <v>9</v>
      </c>
      <c r="AL14" s="269">
        <v>80</v>
      </c>
      <c r="AM14" s="269">
        <v>35</v>
      </c>
      <c r="AN14" s="269">
        <v>18</v>
      </c>
      <c r="AO14" s="269">
        <v>91</v>
      </c>
      <c r="AP14" s="270">
        <v>3496</v>
      </c>
      <c r="AQ14" s="269">
        <v>4</v>
      </c>
      <c r="AR14" s="269">
        <v>262</v>
      </c>
      <c r="AS14" s="269">
        <v>1</v>
      </c>
      <c r="AT14" s="269">
        <v>0</v>
      </c>
      <c r="AU14" s="269">
        <v>0</v>
      </c>
      <c r="AV14" s="269">
        <v>9</v>
      </c>
      <c r="AW14" s="270">
        <v>276</v>
      </c>
      <c r="AX14" s="269">
        <v>3772</v>
      </c>
      <c r="AY14" s="270">
        <v>2972</v>
      </c>
      <c r="AZ14" s="270">
        <v>3248</v>
      </c>
      <c r="BA14" s="269">
        <v>6744</v>
      </c>
      <c r="BB14" s="270">
        <v>-3198</v>
      </c>
      <c r="BC14" s="269">
        <v>50</v>
      </c>
      <c r="BD14" s="270">
        <v>3546</v>
      </c>
      <c r="BE14" s="271"/>
      <c r="BG14" s="281" t="s">
        <v>454</v>
      </c>
      <c r="BH14" s="283" t="s">
        <v>455</v>
      </c>
      <c r="BI14" s="273">
        <f t="shared" si="0"/>
        <v>3772</v>
      </c>
      <c r="BJ14" s="274">
        <f t="shared" si="1"/>
        <v>3198</v>
      </c>
      <c r="BK14" s="275">
        <f t="shared" si="2"/>
        <v>0.84782608695652173</v>
      </c>
      <c r="BL14" s="276">
        <f t="shared" si="3"/>
        <v>0.15217391304347827</v>
      </c>
      <c r="BM14" s="277"/>
      <c r="BN14" s="281" t="s">
        <v>454</v>
      </c>
      <c r="BO14" s="283" t="s">
        <v>455</v>
      </c>
      <c r="BP14" s="278">
        <f t="shared" si="4"/>
        <v>2972</v>
      </c>
      <c r="BQ14" s="279">
        <f t="shared" si="5"/>
        <v>3198</v>
      </c>
      <c r="BR14" s="280">
        <f t="shared" si="6"/>
        <v>-226</v>
      </c>
      <c r="BS14" s="277"/>
    </row>
    <row r="15" spans="1:71" x14ac:dyDescent="0.2">
      <c r="A15" s="281" t="s">
        <v>456</v>
      </c>
      <c r="B15" s="282" t="s">
        <v>31</v>
      </c>
      <c r="C15" s="269">
        <v>5</v>
      </c>
      <c r="D15" s="269">
        <v>0</v>
      </c>
      <c r="E15" s="269">
        <v>0</v>
      </c>
      <c r="F15" s="269">
        <v>0</v>
      </c>
      <c r="G15" s="269">
        <v>9</v>
      </c>
      <c r="H15" s="269">
        <v>6</v>
      </c>
      <c r="I15" s="269">
        <v>3</v>
      </c>
      <c r="J15" s="269">
        <v>3</v>
      </c>
      <c r="K15" s="269">
        <v>0</v>
      </c>
      <c r="L15" s="269">
        <v>12</v>
      </c>
      <c r="M15" s="269">
        <v>350</v>
      </c>
      <c r="N15" s="269">
        <v>7</v>
      </c>
      <c r="O15" s="269">
        <v>3</v>
      </c>
      <c r="P15" s="269">
        <v>17</v>
      </c>
      <c r="Q15" s="269">
        <v>7</v>
      </c>
      <c r="R15" s="269">
        <v>40</v>
      </c>
      <c r="S15" s="269">
        <v>19</v>
      </c>
      <c r="T15" s="269">
        <v>25</v>
      </c>
      <c r="U15" s="269">
        <v>61</v>
      </c>
      <c r="V15" s="269">
        <v>6</v>
      </c>
      <c r="W15" s="269">
        <v>8</v>
      </c>
      <c r="X15" s="269">
        <v>140</v>
      </c>
      <c r="Y15" s="269">
        <v>514</v>
      </c>
      <c r="Z15" s="269">
        <v>0</v>
      </c>
      <c r="AA15" s="269">
        <v>4</v>
      </c>
      <c r="AB15" s="269">
        <v>1</v>
      </c>
      <c r="AC15" s="269">
        <v>3</v>
      </c>
      <c r="AD15" s="269">
        <v>0</v>
      </c>
      <c r="AE15" s="269">
        <v>1</v>
      </c>
      <c r="AF15" s="269">
        <v>0</v>
      </c>
      <c r="AG15" s="269">
        <v>0</v>
      </c>
      <c r="AH15" s="269">
        <v>2</v>
      </c>
      <c r="AI15" s="269">
        <v>24</v>
      </c>
      <c r="AJ15" s="269">
        <v>13</v>
      </c>
      <c r="AK15" s="269">
        <v>1</v>
      </c>
      <c r="AL15" s="269">
        <v>6</v>
      </c>
      <c r="AM15" s="269">
        <v>14</v>
      </c>
      <c r="AN15" s="269">
        <v>5</v>
      </c>
      <c r="AO15" s="269">
        <v>30</v>
      </c>
      <c r="AP15" s="270">
        <v>1339</v>
      </c>
      <c r="AQ15" s="269">
        <v>2</v>
      </c>
      <c r="AR15" s="269">
        <v>40</v>
      </c>
      <c r="AS15" s="269">
        <v>0</v>
      </c>
      <c r="AT15" s="269">
        <v>0</v>
      </c>
      <c r="AU15" s="269">
        <v>0</v>
      </c>
      <c r="AV15" s="269">
        <v>-89</v>
      </c>
      <c r="AW15" s="270">
        <v>-47</v>
      </c>
      <c r="AX15" s="269">
        <v>1292</v>
      </c>
      <c r="AY15" s="270">
        <v>3365</v>
      </c>
      <c r="AZ15" s="270">
        <v>3318</v>
      </c>
      <c r="BA15" s="269">
        <v>4657</v>
      </c>
      <c r="BB15" s="270">
        <v>-625</v>
      </c>
      <c r="BC15" s="269">
        <v>2693</v>
      </c>
      <c r="BD15" s="270">
        <v>4032</v>
      </c>
      <c r="BE15" s="271"/>
      <c r="BG15" s="281" t="s">
        <v>456</v>
      </c>
      <c r="BH15" s="283" t="s">
        <v>31</v>
      </c>
      <c r="BI15" s="273">
        <f t="shared" si="0"/>
        <v>1292</v>
      </c>
      <c r="BJ15" s="274">
        <f t="shared" si="1"/>
        <v>625</v>
      </c>
      <c r="BK15" s="275">
        <f t="shared" si="2"/>
        <v>0.48374613003095973</v>
      </c>
      <c r="BL15" s="276">
        <f t="shared" si="3"/>
        <v>0.51625386996904021</v>
      </c>
      <c r="BM15" s="277"/>
      <c r="BN15" s="281" t="s">
        <v>456</v>
      </c>
      <c r="BO15" s="283" t="s">
        <v>31</v>
      </c>
      <c r="BP15" s="278">
        <f t="shared" si="4"/>
        <v>3365</v>
      </c>
      <c r="BQ15" s="279">
        <f t="shared" si="5"/>
        <v>625</v>
      </c>
      <c r="BR15" s="280">
        <f t="shared" si="6"/>
        <v>2740</v>
      </c>
      <c r="BS15" s="277"/>
    </row>
    <row r="16" spans="1:71" x14ac:dyDescent="0.2">
      <c r="A16" s="281" t="s">
        <v>457</v>
      </c>
      <c r="B16" s="282" t="s">
        <v>32</v>
      </c>
      <c r="C16" s="269">
        <v>0</v>
      </c>
      <c r="D16" s="269">
        <v>0</v>
      </c>
      <c r="E16" s="269">
        <v>0</v>
      </c>
      <c r="F16" s="269">
        <v>0</v>
      </c>
      <c r="G16" s="269">
        <v>0</v>
      </c>
      <c r="H16" s="269">
        <v>1</v>
      </c>
      <c r="I16" s="269">
        <v>5</v>
      </c>
      <c r="J16" s="269">
        <v>0</v>
      </c>
      <c r="K16" s="269">
        <v>0</v>
      </c>
      <c r="L16" s="269">
        <v>6</v>
      </c>
      <c r="M16" s="269">
        <v>34</v>
      </c>
      <c r="N16" s="269">
        <v>705</v>
      </c>
      <c r="O16" s="269">
        <v>0</v>
      </c>
      <c r="P16" s="269">
        <v>1120</v>
      </c>
      <c r="Q16" s="269">
        <v>121</v>
      </c>
      <c r="R16" s="269">
        <v>855</v>
      </c>
      <c r="S16" s="269">
        <v>23</v>
      </c>
      <c r="T16" s="269">
        <v>4</v>
      </c>
      <c r="U16" s="269">
        <v>300</v>
      </c>
      <c r="V16" s="269">
        <v>21</v>
      </c>
      <c r="W16" s="269">
        <v>76</v>
      </c>
      <c r="X16" s="269">
        <v>101</v>
      </c>
      <c r="Y16" s="269">
        <v>224</v>
      </c>
      <c r="Z16" s="269">
        <v>0</v>
      </c>
      <c r="AA16" s="269">
        <v>0</v>
      </c>
      <c r="AB16" s="269">
        <v>0</v>
      </c>
      <c r="AC16" s="269">
        <v>0</v>
      </c>
      <c r="AD16" s="269">
        <v>0</v>
      </c>
      <c r="AE16" s="269">
        <v>0</v>
      </c>
      <c r="AF16" s="269">
        <v>1</v>
      </c>
      <c r="AG16" s="269">
        <v>0</v>
      </c>
      <c r="AH16" s="269">
        <v>0</v>
      </c>
      <c r="AI16" s="269">
        <v>0</v>
      </c>
      <c r="AJ16" s="269">
        <v>0</v>
      </c>
      <c r="AK16" s="269">
        <v>0</v>
      </c>
      <c r="AL16" s="269">
        <v>2</v>
      </c>
      <c r="AM16" s="269">
        <v>0</v>
      </c>
      <c r="AN16" s="269">
        <v>0</v>
      </c>
      <c r="AO16" s="269">
        <v>24</v>
      </c>
      <c r="AP16" s="270">
        <v>3623</v>
      </c>
      <c r="AQ16" s="269">
        <v>0</v>
      </c>
      <c r="AR16" s="269">
        <v>-10</v>
      </c>
      <c r="AS16" s="269">
        <v>0</v>
      </c>
      <c r="AT16" s="269">
        <v>-25</v>
      </c>
      <c r="AU16" s="269">
        <v>-6</v>
      </c>
      <c r="AV16" s="269">
        <v>-9</v>
      </c>
      <c r="AW16" s="270">
        <v>-50</v>
      </c>
      <c r="AX16" s="269">
        <v>3573</v>
      </c>
      <c r="AY16" s="270">
        <v>1016</v>
      </c>
      <c r="AZ16" s="270">
        <v>966</v>
      </c>
      <c r="BA16" s="269">
        <v>4589</v>
      </c>
      <c r="BB16" s="270">
        <v>-3278</v>
      </c>
      <c r="BC16" s="269">
        <v>-2312</v>
      </c>
      <c r="BD16" s="270">
        <v>1311</v>
      </c>
      <c r="BE16" s="271"/>
      <c r="BG16" s="281" t="s">
        <v>457</v>
      </c>
      <c r="BH16" s="283" t="s">
        <v>32</v>
      </c>
      <c r="BI16" s="273">
        <f t="shared" si="0"/>
        <v>3573</v>
      </c>
      <c r="BJ16" s="274">
        <f t="shared" si="1"/>
        <v>3278</v>
      </c>
      <c r="BK16" s="275">
        <f t="shared" si="2"/>
        <v>0.9174363280156731</v>
      </c>
      <c r="BL16" s="276">
        <f t="shared" si="3"/>
        <v>8.2563671984326903E-2</v>
      </c>
      <c r="BM16" s="277"/>
      <c r="BN16" s="281" t="s">
        <v>457</v>
      </c>
      <c r="BO16" s="283" t="s">
        <v>32</v>
      </c>
      <c r="BP16" s="278">
        <f t="shared" si="4"/>
        <v>1016</v>
      </c>
      <c r="BQ16" s="279">
        <f t="shared" si="5"/>
        <v>3278</v>
      </c>
      <c r="BR16" s="280">
        <f t="shared" si="6"/>
        <v>-2262</v>
      </c>
      <c r="BS16" s="277"/>
    </row>
    <row r="17" spans="1:71" x14ac:dyDescent="0.2">
      <c r="A17" s="281" t="s">
        <v>458</v>
      </c>
      <c r="B17" s="282" t="s">
        <v>33</v>
      </c>
      <c r="C17" s="269">
        <v>0</v>
      </c>
      <c r="D17" s="269">
        <v>0</v>
      </c>
      <c r="E17" s="269">
        <v>0</v>
      </c>
      <c r="F17" s="269">
        <v>0</v>
      </c>
      <c r="G17" s="269">
        <v>9</v>
      </c>
      <c r="H17" s="269">
        <v>0</v>
      </c>
      <c r="I17" s="269">
        <v>2</v>
      </c>
      <c r="J17" s="269">
        <v>2</v>
      </c>
      <c r="K17" s="269">
        <v>0</v>
      </c>
      <c r="L17" s="269">
        <v>9</v>
      </c>
      <c r="M17" s="269">
        <v>42</v>
      </c>
      <c r="N17" s="269">
        <v>11</v>
      </c>
      <c r="O17" s="269">
        <v>118</v>
      </c>
      <c r="P17" s="269">
        <v>324</v>
      </c>
      <c r="Q17" s="269">
        <v>40</v>
      </c>
      <c r="R17" s="269">
        <v>181</v>
      </c>
      <c r="S17" s="269">
        <v>38</v>
      </c>
      <c r="T17" s="269">
        <v>33</v>
      </c>
      <c r="U17" s="269">
        <v>437</v>
      </c>
      <c r="V17" s="269">
        <v>95</v>
      </c>
      <c r="W17" s="269">
        <v>34</v>
      </c>
      <c r="X17" s="269">
        <v>355</v>
      </c>
      <c r="Y17" s="269">
        <v>86</v>
      </c>
      <c r="Z17" s="269">
        <v>0</v>
      </c>
      <c r="AA17" s="269">
        <v>0</v>
      </c>
      <c r="AB17" s="269">
        <v>0</v>
      </c>
      <c r="AC17" s="269">
        <v>0</v>
      </c>
      <c r="AD17" s="269">
        <v>0</v>
      </c>
      <c r="AE17" s="269">
        <v>0</v>
      </c>
      <c r="AF17" s="269">
        <v>0</v>
      </c>
      <c r="AG17" s="269">
        <v>0</v>
      </c>
      <c r="AH17" s="269">
        <v>2</v>
      </c>
      <c r="AI17" s="269">
        <v>1</v>
      </c>
      <c r="AJ17" s="269">
        <v>29</v>
      </c>
      <c r="AK17" s="269">
        <v>0</v>
      </c>
      <c r="AL17" s="269">
        <v>3</v>
      </c>
      <c r="AM17" s="269">
        <v>3</v>
      </c>
      <c r="AN17" s="269">
        <v>0</v>
      </c>
      <c r="AO17" s="269">
        <v>20</v>
      </c>
      <c r="AP17" s="270">
        <v>1874</v>
      </c>
      <c r="AQ17" s="269">
        <v>0</v>
      </c>
      <c r="AR17" s="269">
        <v>50</v>
      </c>
      <c r="AS17" s="269">
        <v>0</v>
      </c>
      <c r="AT17" s="269">
        <v>0</v>
      </c>
      <c r="AU17" s="269">
        <v>-7</v>
      </c>
      <c r="AV17" s="269">
        <v>-8</v>
      </c>
      <c r="AW17" s="270">
        <v>35</v>
      </c>
      <c r="AX17" s="269">
        <v>1909</v>
      </c>
      <c r="AY17" s="270">
        <v>224</v>
      </c>
      <c r="AZ17" s="270">
        <v>259</v>
      </c>
      <c r="BA17" s="269">
        <v>2133</v>
      </c>
      <c r="BB17" s="270">
        <v>-1857</v>
      </c>
      <c r="BC17" s="269">
        <v>-1598</v>
      </c>
      <c r="BD17" s="270">
        <v>276</v>
      </c>
      <c r="BE17" s="271"/>
      <c r="BG17" s="281" t="s">
        <v>458</v>
      </c>
      <c r="BH17" s="283" t="s">
        <v>33</v>
      </c>
      <c r="BI17" s="273">
        <f t="shared" si="0"/>
        <v>1909</v>
      </c>
      <c r="BJ17" s="274">
        <f t="shared" si="1"/>
        <v>1857</v>
      </c>
      <c r="BK17" s="275">
        <f t="shared" si="2"/>
        <v>0.97276060764798322</v>
      </c>
      <c r="BL17" s="276">
        <f t="shared" si="3"/>
        <v>2.7239392352016778E-2</v>
      </c>
      <c r="BM17" s="277"/>
      <c r="BN17" s="281" t="s">
        <v>458</v>
      </c>
      <c r="BO17" s="283" t="s">
        <v>33</v>
      </c>
      <c r="BP17" s="278">
        <f t="shared" si="4"/>
        <v>224</v>
      </c>
      <c r="BQ17" s="279">
        <f t="shared" si="5"/>
        <v>1857</v>
      </c>
      <c r="BR17" s="280">
        <f t="shared" si="6"/>
        <v>-1633</v>
      </c>
      <c r="BS17" s="277"/>
    </row>
    <row r="18" spans="1:71" x14ac:dyDescent="0.2">
      <c r="A18" s="281" t="s">
        <v>459</v>
      </c>
      <c r="B18" s="282" t="s">
        <v>34</v>
      </c>
      <c r="C18" s="269">
        <v>3</v>
      </c>
      <c r="D18" s="269">
        <v>0</v>
      </c>
      <c r="E18" s="269">
        <v>0</v>
      </c>
      <c r="F18" s="269">
        <v>4</v>
      </c>
      <c r="G18" s="269">
        <v>33</v>
      </c>
      <c r="H18" s="269">
        <v>24</v>
      </c>
      <c r="I18" s="269">
        <v>11</v>
      </c>
      <c r="J18" s="269">
        <v>4</v>
      </c>
      <c r="K18" s="269">
        <v>0</v>
      </c>
      <c r="L18" s="269">
        <v>12</v>
      </c>
      <c r="M18" s="269">
        <v>45</v>
      </c>
      <c r="N18" s="269">
        <v>1</v>
      </c>
      <c r="O18" s="269">
        <v>0</v>
      </c>
      <c r="P18" s="269">
        <v>349</v>
      </c>
      <c r="Q18" s="269">
        <v>38</v>
      </c>
      <c r="R18" s="269">
        <v>301</v>
      </c>
      <c r="S18" s="269">
        <v>40</v>
      </c>
      <c r="T18" s="269">
        <v>15</v>
      </c>
      <c r="U18" s="269">
        <v>184</v>
      </c>
      <c r="V18" s="269">
        <v>63</v>
      </c>
      <c r="W18" s="269">
        <v>15</v>
      </c>
      <c r="X18" s="269">
        <v>326</v>
      </c>
      <c r="Y18" s="269">
        <v>919</v>
      </c>
      <c r="Z18" s="269">
        <v>9</v>
      </c>
      <c r="AA18" s="269">
        <v>1</v>
      </c>
      <c r="AB18" s="269">
        <v>0</v>
      </c>
      <c r="AC18" s="269">
        <v>47</v>
      </c>
      <c r="AD18" s="269">
        <v>1</v>
      </c>
      <c r="AE18" s="269">
        <v>3</v>
      </c>
      <c r="AF18" s="269">
        <v>12</v>
      </c>
      <c r="AG18" s="269">
        <v>0</v>
      </c>
      <c r="AH18" s="269">
        <v>35</v>
      </c>
      <c r="AI18" s="269">
        <v>2</v>
      </c>
      <c r="AJ18" s="269">
        <v>5</v>
      </c>
      <c r="AK18" s="269">
        <v>3</v>
      </c>
      <c r="AL18" s="269">
        <v>9</v>
      </c>
      <c r="AM18" s="269">
        <v>25</v>
      </c>
      <c r="AN18" s="269">
        <v>0</v>
      </c>
      <c r="AO18" s="269">
        <v>29</v>
      </c>
      <c r="AP18" s="270">
        <v>2568</v>
      </c>
      <c r="AQ18" s="269">
        <v>5</v>
      </c>
      <c r="AR18" s="269">
        <v>84</v>
      </c>
      <c r="AS18" s="269">
        <v>0</v>
      </c>
      <c r="AT18" s="269">
        <v>15</v>
      </c>
      <c r="AU18" s="269">
        <v>18</v>
      </c>
      <c r="AV18" s="269">
        <v>-28</v>
      </c>
      <c r="AW18" s="270">
        <v>94</v>
      </c>
      <c r="AX18" s="269">
        <v>2662</v>
      </c>
      <c r="AY18" s="270">
        <v>4102</v>
      </c>
      <c r="AZ18" s="270">
        <v>4196</v>
      </c>
      <c r="BA18" s="269">
        <v>6764</v>
      </c>
      <c r="BB18" s="270">
        <v>-2020</v>
      </c>
      <c r="BC18" s="269">
        <v>2176</v>
      </c>
      <c r="BD18" s="270">
        <v>4744</v>
      </c>
      <c r="BE18" s="271"/>
      <c r="BG18" s="281" t="s">
        <v>459</v>
      </c>
      <c r="BH18" s="283" t="s">
        <v>34</v>
      </c>
      <c r="BI18" s="273">
        <f t="shared" si="0"/>
        <v>2662</v>
      </c>
      <c r="BJ18" s="274">
        <f t="shared" si="1"/>
        <v>2020</v>
      </c>
      <c r="BK18" s="275">
        <f t="shared" si="2"/>
        <v>0.75882794891059357</v>
      </c>
      <c r="BL18" s="276">
        <f t="shared" si="3"/>
        <v>0.24117205108940643</v>
      </c>
      <c r="BM18" s="277"/>
      <c r="BN18" s="281" t="s">
        <v>459</v>
      </c>
      <c r="BO18" s="283" t="s">
        <v>34</v>
      </c>
      <c r="BP18" s="278">
        <f t="shared" si="4"/>
        <v>4102</v>
      </c>
      <c r="BQ18" s="279">
        <f t="shared" si="5"/>
        <v>2020</v>
      </c>
      <c r="BR18" s="280">
        <f t="shared" si="6"/>
        <v>2082</v>
      </c>
      <c r="BS18" s="277"/>
    </row>
    <row r="19" spans="1:71" x14ac:dyDescent="0.2">
      <c r="A19" s="281" t="s">
        <v>460</v>
      </c>
      <c r="B19" s="284" t="s">
        <v>269</v>
      </c>
      <c r="C19" s="269">
        <v>0</v>
      </c>
      <c r="D19" s="269">
        <v>0</v>
      </c>
      <c r="E19" s="269">
        <v>0</v>
      </c>
      <c r="F19" s="269">
        <v>0</v>
      </c>
      <c r="G19" s="269">
        <v>0</v>
      </c>
      <c r="H19" s="269">
        <v>0</v>
      </c>
      <c r="I19" s="269">
        <v>1</v>
      </c>
      <c r="J19" s="269">
        <v>0</v>
      </c>
      <c r="K19" s="269">
        <v>0</v>
      </c>
      <c r="L19" s="269">
        <v>2</v>
      </c>
      <c r="M19" s="269">
        <v>9</v>
      </c>
      <c r="N19" s="269">
        <v>0</v>
      </c>
      <c r="O19" s="269">
        <v>0</v>
      </c>
      <c r="P19" s="269">
        <v>5</v>
      </c>
      <c r="Q19" s="269">
        <v>166</v>
      </c>
      <c r="R19" s="269">
        <v>367</v>
      </c>
      <c r="S19" s="269">
        <v>15</v>
      </c>
      <c r="T19" s="269">
        <v>2</v>
      </c>
      <c r="U19" s="269">
        <v>89</v>
      </c>
      <c r="V19" s="269">
        <v>5</v>
      </c>
      <c r="W19" s="269">
        <v>11</v>
      </c>
      <c r="X19" s="269">
        <v>17</v>
      </c>
      <c r="Y19" s="269">
        <v>62</v>
      </c>
      <c r="Z19" s="269">
        <v>0</v>
      </c>
      <c r="AA19" s="269">
        <v>9</v>
      </c>
      <c r="AB19" s="269">
        <v>0</v>
      </c>
      <c r="AC19" s="269">
        <v>0</v>
      </c>
      <c r="AD19" s="269">
        <v>0</v>
      </c>
      <c r="AE19" s="269">
        <v>0</v>
      </c>
      <c r="AF19" s="269">
        <v>0</v>
      </c>
      <c r="AG19" s="269">
        <v>0</v>
      </c>
      <c r="AH19" s="269">
        <v>3</v>
      </c>
      <c r="AI19" s="269">
        <v>0</v>
      </c>
      <c r="AJ19" s="269">
        <v>0</v>
      </c>
      <c r="AK19" s="269">
        <v>0</v>
      </c>
      <c r="AL19" s="269">
        <v>64</v>
      </c>
      <c r="AM19" s="269">
        <v>0</v>
      </c>
      <c r="AN19" s="269">
        <v>0</v>
      </c>
      <c r="AO19" s="269">
        <v>0</v>
      </c>
      <c r="AP19" s="270">
        <v>827</v>
      </c>
      <c r="AQ19" s="269">
        <v>0</v>
      </c>
      <c r="AR19" s="269">
        <v>4</v>
      </c>
      <c r="AS19" s="269">
        <v>0</v>
      </c>
      <c r="AT19" s="269">
        <v>138</v>
      </c>
      <c r="AU19" s="269">
        <v>201</v>
      </c>
      <c r="AV19" s="269">
        <v>19</v>
      </c>
      <c r="AW19" s="270">
        <v>362</v>
      </c>
      <c r="AX19" s="269">
        <v>1189</v>
      </c>
      <c r="AY19" s="270">
        <v>975</v>
      </c>
      <c r="AZ19" s="270">
        <v>1337</v>
      </c>
      <c r="BA19" s="269">
        <v>2164</v>
      </c>
      <c r="BB19" s="270">
        <v>-1147</v>
      </c>
      <c r="BC19" s="269">
        <v>190</v>
      </c>
      <c r="BD19" s="270">
        <v>1017</v>
      </c>
      <c r="BE19" s="271"/>
      <c r="BG19" s="281" t="s">
        <v>460</v>
      </c>
      <c r="BH19" s="285" t="s">
        <v>269</v>
      </c>
      <c r="BI19" s="273">
        <f t="shared" si="0"/>
        <v>1189</v>
      </c>
      <c r="BJ19" s="274">
        <f t="shared" si="1"/>
        <v>1147</v>
      </c>
      <c r="BK19" s="275">
        <f t="shared" si="2"/>
        <v>0.96467619848612274</v>
      </c>
      <c r="BL19" s="276">
        <f t="shared" si="3"/>
        <v>3.5323801513877262E-2</v>
      </c>
      <c r="BM19" s="277"/>
      <c r="BN19" s="281" t="s">
        <v>460</v>
      </c>
      <c r="BO19" s="285" t="s">
        <v>269</v>
      </c>
      <c r="BP19" s="278">
        <f t="shared" si="4"/>
        <v>975</v>
      </c>
      <c r="BQ19" s="279">
        <f t="shared" si="5"/>
        <v>1147</v>
      </c>
      <c r="BR19" s="280">
        <f t="shared" si="6"/>
        <v>-172</v>
      </c>
      <c r="BS19" s="277"/>
    </row>
    <row r="20" spans="1:71" x14ac:dyDescent="0.2">
      <c r="A20" s="281" t="s">
        <v>461</v>
      </c>
      <c r="B20" s="284" t="s">
        <v>270</v>
      </c>
      <c r="C20" s="269">
        <v>0</v>
      </c>
      <c r="D20" s="269">
        <v>0</v>
      </c>
      <c r="E20" s="269">
        <v>0</v>
      </c>
      <c r="F20" s="269">
        <v>0</v>
      </c>
      <c r="G20" s="269">
        <v>0</v>
      </c>
      <c r="H20" s="269">
        <v>0</v>
      </c>
      <c r="I20" s="269">
        <v>0</v>
      </c>
      <c r="J20" s="269">
        <v>0</v>
      </c>
      <c r="K20" s="269">
        <v>0</v>
      </c>
      <c r="L20" s="269">
        <v>11</v>
      </c>
      <c r="M20" s="269">
        <v>6</v>
      </c>
      <c r="N20" s="269">
        <v>0</v>
      </c>
      <c r="O20" s="269">
        <v>0</v>
      </c>
      <c r="P20" s="269">
        <v>3</v>
      </c>
      <c r="Q20" s="269">
        <v>5</v>
      </c>
      <c r="R20" s="269">
        <v>1364</v>
      </c>
      <c r="S20" s="269">
        <v>2</v>
      </c>
      <c r="T20" s="269">
        <v>2</v>
      </c>
      <c r="U20" s="269">
        <v>16</v>
      </c>
      <c r="V20" s="269">
        <v>2</v>
      </c>
      <c r="W20" s="269">
        <v>1</v>
      </c>
      <c r="X20" s="269">
        <v>4</v>
      </c>
      <c r="Y20" s="269">
        <v>1</v>
      </c>
      <c r="Z20" s="269">
        <v>0</v>
      </c>
      <c r="AA20" s="269">
        <v>0</v>
      </c>
      <c r="AB20" s="269">
        <v>0</v>
      </c>
      <c r="AC20" s="269">
        <v>0</v>
      </c>
      <c r="AD20" s="269">
        <v>0</v>
      </c>
      <c r="AE20" s="269">
        <v>0</v>
      </c>
      <c r="AF20" s="269">
        <v>0</v>
      </c>
      <c r="AG20" s="269">
        <v>0</v>
      </c>
      <c r="AH20" s="269">
        <v>0</v>
      </c>
      <c r="AI20" s="269">
        <v>0</v>
      </c>
      <c r="AJ20" s="269">
        <v>0</v>
      </c>
      <c r="AK20" s="269">
        <v>0</v>
      </c>
      <c r="AL20" s="269">
        <v>94</v>
      </c>
      <c r="AM20" s="269">
        <v>0</v>
      </c>
      <c r="AN20" s="269">
        <v>0</v>
      </c>
      <c r="AO20" s="269">
        <v>0</v>
      </c>
      <c r="AP20" s="270">
        <v>1511</v>
      </c>
      <c r="AQ20" s="269">
        <v>0</v>
      </c>
      <c r="AR20" s="269">
        <v>2</v>
      </c>
      <c r="AS20" s="269">
        <v>0</v>
      </c>
      <c r="AT20" s="269">
        <v>81</v>
      </c>
      <c r="AU20" s="269">
        <v>342</v>
      </c>
      <c r="AV20" s="269">
        <v>15</v>
      </c>
      <c r="AW20" s="270">
        <v>440</v>
      </c>
      <c r="AX20" s="269">
        <v>1951</v>
      </c>
      <c r="AY20" s="270">
        <v>8947</v>
      </c>
      <c r="AZ20" s="270">
        <v>9387</v>
      </c>
      <c r="BA20" s="269">
        <v>10898</v>
      </c>
      <c r="BB20" s="270">
        <v>-1951</v>
      </c>
      <c r="BC20" s="269">
        <v>7436</v>
      </c>
      <c r="BD20" s="270">
        <v>8947</v>
      </c>
      <c r="BE20" s="271"/>
      <c r="BG20" s="281" t="s">
        <v>461</v>
      </c>
      <c r="BH20" s="285" t="s">
        <v>270</v>
      </c>
      <c r="BI20" s="273">
        <f t="shared" si="0"/>
        <v>1951</v>
      </c>
      <c r="BJ20" s="274">
        <f t="shared" si="1"/>
        <v>1951</v>
      </c>
      <c r="BK20" s="275">
        <f t="shared" si="2"/>
        <v>1</v>
      </c>
      <c r="BL20" s="276">
        <f t="shared" si="3"/>
        <v>0</v>
      </c>
      <c r="BM20" s="277"/>
      <c r="BN20" s="281" t="s">
        <v>461</v>
      </c>
      <c r="BO20" s="285" t="s">
        <v>270</v>
      </c>
      <c r="BP20" s="278">
        <f t="shared" si="4"/>
        <v>8947</v>
      </c>
      <c r="BQ20" s="279">
        <f t="shared" si="5"/>
        <v>1951</v>
      </c>
      <c r="BR20" s="280">
        <f t="shared" si="6"/>
        <v>6996</v>
      </c>
      <c r="BS20" s="277"/>
    </row>
    <row r="21" spans="1:71" x14ac:dyDescent="0.2">
      <c r="A21" s="281" t="s">
        <v>462</v>
      </c>
      <c r="B21" s="284" t="s">
        <v>271</v>
      </c>
      <c r="C21" s="269">
        <v>1</v>
      </c>
      <c r="D21" s="269">
        <v>0</v>
      </c>
      <c r="E21" s="269">
        <v>0</v>
      </c>
      <c r="F21" s="269">
        <v>0</v>
      </c>
      <c r="G21" s="269">
        <v>0</v>
      </c>
      <c r="H21" s="269">
        <v>0</v>
      </c>
      <c r="I21" s="269">
        <v>0</v>
      </c>
      <c r="J21" s="269">
        <v>0</v>
      </c>
      <c r="K21" s="269">
        <v>0</v>
      </c>
      <c r="L21" s="269">
        <v>0</v>
      </c>
      <c r="M21" s="269">
        <v>0</v>
      </c>
      <c r="N21" s="269">
        <v>0</v>
      </c>
      <c r="O21" s="269">
        <v>0</v>
      </c>
      <c r="P21" s="269">
        <v>0</v>
      </c>
      <c r="Q21" s="269">
        <v>3</v>
      </c>
      <c r="R21" s="269">
        <v>52</v>
      </c>
      <c r="S21" s="269">
        <v>89</v>
      </c>
      <c r="T21" s="269">
        <v>0</v>
      </c>
      <c r="U21" s="269">
        <v>7</v>
      </c>
      <c r="V21" s="269">
        <v>3</v>
      </c>
      <c r="W21" s="269">
        <v>1</v>
      </c>
      <c r="X21" s="269">
        <v>6</v>
      </c>
      <c r="Y21" s="269">
        <v>2</v>
      </c>
      <c r="Z21" s="269">
        <v>0</v>
      </c>
      <c r="AA21" s="269">
        <v>0</v>
      </c>
      <c r="AB21" s="269">
        <v>0</v>
      </c>
      <c r="AC21" s="269">
        <v>18</v>
      </c>
      <c r="AD21" s="269">
        <v>0</v>
      </c>
      <c r="AE21" s="269">
        <v>0</v>
      </c>
      <c r="AF21" s="269">
        <v>0</v>
      </c>
      <c r="AG21" s="269">
        <v>0</v>
      </c>
      <c r="AH21" s="269">
        <v>25</v>
      </c>
      <c r="AI21" s="269">
        <v>0</v>
      </c>
      <c r="AJ21" s="269">
        <v>237</v>
      </c>
      <c r="AK21" s="269">
        <v>0</v>
      </c>
      <c r="AL21" s="269">
        <v>32</v>
      </c>
      <c r="AM21" s="269">
        <v>9</v>
      </c>
      <c r="AN21" s="269">
        <v>6</v>
      </c>
      <c r="AO21" s="269">
        <v>37</v>
      </c>
      <c r="AP21" s="270">
        <v>528</v>
      </c>
      <c r="AQ21" s="269">
        <v>4</v>
      </c>
      <c r="AR21" s="269">
        <v>32</v>
      </c>
      <c r="AS21" s="269">
        <v>0</v>
      </c>
      <c r="AT21" s="269">
        <v>401</v>
      </c>
      <c r="AU21" s="269">
        <v>219</v>
      </c>
      <c r="AV21" s="269">
        <v>42</v>
      </c>
      <c r="AW21" s="270">
        <v>698</v>
      </c>
      <c r="AX21" s="269">
        <v>1226</v>
      </c>
      <c r="AY21" s="270">
        <v>397</v>
      </c>
      <c r="AZ21" s="270">
        <v>1095</v>
      </c>
      <c r="BA21" s="269">
        <v>1623</v>
      </c>
      <c r="BB21" s="270">
        <v>-619</v>
      </c>
      <c r="BC21" s="269">
        <v>476</v>
      </c>
      <c r="BD21" s="270">
        <v>1004</v>
      </c>
      <c r="BE21" s="271"/>
      <c r="BG21" s="281" t="s">
        <v>462</v>
      </c>
      <c r="BH21" s="285" t="s">
        <v>271</v>
      </c>
      <c r="BI21" s="273">
        <f t="shared" si="0"/>
        <v>1226</v>
      </c>
      <c r="BJ21" s="274">
        <f t="shared" si="1"/>
        <v>619</v>
      </c>
      <c r="BK21" s="275">
        <f t="shared" si="2"/>
        <v>0.5048939641109299</v>
      </c>
      <c r="BL21" s="276">
        <f t="shared" si="3"/>
        <v>0.4951060358890701</v>
      </c>
      <c r="BM21" s="277"/>
      <c r="BN21" s="281" t="s">
        <v>462</v>
      </c>
      <c r="BO21" s="285" t="s">
        <v>271</v>
      </c>
      <c r="BP21" s="278">
        <f t="shared" si="4"/>
        <v>397</v>
      </c>
      <c r="BQ21" s="279">
        <f t="shared" si="5"/>
        <v>619</v>
      </c>
      <c r="BR21" s="280">
        <f t="shared" si="6"/>
        <v>-222</v>
      </c>
      <c r="BS21" s="277"/>
    </row>
    <row r="22" spans="1:71" x14ac:dyDescent="0.2">
      <c r="A22" s="281" t="s">
        <v>463</v>
      </c>
      <c r="B22" s="284" t="s">
        <v>281</v>
      </c>
      <c r="C22" s="269">
        <v>0</v>
      </c>
      <c r="D22" s="269">
        <v>0</v>
      </c>
      <c r="E22" s="269">
        <v>0</v>
      </c>
      <c r="F22" s="269">
        <v>0</v>
      </c>
      <c r="G22" s="269">
        <v>0</v>
      </c>
      <c r="H22" s="269">
        <v>0</v>
      </c>
      <c r="I22" s="269">
        <v>0</v>
      </c>
      <c r="J22" s="269">
        <v>0</v>
      </c>
      <c r="K22" s="269">
        <v>0</v>
      </c>
      <c r="L22" s="269">
        <v>0</v>
      </c>
      <c r="M22" s="269">
        <v>0</v>
      </c>
      <c r="N22" s="269">
        <v>0</v>
      </c>
      <c r="O22" s="269">
        <v>0</v>
      </c>
      <c r="P22" s="269">
        <v>13</v>
      </c>
      <c r="Q22" s="269">
        <v>8</v>
      </c>
      <c r="R22" s="269">
        <v>89</v>
      </c>
      <c r="S22" s="269">
        <v>141</v>
      </c>
      <c r="T22" s="269">
        <v>198</v>
      </c>
      <c r="U22" s="269">
        <v>983</v>
      </c>
      <c r="V22" s="269">
        <v>728</v>
      </c>
      <c r="W22" s="269">
        <v>16</v>
      </c>
      <c r="X22" s="269">
        <v>205</v>
      </c>
      <c r="Y22" s="269">
        <v>3</v>
      </c>
      <c r="Z22" s="269">
        <v>0</v>
      </c>
      <c r="AA22" s="269">
        <v>0</v>
      </c>
      <c r="AB22" s="269">
        <v>0</v>
      </c>
      <c r="AC22" s="269">
        <v>0</v>
      </c>
      <c r="AD22" s="269">
        <v>0</v>
      </c>
      <c r="AE22" s="269">
        <v>0</v>
      </c>
      <c r="AF22" s="269">
        <v>0</v>
      </c>
      <c r="AG22" s="269">
        <v>0</v>
      </c>
      <c r="AH22" s="269">
        <v>17</v>
      </c>
      <c r="AI22" s="269">
        <v>20</v>
      </c>
      <c r="AJ22" s="269">
        <v>0</v>
      </c>
      <c r="AK22" s="269">
        <v>0</v>
      </c>
      <c r="AL22" s="269">
        <v>94</v>
      </c>
      <c r="AM22" s="269">
        <v>0</v>
      </c>
      <c r="AN22" s="269">
        <v>5</v>
      </c>
      <c r="AO22" s="269">
        <v>54</v>
      </c>
      <c r="AP22" s="270">
        <v>2574</v>
      </c>
      <c r="AQ22" s="269">
        <v>0</v>
      </c>
      <c r="AR22" s="269">
        <v>47</v>
      </c>
      <c r="AS22" s="269">
        <v>0</v>
      </c>
      <c r="AT22" s="269">
        <v>0</v>
      </c>
      <c r="AU22" s="269">
        <v>0</v>
      </c>
      <c r="AV22" s="269">
        <v>-40</v>
      </c>
      <c r="AW22" s="270">
        <v>7</v>
      </c>
      <c r="AX22" s="269">
        <v>2581</v>
      </c>
      <c r="AY22" s="270">
        <v>630</v>
      </c>
      <c r="AZ22" s="270">
        <v>637</v>
      </c>
      <c r="BA22" s="269">
        <v>3211</v>
      </c>
      <c r="BB22" s="270">
        <v>-2525</v>
      </c>
      <c r="BC22" s="269">
        <v>-1888</v>
      </c>
      <c r="BD22" s="270">
        <v>686</v>
      </c>
      <c r="BE22" s="271"/>
      <c r="BG22" s="281" t="s">
        <v>463</v>
      </c>
      <c r="BH22" s="285" t="s">
        <v>281</v>
      </c>
      <c r="BI22" s="273">
        <f t="shared" si="0"/>
        <v>2581</v>
      </c>
      <c r="BJ22" s="274">
        <f t="shared" si="1"/>
        <v>2525</v>
      </c>
      <c r="BK22" s="275">
        <f t="shared" si="2"/>
        <v>0.97830298333979082</v>
      </c>
      <c r="BL22" s="276">
        <f t="shared" si="3"/>
        <v>2.1697016660209179E-2</v>
      </c>
      <c r="BM22" s="277"/>
      <c r="BN22" s="281" t="s">
        <v>463</v>
      </c>
      <c r="BO22" s="285" t="s">
        <v>281</v>
      </c>
      <c r="BP22" s="278">
        <f t="shared" si="4"/>
        <v>630</v>
      </c>
      <c r="BQ22" s="279">
        <f t="shared" si="5"/>
        <v>2525</v>
      </c>
      <c r="BR22" s="280">
        <f t="shared" si="6"/>
        <v>-1895</v>
      </c>
      <c r="BS22" s="277"/>
    </row>
    <row r="23" spans="1:71" x14ac:dyDescent="0.2">
      <c r="A23" s="281" t="s">
        <v>464</v>
      </c>
      <c r="B23" s="282" t="s">
        <v>35</v>
      </c>
      <c r="C23" s="269">
        <v>0</v>
      </c>
      <c r="D23" s="269">
        <v>0</v>
      </c>
      <c r="E23" s="269">
        <v>0</v>
      </c>
      <c r="F23" s="269">
        <v>0</v>
      </c>
      <c r="G23" s="269">
        <v>0</v>
      </c>
      <c r="H23" s="269">
        <v>0</v>
      </c>
      <c r="I23" s="269">
        <v>0</v>
      </c>
      <c r="J23" s="269">
        <v>0</v>
      </c>
      <c r="K23" s="269">
        <v>0</v>
      </c>
      <c r="L23" s="269">
        <v>0</v>
      </c>
      <c r="M23" s="269">
        <v>0</v>
      </c>
      <c r="N23" s="269">
        <v>0</v>
      </c>
      <c r="O23" s="269">
        <v>0</v>
      </c>
      <c r="P23" s="269">
        <v>4</v>
      </c>
      <c r="Q23" s="269">
        <v>25</v>
      </c>
      <c r="R23" s="269">
        <v>212</v>
      </c>
      <c r="S23" s="269">
        <v>20</v>
      </c>
      <c r="T23" s="269">
        <v>15</v>
      </c>
      <c r="U23" s="269">
        <v>778</v>
      </c>
      <c r="V23" s="269">
        <v>44</v>
      </c>
      <c r="W23" s="269">
        <v>46</v>
      </c>
      <c r="X23" s="269">
        <v>40</v>
      </c>
      <c r="Y23" s="269">
        <v>76</v>
      </c>
      <c r="Z23" s="269">
        <v>0</v>
      </c>
      <c r="AA23" s="269">
        <v>0</v>
      </c>
      <c r="AB23" s="269">
        <v>0</v>
      </c>
      <c r="AC23" s="269">
        <v>3</v>
      </c>
      <c r="AD23" s="269">
        <v>0</v>
      </c>
      <c r="AE23" s="269">
        <v>0</v>
      </c>
      <c r="AF23" s="269">
        <v>0</v>
      </c>
      <c r="AG23" s="269">
        <v>0</v>
      </c>
      <c r="AH23" s="269">
        <v>15</v>
      </c>
      <c r="AI23" s="269">
        <v>6</v>
      </c>
      <c r="AJ23" s="269">
        <v>2</v>
      </c>
      <c r="AK23" s="269">
        <v>0</v>
      </c>
      <c r="AL23" s="269">
        <v>55</v>
      </c>
      <c r="AM23" s="269">
        <v>1</v>
      </c>
      <c r="AN23" s="269">
        <v>0</v>
      </c>
      <c r="AO23" s="269">
        <v>6</v>
      </c>
      <c r="AP23" s="270">
        <v>1348</v>
      </c>
      <c r="AQ23" s="269">
        <v>15</v>
      </c>
      <c r="AR23" s="269">
        <v>979</v>
      </c>
      <c r="AS23" s="269">
        <v>0</v>
      </c>
      <c r="AT23" s="269">
        <v>263</v>
      </c>
      <c r="AU23" s="269">
        <v>224</v>
      </c>
      <c r="AV23" s="269">
        <v>59</v>
      </c>
      <c r="AW23" s="270">
        <v>1540</v>
      </c>
      <c r="AX23" s="269">
        <v>2888</v>
      </c>
      <c r="AY23" s="270">
        <v>5380</v>
      </c>
      <c r="AZ23" s="270">
        <v>6920</v>
      </c>
      <c r="BA23" s="269">
        <v>8268</v>
      </c>
      <c r="BB23" s="270">
        <v>-1727</v>
      </c>
      <c r="BC23" s="269">
        <v>5193</v>
      </c>
      <c r="BD23" s="270">
        <v>6541</v>
      </c>
      <c r="BE23" s="271"/>
      <c r="BG23" s="281" t="s">
        <v>464</v>
      </c>
      <c r="BH23" s="283" t="s">
        <v>35</v>
      </c>
      <c r="BI23" s="273">
        <f t="shared" si="0"/>
        <v>2888</v>
      </c>
      <c r="BJ23" s="274">
        <f t="shared" si="1"/>
        <v>1727</v>
      </c>
      <c r="BK23" s="275">
        <f t="shared" si="2"/>
        <v>0.5979916897506925</v>
      </c>
      <c r="BL23" s="276">
        <f t="shared" si="3"/>
        <v>0.4020083102493075</v>
      </c>
      <c r="BM23" s="277"/>
      <c r="BN23" s="281" t="s">
        <v>464</v>
      </c>
      <c r="BO23" s="283" t="s">
        <v>35</v>
      </c>
      <c r="BP23" s="278">
        <f t="shared" si="4"/>
        <v>5380</v>
      </c>
      <c r="BQ23" s="279">
        <f t="shared" si="5"/>
        <v>1727</v>
      </c>
      <c r="BR23" s="280">
        <f t="shared" si="6"/>
        <v>3653</v>
      </c>
      <c r="BS23" s="277"/>
    </row>
    <row r="24" spans="1:71" x14ac:dyDescent="0.2">
      <c r="A24" s="281" t="s">
        <v>465</v>
      </c>
      <c r="B24" s="282" t="s">
        <v>466</v>
      </c>
      <c r="C24" s="269">
        <v>0</v>
      </c>
      <c r="D24" s="269">
        <v>0</v>
      </c>
      <c r="E24" s="269">
        <v>0</v>
      </c>
      <c r="F24" s="269">
        <v>0</v>
      </c>
      <c r="G24" s="269">
        <v>0</v>
      </c>
      <c r="H24" s="269">
        <v>0</v>
      </c>
      <c r="I24" s="269">
        <v>0</v>
      </c>
      <c r="J24" s="269">
        <v>0</v>
      </c>
      <c r="K24" s="269">
        <v>0</v>
      </c>
      <c r="L24" s="269">
        <v>0</v>
      </c>
      <c r="M24" s="269">
        <v>0</v>
      </c>
      <c r="N24" s="269">
        <v>0</v>
      </c>
      <c r="O24" s="269">
        <v>0</v>
      </c>
      <c r="P24" s="269">
        <v>0</v>
      </c>
      <c r="Q24" s="269">
        <v>1</v>
      </c>
      <c r="R24" s="269">
        <v>2</v>
      </c>
      <c r="S24" s="269">
        <v>0</v>
      </c>
      <c r="T24" s="269">
        <v>0</v>
      </c>
      <c r="U24" s="269">
        <v>0</v>
      </c>
      <c r="V24" s="269">
        <v>60</v>
      </c>
      <c r="W24" s="269">
        <v>9</v>
      </c>
      <c r="X24" s="269">
        <v>1</v>
      </c>
      <c r="Y24" s="269">
        <v>15</v>
      </c>
      <c r="Z24" s="269">
        <v>0</v>
      </c>
      <c r="AA24" s="269">
        <v>0</v>
      </c>
      <c r="AB24" s="269">
        <v>0</v>
      </c>
      <c r="AC24" s="269">
        <v>5</v>
      </c>
      <c r="AD24" s="269">
        <v>1</v>
      </c>
      <c r="AE24" s="269">
        <v>0</v>
      </c>
      <c r="AF24" s="269">
        <v>1</v>
      </c>
      <c r="AG24" s="269">
        <v>0</v>
      </c>
      <c r="AH24" s="269">
        <v>13</v>
      </c>
      <c r="AI24" s="269">
        <v>1</v>
      </c>
      <c r="AJ24" s="269">
        <v>0</v>
      </c>
      <c r="AK24" s="269">
        <v>0</v>
      </c>
      <c r="AL24" s="269">
        <v>9</v>
      </c>
      <c r="AM24" s="269">
        <v>2</v>
      </c>
      <c r="AN24" s="269">
        <v>0</v>
      </c>
      <c r="AO24" s="269">
        <v>0</v>
      </c>
      <c r="AP24" s="270">
        <v>120</v>
      </c>
      <c r="AQ24" s="269">
        <v>2</v>
      </c>
      <c r="AR24" s="269">
        <v>989</v>
      </c>
      <c r="AS24" s="269">
        <v>0</v>
      </c>
      <c r="AT24" s="269">
        <v>774</v>
      </c>
      <c r="AU24" s="269">
        <v>100</v>
      </c>
      <c r="AV24" s="269">
        <v>-16</v>
      </c>
      <c r="AW24" s="270">
        <v>1849</v>
      </c>
      <c r="AX24" s="269">
        <v>1969</v>
      </c>
      <c r="AY24" s="270">
        <v>1406</v>
      </c>
      <c r="AZ24" s="270">
        <v>3255</v>
      </c>
      <c r="BA24" s="269">
        <v>3375</v>
      </c>
      <c r="BB24" s="270">
        <v>-1106</v>
      </c>
      <c r="BC24" s="269">
        <v>2149</v>
      </c>
      <c r="BD24" s="270">
        <v>2269</v>
      </c>
      <c r="BE24" s="271"/>
      <c r="BG24" s="281" t="s">
        <v>465</v>
      </c>
      <c r="BH24" s="283" t="s">
        <v>466</v>
      </c>
      <c r="BI24" s="273">
        <f t="shared" si="0"/>
        <v>1969</v>
      </c>
      <c r="BJ24" s="274">
        <f t="shared" si="1"/>
        <v>1106</v>
      </c>
      <c r="BK24" s="275">
        <f t="shared" si="2"/>
        <v>0.56170644997460639</v>
      </c>
      <c r="BL24" s="276">
        <f t="shared" si="3"/>
        <v>0.43829355002539361</v>
      </c>
      <c r="BM24" s="277"/>
      <c r="BN24" s="281" t="s">
        <v>465</v>
      </c>
      <c r="BO24" s="283" t="s">
        <v>466</v>
      </c>
      <c r="BP24" s="278">
        <f t="shared" si="4"/>
        <v>1406</v>
      </c>
      <c r="BQ24" s="279">
        <f t="shared" si="5"/>
        <v>1106</v>
      </c>
      <c r="BR24" s="280">
        <f t="shared" si="6"/>
        <v>300</v>
      </c>
      <c r="BS24" s="277"/>
    </row>
    <row r="25" spans="1:71" x14ac:dyDescent="0.2">
      <c r="A25" s="281" t="s">
        <v>467</v>
      </c>
      <c r="B25" s="282" t="s">
        <v>192</v>
      </c>
      <c r="C25" s="269">
        <v>0</v>
      </c>
      <c r="D25" s="269">
        <v>0</v>
      </c>
      <c r="E25" s="269">
        <v>0</v>
      </c>
      <c r="F25" s="269">
        <v>0</v>
      </c>
      <c r="G25" s="269">
        <v>0</v>
      </c>
      <c r="H25" s="269">
        <v>0</v>
      </c>
      <c r="I25" s="269">
        <v>0</v>
      </c>
      <c r="J25" s="269">
        <v>0</v>
      </c>
      <c r="K25" s="269">
        <v>0</v>
      </c>
      <c r="L25" s="269">
        <v>0</v>
      </c>
      <c r="M25" s="269">
        <v>0</v>
      </c>
      <c r="N25" s="269">
        <v>0</v>
      </c>
      <c r="O25" s="269">
        <v>0</v>
      </c>
      <c r="P25" s="269">
        <v>0</v>
      </c>
      <c r="Q25" s="269">
        <v>0</v>
      </c>
      <c r="R25" s="269">
        <v>5</v>
      </c>
      <c r="S25" s="269">
        <v>0</v>
      </c>
      <c r="T25" s="269">
        <v>0</v>
      </c>
      <c r="U25" s="269">
        <v>0</v>
      </c>
      <c r="V25" s="269">
        <v>0</v>
      </c>
      <c r="W25" s="269">
        <v>645</v>
      </c>
      <c r="X25" s="269">
        <v>0</v>
      </c>
      <c r="Y25" s="269">
        <v>0</v>
      </c>
      <c r="Z25" s="269">
        <v>0</v>
      </c>
      <c r="AA25" s="269">
        <v>0</v>
      </c>
      <c r="AB25" s="269">
        <v>0</v>
      </c>
      <c r="AC25" s="269">
        <v>0</v>
      </c>
      <c r="AD25" s="269">
        <v>0</v>
      </c>
      <c r="AE25" s="269">
        <v>0</v>
      </c>
      <c r="AF25" s="269">
        <v>3</v>
      </c>
      <c r="AG25" s="269">
        <v>0</v>
      </c>
      <c r="AH25" s="269">
        <v>42</v>
      </c>
      <c r="AI25" s="269">
        <v>1</v>
      </c>
      <c r="AJ25" s="269">
        <v>0</v>
      </c>
      <c r="AK25" s="269">
        <v>0</v>
      </c>
      <c r="AL25" s="269">
        <v>231</v>
      </c>
      <c r="AM25" s="269">
        <v>0</v>
      </c>
      <c r="AN25" s="269">
        <v>0</v>
      </c>
      <c r="AO25" s="269">
        <v>0</v>
      </c>
      <c r="AP25" s="270">
        <v>927</v>
      </c>
      <c r="AQ25" s="269">
        <v>0</v>
      </c>
      <c r="AR25" s="269">
        <v>1853</v>
      </c>
      <c r="AS25" s="269">
        <v>0</v>
      </c>
      <c r="AT25" s="269">
        <v>728</v>
      </c>
      <c r="AU25" s="269">
        <v>180</v>
      </c>
      <c r="AV25" s="269">
        <v>10</v>
      </c>
      <c r="AW25" s="270">
        <v>2771</v>
      </c>
      <c r="AX25" s="269">
        <v>3698</v>
      </c>
      <c r="AY25" s="270">
        <v>1182</v>
      </c>
      <c r="AZ25" s="270">
        <v>3953</v>
      </c>
      <c r="BA25" s="269">
        <v>4880</v>
      </c>
      <c r="BB25" s="270">
        <v>-3502</v>
      </c>
      <c r="BC25" s="269">
        <v>451</v>
      </c>
      <c r="BD25" s="270">
        <v>1378</v>
      </c>
      <c r="BE25" s="271"/>
      <c r="BG25" s="281" t="s">
        <v>467</v>
      </c>
      <c r="BH25" s="283" t="s">
        <v>192</v>
      </c>
      <c r="BI25" s="273">
        <f t="shared" si="0"/>
        <v>3698</v>
      </c>
      <c r="BJ25" s="274">
        <f t="shared" si="1"/>
        <v>3502</v>
      </c>
      <c r="BK25" s="275">
        <f t="shared" si="2"/>
        <v>0.94699837750135207</v>
      </c>
      <c r="BL25" s="276">
        <f t="shared" si="3"/>
        <v>5.3001622498647927E-2</v>
      </c>
      <c r="BM25" s="277"/>
      <c r="BN25" s="281" t="s">
        <v>467</v>
      </c>
      <c r="BO25" s="283" t="s">
        <v>192</v>
      </c>
      <c r="BP25" s="278">
        <f t="shared" si="4"/>
        <v>1182</v>
      </c>
      <c r="BQ25" s="279">
        <f t="shared" si="5"/>
        <v>3502</v>
      </c>
      <c r="BR25" s="280">
        <f t="shared" si="6"/>
        <v>-2320</v>
      </c>
      <c r="BS25" s="277"/>
    </row>
    <row r="26" spans="1:71" x14ac:dyDescent="0.2">
      <c r="A26" s="281" t="s">
        <v>468</v>
      </c>
      <c r="B26" s="282" t="s">
        <v>50</v>
      </c>
      <c r="C26" s="269">
        <v>2</v>
      </c>
      <c r="D26" s="269">
        <v>2</v>
      </c>
      <c r="E26" s="269">
        <v>0</v>
      </c>
      <c r="F26" s="269">
        <v>0</v>
      </c>
      <c r="G26" s="269">
        <v>57</v>
      </c>
      <c r="H26" s="269">
        <v>162</v>
      </c>
      <c r="I26" s="269">
        <v>44</v>
      </c>
      <c r="J26" s="269">
        <v>2</v>
      </c>
      <c r="K26" s="269">
        <v>1</v>
      </c>
      <c r="L26" s="269">
        <v>7</v>
      </c>
      <c r="M26" s="269">
        <v>41</v>
      </c>
      <c r="N26" s="269">
        <v>10</v>
      </c>
      <c r="O26" s="269">
        <v>9</v>
      </c>
      <c r="P26" s="269">
        <v>14</v>
      </c>
      <c r="Q26" s="269">
        <v>1</v>
      </c>
      <c r="R26" s="269">
        <v>28</v>
      </c>
      <c r="S26" s="269">
        <v>8</v>
      </c>
      <c r="T26" s="269">
        <v>4</v>
      </c>
      <c r="U26" s="269">
        <v>27</v>
      </c>
      <c r="V26" s="269">
        <v>17</v>
      </c>
      <c r="W26" s="269">
        <v>2</v>
      </c>
      <c r="X26" s="269">
        <v>672</v>
      </c>
      <c r="Y26" s="269">
        <v>30</v>
      </c>
      <c r="Z26" s="269">
        <v>95</v>
      </c>
      <c r="AA26" s="269">
        <v>2</v>
      </c>
      <c r="AB26" s="269">
        <v>7</v>
      </c>
      <c r="AC26" s="269">
        <v>99</v>
      </c>
      <c r="AD26" s="269">
        <v>125</v>
      </c>
      <c r="AE26" s="269">
        <v>0</v>
      </c>
      <c r="AF26" s="269">
        <v>20</v>
      </c>
      <c r="AG26" s="269">
        <v>10</v>
      </c>
      <c r="AH26" s="269">
        <v>69</v>
      </c>
      <c r="AI26" s="269">
        <v>223</v>
      </c>
      <c r="AJ26" s="269">
        <v>53</v>
      </c>
      <c r="AK26" s="269">
        <v>59</v>
      </c>
      <c r="AL26" s="269">
        <v>41</v>
      </c>
      <c r="AM26" s="269">
        <v>71</v>
      </c>
      <c r="AN26" s="269">
        <v>127</v>
      </c>
      <c r="AO26" s="269">
        <v>230</v>
      </c>
      <c r="AP26" s="270">
        <v>2371</v>
      </c>
      <c r="AQ26" s="269">
        <v>57</v>
      </c>
      <c r="AR26" s="269">
        <v>896</v>
      </c>
      <c r="AS26" s="269">
        <v>0</v>
      </c>
      <c r="AT26" s="269">
        <v>91</v>
      </c>
      <c r="AU26" s="269">
        <v>38</v>
      </c>
      <c r="AV26" s="269">
        <v>92</v>
      </c>
      <c r="AW26" s="270">
        <v>1174</v>
      </c>
      <c r="AX26" s="269">
        <v>3545</v>
      </c>
      <c r="AY26" s="270">
        <v>11632</v>
      </c>
      <c r="AZ26" s="270">
        <v>12806</v>
      </c>
      <c r="BA26" s="269">
        <v>15177</v>
      </c>
      <c r="BB26" s="270">
        <v>-1234</v>
      </c>
      <c r="BC26" s="269">
        <v>11572</v>
      </c>
      <c r="BD26" s="270">
        <v>13943</v>
      </c>
      <c r="BE26" s="271"/>
      <c r="BG26" s="281" t="s">
        <v>468</v>
      </c>
      <c r="BH26" s="283" t="s">
        <v>50</v>
      </c>
      <c r="BI26" s="273">
        <f t="shared" si="0"/>
        <v>3545</v>
      </c>
      <c r="BJ26" s="274">
        <f t="shared" si="1"/>
        <v>1234</v>
      </c>
      <c r="BK26" s="275">
        <f t="shared" si="2"/>
        <v>0.34809590973201693</v>
      </c>
      <c r="BL26" s="276">
        <f t="shared" si="3"/>
        <v>0.65190409026798313</v>
      </c>
      <c r="BM26" s="277"/>
      <c r="BN26" s="281" t="s">
        <v>468</v>
      </c>
      <c r="BO26" s="283" t="s">
        <v>50</v>
      </c>
      <c r="BP26" s="278">
        <f t="shared" si="4"/>
        <v>11632</v>
      </c>
      <c r="BQ26" s="279">
        <f t="shared" si="5"/>
        <v>1234</v>
      </c>
      <c r="BR26" s="280">
        <f t="shared" si="6"/>
        <v>10398</v>
      </c>
      <c r="BS26" s="277"/>
    </row>
    <row r="27" spans="1:71" x14ac:dyDescent="0.2">
      <c r="A27" s="281" t="s">
        <v>469</v>
      </c>
      <c r="B27" s="282" t="s">
        <v>36</v>
      </c>
      <c r="C27" s="269">
        <v>5</v>
      </c>
      <c r="D27" s="269">
        <v>0</v>
      </c>
      <c r="E27" s="269">
        <v>0</v>
      </c>
      <c r="F27" s="269">
        <v>0</v>
      </c>
      <c r="G27" s="269">
        <v>3</v>
      </c>
      <c r="H27" s="269">
        <v>23</v>
      </c>
      <c r="I27" s="269">
        <v>12</v>
      </c>
      <c r="J27" s="269">
        <v>2</v>
      </c>
      <c r="K27" s="269">
        <v>0</v>
      </c>
      <c r="L27" s="269">
        <v>13</v>
      </c>
      <c r="M27" s="269">
        <v>23</v>
      </c>
      <c r="N27" s="269">
        <v>6</v>
      </c>
      <c r="O27" s="269">
        <v>1</v>
      </c>
      <c r="P27" s="269">
        <v>18</v>
      </c>
      <c r="Q27" s="269">
        <v>2</v>
      </c>
      <c r="R27" s="269">
        <v>15</v>
      </c>
      <c r="S27" s="269">
        <v>1</v>
      </c>
      <c r="T27" s="269">
        <v>2</v>
      </c>
      <c r="U27" s="269">
        <v>12</v>
      </c>
      <c r="V27" s="269">
        <v>3</v>
      </c>
      <c r="W27" s="269">
        <v>1</v>
      </c>
      <c r="X27" s="269">
        <v>19</v>
      </c>
      <c r="Y27" s="269">
        <v>6</v>
      </c>
      <c r="Z27" s="269">
        <v>182</v>
      </c>
      <c r="AA27" s="269">
        <v>23</v>
      </c>
      <c r="AB27" s="269">
        <v>5</v>
      </c>
      <c r="AC27" s="269">
        <v>47</v>
      </c>
      <c r="AD27" s="269">
        <v>19</v>
      </c>
      <c r="AE27" s="269">
        <v>95</v>
      </c>
      <c r="AF27" s="269">
        <v>19</v>
      </c>
      <c r="AG27" s="269">
        <v>1</v>
      </c>
      <c r="AH27" s="269">
        <v>64</v>
      </c>
      <c r="AI27" s="269">
        <v>69</v>
      </c>
      <c r="AJ27" s="269">
        <v>38</v>
      </c>
      <c r="AK27" s="269">
        <v>2</v>
      </c>
      <c r="AL27" s="269">
        <v>10</v>
      </c>
      <c r="AM27" s="269">
        <v>26</v>
      </c>
      <c r="AN27" s="269">
        <v>0</v>
      </c>
      <c r="AO27" s="269">
        <v>0</v>
      </c>
      <c r="AP27" s="270">
        <v>767</v>
      </c>
      <c r="AQ27" s="269">
        <v>0</v>
      </c>
      <c r="AR27" s="269">
        <v>0</v>
      </c>
      <c r="AS27" s="269">
        <v>0</v>
      </c>
      <c r="AT27" s="269">
        <v>7662</v>
      </c>
      <c r="AU27" s="269">
        <v>586</v>
      </c>
      <c r="AV27" s="269">
        <v>0</v>
      </c>
      <c r="AW27" s="270">
        <v>8248</v>
      </c>
      <c r="AX27" s="269">
        <v>9015</v>
      </c>
      <c r="AY27" s="270">
        <v>0</v>
      </c>
      <c r="AZ27" s="270">
        <v>8248</v>
      </c>
      <c r="BA27" s="269">
        <v>9015</v>
      </c>
      <c r="BB27" s="270">
        <v>0</v>
      </c>
      <c r="BC27" s="269">
        <v>8248</v>
      </c>
      <c r="BD27" s="270">
        <v>9015</v>
      </c>
      <c r="BE27" s="271"/>
      <c r="BG27" s="281" t="s">
        <v>469</v>
      </c>
      <c r="BH27" s="283" t="s">
        <v>36</v>
      </c>
      <c r="BI27" s="273">
        <f t="shared" si="0"/>
        <v>9015</v>
      </c>
      <c r="BJ27" s="274">
        <f t="shared" si="1"/>
        <v>0</v>
      </c>
      <c r="BK27" s="275">
        <f t="shared" si="2"/>
        <v>0</v>
      </c>
      <c r="BL27" s="276">
        <f t="shared" si="3"/>
        <v>1</v>
      </c>
      <c r="BM27" s="277"/>
      <c r="BN27" s="281" t="s">
        <v>469</v>
      </c>
      <c r="BO27" s="283" t="s">
        <v>36</v>
      </c>
      <c r="BP27" s="278">
        <f t="shared" si="4"/>
        <v>0</v>
      </c>
      <c r="BQ27" s="279">
        <f t="shared" si="5"/>
        <v>0</v>
      </c>
      <c r="BR27" s="280">
        <f t="shared" si="6"/>
        <v>0</v>
      </c>
      <c r="BS27" s="277"/>
    </row>
    <row r="28" spans="1:71" x14ac:dyDescent="0.2">
      <c r="A28" s="281" t="s">
        <v>470</v>
      </c>
      <c r="B28" s="282" t="s">
        <v>193</v>
      </c>
      <c r="C28" s="269">
        <v>19</v>
      </c>
      <c r="D28" s="269">
        <v>2</v>
      </c>
      <c r="E28" s="269">
        <v>0</v>
      </c>
      <c r="F28" s="269">
        <v>6</v>
      </c>
      <c r="G28" s="269">
        <v>81</v>
      </c>
      <c r="H28" s="269">
        <v>294</v>
      </c>
      <c r="I28" s="269">
        <v>151</v>
      </c>
      <c r="J28" s="269">
        <v>14</v>
      </c>
      <c r="K28" s="269">
        <v>3</v>
      </c>
      <c r="L28" s="269">
        <v>121</v>
      </c>
      <c r="M28" s="269">
        <v>233</v>
      </c>
      <c r="N28" s="269">
        <v>59</v>
      </c>
      <c r="O28" s="269">
        <v>10</v>
      </c>
      <c r="P28" s="269">
        <v>114</v>
      </c>
      <c r="Q28" s="269">
        <v>15</v>
      </c>
      <c r="R28" s="269">
        <v>97</v>
      </c>
      <c r="S28" s="269">
        <v>11</v>
      </c>
      <c r="T28" s="269">
        <v>20</v>
      </c>
      <c r="U28" s="269">
        <v>61</v>
      </c>
      <c r="V28" s="269">
        <v>13</v>
      </c>
      <c r="W28" s="269">
        <v>17</v>
      </c>
      <c r="X28" s="269">
        <v>188</v>
      </c>
      <c r="Y28" s="269">
        <v>28</v>
      </c>
      <c r="Z28" s="269">
        <v>231</v>
      </c>
      <c r="AA28" s="269">
        <v>34</v>
      </c>
      <c r="AB28" s="269">
        <v>151</v>
      </c>
      <c r="AC28" s="269">
        <v>364</v>
      </c>
      <c r="AD28" s="269">
        <v>39</v>
      </c>
      <c r="AE28" s="269">
        <v>13</v>
      </c>
      <c r="AF28" s="269">
        <v>68</v>
      </c>
      <c r="AG28" s="269">
        <v>0</v>
      </c>
      <c r="AH28" s="269">
        <v>94</v>
      </c>
      <c r="AI28" s="269">
        <v>241</v>
      </c>
      <c r="AJ28" s="269">
        <v>182</v>
      </c>
      <c r="AK28" s="269">
        <v>5</v>
      </c>
      <c r="AL28" s="269">
        <v>36</v>
      </c>
      <c r="AM28" s="269">
        <v>397</v>
      </c>
      <c r="AN28" s="269">
        <v>0</v>
      </c>
      <c r="AO28" s="269">
        <v>22</v>
      </c>
      <c r="AP28" s="270">
        <v>3434</v>
      </c>
      <c r="AQ28" s="269">
        <v>0</v>
      </c>
      <c r="AR28" s="269">
        <v>2062</v>
      </c>
      <c r="AS28" s="269">
        <v>0</v>
      </c>
      <c r="AT28" s="269">
        <v>0</v>
      </c>
      <c r="AU28" s="269">
        <v>0</v>
      </c>
      <c r="AV28" s="269">
        <v>0</v>
      </c>
      <c r="AW28" s="270">
        <v>2062</v>
      </c>
      <c r="AX28" s="269">
        <v>5496</v>
      </c>
      <c r="AY28" s="270">
        <v>5436</v>
      </c>
      <c r="AZ28" s="270">
        <v>7498</v>
      </c>
      <c r="BA28" s="269">
        <v>10932</v>
      </c>
      <c r="BB28" s="270">
        <v>-4168</v>
      </c>
      <c r="BC28" s="269">
        <v>3330</v>
      </c>
      <c r="BD28" s="270">
        <v>6764</v>
      </c>
      <c r="BE28" s="271"/>
      <c r="BG28" s="281" t="s">
        <v>470</v>
      </c>
      <c r="BH28" s="283" t="s">
        <v>193</v>
      </c>
      <c r="BI28" s="273">
        <f t="shared" si="0"/>
        <v>5496</v>
      </c>
      <c r="BJ28" s="274">
        <f t="shared" si="1"/>
        <v>4168</v>
      </c>
      <c r="BK28" s="275">
        <f t="shared" si="2"/>
        <v>0.75836972343522557</v>
      </c>
      <c r="BL28" s="276">
        <f t="shared" si="3"/>
        <v>0.24163027656477443</v>
      </c>
      <c r="BM28" s="277"/>
      <c r="BN28" s="281" t="s">
        <v>470</v>
      </c>
      <c r="BO28" s="283" t="s">
        <v>193</v>
      </c>
      <c r="BP28" s="278">
        <f t="shared" si="4"/>
        <v>5436</v>
      </c>
      <c r="BQ28" s="279">
        <f t="shared" si="5"/>
        <v>4168</v>
      </c>
      <c r="BR28" s="280">
        <f t="shared" si="6"/>
        <v>1268</v>
      </c>
      <c r="BS28" s="277"/>
    </row>
    <row r="29" spans="1:71" x14ac:dyDescent="0.2">
      <c r="A29" s="281" t="s">
        <v>471</v>
      </c>
      <c r="B29" s="282" t="s">
        <v>286</v>
      </c>
      <c r="C29" s="269">
        <v>1</v>
      </c>
      <c r="D29" s="269">
        <v>0</v>
      </c>
      <c r="E29" s="269">
        <v>0</v>
      </c>
      <c r="F29" s="269">
        <v>0</v>
      </c>
      <c r="G29" s="269">
        <v>11</v>
      </c>
      <c r="H29" s="269">
        <v>16</v>
      </c>
      <c r="I29" s="269">
        <v>7</v>
      </c>
      <c r="J29" s="269">
        <v>1</v>
      </c>
      <c r="K29" s="269">
        <v>0</v>
      </c>
      <c r="L29" s="269">
        <v>3</v>
      </c>
      <c r="M29" s="269">
        <v>5</v>
      </c>
      <c r="N29" s="269">
        <v>1</v>
      </c>
      <c r="O29" s="269">
        <v>0</v>
      </c>
      <c r="P29" s="269">
        <v>3</v>
      </c>
      <c r="Q29" s="269">
        <v>1</v>
      </c>
      <c r="R29" s="269">
        <v>5</v>
      </c>
      <c r="S29" s="269">
        <v>1</v>
      </c>
      <c r="T29" s="269">
        <v>1</v>
      </c>
      <c r="U29" s="269">
        <v>3</v>
      </c>
      <c r="V29" s="269">
        <v>0</v>
      </c>
      <c r="W29" s="269">
        <v>0</v>
      </c>
      <c r="X29" s="269">
        <v>17</v>
      </c>
      <c r="Y29" s="269">
        <v>7</v>
      </c>
      <c r="Z29" s="269">
        <v>18</v>
      </c>
      <c r="AA29" s="269">
        <v>72</v>
      </c>
      <c r="AB29" s="269">
        <v>18</v>
      </c>
      <c r="AC29" s="269">
        <v>36</v>
      </c>
      <c r="AD29" s="269">
        <v>10</v>
      </c>
      <c r="AE29" s="269">
        <v>1</v>
      </c>
      <c r="AF29" s="269">
        <v>8</v>
      </c>
      <c r="AG29" s="269">
        <v>0</v>
      </c>
      <c r="AH29" s="269">
        <v>31</v>
      </c>
      <c r="AI29" s="269">
        <v>114</v>
      </c>
      <c r="AJ29" s="269">
        <v>78</v>
      </c>
      <c r="AK29" s="269">
        <v>3</v>
      </c>
      <c r="AL29" s="269">
        <v>6</v>
      </c>
      <c r="AM29" s="269">
        <v>98</v>
      </c>
      <c r="AN29" s="269">
        <v>0</v>
      </c>
      <c r="AO29" s="269">
        <v>7</v>
      </c>
      <c r="AP29" s="270">
        <v>583</v>
      </c>
      <c r="AQ29" s="269">
        <v>1</v>
      </c>
      <c r="AR29" s="269">
        <v>588</v>
      </c>
      <c r="AS29" s="269">
        <v>-6</v>
      </c>
      <c r="AT29" s="269">
        <v>0</v>
      </c>
      <c r="AU29" s="269">
        <v>0</v>
      </c>
      <c r="AV29" s="269">
        <v>0</v>
      </c>
      <c r="AW29" s="270">
        <v>583</v>
      </c>
      <c r="AX29" s="269">
        <v>1166</v>
      </c>
      <c r="AY29" s="270">
        <v>5</v>
      </c>
      <c r="AZ29" s="270">
        <v>588</v>
      </c>
      <c r="BA29" s="269">
        <v>1171</v>
      </c>
      <c r="BB29" s="270">
        <v>-395</v>
      </c>
      <c r="BC29" s="269">
        <v>193</v>
      </c>
      <c r="BD29" s="270">
        <v>776</v>
      </c>
      <c r="BE29" s="271"/>
      <c r="BG29" s="281" t="s">
        <v>471</v>
      </c>
      <c r="BH29" s="283" t="s">
        <v>286</v>
      </c>
      <c r="BI29" s="273">
        <f t="shared" si="0"/>
        <v>1166</v>
      </c>
      <c r="BJ29" s="274">
        <f t="shared" si="1"/>
        <v>395</v>
      </c>
      <c r="BK29" s="275">
        <f t="shared" si="2"/>
        <v>0.33876500857632935</v>
      </c>
      <c r="BL29" s="276">
        <f t="shared" si="3"/>
        <v>0.66123499142367059</v>
      </c>
      <c r="BM29" s="277"/>
      <c r="BN29" s="281" t="s">
        <v>471</v>
      </c>
      <c r="BO29" s="283" t="s">
        <v>286</v>
      </c>
      <c r="BP29" s="278">
        <f t="shared" si="4"/>
        <v>5</v>
      </c>
      <c r="BQ29" s="279">
        <f t="shared" si="5"/>
        <v>395</v>
      </c>
      <c r="BR29" s="280">
        <f t="shared" si="6"/>
        <v>-390</v>
      </c>
      <c r="BS29" s="277"/>
    </row>
    <row r="30" spans="1:71" x14ac:dyDescent="0.2">
      <c r="A30" s="281" t="s">
        <v>472</v>
      </c>
      <c r="B30" s="282" t="s">
        <v>282</v>
      </c>
      <c r="C30" s="269">
        <v>1</v>
      </c>
      <c r="D30" s="269">
        <v>0</v>
      </c>
      <c r="E30" s="269">
        <v>0</v>
      </c>
      <c r="F30" s="269">
        <v>0</v>
      </c>
      <c r="G30" s="269">
        <v>5</v>
      </c>
      <c r="H30" s="269">
        <v>2</v>
      </c>
      <c r="I30" s="269">
        <v>3</v>
      </c>
      <c r="J30" s="269">
        <v>1</v>
      </c>
      <c r="K30" s="269">
        <v>0</v>
      </c>
      <c r="L30" s="269">
        <v>0</v>
      </c>
      <c r="M30" s="269">
        <v>9</v>
      </c>
      <c r="N30" s="269">
        <v>0</v>
      </c>
      <c r="O30" s="269">
        <v>0</v>
      </c>
      <c r="P30" s="269">
        <v>0</v>
      </c>
      <c r="Q30" s="269">
        <v>0</v>
      </c>
      <c r="R30" s="269">
        <v>0</v>
      </c>
      <c r="S30" s="269">
        <v>1</v>
      </c>
      <c r="T30" s="269">
        <v>1</v>
      </c>
      <c r="U30" s="269">
        <v>1</v>
      </c>
      <c r="V30" s="269">
        <v>0</v>
      </c>
      <c r="W30" s="269">
        <v>0</v>
      </c>
      <c r="X30" s="269">
        <v>1</v>
      </c>
      <c r="Y30" s="269">
        <v>18</v>
      </c>
      <c r="Z30" s="269">
        <v>12</v>
      </c>
      <c r="AA30" s="269">
        <v>2</v>
      </c>
      <c r="AB30" s="269">
        <v>0</v>
      </c>
      <c r="AC30" s="269">
        <v>21</v>
      </c>
      <c r="AD30" s="269">
        <v>25</v>
      </c>
      <c r="AE30" s="269">
        <v>0</v>
      </c>
      <c r="AF30" s="269">
        <v>19</v>
      </c>
      <c r="AG30" s="269">
        <v>0</v>
      </c>
      <c r="AH30" s="269">
        <v>214</v>
      </c>
      <c r="AI30" s="269">
        <v>59</v>
      </c>
      <c r="AJ30" s="269">
        <v>63</v>
      </c>
      <c r="AK30" s="269">
        <v>0</v>
      </c>
      <c r="AL30" s="269">
        <v>3</v>
      </c>
      <c r="AM30" s="269">
        <v>179</v>
      </c>
      <c r="AN30" s="269">
        <v>0</v>
      </c>
      <c r="AO30" s="269">
        <v>69</v>
      </c>
      <c r="AP30" s="270">
        <v>709</v>
      </c>
      <c r="AQ30" s="269">
        <v>0</v>
      </c>
      <c r="AR30" s="269">
        <v>87</v>
      </c>
      <c r="AS30" s="269">
        <v>135</v>
      </c>
      <c r="AT30" s="269">
        <v>0</v>
      </c>
      <c r="AU30" s="269">
        <v>0</v>
      </c>
      <c r="AV30" s="269">
        <v>0</v>
      </c>
      <c r="AW30" s="270">
        <v>222</v>
      </c>
      <c r="AX30" s="269">
        <v>931</v>
      </c>
      <c r="AY30" s="270">
        <v>1033</v>
      </c>
      <c r="AZ30" s="270">
        <v>1255</v>
      </c>
      <c r="BA30" s="269">
        <v>1964</v>
      </c>
      <c r="BB30" s="270">
        <v>0</v>
      </c>
      <c r="BC30" s="269">
        <v>1255</v>
      </c>
      <c r="BD30" s="270">
        <v>1964</v>
      </c>
      <c r="BE30" s="271"/>
      <c r="BG30" s="281" t="s">
        <v>472</v>
      </c>
      <c r="BH30" s="283" t="s">
        <v>282</v>
      </c>
      <c r="BI30" s="273">
        <f t="shared" si="0"/>
        <v>931</v>
      </c>
      <c r="BJ30" s="274">
        <f t="shared" si="1"/>
        <v>0</v>
      </c>
      <c r="BK30" s="275">
        <f t="shared" si="2"/>
        <v>0</v>
      </c>
      <c r="BL30" s="276">
        <f t="shared" si="3"/>
        <v>1</v>
      </c>
      <c r="BM30" s="277"/>
      <c r="BN30" s="281" t="s">
        <v>472</v>
      </c>
      <c r="BO30" s="283" t="s">
        <v>282</v>
      </c>
      <c r="BP30" s="278">
        <f t="shared" si="4"/>
        <v>1033</v>
      </c>
      <c r="BQ30" s="279">
        <f t="shared" si="5"/>
        <v>0</v>
      </c>
      <c r="BR30" s="280">
        <f t="shared" si="6"/>
        <v>1033</v>
      </c>
      <c r="BS30" s="277"/>
    </row>
    <row r="31" spans="1:71" x14ac:dyDescent="0.2">
      <c r="A31" s="281" t="s">
        <v>473</v>
      </c>
      <c r="B31" s="282" t="s">
        <v>385</v>
      </c>
      <c r="C31" s="269">
        <v>143</v>
      </c>
      <c r="D31" s="269">
        <v>5</v>
      </c>
      <c r="E31" s="269">
        <v>0</v>
      </c>
      <c r="F31" s="269">
        <v>4</v>
      </c>
      <c r="G31" s="269">
        <v>452</v>
      </c>
      <c r="H31" s="269">
        <v>732</v>
      </c>
      <c r="I31" s="269">
        <v>234</v>
      </c>
      <c r="J31" s="269">
        <v>19</v>
      </c>
      <c r="K31" s="269">
        <v>3</v>
      </c>
      <c r="L31" s="269">
        <v>213</v>
      </c>
      <c r="M31" s="269">
        <v>155</v>
      </c>
      <c r="N31" s="269">
        <v>30</v>
      </c>
      <c r="O31" s="269">
        <v>11</v>
      </c>
      <c r="P31" s="269">
        <v>219</v>
      </c>
      <c r="Q31" s="269">
        <v>46</v>
      </c>
      <c r="R31" s="269">
        <v>371</v>
      </c>
      <c r="S31" s="269">
        <v>50</v>
      </c>
      <c r="T31" s="269">
        <v>29</v>
      </c>
      <c r="U31" s="269">
        <v>340</v>
      </c>
      <c r="V31" s="269">
        <v>99</v>
      </c>
      <c r="W31" s="269">
        <v>56</v>
      </c>
      <c r="X31" s="269">
        <v>1030</v>
      </c>
      <c r="Y31" s="269">
        <v>532</v>
      </c>
      <c r="Z31" s="269">
        <v>183</v>
      </c>
      <c r="AA31" s="269">
        <v>14</v>
      </c>
      <c r="AB31" s="269">
        <v>30</v>
      </c>
      <c r="AC31" s="269">
        <v>176</v>
      </c>
      <c r="AD31" s="269">
        <v>43</v>
      </c>
      <c r="AE31" s="269">
        <v>8</v>
      </c>
      <c r="AF31" s="269">
        <v>92</v>
      </c>
      <c r="AG31" s="269">
        <v>7</v>
      </c>
      <c r="AH31" s="269">
        <v>77</v>
      </c>
      <c r="AI31" s="269">
        <v>249</v>
      </c>
      <c r="AJ31" s="269">
        <v>1066</v>
      </c>
      <c r="AK31" s="269">
        <v>48</v>
      </c>
      <c r="AL31" s="269">
        <v>149</v>
      </c>
      <c r="AM31" s="269">
        <v>858</v>
      </c>
      <c r="AN31" s="269">
        <v>63</v>
      </c>
      <c r="AO31" s="269">
        <v>391</v>
      </c>
      <c r="AP31" s="270">
        <v>8227</v>
      </c>
      <c r="AQ31" s="269">
        <v>276</v>
      </c>
      <c r="AR31" s="269">
        <v>14571</v>
      </c>
      <c r="AS31" s="269">
        <v>1</v>
      </c>
      <c r="AT31" s="269">
        <v>487</v>
      </c>
      <c r="AU31" s="269">
        <v>400</v>
      </c>
      <c r="AV31" s="269">
        <v>16</v>
      </c>
      <c r="AW31" s="270">
        <v>15751</v>
      </c>
      <c r="AX31" s="269">
        <v>23978</v>
      </c>
      <c r="AY31" s="270">
        <v>6044</v>
      </c>
      <c r="AZ31" s="270">
        <v>21795</v>
      </c>
      <c r="BA31" s="269">
        <v>30022</v>
      </c>
      <c r="BB31" s="270">
        <v>-14581</v>
      </c>
      <c r="BC31" s="269">
        <v>7214</v>
      </c>
      <c r="BD31" s="270">
        <v>15441</v>
      </c>
      <c r="BE31" s="271"/>
      <c r="BG31" s="281" t="s">
        <v>473</v>
      </c>
      <c r="BH31" s="283" t="s">
        <v>385</v>
      </c>
      <c r="BI31" s="273">
        <f t="shared" si="0"/>
        <v>23978</v>
      </c>
      <c r="BJ31" s="274">
        <f t="shared" si="1"/>
        <v>14581</v>
      </c>
      <c r="BK31" s="275">
        <f t="shared" si="2"/>
        <v>0.60809909083326386</v>
      </c>
      <c r="BL31" s="276">
        <f t="shared" si="3"/>
        <v>0.39190090916673614</v>
      </c>
      <c r="BM31" s="277"/>
      <c r="BN31" s="281" t="s">
        <v>473</v>
      </c>
      <c r="BO31" s="283" t="s">
        <v>385</v>
      </c>
      <c r="BP31" s="278">
        <f t="shared" si="4"/>
        <v>6044</v>
      </c>
      <c r="BQ31" s="279">
        <f t="shared" si="5"/>
        <v>14581</v>
      </c>
      <c r="BR31" s="280">
        <f t="shared" si="6"/>
        <v>-8537</v>
      </c>
      <c r="BS31" s="277"/>
    </row>
    <row r="32" spans="1:71" x14ac:dyDescent="0.2">
      <c r="A32" s="281" t="s">
        <v>474</v>
      </c>
      <c r="B32" s="282" t="s">
        <v>37</v>
      </c>
      <c r="C32" s="269">
        <v>10</v>
      </c>
      <c r="D32" s="269">
        <v>2</v>
      </c>
      <c r="E32" s="269">
        <v>0</v>
      </c>
      <c r="F32" s="269">
        <v>8</v>
      </c>
      <c r="G32" s="269">
        <v>24</v>
      </c>
      <c r="H32" s="269">
        <v>174</v>
      </c>
      <c r="I32" s="269">
        <v>22</v>
      </c>
      <c r="J32" s="269">
        <v>2</v>
      </c>
      <c r="K32" s="269">
        <v>1</v>
      </c>
      <c r="L32" s="269">
        <v>10</v>
      </c>
      <c r="M32" s="269">
        <v>44</v>
      </c>
      <c r="N32" s="269">
        <v>5</v>
      </c>
      <c r="O32" s="269">
        <v>2</v>
      </c>
      <c r="P32" s="269">
        <v>54</v>
      </c>
      <c r="Q32" s="269">
        <v>6</v>
      </c>
      <c r="R32" s="269">
        <v>58</v>
      </c>
      <c r="S32" s="269">
        <v>11</v>
      </c>
      <c r="T32" s="269">
        <v>4</v>
      </c>
      <c r="U32" s="269">
        <v>38</v>
      </c>
      <c r="V32" s="269">
        <v>14</v>
      </c>
      <c r="W32" s="269">
        <v>5</v>
      </c>
      <c r="X32" s="269">
        <v>301</v>
      </c>
      <c r="Y32" s="269">
        <v>113</v>
      </c>
      <c r="Z32" s="269">
        <v>40</v>
      </c>
      <c r="AA32" s="269">
        <v>18</v>
      </c>
      <c r="AB32" s="269">
        <v>52</v>
      </c>
      <c r="AC32" s="269">
        <v>273</v>
      </c>
      <c r="AD32" s="269">
        <v>362</v>
      </c>
      <c r="AE32" s="269">
        <v>739</v>
      </c>
      <c r="AF32" s="269">
        <v>81</v>
      </c>
      <c r="AG32" s="269">
        <v>1</v>
      </c>
      <c r="AH32" s="269">
        <v>165</v>
      </c>
      <c r="AI32" s="269">
        <v>88</v>
      </c>
      <c r="AJ32" s="269">
        <v>118</v>
      </c>
      <c r="AK32" s="269">
        <v>31</v>
      </c>
      <c r="AL32" s="269">
        <v>32</v>
      </c>
      <c r="AM32" s="269">
        <v>67</v>
      </c>
      <c r="AN32" s="269">
        <v>0</v>
      </c>
      <c r="AO32" s="269">
        <v>14</v>
      </c>
      <c r="AP32" s="270">
        <v>2989</v>
      </c>
      <c r="AQ32" s="269">
        <v>0</v>
      </c>
      <c r="AR32" s="269">
        <v>5486</v>
      </c>
      <c r="AS32" s="269">
        <v>0</v>
      </c>
      <c r="AT32" s="269">
        <v>0</v>
      </c>
      <c r="AU32" s="269">
        <v>0</v>
      </c>
      <c r="AV32" s="269">
        <v>0</v>
      </c>
      <c r="AW32" s="270">
        <v>5486</v>
      </c>
      <c r="AX32" s="269">
        <v>8475</v>
      </c>
      <c r="AY32" s="270">
        <v>470</v>
      </c>
      <c r="AZ32" s="270">
        <v>5956</v>
      </c>
      <c r="BA32" s="269">
        <v>8945</v>
      </c>
      <c r="BB32" s="270">
        <v>-1425</v>
      </c>
      <c r="BC32" s="269">
        <v>4531</v>
      </c>
      <c r="BD32" s="270">
        <v>7520</v>
      </c>
      <c r="BE32" s="271"/>
      <c r="BG32" s="281" t="s">
        <v>474</v>
      </c>
      <c r="BH32" s="283" t="s">
        <v>37</v>
      </c>
      <c r="BI32" s="273">
        <f t="shared" si="0"/>
        <v>8475</v>
      </c>
      <c r="BJ32" s="274">
        <f t="shared" si="1"/>
        <v>1425</v>
      </c>
      <c r="BK32" s="275">
        <f t="shared" si="2"/>
        <v>0.16814159292035399</v>
      </c>
      <c r="BL32" s="276">
        <f t="shared" si="3"/>
        <v>0.83185840707964598</v>
      </c>
      <c r="BM32" s="277"/>
      <c r="BN32" s="281" t="s">
        <v>474</v>
      </c>
      <c r="BO32" s="283" t="s">
        <v>37</v>
      </c>
      <c r="BP32" s="278">
        <f t="shared" si="4"/>
        <v>470</v>
      </c>
      <c r="BQ32" s="279">
        <f t="shared" si="5"/>
        <v>1425</v>
      </c>
      <c r="BR32" s="280">
        <f t="shared" si="6"/>
        <v>-955</v>
      </c>
      <c r="BS32" s="277"/>
    </row>
    <row r="33" spans="1:71" x14ac:dyDescent="0.2">
      <c r="A33" s="281" t="s">
        <v>475</v>
      </c>
      <c r="B33" s="282" t="s">
        <v>38</v>
      </c>
      <c r="C33" s="269">
        <v>4</v>
      </c>
      <c r="D33" s="269">
        <v>0</v>
      </c>
      <c r="E33" s="269">
        <v>0</v>
      </c>
      <c r="F33" s="269">
        <v>1</v>
      </c>
      <c r="G33" s="269">
        <v>8</v>
      </c>
      <c r="H33" s="269">
        <v>26</v>
      </c>
      <c r="I33" s="269">
        <v>3</v>
      </c>
      <c r="J33" s="269">
        <v>1</v>
      </c>
      <c r="K33" s="269">
        <v>0</v>
      </c>
      <c r="L33" s="269">
        <v>2</v>
      </c>
      <c r="M33" s="269">
        <v>10</v>
      </c>
      <c r="N33" s="269">
        <v>1</v>
      </c>
      <c r="O33" s="269">
        <v>0</v>
      </c>
      <c r="P33" s="269">
        <v>15</v>
      </c>
      <c r="Q33" s="269">
        <v>2</v>
      </c>
      <c r="R33" s="269">
        <v>15</v>
      </c>
      <c r="S33" s="269">
        <v>2</v>
      </c>
      <c r="T33" s="269">
        <v>0</v>
      </c>
      <c r="U33" s="269">
        <v>12</v>
      </c>
      <c r="V33" s="269">
        <v>5</v>
      </c>
      <c r="W33" s="269">
        <v>1</v>
      </c>
      <c r="X33" s="269">
        <v>12</v>
      </c>
      <c r="Y33" s="269">
        <v>31</v>
      </c>
      <c r="Z33" s="269">
        <v>47</v>
      </c>
      <c r="AA33" s="269">
        <v>0</v>
      </c>
      <c r="AB33" s="269">
        <v>2</v>
      </c>
      <c r="AC33" s="269">
        <v>422</v>
      </c>
      <c r="AD33" s="269">
        <v>107</v>
      </c>
      <c r="AE33" s="269">
        <v>143</v>
      </c>
      <c r="AF33" s="269">
        <v>150</v>
      </c>
      <c r="AG33" s="269">
        <v>15</v>
      </c>
      <c r="AH33" s="269">
        <v>13</v>
      </c>
      <c r="AI33" s="269">
        <v>79</v>
      </c>
      <c r="AJ33" s="269">
        <v>332</v>
      </c>
      <c r="AK33" s="269">
        <v>18</v>
      </c>
      <c r="AL33" s="269">
        <v>33</v>
      </c>
      <c r="AM33" s="269">
        <v>114</v>
      </c>
      <c r="AN33" s="269">
        <v>0</v>
      </c>
      <c r="AO33" s="269">
        <v>153</v>
      </c>
      <c r="AP33" s="270">
        <v>1779</v>
      </c>
      <c r="AQ33" s="269">
        <v>0</v>
      </c>
      <c r="AR33" s="269">
        <v>12174</v>
      </c>
      <c r="AS33" s="269">
        <v>3</v>
      </c>
      <c r="AT33" s="269">
        <v>0</v>
      </c>
      <c r="AU33" s="269">
        <v>148</v>
      </c>
      <c r="AV33" s="269">
        <v>0</v>
      </c>
      <c r="AW33" s="270">
        <v>12325</v>
      </c>
      <c r="AX33" s="269">
        <v>14104</v>
      </c>
      <c r="AY33" s="270">
        <v>26</v>
      </c>
      <c r="AZ33" s="270">
        <v>12351</v>
      </c>
      <c r="BA33" s="269">
        <v>14130</v>
      </c>
      <c r="BB33" s="270">
        <v>-4394</v>
      </c>
      <c r="BC33" s="269">
        <v>7957</v>
      </c>
      <c r="BD33" s="270">
        <v>9736</v>
      </c>
      <c r="BE33" s="271"/>
      <c r="BG33" s="281" t="s">
        <v>475</v>
      </c>
      <c r="BH33" s="283" t="s">
        <v>38</v>
      </c>
      <c r="BI33" s="273">
        <f t="shared" si="0"/>
        <v>14104</v>
      </c>
      <c r="BJ33" s="274">
        <f t="shared" si="1"/>
        <v>4394</v>
      </c>
      <c r="BK33" s="275">
        <f t="shared" si="2"/>
        <v>0.31154282473057288</v>
      </c>
      <c r="BL33" s="276">
        <f t="shared" si="3"/>
        <v>0.68845717526942707</v>
      </c>
      <c r="BM33" s="277"/>
      <c r="BN33" s="281" t="s">
        <v>475</v>
      </c>
      <c r="BO33" s="283" t="s">
        <v>38</v>
      </c>
      <c r="BP33" s="278">
        <f t="shared" si="4"/>
        <v>26</v>
      </c>
      <c r="BQ33" s="279">
        <f t="shared" si="5"/>
        <v>4394</v>
      </c>
      <c r="BR33" s="280">
        <f t="shared" si="6"/>
        <v>-4368</v>
      </c>
      <c r="BS33" s="277"/>
    </row>
    <row r="34" spans="1:71" x14ac:dyDescent="0.2">
      <c r="A34" s="281" t="s">
        <v>476</v>
      </c>
      <c r="B34" s="282" t="s">
        <v>477</v>
      </c>
      <c r="C34" s="269">
        <v>58</v>
      </c>
      <c r="D34" s="269">
        <v>6</v>
      </c>
      <c r="E34" s="269">
        <v>0</v>
      </c>
      <c r="F34" s="269">
        <v>3</v>
      </c>
      <c r="G34" s="269">
        <v>150</v>
      </c>
      <c r="H34" s="269">
        <v>163</v>
      </c>
      <c r="I34" s="269">
        <v>95</v>
      </c>
      <c r="J34" s="269">
        <v>12</v>
      </c>
      <c r="K34" s="269">
        <v>6</v>
      </c>
      <c r="L34" s="269">
        <v>60</v>
      </c>
      <c r="M34" s="269">
        <v>184</v>
      </c>
      <c r="N34" s="269">
        <v>23</v>
      </c>
      <c r="O34" s="269">
        <v>6</v>
      </c>
      <c r="P34" s="269">
        <v>97</v>
      </c>
      <c r="Q34" s="269">
        <v>16</v>
      </c>
      <c r="R34" s="269">
        <v>122</v>
      </c>
      <c r="S34" s="269">
        <v>17</v>
      </c>
      <c r="T34" s="269">
        <v>11</v>
      </c>
      <c r="U34" s="269">
        <v>121</v>
      </c>
      <c r="V34" s="269">
        <v>47</v>
      </c>
      <c r="W34" s="269">
        <v>18</v>
      </c>
      <c r="X34" s="269">
        <v>1880</v>
      </c>
      <c r="Y34" s="269">
        <v>239</v>
      </c>
      <c r="Z34" s="269">
        <v>392</v>
      </c>
      <c r="AA34" s="269">
        <v>10</v>
      </c>
      <c r="AB34" s="269">
        <v>85</v>
      </c>
      <c r="AC34" s="269">
        <v>323</v>
      </c>
      <c r="AD34" s="269">
        <v>215</v>
      </c>
      <c r="AE34" s="269">
        <v>0</v>
      </c>
      <c r="AF34" s="269">
        <v>390</v>
      </c>
      <c r="AG34" s="269">
        <v>5</v>
      </c>
      <c r="AH34" s="269">
        <v>182</v>
      </c>
      <c r="AI34" s="269">
        <v>229</v>
      </c>
      <c r="AJ34" s="269">
        <v>205</v>
      </c>
      <c r="AK34" s="269">
        <v>30</v>
      </c>
      <c r="AL34" s="269">
        <v>59</v>
      </c>
      <c r="AM34" s="269">
        <v>238</v>
      </c>
      <c r="AN34" s="269">
        <v>37</v>
      </c>
      <c r="AO34" s="269">
        <v>480</v>
      </c>
      <c r="AP34" s="270">
        <v>6214</v>
      </c>
      <c r="AQ34" s="269">
        <v>76</v>
      </c>
      <c r="AR34" s="269">
        <v>4368</v>
      </c>
      <c r="AS34" s="269">
        <v>15</v>
      </c>
      <c r="AT34" s="269">
        <v>49</v>
      </c>
      <c r="AU34" s="269">
        <v>25</v>
      </c>
      <c r="AV34" s="269">
        <v>9</v>
      </c>
      <c r="AW34" s="270">
        <v>4542</v>
      </c>
      <c r="AX34" s="269">
        <v>10756</v>
      </c>
      <c r="AY34" s="270">
        <v>3423</v>
      </c>
      <c r="AZ34" s="270">
        <v>7965</v>
      </c>
      <c r="BA34" s="269">
        <v>14179</v>
      </c>
      <c r="BB34" s="270">
        <v>-6472</v>
      </c>
      <c r="BC34" s="269">
        <v>1493</v>
      </c>
      <c r="BD34" s="270">
        <v>7707</v>
      </c>
      <c r="BE34" s="271"/>
      <c r="BG34" s="281" t="s">
        <v>476</v>
      </c>
      <c r="BH34" s="283" t="s">
        <v>477</v>
      </c>
      <c r="BI34" s="273">
        <f t="shared" si="0"/>
        <v>10756</v>
      </c>
      <c r="BJ34" s="274">
        <f t="shared" si="1"/>
        <v>6472</v>
      </c>
      <c r="BK34" s="275">
        <f t="shared" si="2"/>
        <v>0.60171067311268134</v>
      </c>
      <c r="BL34" s="276">
        <f t="shared" si="3"/>
        <v>0.39828932688731866</v>
      </c>
      <c r="BM34" s="277"/>
      <c r="BN34" s="281" t="s">
        <v>476</v>
      </c>
      <c r="BO34" s="283" t="s">
        <v>477</v>
      </c>
      <c r="BP34" s="278">
        <f t="shared" si="4"/>
        <v>3423</v>
      </c>
      <c r="BQ34" s="279">
        <f t="shared" si="5"/>
        <v>6472</v>
      </c>
      <c r="BR34" s="280">
        <f t="shared" si="6"/>
        <v>-3049</v>
      </c>
      <c r="BS34" s="277"/>
    </row>
    <row r="35" spans="1:71" x14ac:dyDescent="0.2">
      <c r="A35" s="281" t="s">
        <v>478</v>
      </c>
      <c r="B35" s="282" t="s">
        <v>194</v>
      </c>
      <c r="C35" s="269">
        <v>6</v>
      </c>
      <c r="D35" s="269">
        <v>0</v>
      </c>
      <c r="E35" s="269">
        <v>0</v>
      </c>
      <c r="F35" s="269">
        <v>1</v>
      </c>
      <c r="G35" s="269">
        <v>19</v>
      </c>
      <c r="H35" s="269">
        <v>46</v>
      </c>
      <c r="I35" s="269">
        <v>11</v>
      </c>
      <c r="J35" s="269">
        <v>5</v>
      </c>
      <c r="K35" s="269">
        <v>0</v>
      </c>
      <c r="L35" s="269">
        <v>12</v>
      </c>
      <c r="M35" s="269">
        <v>21</v>
      </c>
      <c r="N35" s="269">
        <v>1</v>
      </c>
      <c r="O35" s="269">
        <v>0</v>
      </c>
      <c r="P35" s="269">
        <v>29</v>
      </c>
      <c r="Q35" s="269">
        <v>7</v>
      </c>
      <c r="R35" s="269">
        <v>88</v>
      </c>
      <c r="S35" s="269">
        <v>7</v>
      </c>
      <c r="T35" s="269">
        <v>5</v>
      </c>
      <c r="U35" s="269">
        <v>79</v>
      </c>
      <c r="V35" s="269">
        <v>45</v>
      </c>
      <c r="W35" s="269">
        <v>3</v>
      </c>
      <c r="X35" s="269">
        <v>68</v>
      </c>
      <c r="Y35" s="269">
        <v>77</v>
      </c>
      <c r="Z35" s="269">
        <v>48</v>
      </c>
      <c r="AA35" s="269">
        <v>31</v>
      </c>
      <c r="AB35" s="269">
        <v>17</v>
      </c>
      <c r="AC35" s="269">
        <v>596</v>
      </c>
      <c r="AD35" s="269">
        <v>441</v>
      </c>
      <c r="AE35" s="269">
        <v>7</v>
      </c>
      <c r="AF35" s="269">
        <v>87</v>
      </c>
      <c r="AG35" s="269">
        <v>67</v>
      </c>
      <c r="AH35" s="269">
        <v>239</v>
      </c>
      <c r="AI35" s="269">
        <v>360</v>
      </c>
      <c r="AJ35" s="269">
        <v>192</v>
      </c>
      <c r="AK35" s="269">
        <v>86</v>
      </c>
      <c r="AL35" s="269">
        <v>208</v>
      </c>
      <c r="AM35" s="269">
        <v>228</v>
      </c>
      <c r="AN35" s="269">
        <v>0</v>
      </c>
      <c r="AO35" s="269">
        <v>366</v>
      </c>
      <c r="AP35" s="270">
        <v>3503</v>
      </c>
      <c r="AQ35" s="269">
        <v>33</v>
      </c>
      <c r="AR35" s="269">
        <v>3883</v>
      </c>
      <c r="AS35" s="269">
        <v>1</v>
      </c>
      <c r="AT35" s="269">
        <v>860</v>
      </c>
      <c r="AU35" s="269">
        <v>275</v>
      </c>
      <c r="AV35" s="269">
        <v>-1</v>
      </c>
      <c r="AW35" s="270">
        <v>5051</v>
      </c>
      <c r="AX35" s="269">
        <v>8554</v>
      </c>
      <c r="AY35" s="270">
        <v>113</v>
      </c>
      <c r="AZ35" s="270">
        <v>5164</v>
      </c>
      <c r="BA35" s="269">
        <v>8667</v>
      </c>
      <c r="BB35" s="270">
        <v>-8239</v>
      </c>
      <c r="BC35" s="269">
        <v>-3075</v>
      </c>
      <c r="BD35" s="270">
        <v>428</v>
      </c>
      <c r="BE35" s="271"/>
      <c r="BG35" s="281" t="s">
        <v>478</v>
      </c>
      <c r="BH35" s="283" t="s">
        <v>194</v>
      </c>
      <c r="BI35" s="273">
        <f t="shared" si="0"/>
        <v>8554</v>
      </c>
      <c r="BJ35" s="274">
        <f t="shared" si="1"/>
        <v>8239</v>
      </c>
      <c r="BK35" s="275">
        <f t="shared" si="2"/>
        <v>0.96317512274959083</v>
      </c>
      <c r="BL35" s="276">
        <f t="shared" si="3"/>
        <v>3.6824877250409171E-2</v>
      </c>
      <c r="BM35" s="277"/>
      <c r="BN35" s="281" t="s">
        <v>478</v>
      </c>
      <c r="BO35" s="283" t="s">
        <v>194</v>
      </c>
      <c r="BP35" s="278">
        <f t="shared" si="4"/>
        <v>113</v>
      </c>
      <c r="BQ35" s="279">
        <f t="shared" si="5"/>
        <v>8239</v>
      </c>
      <c r="BR35" s="280">
        <f t="shared" si="6"/>
        <v>-8126</v>
      </c>
      <c r="BS35" s="277"/>
    </row>
    <row r="36" spans="1:71" x14ac:dyDescent="0.2">
      <c r="A36" s="281" t="s">
        <v>479</v>
      </c>
      <c r="B36" s="282" t="s">
        <v>39</v>
      </c>
      <c r="C36" s="269">
        <v>0</v>
      </c>
      <c r="D36" s="269">
        <v>0</v>
      </c>
      <c r="E36" s="269">
        <v>0</v>
      </c>
      <c r="F36" s="269">
        <v>0</v>
      </c>
      <c r="G36" s="269">
        <v>0</v>
      </c>
      <c r="H36" s="269">
        <v>0</v>
      </c>
      <c r="I36" s="269">
        <v>0</v>
      </c>
      <c r="J36" s="269">
        <v>0</v>
      </c>
      <c r="K36" s="269">
        <v>0</v>
      </c>
      <c r="L36" s="269">
        <v>0</v>
      </c>
      <c r="M36" s="269">
        <v>0</v>
      </c>
      <c r="N36" s="269">
        <v>0</v>
      </c>
      <c r="O36" s="269">
        <v>0</v>
      </c>
      <c r="P36" s="269">
        <v>0</v>
      </c>
      <c r="Q36" s="269">
        <v>0</v>
      </c>
      <c r="R36" s="269">
        <v>0</v>
      </c>
      <c r="S36" s="269">
        <v>0</v>
      </c>
      <c r="T36" s="269">
        <v>0</v>
      </c>
      <c r="U36" s="269">
        <v>0</v>
      </c>
      <c r="V36" s="269">
        <v>0</v>
      </c>
      <c r="W36" s="269">
        <v>0</v>
      </c>
      <c r="X36" s="269">
        <v>0</v>
      </c>
      <c r="Y36" s="269">
        <v>0</v>
      </c>
      <c r="Z36" s="269">
        <v>0</v>
      </c>
      <c r="AA36" s="269">
        <v>0</v>
      </c>
      <c r="AB36" s="269">
        <v>0</v>
      </c>
      <c r="AC36" s="269">
        <v>0</v>
      </c>
      <c r="AD36" s="269">
        <v>0</v>
      </c>
      <c r="AE36" s="269">
        <v>0</v>
      </c>
      <c r="AF36" s="269">
        <v>0</v>
      </c>
      <c r="AG36" s="269">
        <v>0</v>
      </c>
      <c r="AH36" s="269">
        <v>0</v>
      </c>
      <c r="AI36" s="269">
        <v>0</v>
      </c>
      <c r="AJ36" s="269">
        <v>0</v>
      </c>
      <c r="AK36" s="269">
        <v>0</v>
      </c>
      <c r="AL36" s="269">
        <v>0</v>
      </c>
      <c r="AM36" s="269">
        <v>0</v>
      </c>
      <c r="AN36" s="269">
        <v>0</v>
      </c>
      <c r="AO36" s="269">
        <v>1195</v>
      </c>
      <c r="AP36" s="270">
        <v>1195</v>
      </c>
      <c r="AQ36" s="269">
        <v>0</v>
      </c>
      <c r="AR36" s="269">
        <v>347</v>
      </c>
      <c r="AS36" s="269">
        <v>6215</v>
      </c>
      <c r="AT36" s="269">
        <v>0</v>
      </c>
      <c r="AU36" s="269">
        <v>0</v>
      </c>
      <c r="AV36" s="269">
        <v>0</v>
      </c>
      <c r="AW36" s="270">
        <v>6562</v>
      </c>
      <c r="AX36" s="269">
        <v>7757</v>
      </c>
      <c r="AY36" s="270">
        <v>0</v>
      </c>
      <c r="AZ36" s="270">
        <v>6562</v>
      </c>
      <c r="BA36" s="269">
        <v>7757</v>
      </c>
      <c r="BB36" s="270">
        <v>0</v>
      </c>
      <c r="BC36" s="269">
        <v>6562</v>
      </c>
      <c r="BD36" s="270">
        <v>7757</v>
      </c>
      <c r="BE36" s="271"/>
      <c r="BG36" s="281" t="s">
        <v>479</v>
      </c>
      <c r="BH36" s="283" t="s">
        <v>39</v>
      </c>
      <c r="BI36" s="273">
        <f t="shared" si="0"/>
        <v>7757</v>
      </c>
      <c r="BJ36" s="274">
        <f t="shared" si="1"/>
        <v>0</v>
      </c>
      <c r="BK36" s="275">
        <f t="shared" si="2"/>
        <v>0</v>
      </c>
      <c r="BL36" s="276">
        <f t="shared" si="3"/>
        <v>1</v>
      </c>
      <c r="BM36" s="277"/>
      <c r="BN36" s="281" t="s">
        <v>479</v>
      </c>
      <c r="BO36" s="283" t="s">
        <v>39</v>
      </c>
      <c r="BP36" s="278">
        <f t="shared" si="4"/>
        <v>0</v>
      </c>
      <c r="BQ36" s="279">
        <f t="shared" si="5"/>
        <v>0</v>
      </c>
      <c r="BR36" s="280">
        <f t="shared" si="6"/>
        <v>0</v>
      </c>
      <c r="BS36" s="277"/>
    </row>
    <row r="37" spans="1:71" x14ac:dyDescent="0.2">
      <c r="A37" s="281" t="s">
        <v>480</v>
      </c>
      <c r="B37" s="282" t="s">
        <v>40</v>
      </c>
      <c r="C37" s="269">
        <v>0</v>
      </c>
      <c r="D37" s="269">
        <v>0</v>
      </c>
      <c r="E37" s="269">
        <v>0</v>
      </c>
      <c r="F37" s="269">
        <v>0</v>
      </c>
      <c r="G37" s="269">
        <v>0</v>
      </c>
      <c r="H37" s="269">
        <v>0</v>
      </c>
      <c r="I37" s="269">
        <v>0</v>
      </c>
      <c r="J37" s="269">
        <v>0</v>
      </c>
      <c r="K37" s="269">
        <v>0</v>
      </c>
      <c r="L37" s="269">
        <v>0</v>
      </c>
      <c r="M37" s="269">
        <v>1</v>
      </c>
      <c r="N37" s="269">
        <v>0</v>
      </c>
      <c r="O37" s="269">
        <v>0</v>
      </c>
      <c r="P37" s="269">
        <v>1</v>
      </c>
      <c r="Q37" s="269">
        <v>0</v>
      </c>
      <c r="R37" s="269">
        <v>1</v>
      </c>
      <c r="S37" s="269">
        <v>0</v>
      </c>
      <c r="T37" s="269">
        <v>1</v>
      </c>
      <c r="U37" s="269">
        <v>5</v>
      </c>
      <c r="V37" s="269">
        <v>3</v>
      </c>
      <c r="W37" s="269">
        <v>0</v>
      </c>
      <c r="X37" s="269">
        <v>1</v>
      </c>
      <c r="Y37" s="269">
        <v>1</v>
      </c>
      <c r="Z37" s="269">
        <v>2</v>
      </c>
      <c r="AA37" s="269">
        <v>0</v>
      </c>
      <c r="AB37" s="269">
        <v>0</v>
      </c>
      <c r="AC37" s="269">
        <v>0</v>
      </c>
      <c r="AD37" s="269">
        <v>1</v>
      </c>
      <c r="AE37" s="269">
        <v>0</v>
      </c>
      <c r="AF37" s="269">
        <v>1</v>
      </c>
      <c r="AG37" s="269">
        <v>2</v>
      </c>
      <c r="AH37" s="269">
        <v>1</v>
      </c>
      <c r="AI37" s="269">
        <v>0</v>
      </c>
      <c r="AJ37" s="269">
        <v>2</v>
      </c>
      <c r="AK37" s="269">
        <v>0</v>
      </c>
      <c r="AL37" s="269">
        <v>1</v>
      </c>
      <c r="AM37" s="269">
        <v>1</v>
      </c>
      <c r="AN37" s="269">
        <v>0</v>
      </c>
      <c r="AO37" s="269">
        <v>1</v>
      </c>
      <c r="AP37" s="270">
        <v>26</v>
      </c>
      <c r="AQ37" s="269">
        <v>0</v>
      </c>
      <c r="AR37" s="269">
        <v>2746</v>
      </c>
      <c r="AS37" s="269">
        <v>2908</v>
      </c>
      <c r="AT37" s="269">
        <v>2352</v>
      </c>
      <c r="AU37" s="269">
        <v>811</v>
      </c>
      <c r="AV37" s="269">
        <v>0</v>
      </c>
      <c r="AW37" s="270">
        <v>8817</v>
      </c>
      <c r="AX37" s="269">
        <v>8843</v>
      </c>
      <c r="AY37" s="270">
        <v>3260</v>
      </c>
      <c r="AZ37" s="270">
        <v>12077</v>
      </c>
      <c r="BA37" s="269">
        <v>12103</v>
      </c>
      <c r="BB37" s="270">
        <v>0</v>
      </c>
      <c r="BC37" s="269">
        <v>12077</v>
      </c>
      <c r="BD37" s="270">
        <v>12103</v>
      </c>
      <c r="BE37" s="271"/>
      <c r="BG37" s="281" t="s">
        <v>480</v>
      </c>
      <c r="BH37" s="283" t="s">
        <v>40</v>
      </c>
      <c r="BI37" s="273">
        <f t="shared" si="0"/>
        <v>8843</v>
      </c>
      <c r="BJ37" s="274">
        <f t="shared" si="1"/>
        <v>0</v>
      </c>
      <c r="BK37" s="275">
        <f t="shared" si="2"/>
        <v>0</v>
      </c>
      <c r="BL37" s="276">
        <f t="shared" si="3"/>
        <v>1</v>
      </c>
      <c r="BM37" s="277"/>
      <c r="BN37" s="281" t="s">
        <v>480</v>
      </c>
      <c r="BO37" s="283" t="s">
        <v>40</v>
      </c>
      <c r="BP37" s="278">
        <f t="shared" si="4"/>
        <v>3260</v>
      </c>
      <c r="BQ37" s="279">
        <f t="shared" si="5"/>
        <v>0</v>
      </c>
      <c r="BR37" s="280">
        <f t="shared" si="6"/>
        <v>3260</v>
      </c>
      <c r="BS37" s="277"/>
    </row>
    <row r="38" spans="1:71" x14ac:dyDescent="0.2">
      <c r="A38" s="281" t="s">
        <v>481</v>
      </c>
      <c r="B38" s="282" t="s">
        <v>482</v>
      </c>
      <c r="C38" s="269">
        <v>1</v>
      </c>
      <c r="D38" s="269">
        <v>0</v>
      </c>
      <c r="E38" s="269">
        <v>0</v>
      </c>
      <c r="F38" s="269">
        <v>0</v>
      </c>
      <c r="G38" s="269">
        <v>0</v>
      </c>
      <c r="H38" s="269">
        <v>0</v>
      </c>
      <c r="I38" s="269">
        <v>0</v>
      </c>
      <c r="J38" s="269">
        <v>0</v>
      </c>
      <c r="K38" s="269">
        <v>0</v>
      </c>
      <c r="L38" s="269">
        <v>0</v>
      </c>
      <c r="M38" s="269">
        <v>0</v>
      </c>
      <c r="N38" s="269">
        <v>0</v>
      </c>
      <c r="O38" s="269">
        <v>0</v>
      </c>
      <c r="P38" s="269">
        <v>0</v>
      </c>
      <c r="Q38" s="269">
        <v>0</v>
      </c>
      <c r="R38" s="269">
        <v>0</v>
      </c>
      <c r="S38" s="269">
        <v>0</v>
      </c>
      <c r="T38" s="269">
        <v>0</v>
      </c>
      <c r="U38" s="269">
        <v>0</v>
      </c>
      <c r="V38" s="269">
        <v>0</v>
      </c>
      <c r="W38" s="269">
        <v>0</v>
      </c>
      <c r="X38" s="269">
        <v>0</v>
      </c>
      <c r="Y38" s="269">
        <v>0</v>
      </c>
      <c r="Z38" s="269">
        <v>0</v>
      </c>
      <c r="AA38" s="269">
        <v>0</v>
      </c>
      <c r="AB38" s="269">
        <v>0</v>
      </c>
      <c r="AC38" s="269">
        <v>0</v>
      </c>
      <c r="AD38" s="269">
        <v>1</v>
      </c>
      <c r="AE38" s="269">
        <v>0</v>
      </c>
      <c r="AF38" s="269">
        <v>16</v>
      </c>
      <c r="AG38" s="269">
        <v>0</v>
      </c>
      <c r="AH38" s="269">
        <v>0</v>
      </c>
      <c r="AI38" s="269">
        <v>0</v>
      </c>
      <c r="AJ38" s="269">
        <v>351</v>
      </c>
      <c r="AK38" s="269">
        <v>0</v>
      </c>
      <c r="AL38" s="269">
        <v>0</v>
      </c>
      <c r="AM38" s="269">
        <v>0</v>
      </c>
      <c r="AN38" s="269">
        <v>0</v>
      </c>
      <c r="AO38" s="269">
        <v>12</v>
      </c>
      <c r="AP38" s="270">
        <v>381</v>
      </c>
      <c r="AQ38" s="269">
        <v>102</v>
      </c>
      <c r="AR38" s="269">
        <v>4702</v>
      </c>
      <c r="AS38" s="269">
        <v>8659</v>
      </c>
      <c r="AT38" s="269">
        <v>0</v>
      </c>
      <c r="AU38" s="269">
        <v>0</v>
      </c>
      <c r="AV38" s="269">
        <v>0</v>
      </c>
      <c r="AW38" s="270">
        <v>13463</v>
      </c>
      <c r="AX38" s="269">
        <v>13844</v>
      </c>
      <c r="AY38" s="270">
        <v>5806</v>
      </c>
      <c r="AZ38" s="270">
        <v>19269</v>
      </c>
      <c r="BA38" s="269">
        <v>19650</v>
      </c>
      <c r="BB38" s="270">
        <v>-2702</v>
      </c>
      <c r="BC38" s="269">
        <v>16567</v>
      </c>
      <c r="BD38" s="270">
        <v>16948</v>
      </c>
      <c r="BE38" s="271"/>
      <c r="BG38" s="281" t="s">
        <v>481</v>
      </c>
      <c r="BH38" s="283" t="s">
        <v>482</v>
      </c>
      <c r="BI38" s="273">
        <f t="shared" si="0"/>
        <v>13844</v>
      </c>
      <c r="BJ38" s="274">
        <f t="shared" si="1"/>
        <v>2702</v>
      </c>
      <c r="BK38" s="275">
        <f t="shared" si="2"/>
        <v>0.19517480496966194</v>
      </c>
      <c r="BL38" s="276">
        <f t="shared" si="3"/>
        <v>0.804825195030338</v>
      </c>
      <c r="BM38" s="277"/>
      <c r="BN38" s="281" t="s">
        <v>481</v>
      </c>
      <c r="BO38" s="283" t="s">
        <v>482</v>
      </c>
      <c r="BP38" s="278">
        <f t="shared" si="4"/>
        <v>5806</v>
      </c>
      <c r="BQ38" s="279">
        <f t="shared" si="5"/>
        <v>2702</v>
      </c>
      <c r="BR38" s="280">
        <f t="shared" si="6"/>
        <v>3104</v>
      </c>
      <c r="BS38" s="277"/>
    </row>
    <row r="39" spans="1:71" x14ac:dyDescent="0.2">
      <c r="A39" s="281" t="s">
        <v>483</v>
      </c>
      <c r="B39" s="282" t="s">
        <v>484</v>
      </c>
      <c r="C39" s="269">
        <v>0</v>
      </c>
      <c r="D39" s="269">
        <v>0</v>
      </c>
      <c r="E39" s="269">
        <v>0</v>
      </c>
      <c r="F39" s="269">
        <v>0</v>
      </c>
      <c r="G39" s="269">
        <v>3</v>
      </c>
      <c r="H39" s="269">
        <v>5</v>
      </c>
      <c r="I39" s="269">
        <v>1</v>
      </c>
      <c r="J39" s="269">
        <v>1</v>
      </c>
      <c r="K39" s="269">
        <v>0</v>
      </c>
      <c r="L39" s="269">
        <v>1</v>
      </c>
      <c r="M39" s="269">
        <v>1</v>
      </c>
      <c r="N39" s="269">
        <v>1</v>
      </c>
      <c r="O39" s="269">
        <v>0</v>
      </c>
      <c r="P39" s="269">
        <v>4</v>
      </c>
      <c r="Q39" s="269">
        <v>2</v>
      </c>
      <c r="R39" s="269">
        <v>15</v>
      </c>
      <c r="S39" s="269">
        <v>1</v>
      </c>
      <c r="T39" s="269">
        <v>0</v>
      </c>
      <c r="U39" s="269">
        <v>3</v>
      </c>
      <c r="V39" s="269">
        <v>2</v>
      </c>
      <c r="W39" s="269">
        <v>0</v>
      </c>
      <c r="X39" s="269">
        <v>10</v>
      </c>
      <c r="Y39" s="269">
        <v>6</v>
      </c>
      <c r="Z39" s="269">
        <v>25</v>
      </c>
      <c r="AA39" s="269">
        <v>8</v>
      </c>
      <c r="AB39" s="269">
        <v>3</v>
      </c>
      <c r="AC39" s="269">
        <v>5</v>
      </c>
      <c r="AD39" s="269">
        <v>19</v>
      </c>
      <c r="AE39" s="269">
        <v>0</v>
      </c>
      <c r="AF39" s="269">
        <v>13</v>
      </c>
      <c r="AG39" s="269">
        <v>0</v>
      </c>
      <c r="AH39" s="269">
        <v>0</v>
      </c>
      <c r="AI39" s="269">
        <v>24</v>
      </c>
      <c r="AJ39" s="269">
        <v>18</v>
      </c>
      <c r="AK39" s="269">
        <v>0</v>
      </c>
      <c r="AL39" s="269">
        <v>12</v>
      </c>
      <c r="AM39" s="269">
        <v>33</v>
      </c>
      <c r="AN39" s="269">
        <v>0</v>
      </c>
      <c r="AO39" s="269">
        <v>23</v>
      </c>
      <c r="AP39" s="270">
        <v>239</v>
      </c>
      <c r="AQ39" s="269">
        <v>0</v>
      </c>
      <c r="AR39" s="269">
        <v>1195</v>
      </c>
      <c r="AS39" s="269">
        <v>0</v>
      </c>
      <c r="AT39" s="269">
        <v>0</v>
      </c>
      <c r="AU39" s="269">
        <v>0</v>
      </c>
      <c r="AV39" s="269">
        <v>0</v>
      </c>
      <c r="AW39" s="270">
        <v>1195</v>
      </c>
      <c r="AX39" s="269">
        <v>1434</v>
      </c>
      <c r="AY39" s="270">
        <v>9</v>
      </c>
      <c r="AZ39" s="270">
        <v>1204</v>
      </c>
      <c r="BA39" s="269">
        <v>1443</v>
      </c>
      <c r="BB39" s="270">
        <v>-275</v>
      </c>
      <c r="BC39" s="269">
        <v>929</v>
      </c>
      <c r="BD39" s="270">
        <v>1168</v>
      </c>
      <c r="BE39" s="271"/>
      <c r="BG39" s="281" t="s">
        <v>483</v>
      </c>
      <c r="BH39" s="283" t="s">
        <v>484</v>
      </c>
      <c r="BI39" s="273">
        <f t="shared" si="0"/>
        <v>1434</v>
      </c>
      <c r="BJ39" s="274">
        <f t="shared" si="1"/>
        <v>275</v>
      </c>
      <c r="BK39" s="275">
        <f t="shared" si="2"/>
        <v>0.19177126917712692</v>
      </c>
      <c r="BL39" s="276">
        <f t="shared" si="3"/>
        <v>0.80822873082287305</v>
      </c>
      <c r="BM39" s="277"/>
      <c r="BN39" s="281" t="s">
        <v>483</v>
      </c>
      <c r="BO39" s="283" t="s">
        <v>484</v>
      </c>
      <c r="BP39" s="278">
        <f t="shared" si="4"/>
        <v>9</v>
      </c>
      <c r="BQ39" s="279">
        <f t="shared" si="5"/>
        <v>275</v>
      </c>
      <c r="BR39" s="280">
        <f t="shared" si="6"/>
        <v>-266</v>
      </c>
      <c r="BS39" s="277"/>
    </row>
    <row r="40" spans="1:71" x14ac:dyDescent="0.2">
      <c r="A40" s="281" t="s">
        <v>485</v>
      </c>
      <c r="B40" s="282" t="s">
        <v>41</v>
      </c>
      <c r="C40" s="269">
        <v>39</v>
      </c>
      <c r="D40" s="269">
        <v>3</v>
      </c>
      <c r="E40" s="269">
        <v>0</v>
      </c>
      <c r="F40" s="269">
        <v>10</v>
      </c>
      <c r="G40" s="269">
        <v>138</v>
      </c>
      <c r="H40" s="269">
        <v>290</v>
      </c>
      <c r="I40" s="269">
        <v>47</v>
      </c>
      <c r="J40" s="269">
        <v>22</v>
      </c>
      <c r="K40" s="269">
        <v>2</v>
      </c>
      <c r="L40" s="269">
        <v>128</v>
      </c>
      <c r="M40" s="269">
        <v>214</v>
      </c>
      <c r="N40" s="269">
        <v>13</v>
      </c>
      <c r="O40" s="269">
        <v>3</v>
      </c>
      <c r="P40" s="269">
        <v>123</v>
      </c>
      <c r="Q40" s="269">
        <v>37</v>
      </c>
      <c r="R40" s="269">
        <v>278</v>
      </c>
      <c r="S40" s="269">
        <v>29</v>
      </c>
      <c r="T40" s="269">
        <v>29</v>
      </c>
      <c r="U40" s="269">
        <v>239</v>
      </c>
      <c r="V40" s="269">
        <v>78</v>
      </c>
      <c r="W40" s="269">
        <v>32</v>
      </c>
      <c r="X40" s="269">
        <v>437</v>
      </c>
      <c r="Y40" s="269">
        <v>862</v>
      </c>
      <c r="Z40" s="269">
        <v>276</v>
      </c>
      <c r="AA40" s="269">
        <v>105</v>
      </c>
      <c r="AB40" s="269">
        <v>122</v>
      </c>
      <c r="AC40" s="269">
        <v>1331</v>
      </c>
      <c r="AD40" s="269">
        <v>873</v>
      </c>
      <c r="AE40" s="269">
        <v>93</v>
      </c>
      <c r="AF40" s="269">
        <v>517</v>
      </c>
      <c r="AG40" s="269">
        <v>93</v>
      </c>
      <c r="AH40" s="269">
        <v>715</v>
      </c>
      <c r="AI40" s="269">
        <v>866</v>
      </c>
      <c r="AJ40" s="269">
        <v>781</v>
      </c>
      <c r="AK40" s="269">
        <v>93</v>
      </c>
      <c r="AL40" s="269">
        <v>907</v>
      </c>
      <c r="AM40" s="269">
        <v>375</v>
      </c>
      <c r="AN40" s="269">
        <v>0</v>
      </c>
      <c r="AO40" s="269">
        <v>194</v>
      </c>
      <c r="AP40" s="270">
        <v>10394</v>
      </c>
      <c r="AQ40" s="269">
        <v>108</v>
      </c>
      <c r="AR40" s="269">
        <v>3256</v>
      </c>
      <c r="AS40" s="269">
        <v>0</v>
      </c>
      <c r="AT40" s="269">
        <v>143</v>
      </c>
      <c r="AU40" s="269">
        <v>77</v>
      </c>
      <c r="AV40" s="269">
        <v>0</v>
      </c>
      <c r="AW40" s="270">
        <v>3584</v>
      </c>
      <c r="AX40" s="269">
        <v>13978</v>
      </c>
      <c r="AY40" s="270">
        <v>530</v>
      </c>
      <c r="AZ40" s="270">
        <v>4114</v>
      </c>
      <c r="BA40" s="269">
        <v>14508</v>
      </c>
      <c r="BB40" s="270">
        <v>-8014</v>
      </c>
      <c r="BC40" s="269">
        <v>-3900</v>
      </c>
      <c r="BD40" s="270">
        <v>6494</v>
      </c>
      <c r="BE40" s="271"/>
      <c r="BG40" s="281" t="s">
        <v>485</v>
      </c>
      <c r="BH40" s="283" t="s">
        <v>41</v>
      </c>
      <c r="BI40" s="273">
        <f t="shared" si="0"/>
        <v>13978</v>
      </c>
      <c r="BJ40" s="274">
        <f t="shared" si="1"/>
        <v>8014</v>
      </c>
      <c r="BK40" s="275">
        <f t="shared" si="2"/>
        <v>0.57332951781370722</v>
      </c>
      <c r="BL40" s="276">
        <f t="shared" si="3"/>
        <v>0.42667048218629278</v>
      </c>
      <c r="BM40" s="277"/>
      <c r="BN40" s="281" t="s">
        <v>485</v>
      </c>
      <c r="BO40" s="283" t="s">
        <v>41</v>
      </c>
      <c r="BP40" s="278">
        <f t="shared" si="4"/>
        <v>530</v>
      </c>
      <c r="BQ40" s="279">
        <f t="shared" si="5"/>
        <v>8014</v>
      </c>
      <c r="BR40" s="280">
        <f t="shared" si="6"/>
        <v>-7484</v>
      </c>
      <c r="BS40" s="277"/>
    </row>
    <row r="41" spans="1:71" x14ac:dyDescent="0.2">
      <c r="A41" s="286">
        <v>37</v>
      </c>
      <c r="B41" s="282" t="s">
        <v>42</v>
      </c>
      <c r="C41" s="269">
        <v>0</v>
      </c>
      <c r="D41" s="269">
        <v>0</v>
      </c>
      <c r="E41" s="269">
        <v>0</v>
      </c>
      <c r="F41" s="269">
        <v>0</v>
      </c>
      <c r="G41" s="269">
        <v>1</v>
      </c>
      <c r="H41" s="269">
        <v>2</v>
      </c>
      <c r="I41" s="269">
        <v>0</v>
      </c>
      <c r="J41" s="269">
        <v>0</v>
      </c>
      <c r="K41" s="269">
        <v>0</v>
      </c>
      <c r="L41" s="269">
        <v>0</v>
      </c>
      <c r="M41" s="269">
        <v>0</v>
      </c>
      <c r="N41" s="269">
        <v>0</v>
      </c>
      <c r="O41" s="269">
        <v>0</v>
      </c>
      <c r="P41" s="269">
        <v>0</v>
      </c>
      <c r="Q41" s="269">
        <v>0</v>
      </c>
      <c r="R41" s="269">
        <v>1</v>
      </c>
      <c r="S41" s="269">
        <v>0</v>
      </c>
      <c r="T41" s="269">
        <v>0</v>
      </c>
      <c r="U41" s="269">
        <v>1</v>
      </c>
      <c r="V41" s="269">
        <v>0</v>
      </c>
      <c r="W41" s="269">
        <v>0</v>
      </c>
      <c r="X41" s="269">
        <v>11</v>
      </c>
      <c r="Y41" s="269">
        <v>2</v>
      </c>
      <c r="Z41" s="269">
        <v>0</v>
      </c>
      <c r="AA41" s="269">
        <v>0</v>
      </c>
      <c r="AB41" s="269">
        <v>0</v>
      </c>
      <c r="AC41" s="269">
        <v>13</v>
      </c>
      <c r="AD41" s="269">
        <v>1</v>
      </c>
      <c r="AE41" s="269">
        <v>4</v>
      </c>
      <c r="AF41" s="269">
        <v>2</v>
      </c>
      <c r="AG41" s="269">
        <v>2</v>
      </c>
      <c r="AH41" s="269">
        <v>4</v>
      </c>
      <c r="AI41" s="269">
        <v>40</v>
      </c>
      <c r="AJ41" s="269">
        <v>217</v>
      </c>
      <c r="AK41" s="269">
        <v>3</v>
      </c>
      <c r="AL41" s="269">
        <v>5</v>
      </c>
      <c r="AM41" s="269">
        <v>179</v>
      </c>
      <c r="AN41" s="269">
        <v>0</v>
      </c>
      <c r="AO41" s="269">
        <v>8</v>
      </c>
      <c r="AP41" s="270">
        <v>496</v>
      </c>
      <c r="AQ41" s="269">
        <v>1913</v>
      </c>
      <c r="AR41" s="269">
        <v>10153</v>
      </c>
      <c r="AS41" s="269">
        <v>0</v>
      </c>
      <c r="AT41" s="269">
        <v>0</v>
      </c>
      <c r="AU41" s="269">
        <v>0</v>
      </c>
      <c r="AV41" s="269">
        <v>0</v>
      </c>
      <c r="AW41" s="270">
        <v>12066</v>
      </c>
      <c r="AX41" s="269">
        <v>12562</v>
      </c>
      <c r="AY41" s="270">
        <v>4900</v>
      </c>
      <c r="AZ41" s="270">
        <v>16966</v>
      </c>
      <c r="BA41" s="269">
        <v>17462</v>
      </c>
      <c r="BB41" s="270">
        <v>-6705</v>
      </c>
      <c r="BC41" s="269">
        <v>10261</v>
      </c>
      <c r="BD41" s="270">
        <v>10757</v>
      </c>
      <c r="BE41" s="271"/>
      <c r="BG41" s="286">
        <v>37</v>
      </c>
      <c r="BH41" s="283" t="s">
        <v>42</v>
      </c>
      <c r="BI41" s="273">
        <f t="shared" si="0"/>
        <v>12562</v>
      </c>
      <c r="BJ41" s="274">
        <f t="shared" si="1"/>
        <v>6705</v>
      </c>
      <c r="BK41" s="275">
        <f t="shared" si="2"/>
        <v>0.53375258716764851</v>
      </c>
      <c r="BL41" s="276">
        <f t="shared" si="3"/>
        <v>0.46624741283235149</v>
      </c>
      <c r="BM41" s="277"/>
      <c r="BN41" s="286">
        <v>37</v>
      </c>
      <c r="BO41" s="283" t="s">
        <v>42</v>
      </c>
      <c r="BP41" s="278">
        <f t="shared" si="4"/>
        <v>4900</v>
      </c>
      <c r="BQ41" s="279">
        <f t="shared" si="5"/>
        <v>6705</v>
      </c>
      <c r="BR41" s="280">
        <f t="shared" si="6"/>
        <v>-1805</v>
      </c>
      <c r="BS41" s="277"/>
    </row>
    <row r="42" spans="1:71" x14ac:dyDescent="0.2">
      <c r="A42" s="287">
        <v>38</v>
      </c>
      <c r="B42" s="268" t="s">
        <v>283</v>
      </c>
      <c r="C42" s="269">
        <v>4</v>
      </c>
      <c r="D42" s="269">
        <v>0</v>
      </c>
      <c r="E42" s="269">
        <v>0</v>
      </c>
      <c r="F42" s="269">
        <v>0</v>
      </c>
      <c r="G42" s="269">
        <v>11</v>
      </c>
      <c r="H42" s="269">
        <v>22</v>
      </c>
      <c r="I42" s="269">
        <v>4</v>
      </c>
      <c r="J42" s="269">
        <v>0</v>
      </c>
      <c r="K42" s="269">
        <v>0</v>
      </c>
      <c r="L42" s="269">
        <v>0</v>
      </c>
      <c r="M42" s="269">
        <v>11</v>
      </c>
      <c r="N42" s="269">
        <v>0</v>
      </c>
      <c r="O42" s="269">
        <v>0</v>
      </c>
      <c r="P42" s="269">
        <v>4</v>
      </c>
      <c r="Q42" s="269">
        <v>2</v>
      </c>
      <c r="R42" s="269">
        <v>18</v>
      </c>
      <c r="S42" s="269">
        <v>2</v>
      </c>
      <c r="T42" s="269">
        <v>2</v>
      </c>
      <c r="U42" s="269">
        <v>16</v>
      </c>
      <c r="V42" s="269">
        <v>4</v>
      </c>
      <c r="W42" s="269">
        <v>2</v>
      </c>
      <c r="X42" s="269">
        <v>42</v>
      </c>
      <c r="Y42" s="269">
        <v>18</v>
      </c>
      <c r="Z42" s="269">
        <v>2</v>
      </c>
      <c r="AA42" s="269">
        <v>2</v>
      </c>
      <c r="AB42" s="269">
        <v>13</v>
      </c>
      <c r="AC42" s="269">
        <v>80</v>
      </c>
      <c r="AD42" s="269">
        <v>66</v>
      </c>
      <c r="AE42" s="269">
        <v>2</v>
      </c>
      <c r="AF42" s="269">
        <v>33</v>
      </c>
      <c r="AG42" s="269">
        <v>0</v>
      </c>
      <c r="AH42" s="269">
        <v>53</v>
      </c>
      <c r="AI42" s="269">
        <v>114</v>
      </c>
      <c r="AJ42" s="269">
        <v>66</v>
      </c>
      <c r="AK42" s="269">
        <v>13</v>
      </c>
      <c r="AL42" s="269">
        <v>27</v>
      </c>
      <c r="AM42" s="269">
        <v>47</v>
      </c>
      <c r="AN42" s="269">
        <v>0</v>
      </c>
      <c r="AO42" s="269">
        <v>2</v>
      </c>
      <c r="AP42" s="270">
        <v>682</v>
      </c>
      <c r="AQ42" s="269">
        <v>0</v>
      </c>
      <c r="AR42" s="269">
        <v>0</v>
      </c>
      <c r="AS42" s="269">
        <v>0</v>
      </c>
      <c r="AT42" s="269">
        <v>0</v>
      </c>
      <c r="AU42" s="269">
        <v>0</v>
      </c>
      <c r="AV42" s="269">
        <v>0</v>
      </c>
      <c r="AW42" s="270">
        <v>0</v>
      </c>
      <c r="AX42" s="269">
        <v>682</v>
      </c>
      <c r="AY42" s="270">
        <v>0</v>
      </c>
      <c r="AZ42" s="270">
        <v>0</v>
      </c>
      <c r="BA42" s="269">
        <v>682</v>
      </c>
      <c r="BB42" s="270">
        <v>0</v>
      </c>
      <c r="BC42" s="269">
        <v>0</v>
      </c>
      <c r="BD42" s="270">
        <v>682</v>
      </c>
      <c r="BE42" s="271"/>
      <c r="BG42" s="287">
        <v>38</v>
      </c>
      <c r="BH42" s="272" t="s">
        <v>283</v>
      </c>
      <c r="BI42" s="273">
        <f t="shared" si="0"/>
        <v>682</v>
      </c>
      <c r="BJ42" s="274">
        <f t="shared" si="1"/>
        <v>0</v>
      </c>
      <c r="BK42" s="275">
        <f t="shared" si="2"/>
        <v>0</v>
      </c>
      <c r="BL42" s="276">
        <f t="shared" si="3"/>
        <v>1</v>
      </c>
      <c r="BM42" s="277"/>
      <c r="BN42" s="287">
        <v>38</v>
      </c>
      <c r="BO42" s="272" t="s">
        <v>283</v>
      </c>
      <c r="BP42" s="278">
        <f t="shared" si="4"/>
        <v>0</v>
      </c>
      <c r="BQ42" s="279">
        <f t="shared" si="5"/>
        <v>0</v>
      </c>
      <c r="BR42" s="280">
        <f t="shared" si="6"/>
        <v>0</v>
      </c>
      <c r="BS42" s="277"/>
    </row>
    <row r="43" spans="1:71" x14ac:dyDescent="0.2">
      <c r="A43" s="287">
        <v>39</v>
      </c>
      <c r="B43" s="268" t="s">
        <v>284</v>
      </c>
      <c r="C43" s="269">
        <v>8</v>
      </c>
      <c r="D43" s="269">
        <v>2</v>
      </c>
      <c r="E43" s="269">
        <v>0</v>
      </c>
      <c r="F43" s="269">
        <v>3</v>
      </c>
      <c r="G43" s="269">
        <v>34</v>
      </c>
      <c r="H43" s="269">
        <v>35</v>
      </c>
      <c r="I43" s="269">
        <v>9</v>
      </c>
      <c r="J43" s="269">
        <v>1</v>
      </c>
      <c r="K43" s="269">
        <v>0</v>
      </c>
      <c r="L43" s="269">
        <v>6</v>
      </c>
      <c r="M43" s="269">
        <v>37</v>
      </c>
      <c r="N43" s="269">
        <v>5</v>
      </c>
      <c r="O43" s="269">
        <v>1</v>
      </c>
      <c r="P43" s="269">
        <v>20</v>
      </c>
      <c r="Q43" s="269">
        <v>9</v>
      </c>
      <c r="R43" s="269">
        <v>62</v>
      </c>
      <c r="S43" s="269">
        <v>3</v>
      </c>
      <c r="T43" s="269">
        <v>1</v>
      </c>
      <c r="U43" s="269">
        <v>22</v>
      </c>
      <c r="V43" s="269">
        <v>5</v>
      </c>
      <c r="W43" s="269">
        <v>3</v>
      </c>
      <c r="X43" s="269">
        <v>46</v>
      </c>
      <c r="Y43" s="269">
        <v>140</v>
      </c>
      <c r="Z43" s="269">
        <v>15</v>
      </c>
      <c r="AA43" s="269">
        <v>8</v>
      </c>
      <c r="AB43" s="269">
        <v>50</v>
      </c>
      <c r="AC43" s="269">
        <v>143</v>
      </c>
      <c r="AD43" s="269">
        <v>65</v>
      </c>
      <c r="AE43" s="269">
        <v>7</v>
      </c>
      <c r="AF43" s="269">
        <v>101</v>
      </c>
      <c r="AG43" s="269">
        <v>0</v>
      </c>
      <c r="AH43" s="269">
        <v>29</v>
      </c>
      <c r="AI43" s="269">
        <v>175</v>
      </c>
      <c r="AJ43" s="269">
        <v>75</v>
      </c>
      <c r="AK43" s="269">
        <v>11</v>
      </c>
      <c r="AL43" s="269">
        <v>30</v>
      </c>
      <c r="AM43" s="269">
        <v>47</v>
      </c>
      <c r="AN43" s="269">
        <v>1</v>
      </c>
      <c r="AO43" s="269">
        <v>2</v>
      </c>
      <c r="AP43" s="270">
        <v>1211</v>
      </c>
      <c r="AQ43" s="269">
        <v>2</v>
      </c>
      <c r="AR43" s="269">
        <v>5077</v>
      </c>
      <c r="AS43" s="269">
        <v>0</v>
      </c>
      <c r="AT43" s="269">
        <v>0</v>
      </c>
      <c r="AU43" s="269">
        <v>0</v>
      </c>
      <c r="AV43" s="269">
        <v>0</v>
      </c>
      <c r="AW43" s="270">
        <v>5079</v>
      </c>
      <c r="AX43" s="269">
        <v>6290</v>
      </c>
      <c r="AY43" s="270">
        <v>14</v>
      </c>
      <c r="AZ43" s="270">
        <v>5093</v>
      </c>
      <c r="BA43" s="269">
        <v>6304</v>
      </c>
      <c r="BB43" s="270">
        <v>0</v>
      </c>
      <c r="BC43" s="269">
        <v>5093</v>
      </c>
      <c r="BD43" s="270">
        <v>6304</v>
      </c>
      <c r="BE43" s="271"/>
      <c r="BG43" s="287">
        <v>39</v>
      </c>
      <c r="BH43" s="272" t="s">
        <v>284</v>
      </c>
      <c r="BI43" s="273">
        <f t="shared" si="0"/>
        <v>6290</v>
      </c>
      <c r="BJ43" s="274">
        <f t="shared" si="1"/>
        <v>0</v>
      </c>
      <c r="BK43" s="275">
        <f t="shared" si="2"/>
        <v>0</v>
      </c>
      <c r="BL43" s="276">
        <f t="shared" si="3"/>
        <v>1</v>
      </c>
      <c r="BM43" s="277"/>
      <c r="BN43" s="287">
        <v>39</v>
      </c>
      <c r="BO43" s="272" t="s">
        <v>284</v>
      </c>
      <c r="BP43" s="278">
        <f t="shared" si="4"/>
        <v>14</v>
      </c>
      <c r="BQ43" s="279">
        <f t="shared" si="5"/>
        <v>0</v>
      </c>
      <c r="BR43" s="280">
        <f t="shared" si="6"/>
        <v>14</v>
      </c>
      <c r="BS43" s="277"/>
    </row>
    <row r="44" spans="1:71" x14ac:dyDescent="0.2">
      <c r="A44" s="288">
        <v>40</v>
      </c>
      <c r="B44" s="289" t="s">
        <v>43</v>
      </c>
      <c r="C44" s="290">
        <v>1072</v>
      </c>
      <c r="D44" s="290">
        <v>62</v>
      </c>
      <c r="E44" s="290">
        <v>0</v>
      </c>
      <c r="F44" s="290">
        <v>49</v>
      </c>
      <c r="G44" s="290">
        <v>3826</v>
      </c>
      <c r="H44" s="290">
        <v>5795</v>
      </c>
      <c r="I44" s="290">
        <v>1851</v>
      </c>
      <c r="J44" s="290">
        <v>323</v>
      </c>
      <c r="K44" s="290">
        <v>234</v>
      </c>
      <c r="L44" s="290">
        <v>2318</v>
      </c>
      <c r="M44" s="290">
        <v>2117</v>
      </c>
      <c r="N44" s="290">
        <v>983</v>
      </c>
      <c r="O44" s="290">
        <v>210</v>
      </c>
      <c r="P44" s="290">
        <v>2655</v>
      </c>
      <c r="Q44" s="290">
        <v>582</v>
      </c>
      <c r="R44" s="290">
        <v>4903</v>
      </c>
      <c r="S44" s="290">
        <v>596</v>
      </c>
      <c r="T44" s="290">
        <v>439</v>
      </c>
      <c r="U44" s="290">
        <v>4260</v>
      </c>
      <c r="V44" s="290">
        <v>1502</v>
      </c>
      <c r="W44" s="290">
        <v>1075</v>
      </c>
      <c r="X44" s="290">
        <v>8430</v>
      </c>
      <c r="Y44" s="290">
        <v>4860</v>
      </c>
      <c r="Z44" s="290">
        <v>5053</v>
      </c>
      <c r="AA44" s="290">
        <v>393</v>
      </c>
      <c r="AB44" s="290">
        <v>649</v>
      </c>
      <c r="AC44" s="290">
        <v>4316</v>
      </c>
      <c r="AD44" s="290">
        <v>2485</v>
      </c>
      <c r="AE44" s="290">
        <v>1124</v>
      </c>
      <c r="AF44" s="290">
        <v>2071</v>
      </c>
      <c r="AG44" s="290">
        <v>212</v>
      </c>
      <c r="AH44" s="290">
        <v>2249</v>
      </c>
      <c r="AI44" s="290">
        <v>3378</v>
      </c>
      <c r="AJ44" s="290">
        <v>7550</v>
      </c>
      <c r="AK44" s="290">
        <v>480</v>
      </c>
      <c r="AL44" s="290">
        <v>2318</v>
      </c>
      <c r="AM44" s="290">
        <v>4976</v>
      </c>
      <c r="AN44" s="290">
        <v>682</v>
      </c>
      <c r="AO44" s="290">
        <v>4310</v>
      </c>
      <c r="AP44" s="291">
        <v>90388</v>
      </c>
      <c r="AQ44" s="290">
        <v>2854</v>
      </c>
      <c r="AR44" s="290">
        <v>89115</v>
      </c>
      <c r="AS44" s="290">
        <v>17932</v>
      </c>
      <c r="AT44" s="290">
        <v>14032</v>
      </c>
      <c r="AU44" s="290">
        <v>3666</v>
      </c>
      <c r="AV44" s="290">
        <v>1308</v>
      </c>
      <c r="AW44" s="291">
        <v>128907</v>
      </c>
      <c r="AX44" s="290">
        <v>219295</v>
      </c>
      <c r="AY44" s="291">
        <v>91490</v>
      </c>
      <c r="AZ44" s="291">
        <v>220397</v>
      </c>
      <c r="BA44" s="290">
        <v>310785</v>
      </c>
      <c r="BB44" s="291">
        <v>-118626</v>
      </c>
      <c r="BC44" s="290">
        <v>101771</v>
      </c>
      <c r="BD44" s="291">
        <v>192159</v>
      </c>
      <c r="BE44" s="271"/>
      <c r="BG44" s="288">
        <v>40</v>
      </c>
      <c r="BH44" s="292" t="s">
        <v>43</v>
      </c>
      <c r="BI44" s="293">
        <f t="shared" si="0"/>
        <v>219295</v>
      </c>
      <c r="BJ44" s="294">
        <f t="shared" si="1"/>
        <v>118626</v>
      </c>
      <c r="BK44" s="295">
        <f t="shared" si="2"/>
        <v>0.54094256594997603</v>
      </c>
      <c r="BL44" s="296">
        <f t="shared" si="3"/>
        <v>0.45905743405002397</v>
      </c>
      <c r="BM44" s="277"/>
      <c r="BN44" s="288">
        <v>40</v>
      </c>
      <c r="BO44" s="292" t="s">
        <v>43</v>
      </c>
      <c r="BP44" s="297">
        <f t="shared" si="4"/>
        <v>91490</v>
      </c>
      <c r="BQ44" s="298">
        <f t="shared" si="5"/>
        <v>118626</v>
      </c>
      <c r="BR44" s="299">
        <f t="shared" si="6"/>
        <v>-27136</v>
      </c>
    </row>
    <row r="45" spans="1:71" x14ac:dyDescent="0.2">
      <c r="A45" s="300">
        <v>41</v>
      </c>
      <c r="B45" s="301" t="s">
        <v>52</v>
      </c>
      <c r="C45" s="302">
        <v>7</v>
      </c>
      <c r="D45" s="302">
        <v>2</v>
      </c>
      <c r="E45" s="302">
        <v>0</v>
      </c>
      <c r="F45" s="302">
        <v>10</v>
      </c>
      <c r="G45" s="302">
        <v>50</v>
      </c>
      <c r="H45" s="302">
        <v>114</v>
      </c>
      <c r="I45" s="302">
        <v>57</v>
      </c>
      <c r="J45" s="302">
        <v>6</v>
      </c>
      <c r="K45" s="302">
        <v>3</v>
      </c>
      <c r="L45" s="302">
        <v>62</v>
      </c>
      <c r="M45" s="302">
        <v>69</v>
      </c>
      <c r="N45" s="302">
        <v>13</v>
      </c>
      <c r="O45" s="302">
        <v>2</v>
      </c>
      <c r="P45" s="302">
        <v>70</v>
      </c>
      <c r="Q45" s="302">
        <v>16</v>
      </c>
      <c r="R45" s="302">
        <v>110</v>
      </c>
      <c r="S45" s="302">
        <v>16</v>
      </c>
      <c r="T45" s="302">
        <v>8</v>
      </c>
      <c r="U45" s="302">
        <v>98</v>
      </c>
      <c r="V45" s="302">
        <v>41</v>
      </c>
      <c r="W45" s="302">
        <v>9</v>
      </c>
      <c r="X45" s="302">
        <v>271</v>
      </c>
      <c r="Y45" s="302">
        <v>193</v>
      </c>
      <c r="Z45" s="302">
        <v>64</v>
      </c>
      <c r="AA45" s="302">
        <v>11</v>
      </c>
      <c r="AB45" s="302">
        <v>52</v>
      </c>
      <c r="AC45" s="302">
        <v>363</v>
      </c>
      <c r="AD45" s="302">
        <v>231</v>
      </c>
      <c r="AE45" s="302">
        <v>12</v>
      </c>
      <c r="AF45" s="302">
        <v>143</v>
      </c>
      <c r="AG45" s="302">
        <v>8</v>
      </c>
      <c r="AH45" s="302">
        <v>82</v>
      </c>
      <c r="AI45" s="302">
        <v>117</v>
      </c>
      <c r="AJ45" s="302">
        <v>140</v>
      </c>
      <c r="AK45" s="302">
        <v>43</v>
      </c>
      <c r="AL45" s="302">
        <v>105</v>
      </c>
      <c r="AM45" s="302">
        <v>237</v>
      </c>
      <c r="AN45" s="302">
        <v>0</v>
      </c>
      <c r="AO45" s="302">
        <v>19</v>
      </c>
      <c r="AP45" s="303">
        <v>2854</v>
      </c>
      <c r="AQ45" s="269"/>
      <c r="AR45" s="269"/>
      <c r="AS45" s="269"/>
      <c r="AT45" s="269"/>
      <c r="AU45" s="269"/>
      <c r="AV45" s="269"/>
      <c r="AW45" s="269"/>
      <c r="AX45" s="269"/>
      <c r="AY45" s="269"/>
      <c r="AZ45" s="269"/>
      <c r="BA45" s="269"/>
      <c r="BB45" s="269"/>
      <c r="BC45" s="269"/>
      <c r="BD45" s="269"/>
      <c r="BE45" s="271"/>
      <c r="BG45" s="56" t="s">
        <v>486</v>
      </c>
      <c r="BI45" s="274"/>
      <c r="BJ45" s="274"/>
      <c r="BN45" s="56" t="s">
        <v>486</v>
      </c>
    </row>
    <row r="46" spans="1:71" x14ac:dyDescent="0.2">
      <c r="A46" s="286">
        <v>42</v>
      </c>
      <c r="B46" s="282" t="s">
        <v>53</v>
      </c>
      <c r="C46" s="269">
        <v>236</v>
      </c>
      <c r="D46" s="269">
        <v>48</v>
      </c>
      <c r="E46" s="269">
        <v>0</v>
      </c>
      <c r="F46" s="269">
        <v>49</v>
      </c>
      <c r="G46" s="269">
        <v>787</v>
      </c>
      <c r="H46" s="269">
        <v>2344</v>
      </c>
      <c r="I46" s="269">
        <v>435</v>
      </c>
      <c r="J46" s="269">
        <v>45</v>
      </c>
      <c r="K46" s="269">
        <v>11</v>
      </c>
      <c r="L46" s="269">
        <v>761</v>
      </c>
      <c r="M46" s="269">
        <v>869</v>
      </c>
      <c r="N46" s="269">
        <v>76</v>
      </c>
      <c r="O46" s="269">
        <v>29</v>
      </c>
      <c r="P46" s="269">
        <v>1353</v>
      </c>
      <c r="Q46" s="269">
        <v>198</v>
      </c>
      <c r="R46" s="269">
        <v>1930</v>
      </c>
      <c r="S46" s="269">
        <v>209</v>
      </c>
      <c r="T46" s="269">
        <v>134</v>
      </c>
      <c r="U46" s="269">
        <v>1286</v>
      </c>
      <c r="V46" s="269">
        <v>386</v>
      </c>
      <c r="W46" s="269">
        <v>172</v>
      </c>
      <c r="X46" s="269">
        <v>3613</v>
      </c>
      <c r="Y46" s="269">
        <v>3108</v>
      </c>
      <c r="Z46" s="269">
        <v>475</v>
      </c>
      <c r="AA46" s="269">
        <v>109</v>
      </c>
      <c r="AB46" s="269">
        <v>999</v>
      </c>
      <c r="AC46" s="269">
        <v>6562</v>
      </c>
      <c r="AD46" s="269">
        <v>2359</v>
      </c>
      <c r="AE46" s="269">
        <v>181</v>
      </c>
      <c r="AF46" s="269">
        <v>3709</v>
      </c>
      <c r="AG46" s="269">
        <v>126</v>
      </c>
      <c r="AH46" s="269">
        <v>2707</v>
      </c>
      <c r="AI46" s="269">
        <v>6292</v>
      </c>
      <c r="AJ46" s="269">
        <v>7519</v>
      </c>
      <c r="AK46" s="269">
        <v>567</v>
      </c>
      <c r="AL46" s="269">
        <v>2557</v>
      </c>
      <c r="AM46" s="269">
        <v>2869</v>
      </c>
      <c r="AN46" s="269">
        <v>0</v>
      </c>
      <c r="AO46" s="269">
        <v>58</v>
      </c>
      <c r="AP46" s="270">
        <v>55168</v>
      </c>
      <c r="AQ46" s="269"/>
      <c r="AR46" s="269"/>
      <c r="AS46" s="269"/>
      <c r="AT46" s="269"/>
      <c r="AU46" s="269"/>
      <c r="AV46" s="269"/>
      <c r="AW46" s="269"/>
      <c r="AX46" s="269"/>
      <c r="AY46" s="269"/>
      <c r="AZ46" s="269"/>
      <c r="BA46" s="269"/>
      <c r="BB46" s="269"/>
      <c r="BC46" s="269"/>
      <c r="BD46" s="269"/>
      <c r="BE46" s="271"/>
      <c r="BI46" s="274"/>
      <c r="BJ46" s="274"/>
    </row>
    <row r="47" spans="1:71" x14ac:dyDescent="0.2">
      <c r="A47" s="286">
        <v>43</v>
      </c>
      <c r="B47" s="282" t="s">
        <v>54</v>
      </c>
      <c r="C47" s="269">
        <v>396</v>
      </c>
      <c r="D47" s="269">
        <v>74</v>
      </c>
      <c r="E47" s="269">
        <v>0</v>
      </c>
      <c r="F47" s="269">
        <v>6</v>
      </c>
      <c r="G47" s="269">
        <v>403</v>
      </c>
      <c r="H47" s="269">
        <v>-195</v>
      </c>
      <c r="I47" s="269">
        <v>172</v>
      </c>
      <c r="J47" s="269">
        <v>29</v>
      </c>
      <c r="K47" s="269">
        <v>9</v>
      </c>
      <c r="L47" s="269">
        <v>-17</v>
      </c>
      <c r="M47" s="269">
        <v>384</v>
      </c>
      <c r="N47" s="269">
        <v>144</v>
      </c>
      <c r="O47" s="269">
        <v>25</v>
      </c>
      <c r="P47" s="269">
        <v>140</v>
      </c>
      <c r="Q47" s="269">
        <v>107</v>
      </c>
      <c r="R47" s="269">
        <v>995</v>
      </c>
      <c r="S47" s="269">
        <v>24</v>
      </c>
      <c r="T47" s="269">
        <v>-29</v>
      </c>
      <c r="U47" s="269">
        <v>-150</v>
      </c>
      <c r="V47" s="269">
        <v>-112</v>
      </c>
      <c r="W47" s="269">
        <v>17</v>
      </c>
      <c r="X47" s="269">
        <v>-17</v>
      </c>
      <c r="Y47" s="269">
        <v>231</v>
      </c>
      <c r="Z47" s="269">
        <v>196</v>
      </c>
      <c r="AA47" s="269">
        <v>99</v>
      </c>
      <c r="AB47" s="269">
        <v>66</v>
      </c>
      <c r="AC47" s="269">
        <v>2070</v>
      </c>
      <c r="AD47" s="269">
        <v>1849</v>
      </c>
      <c r="AE47" s="269">
        <v>4502</v>
      </c>
      <c r="AF47" s="269">
        <v>411</v>
      </c>
      <c r="AG47" s="269">
        <v>40</v>
      </c>
      <c r="AH47" s="269">
        <v>0</v>
      </c>
      <c r="AI47" s="269">
        <v>178</v>
      </c>
      <c r="AJ47" s="269">
        <v>609</v>
      </c>
      <c r="AK47" s="269">
        <v>-13</v>
      </c>
      <c r="AL47" s="269">
        <v>601</v>
      </c>
      <c r="AM47" s="269">
        <v>1076</v>
      </c>
      <c r="AN47" s="269">
        <v>0</v>
      </c>
      <c r="AO47" s="269">
        <v>1633</v>
      </c>
      <c r="AP47" s="270">
        <v>15953</v>
      </c>
      <c r="AQ47" s="269"/>
      <c r="AR47" s="269"/>
      <c r="AS47" s="269"/>
      <c r="AT47" s="269"/>
      <c r="AU47" s="269"/>
      <c r="AV47" s="269"/>
      <c r="AW47" s="269"/>
      <c r="AX47" s="269"/>
      <c r="AY47" s="269"/>
      <c r="AZ47" s="269"/>
      <c r="BA47" s="269"/>
      <c r="BB47" s="269"/>
      <c r="BC47" s="269"/>
      <c r="BD47" s="269"/>
      <c r="BE47" s="271"/>
      <c r="BI47" s="274"/>
      <c r="BJ47" s="274"/>
    </row>
    <row r="48" spans="1:71" x14ac:dyDescent="0.2">
      <c r="A48" s="286">
        <v>44</v>
      </c>
      <c r="B48" s="282" t="s">
        <v>55</v>
      </c>
      <c r="C48" s="269">
        <v>316</v>
      </c>
      <c r="D48" s="269">
        <v>12</v>
      </c>
      <c r="E48" s="269">
        <v>0</v>
      </c>
      <c r="F48" s="269">
        <v>16</v>
      </c>
      <c r="G48" s="269">
        <v>277</v>
      </c>
      <c r="H48" s="269">
        <v>1086</v>
      </c>
      <c r="I48" s="269">
        <v>140</v>
      </c>
      <c r="J48" s="269">
        <v>61</v>
      </c>
      <c r="K48" s="269">
        <v>31</v>
      </c>
      <c r="L48" s="269">
        <v>294</v>
      </c>
      <c r="M48" s="269">
        <v>468</v>
      </c>
      <c r="N48" s="269">
        <v>72</v>
      </c>
      <c r="O48" s="269">
        <v>8</v>
      </c>
      <c r="P48" s="269">
        <v>395</v>
      </c>
      <c r="Q48" s="269">
        <v>107</v>
      </c>
      <c r="R48" s="269">
        <v>922</v>
      </c>
      <c r="S48" s="269">
        <v>144</v>
      </c>
      <c r="T48" s="269">
        <v>129</v>
      </c>
      <c r="U48" s="269">
        <v>1021</v>
      </c>
      <c r="V48" s="269">
        <v>425</v>
      </c>
      <c r="W48" s="269">
        <v>94</v>
      </c>
      <c r="X48" s="269">
        <v>1340</v>
      </c>
      <c r="Y48" s="269">
        <v>330</v>
      </c>
      <c r="Z48" s="269">
        <v>867</v>
      </c>
      <c r="AA48" s="269">
        <v>166</v>
      </c>
      <c r="AB48" s="269">
        <v>160</v>
      </c>
      <c r="AC48" s="269">
        <v>1467</v>
      </c>
      <c r="AD48" s="269">
        <v>555</v>
      </c>
      <c r="AE48" s="269">
        <v>3478</v>
      </c>
      <c r="AF48" s="269">
        <v>744</v>
      </c>
      <c r="AG48" s="269">
        <v>30</v>
      </c>
      <c r="AH48" s="269">
        <v>2707</v>
      </c>
      <c r="AI48" s="269">
        <v>2022</v>
      </c>
      <c r="AJ48" s="269">
        <v>1107</v>
      </c>
      <c r="AK48" s="269">
        <v>71</v>
      </c>
      <c r="AL48" s="269">
        <v>554</v>
      </c>
      <c r="AM48" s="269">
        <v>995</v>
      </c>
      <c r="AN48" s="269">
        <v>0</v>
      </c>
      <c r="AO48" s="269">
        <v>226</v>
      </c>
      <c r="AP48" s="270">
        <v>22837</v>
      </c>
      <c r="AQ48" s="269"/>
      <c r="AR48" s="269"/>
      <c r="AS48" s="269"/>
      <c r="AT48" s="269"/>
      <c r="AU48" s="269"/>
      <c r="AV48" s="269"/>
      <c r="AW48" s="269"/>
      <c r="AX48" s="269"/>
      <c r="AY48" s="269"/>
      <c r="AZ48" s="269"/>
      <c r="BA48" s="269"/>
      <c r="BB48" s="269"/>
      <c r="BC48" s="269"/>
      <c r="BD48" s="269"/>
      <c r="BE48" s="271"/>
      <c r="BI48" s="274"/>
      <c r="BJ48" s="274"/>
    </row>
    <row r="49" spans="1:57" x14ac:dyDescent="0.2">
      <c r="A49" s="286">
        <v>45</v>
      </c>
      <c r="B49" s="282" t="s">
        <v>56</v>
      </c>
      <c r="C49" s="269">
        <v>78</v>
      </c>
      <c r="D49" s="269">
        <v>5</v>
      </c>
      <c r="E49" s="269">
        <v>0</v>
      </c>
      <c r="F49" s="269">
        <v>10</v>
      </c>
      <c r="G49" s="269">
        <v>188</v>
      </c>
      <c r="H49" s="269">
        <v>422</v>
      </c>
      <c r="I49" s="269">
        <v>65</v>
      </c>
      <c r="J49" s="269">
        <v>9</v>
      </c>
      <c r="K49" s="269">
        <v>45</v>
      </c>
      <c r="L49" s="269">
        <v>128</v>
      </c>
      <c r="M49" s="269">
        <v>125</v>
      </c>
      <c r="N49" s="269">
        <v>23</v>
      </c>
      <c r="O49" s="269">
        <v>2</v>
      </c>
      <c r="P49" s="269">
        <v>131</v>
      </c>
      <c r="Q49" s="269">
        <v>7</v>
      </c>
      <c r="R49" s="269">
        <v>87</v>
      </c>
      <c r="S49" s="269">
        <v>15</v>
      </c>
      <c r="T49" s="269">
        <v>5</v>
      </c>
      <c r="U49" s="269">
        <v>26</v>
      </c>
      <c r="V49" s="269">
        <v>27</v>
      </c>
      <c r="W49" s="269">
        <v>11</v>
      </c>
      <c r="X49" s="269">
        <v>306</v>
      </c>
      <c r="Y49" s="269">
        <v>332</v>
      </c>
      <c r="Z49" s="269">
        <v>118</v>
      </c>
      <c r="AA49" s="269">
        <v>35</v>
      </c>
      <c r="AB49" s="269">
        <v>38</v>
      </c>
      <c r="AC49" s="269">
        <v>671</v>
      </c>
      <c r="AD49" s="269">
        <v>154</v>
      </c>
      <c r="AE49" s="269">
        <v>440</v>
      </c>
      <c r="AF49" s="269">
        <v>645</v>
      </c>
      <c r="AG49" s="269">
        <v>12</v>
      </c>
      <c r="AH49" s="269">
        <v>12</v>
      </c>
      <c r="AI49" s="269">
        <v>151</v>
      </c>
      <c r="AJ49" s="269">
        <v>254</v>
      </c>
      <c r="AK49" s="269">
        <v>40</v>
      </c>
      <c r="AL49" s="269">
        <v>359</v>
      </c>
      <c r="AM49" s="269">
        <v>604</v>
      </c>
      <c r="AN49" s="269">
        <v>0</v>
      </c>
      <c r="AO49" s="269">
        <v>81</v>
      </c>
      <c r="AP49" s="270">
        <v>5661</v>
      </c>
      <c r="AQ49" s="269"/>
      <c r="AR49" s="269"/>
      <c r="AS49" s="269"/>
      <c r="AT49" s="269"/>
      <c r="AU49" s="269"/>
      <c r="AV49" s="269"/>
      <c r="AW49" s="269"/>
      <c r="AX49" s="269"/>
      <c r="AY49" s="269"/>
      <c r="AZ49" s="269"/>
      <c r="BA49" s="269"/>
      <c r="BB49" s="269"/>
      <c r="BC49" s="269"/>
      <c r="BD49" s="269"/>
      <c r="BE49" s="271"/>
    </row>
    <row r="50" spans="1:57" x14ac:dyDescent="0.2">
      <c r="A50" s="286">
        <v>46</v>
      </c>
      <c r="B50" s="282" t="s">
        <v>205</v>
      </c>
      <c r="C50" s="269">
        <v>-137</v>
      </c>
      <c r="D50" s="269">
        <v>-8</v>
      </c>
      <c r="E50" s="269">
        <v>0</v>
      </c>
      <c r="F50" s="269">
        <v>0</v>
      </c>
      <c r="G50" s="269">
        <v>-24</v>
      </c>
      <c r="H50" s="269">
        <v>0</v>
      </c>
      <c r="I50" s="269">
        <v>0</v>
      </c>
      <c r="J50" s="269">
        <v>0</v>
      </c>
      <c r="K50" s="269">
        <v>-1</v>
      </c>
      <c r="L50" s="269">
        <v>0</v>
      </c>
      <c r="M50" s="269">
        <v>0</v>
      </c>
      <c r="N50" s="269">
        <v>0</v>
      </c>
      <c r="O50" s="269">
        <v>0</v>
      </c>
      <c r="P50" s="269">
        <v>0</v>
      </c>
      <c r="Q50" s="269">
        <v>0</v>
      </c>
      <c r="R50" s="269">
        <v>0</v>
      </c>
      <c r="S50" s="269">
        <v>0</v>
      </c>
      <c r="T50" s="269">
        <v>0</v>
      </c>
      <c r="U50" s="269">
        <v>0</v>
      </c>
      <c r="V50" s="269">
        <v>0</v>
      </c>
      <c r="W50" s="269">
        <v>0</v>
      </c>
      <c r="X50" s="269">
        <v>0</v>
      </c>
      <c r="Y50" s="269">
        <v>-39</v>
      </c>
      <c r="Z50" s="269">
        <v>-9</v>
      </c>
      <c r="AA50" s="269">
        <v>-37</v>
      </c>
      <c r="AB50" s="269">
        <v>0</v>
      </c>
      <c r="AC50" s="269">
        <v>-8</v>
      </c>
      <c r="AD50" s="269">
        <v>-113</v>
      </c>
      <c r="AE50" s="269">
        <v>-1</v>
      </c>
      <c r="AF50" s="269">
        <v>-16</v>
      </c>
      <c r="AG50" s="269">
        <v>0</v>
      </c>
      <c r="AH50" s="269">
        <v>0</v>
      </c>
      <c r="AI50" s="269">
        <v>-35</v>
      </c>
      <c r="AJ50" s="269">
        <v>-231</v>
      </c>
      <c r="AK50" s="269">
        <v>-20</v>
      </c>
      <c r="AL50" s="269">
        <v>0</v>
      </c>
      <c r="AM50" s="269">
        <v>0</v>
      </c>
      <c r="AN50" s="269">
        <v>0</v>
      </c>
      <c r="AO50" s="269">
        <v>-23</v>
      </c>
      <c r="AP50" s="270">
        <v>-702</v>
      </c>
      <c r="AQ50" s="269"/>
      <c r="AR50" s="269"/>
      <c r="AS50" s="269"/>
      <c r="AT50" s="269"/>
      <c r="AU50" s="269"/>
      <c r="AV50" s="269"/>
      <c r="AW50" s="269"/>
      <c r="AX50" s="269"/>
      <c r="AY50" s="269"/>
      <c r="AZ50" s="269"/>
      <c r="BA50" s="269"/>
      <c r="BB50" s="269"/>
      <c r="BC50" s="269"/>
      <c r="BD50" s="269"/>
      <c r="BE50" s="271"/>
    </row>
    <row r="51" spans="1:57" x14ac:dyDescent="0.2">
      <c r="A51" s="288">
        <v>47</v>
      </c>
      <c r="B51" s="289" t="s">
        <v>58</v>
      </c>
      <c r="C51" s="290">
        <v>896</v>
      </c>
      <c r="D51" s="290">
        <v>133</v>
      </c>
      <c r="E51" s="290">
        <v>0</v>
      </c>
      <c r="F51" s="290">
        <v>91</v>
      </c>
      <c r="G51" s="290">
        <v>1681</v>
      </c>
      <c r="H51" s="290">
        <v>3771</v>
      </c>
      <c r="I51" s="290">
        <v>869</v>
      </c>
      <c r="J51" s="290">
        <v>150</v>
      </c>
      <c r="K51" s="290">
        <v>98</v>
      </c>
      <c r="L51" s="290">
        <v>1228</v>
      </c>
      <c r="M51" s="290">
        <v>1915</v>
      </c>
      <c r="N51" s="290">
        <v>328</v>
      </c>
      <c r="O51" s="290">
        <v>66</v>
      </c>
      <c r="P51" s="290">
        <v>2089</v>
      </c>
      <c r="Q51" s="290">
        <v>435</v>
      </c>
      <c r="R51" s="290">
        <v>4044</v>
      </c>
      <c r="S51" s="290">
        <v>408</v>
      </c>
      <c r="T51" s="290">
        <v>247</v>
      </c>
      <c r="U51" s="290">
        <v>2281</v>
      </c>
      <c r="V51" s="290">
        <v>767</v>
      </c>
      <c r="W51" s="290">
        <v>303</v>
      </c>
      <c r="X51" s="290">
        <v>5513</v>
      </c>
      <c r="Y51" s="290">
        <v>4155</v>
      </c>
      <c r="Z51" s="290">
        <v>1711</v>
      </c>
      <c r="AA51" s="290">
        <v>383</v>
      </c>
      <c r="AB51" s="290">
        <v>1315</v>
      </c>
      <c r="AC51" s="290">
        <v>11125</v>
      </c>
      <c r="AD51" s="290">
        <v>5035</v>
      </c>
      <c r="AE51" s="290">
        <v>8612</v>
      </c>
      <c r="AF51" s="290">
        <v>5636</v>
      </c>
      <c r="AG51" s="290">
        <v>216</v>
      </c>
      <c r="AH51" s="290">
        <v>5508</v>
      </c>
      <c r="AI51" s="290">
        <v>8725</v>
      </c>
      <c r="AJ51" s="290">
        <v>9398</v>
      </c>
      <c r="AK51" s="290">
        <v>688</v>
      </c>
      <c r="AL51" s="290">
        <v>4176</v>
      </c>
      <c r="AM51" s="290">
        <v>5781</v>
      </c>
      <c r="AN51" s="290">
        <v>0</v>
      </c>
      <c r="AO51" s="290">
        <v>1994</v>
      </c>
      <c r="AP51" s="291">
        <v>101771</v>
      </c>
      <c r="AQ51" s="269"/>
      <c r="AR51" s="269"/>
      <c r="AS51" s="269"/>
      <c r="AT51" s="269"/>
      <c r="AU51" s="269"/>
      <c r="AV51" s="269"/>
      <c r="AW51" s="269"/>
      <c r="AX51" s="269"/>
      <c r="AY51" s="269"/>
      <c r="AZ51" s="269"/>
      <c r="BA51" s="269"/>
      <c r="BB51" s="269"/>
      <c r="BC51" s="269"/>
      <c r="BD51" s="269"/>
      <c r="BE51" s="271"/>
    </row>
    <row r="52" spans="1:57" x14ac:dyDescent="0.2">
      <c r="A52" s="304">
        <v>48</v>
      </c>
      <c r="B52" s="305" t="s">
        <v>440</v>
      </c>
      <c r="C52" s="306">
        <v>1968</v>
      </c>
      <c r="D52" s="306">
        <v>195</v>
      </c>
      <c r="E52" s="306">
        <v>0</v>
      </c>
      <c r="F52" s="306">
        <v>140</v>
      </c>
      <c r="G52" s="306">
        <v>5507</v>
      </c>
      <c r="H52" s="306">
        <v>9566</v>
      </c>
      <c r="I52" s="306">
        <v>2720</v>
      </c>
      <c r="J52" s="306">
        <v>473</v>
      </c>
      <c r="K52" s="306">
        <v>332</v>
      </c>
      <c r="L52" s="306">
        <v>3546</v>
      </c>
      <c r="M52" s="306">
        <v>4032</v>
      </c>
      <c r="N52" s="306">
        <v>1311</v>
      </c>
      <c r="O52" s="306">
        <v>276</v>
      </c>
      <c r="P52" s="306">
        <v>4744</v>
      </c>
      <c r="Q52" s="306">
        <v>1017</v>
      </c>
      <c r="R52" s="306">
        <v>8947</v>
      </c>
      <c r="S52" s="306">
        <v>1004</v>
      </c>
      <c r="T52" s="306">
        <v>686</v>
      </c>
      <c r="U52" s="306">
        <v>6541</v>
      </c>
      <c r="V52" s="306">
        <v>2269</v>
      </c>
      <c r="W52" s="306">
        <v>1378</v>
      </c>
      <c r="X52" s="306">
        <v>13943</v>
      </c>
      <c r="Y52" s="306">
        <v>9015</v>
      </c>
      <c r="Z52" s="306">
        <v>6764</v>
      </c>
      <c r="AA52" s="306">
        <v>776</v>
      </c>
      <c r="AB52" s="306">
        <v>1964</v>
      </c>
      <c r="AC52" s="306">
        <v>15441</v>
      </c>
      <c r="AD52" s="306">
        <v>7520</v>
      </c>
      <c r="AE52" s="306">
        <v>9736</v>
      </c>
      <c r="AF52" s="306">
        <v>7707</v>
      </c>
      <c r="AG52" s="306">
        <v>428</v>
      </c>
      <c r="AH52" s="306">
        <v>7757</v>
      </c>
      <c r="AI52" s="306">
        <v>12103</v>
      </c>
      <c r="AJ52" s="306">
        <v>16948</v>
      </c>
      <c r="AK52" s="306">
        <v>1168</v>
      </c>
      <c r="AL52" s="306">
        <v>6494</v>
      </c>
      <c r="AM52" s="306">
        <v>10757</v>
      </c>
      <c r="AN52" s="306">
        <v>682</v>
      </c>
      <c r="AO52" s="306">
        <v>6304</v>
      </c>
      <c r="AP52" s="307">
        <v>192159</v>
      </c>
      <c r="AQ52" s="269"/>
      <c r="AR52" s="269"/>
      <c r="AS52" s="269"/>
      <c r="AT52" s="269"/>
      <c r="AU52" s="269"/>
      <c r="AV52" s="269"/>
      <c r="AW52" s="269"/>
      <c r="AX52" s="269"/>
      <c r="AY52" s="269"/>
      <c r="AZ52" s="269"/>
      <c r="BA52" s="269"/>
      <c r="BB52" s="269"/>
      <c r="BC52" s="269"/>
      <c r="BD52" s="269"/>
      <c r="BE52" s="271"/>
    </row>
    <row r="53" spans="1:57" x14ac:dyDescent="0.2">
      <c r="A53" s="56" t="s">
        <v>486</v>
      </c>
    </row>
  </sheetData>
  <phoneticPr fontId="5"/>
  <pageMargins left="0.78740157480314965" right="0.78740157480314965" top="0.78740157480314965" bottom="0.78740157480314965" header="0.51181102362204722" footer="0.51181102362204722"/>
  <pageSetup paperSize="9" scale="92" fitToWidth="9" orientation="landscape" verticalDpi="2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
    <pageSetUpPr fitToPage="1"/>
  </sheetPr>
  <dimension ref="A1:BD98"/>
  <sheetViews>
    <sheetView workbookViewId="0">
      <pane xSplit="2" ySplit="4" topLeftCell="C45"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 style="310" customWidth="1"/>
    <col min="2" max="2" width="21" style="310" customWidth="1"/>
    <col min="3" max="53" width="9" style="310"/>
    <col min="54" max="54" width="10.36328125" style="310" customWidth="1"/>
    <col min="55" max="256" width="9" style="310"/>
    <col min="257" max="257" width="3" style="310" customWidth="1"/>
    <col min="258" max="258" width="21" style="310" customWidth="1"/>
    <col min="259" max="309" width="9" style="310"/>
    <col min="310" max="310" width="10.36328125" style="310" customWidth="1"/>
    <col min="311" max="512" width="9" style="310"/>
    <col min="513" max="513" width="3" style="310" customWidth="1"/>
    <col min="514" max="514" width="21" style="310" customWidth="1"/>
    <col min="515" max="565" width="9" style="310"/>
    <col min="566" max="566" width="10.36328125" style="310" customWidth="1"/>
    <col min="567" max="768" width="9" style="310"/>
    <col min="769" max="769" width="3" style="310" customWidth="1"/>
    <col min="770" max="770" width="21" style="310" customWidth="1"/>
    <col min="771" max="821" width="9" style="310"/>
    <col min="822" max="822" width="10.36328125" style="310" customWidth="1"/>
    <col min="823" max="1024" width="9" style="310"/>
    <col min="1025" max="1025" width="3" style="310" customWidth="1"/>
    <col min="1026" max="1026" width="21" style="310" customWidth="1"/>
    <col min="1027" max="1077" width="9" style="310"/>
    <col min="1078" max="1078" width="10.36328125" style="310" customWidth="1"/>
    <col min="1079" max="1280" width="9" style="310"/>
    <col min="1281" max="1281" width="3" style="310" customWidth="1"/>
    <col min="1282" max="1282" width="21" style="310" customWidth="1"/>
    <col min="1283" max="1333" width="9" style="310"/>
    <col min="1334" max="1334" width="10.36328125" style="310" customWidth="1"/>
    <col min="1335" max="1536" width="9" style="310"/>
    <col min="1537" max="1537" width="3" style="310" customWidth="1"/>
    <col min="1538" max="1538" width="21" style="310" customWidth="1"/>
    <col min="1539" max="1589" width="9" style="310"/>
    <col min="1590" max="1590" width="10.36328125" style="310" customWidth="1"/>
    <col min="1591" max="1792" width="9" style="310"/>
    <col min="1793" max="1793" width="3" style="310" customWidth="1"/>
    <col min="1794" max="1794" width="21" style="310" customWidth="1"/>
    <col min="1795" max="1845" width="9" style="310"/>
    <col min="1846" max="1846" width="10.36328125" style="310" customWidth="1"/>
    <col min="1847" max="2048" width="9" style="310"/>
    <col min="2049" max="2049" width="3" style="310" customWidth="1"/>
    <col min="2050" max="2050" width="21" style="310" customWidth="1"/>
    <col min="2051" max="2101" width="9" style="310"/>
    <col min="2102" max="2102" width="10.36328125" style="310" customWidth="1"/>
    <col min="2103" max="2304" width="9" style="310"/>
    <col min="2305" max="2305" width="3" style="310" customWidth="1"/>
    <col min="2306" max="2306" width="21" style="310" customWidth="1"/>
    <col min="2307" max="2357" width="9" style="310"/>
    <col min="2358" max="2358" width="10.36328125" style="310" customWidth="1"/>
    <col min="2359" max="2560" width="9" style="310"/>
    <col min="2561" max="2561" width="3" style="310" customWidth="1"/>
    <col min="2562" max="2562" width="21" style="310" customWidth="1"/>
    <col min="2563" max="2613" width="9" style="310"/>
    <col min="2614" max="2614" width="10.36328125" style="310" customWidth="1"/>
    <col min="2615" max="2816" width="9" style="310"/>
    <col min="2817" max="2817" width="3" style="310" customWidth="1"/>
    <col min="2818" max="2818" width="21" style="310" customWidth="1"/>
    <col min="2819" max="2869" width="9" style="310"/>
    <col min="2870" max="2870" width="10.36328125" style="310" customWidth="1"/>
    <col min="2871" max="3072" width="9" style="310"/>
    <col min="3073" max="3073" width="3" style="310" customWidth="1"/>
    <col min="3074" max="3074" width="21" style="310" customWidth="1"/>
    <col min="3075" max="3125" width="9" style="310"/>
    <col min="3126" max="3126" width="10.36328125" style="310" customWidth="1"/>
    <col min="3127" max="3328" width="9" style="310"/>
    <col min="3329" max="3329" width="3" style="310" customWidth="1"/>
    <col min="3330" max="3330" width="21" style="310" customWidth="1"/>
    <col min="3331" max="3381" width="9" style="310"/>
    <col min="3382" max="3382" width="10.36328125" style="310" customWidth="1"/>
    <col min="3383" max="3584" width="9" style="310"/>
    <col min="3585" max="3585" width="3" style="310" customWidth="1"/>
    <col min="3586" max="3586" width="21" style="310" customWidth="1"/>
    <col min="3587" max="3637" width="9" style="310"/>
    <col min="3638" max="3638" width="10.36328125" style="310" customWidth="1"/>
    <col min="3639" max="3840" width="9" style="310"/>
    <col min="3841" max="3841" width="3" style="310" customWidth="1"/>
    <col min="3842" max="3842" width="21" style="310" customWidth="1"/>
    <col min="3843" max="3893" width="9" style="310"/>
    <col min="3894" max="3894" width="10.36328125" style="310" customWidth="1"/>
    <col min="3895" max="4096" width="9" style="310"/>
    <col min="4097" max="4097" width="3" style="310" customWidth="1"/>
    <col min="4098" max="4098" width="21" style="310" customWidth="1"/>
    <col min="4099" max="4149" width="9" style="310"/>
    <col min="4150" max="4150" width="10.36328125" style="310" customWidth="1"/>
    <col min="4151" max="4352" width="9" style="310"/>
    <col min="4353" max="4353" width="3" style="310" customWidth="1"/>
    <col min="4354" max="4354" width="21" style="310" customWidth="1"/>
    <col min="4355" max="4405" width="9" style="310"/>
    <col min="4406" max="4406" width="10.36328125" style="310" customWidth="1"/>
    <col min="4407" max="4608" width="9" style="310"/>
    <col min="4609" max="4609" width="3" style="310" customWidth="1"/>
    <col min="4610" max="4610" width="21" style="310" customWidth="1"/>
    <col min="4611" max="4661" width="9" style="310"/>
    <col min="4662" max="4662" width="10.36328125" style="310" customWidth="1"/>
    <col min="4663" max="4864" width="9" style="310"/>
    <col min="4865" max="4865" width="3" style="310" customWidth="1"/>
    <col min="4866" max="4866" width="21" style="310" customWidth="1"/>
    <col min="4867" max="4917" width="9" style="310"/>
    <col min="4918" max="4918" width="10.36328125" style="310" customWidth="1"/>
    <col min="4919" max="5120" width="9" style="310"/>
    <col min="5121" max="5121" width="3" style="310" customWidth="1"/>
    <col min="5122" max="5122" width="21" style="310" customWidth="1"/>
    <col min="5123" max="5173" width="9" style="310"/>
    <col min="5174" max="5174" width="10.36328125" style="310" customWidth="1"/>
    <col min="5175" max="5376" width="9" style="310"/>
    <col min="5377" max="5377" width="3" style="310" customWidth="1"/>
    <col min="5378" max="5378" width="21" style="310" customWidth="1"/>
    <col min="5379" max="5429" width="9" style="310"/>
    <col min="5430" max="5430" width="10.36328125" style="310" customWidth="1"/>
    <col min="5431" max="5632" width="9" style="310"/>
    <col min="5633" max="5633" width="3" style="310" customWidth="1"/>
    <col min="5634" max="5634" width="21" style="310" customWidth="1"/>
    <col min="5635" max="5685" width="9" style="310"/>
    <col min="5686" max="5686" width="10.36328125" style="310" customWidth="1"/>
    <col min="5687" max="5888" width="9" style="310"/>
    <col min="5889" max="5889" width="3" style="310" customWidth="1"/>
    <col min="5890" max="5890" width="21" style="310" customWidth="1"/>
    <col min="5891" max="5941" width="9" style="310"/>
    <col min="5942" max="5942" width="10.36328125" style="310" customWidth="1"/>
    <col min="5943" max="6144" width="9" style="310"/>
    <col min="6145" max="6145" width="3" style="310" customWidth="1"/>
    <col min="6146" max="6146" width="21" style="310" customWidth="1"/>
    <col min="6147" max="6197" width="9" style="310"/>
    <col min="6198" max="6198" width="10.36328125" style="310" customWidth="1"/>
    <col min="6199" max="6400" width="9" style="310"/>
    <col min="6401" max="6401" width="3" style="310" customWidth="1"/>
    <col min="6402" max="6402" width="21" style="310" customWidth="1"/>
    <col min="6403" max="6453" width="9" style="310"/>
    <col min="6454" max="6454" width="10.36328125" style="310" customWidth="1"/>
    <col min="6455" max="6656" width="9" style="310"/>
    <col min="6657" max="6657" width="3" style="310" customWidth="1"/>
    <col min="6658" max="6658" width="21" style="310" customWidth="1"/>
    <col min="6659" max="6709" width="9" style="310"/>
    <col min="6710" max="6710" width="10.36328125" style="310" customWidth="1"/>
    <col min="6711" max="6912" width="9" style="310"/>
    <col min="6913" max="6913" width="3" style="310" customWidth="1"/>
    <col min="6914" max="6914" width="21" style="310" customWidth="1"/>
    <col min="6915" max="6965" width="9" style="310"/>
    <col min="6966" max="6966" width="10.36328125" style="310" customWidth="1"/>
    <col min="6967" max="7168" width="9" style="310"/>
    <col min="7169" max="7169" width="3" style="310" customWidth="1"/>
    <col min="7170" max="7170" width="21" style="310" customWidth="1"/>
    <col min="7171" max="7221" width="9" style="310"/>
    <col min="7222" max="7222" width="10.36328125" style="310" customWidth="1"/>
    <col min="7223" max="7424" width="9" style="310"/>
    <col min="7425" max="7425" width="3" style="310" customWidth="1"/>
    <col min="7426" max="7426" width="21" style="310" customWidth="1"/>
    <col min="7427" max="7477" width="9" style="310"/>
    <col min="7478" max="7478" width="10.36328125" style="310" customWidth="1"/>
    <col min="7479" max="7680" width="9" style="310"/>
    <col min="7681" max="7681" width="3" style="310" customWidth="1"/>
    <col min="7682" max="7682" width="21" style="310" customWidth="1"/>
    <col min="7683" max="7733" width="9" style="310"/>
    <col min="7734" max="7734" width="10.36328125" style="310" customWidth="1"/>
    <col min="7735" max="7936" width="9" style="310"/>
    <col min="7937" max="7937" width="3" style="310" customWidth="1"/>
    <col min="7938" max="7938" width="21" style="310" customWidth="1"/>
    <col min="7939" max="7989" width="9" style="310"/>
    <col min="7990" max="7990" width="10.36328125" style="310" customWidth="1"/>
    <col min="7991" max="8192" width="9" style="310"/>
    <col min="8193" max="8193" width="3" style="310" customWidth="1"/>
    <col min="8194" max="8194" width="21" style="310" customWidth="1"/>
    <col min="8195" max="8245" width="9" style="310"/>
    <col min="8246" max="8246" width="10.36328125" style="310" customWidth="1"/>
    <col min="8247" max="8448" width="9" style="310"/>
    <col min="8449" max="8449" width="3" style="310" customWidth="1"/>
    <col min="8450" max="8450" width="21" style="310" customWidth="1"/>
    <col min="8451" max="8501" width="9" style="310"/>
    <col min="8502" max="8502" width="10.36328125" style="310" customWidth="1"/>
    <col min="8503" max="8704" width="9" style="310"/>
    <col min="8705" max="8705" width="3" style="310" customWidth="1"/>
    <col min="8706" max="8706" width="21" style="310" customWidth="1"/>
    <col min="8707" max="8757" width="9" style="310"/>
    <col min="8758" max="8758" width="10.36328125" style="310" customWidth="1"/>
    <col min="8759" max="8960" width="9" style="310"/>
    <col min="8961" max="8961" width="3" style="310" customWidth="1"/>
    <col min="8962" max="8962" width="21" style="310" customWidth="1"/>
    <col min="8963" max="9013" width="9" style="310"/>
    <col min="9014" max="9014" width="10.36328125" style="310" customWidth="1"/>
    <col min="9015" max="9216" width="9" style="310"/>
    <col min="9217" max="9217" width="3" style="310" customWidth="1"/>
    <col min="9218" max="9218" width="21" style="310" customWidth="1"/>
    <col min="9219" max="9269" width="9" style="310"/>
    <col min="9270" max="9270" width="10.36328125" style="310" customWidth="1"/>
    <col min="9271" max="9472" width="9" style="310"/>
    <col min="9473" max="9473" width="3" style="310" customWidth="1"/>
    <col min="9474" max="9474" width="21" style="310" customWidth="1"/>
    <col min="9475" max="9525" width="9" style="310"/>
    <col min="9526" max="9526" width="10.36328125" style="310" customWidth="1"/>
    <col min="9527" max="9728" width="9" style="310"/>
    <col min="9729" max="9729" width="3" style="310" customWidth="1"/>
    <col min="9730" max="9730" width="21" style="310" customWidth="1"/>
    <col min="9731" max="9781" width="9" style="310"/>
    <col min="9782" max="9782" width="10.36328125" style="310" customWidth="1"/>
    <col min="9783" max="9984" width="9" style="310"/>
    <col min="9985" max="9985" width="3" style="310" customWidth="1"/>
    <col min="9986" max="9986" width="21" style="310" customWidth="1"/>
    <col min="9987" max="10037" width="9" style="310"/>
    <col min="10038" max="10038" width="10.36328125" style="310" customWidth="1"/>
    <col min="10039" max="10240" width="9" style="310"/>
    <col min="10241" max="10241" width="3" style="310" customWidth="1"/>
    <col min="10242" max="10242" width="21" style="310" customWidth="1"/>
    <col min="10243" max="10293" width="9" style="310"/>
    <col min="10294" max="10294" width="10.36328125" style="310" customWidth="1"/>
    <col min="10295" max="10496" width="9" style="310"/>
    <col min="10497" max="10497" width="3" style="310" customWidth="1"/>
    <col min="10498" max="10498" width="21" style="310" customWidth="1"/>
    <col min="10499" max="10549" width="9" style="310"/>
    <col min="10550" max="10550" width="10.36328125" style="310" customWidth="1"/>
    <col min="10551" max="10752" width="9" style="310"/>
    <col min="10753" max="10753" width="3" style="310" customWidth="1"/>
    <col min="10754" max="10754" width="21" style="310" customWidth="1"/>
    <col min="10755" max="10805" width="9" style="310"/>
    <col min="10806" max="10806" width="10.36328125" style="310" customWidth="1"/>
    <col min="10807" max="11008" width="9" style="310"/>
    <col min="11009" max="11009" width="3" style="310" customWidth="1"/>
    <col min="11010" max="11010" width="21" style="310" customWidth="1"/>
    <col min="11011" max="11061" width="9" style="310"/>
    <col min="11062" max="11062" width="10.36328125" style="310" customWidth="1"/>
    <col min="11063" max="11264" width="9" style="310"/>
    <col min="11265" max="11265" width="3" style="310" customWidth="1"/>
    <col min="11266" max="11266" width="21" style="310" customWidth="1"/>
    <col min="11267" max="11317" width="9" style="310"/>
    <col min="11318" max="11318" width="10.36328125" style="310" customWidth="1"/>
    <col min="11319" max="11520" width="9" style="310"/>
    <col min="11521" max="11521" width="3" style="310" customWidth="1"/>
    <col min="11522" max="11522" width="21" style="310" customWidth="1"/>
    <col min="11523" max="11573" width="9" style="310"/>
    <col min="11574" max="11574" width="10.36328125" style="310" customWidth="1"/>
    <col min="11575" max="11776" width="9" style="310"/>
    <col min="11777" max="11777" width="3" style="310" customWidth="1"/>
    <col min="11778" max="11778" width="21" style="310" customWidth="1"/>
    <col min="11779" max="11829" width="9" style="310"/>
    <col min="11830" max="11830" width="10.36328125" style="310" customWidth="1"/>
    <col min="11831" max="12032" width="9" style="310"/>
    <col min="12033" max="12033" width="3" style="310" customWidth="1"/>
    <col min="12034" max="12034" width="21" style="310" customWidth="1"/>
    <col min="12035" max="12085" width="9" style="310"/>
    <col min="12086" max="12086" width="10.36328125" style="310" customWidth="1"/>
    <col min="12087" max="12288" width="9" style="310"/>
    <col min="12289" max="12289" width="3" style="310" customWidth="1"/>
    <col min="12290" max="12290" width="21" style="310" customWidth="1"/>
    <col min="12291" max="12341" width="9" style="310"/>
    <col min="12342" max="12342" width="10.36328125" style="310" customWidth="1"/>
    <col min="12343" max="12544" width="9" style="310"/>
    <col min="12545" max="12545" width="3" style="310" customWidth="1"/>
    <col min="12546" max="12546" width="21" style="310" customWidth="1"/>
    <col min="12547" max="12597" width="9" style="310"/>
    <col min="12598" max="12598" width="10.36328125" style="310" customWidth="1"/>
    <col min="12599" max="12800" width="9" style="310"/>
    <col min="12801" max="12801" width="3" style="310" customWidth="1"/>
    <col min="12802" max="12802" width="21" style="310" customWidth="1"/>
    <col min="12803" max="12853" width="9" style="310"/>
    <col min="12854" max="12854" width="10.36328125" style="310" customWidth="1"/>
    <col min="12855" max="13056" width="9" style="310"/>
    <col min="13057" max="13057" width="3" style="310" customWidth="1"/>
    <col min="13058" max="13058" width="21" style="310" customWidth="1"/>
    <col min="13059" max="13109" width="9" style="310"/>
    <col min="13110" max="13110" width="10.36328125" style="310" customWidth="1"/>
    <col min="13111" max="13312" width="9" style="310"/>
    <col min="13313" max="13313" width="3" style="310" customWidth="1"/>
    <col min="13314" max="13314" width="21" style="310" customWidth="1"/>
    <col min="13315" max="13365" width="9" style="310"/>
    <col min="13366" max="13366" width="10.36328125" style="310" customWidth="1"/>
    <col min="13367" max="13568" width="9" style="310"/>
    <col min="13569" max="13569" width="3" style="310" customWidth="1"/>
    <col min="13570" max="13570" width="21" style="310" customWidth="1"/>
    <col min="13571" max="13621" width="9" style="310"/>
    <col min="13622" max="13622" width="10.36328125" style="310" customWidth="1"/>
    <col min="13623" max="13824" width="9" style="310"/>
    <col min="13825" max="13825" width="3" style="310" customWidth="1"/>
    <col min="13826" max="13826" width="21" style="310" customWidth="1"/>
    <col min="13827" max="13877" width="9" style="310"/>
    <col min="13878" max="13878" width="10.36328125" style="310" customWidth="1"/>
    <col min="13879" max="14080" width="9" style="310"/>
    <col min="14081" max="14081" width="3" style="310" customWidth="1"/>
    <col min="14082" max="14082" width="21" style="310" customWidth="1"/>
    <col min="14083" max="14133" width="9" style="310"/>
    <col min="14134" max="14134" width="10.36328125" style="310" customWidth="1"/>
    <col min="14135" max="14336" width="9" style="310"/>
    <col min="14337" max="14337" width="3" style="310" customWidth="1"/>
    <col min="14338" max="14338" width="21" style="310" customWidth="1"/>
    <col min="14339" max="14389" width="9" style="310"/>
    <col min="14390" max="14390" width="10.36328125" style="310" customWidth="1"/>
    <col min="14391" max="14592" width="9" style="310"/>
    <col min="14593" max="14593" width="3" style="310" customWidth="1"/>
    <col min="14594" max="14594" width="21" style="310" customWidth="1"/>
    <col min="14595" max="14645" width="9" style="310"/>
    <col min="14646" max="14646" width="10.36328125" style="310" customWidth="1"/>
    <col min="14647" max="14848" width="9" style="310"/>
    <col min="14849" max="14849" width="3" style="310" customWidth="1"/>
    <col min="14850" max="14850" width="21" style="310" customWidth="1"/>
    <col min="14851" max="14901" width="9" style="310"/>
    <col min="14902" max="14902" width="10.36328125" style="310" customWidth="1"/>
    <col min="14903" max="15104" width="9" style="310"/>
    <col min="15105" max="15105" width="3" style="310" customWidth="1"/>
    <col min="15106" max="15106" width="21" style="310" customWidth="1"/>
    <col min="15107" max="15157" width="9" style="310"/>
    <col min="15158" max="15158" width="10.36328125" style="310" customWidth="1"/>
    <col min="15159" max="15360" width="9" style="310"/>
    <col min="15361" max="15361" width="3" style="310" customWidth="1"/>
    <col min="15362" max="15362" width="21" style="310" customWidth="1"/>
    <col min="15363" max="15413" width="9" style="310"/>
    <col min="15414" max="15414" width="10.36328125" style="310" customWidth="1"/>
    <col min="15415" max="15616" width="9" style="310"/>
    <col min="15617" max="15617" width="3" style="310" customWidth="1"/>
    <col min="15618" max="15618" width="21" style="310" customWidth="1"/>
    <col min="15619" max="15669" width="9" style="310"/>
    <col min="15670" max="15670" width="10.36328125" style="310" customWidth="1"/>
    <col min="15671" max="15872" width="9" style="310"/>
    <col min="15873" max="15873" width="3" style="310" customWidth="1"/>
    <col min="15874" max="15874" width="21" style="310" customWidth="1"/>
    <col min="15875" max="15925" width="9" style="310"/>
    <col min="15926" max="15926" width="10.36328125" style="310" customWidth="1"/>
    <col min="15927" max="16128" width="9" style="310"/>
    <col min="16129" max="16129" width="3" style="310" customWidth="1"/>
    <col min="16130" max="16130" width="21" style="310" customWidth="1"/>
    <col min="16131" max="16181" width="9" style="310"/>
    <col min="16182" max="16182" width="10.36328125" style="310" customWidth="1"/>
    <col min="16183" max="16384" width="9" style="310"/>
  </cols>
  <sheetData>
    <row r="1" spans="1:56" x14ac:dyDescent="0.2">
      <c r="A1" s="236" t="s">
        <v>398</v>
      </c>
      <c r="B1" s="308"/>
      <c r="C1" s="308"/>
      <c r="D1" s="308"/>
      <c r="E1" s="308" t="s">
        <v>612</v>
      </c>
      <c r="F1" s="308"/>
      <c r="G1" s="309" t="s">
        <v>178</v>
      </c>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8"/>
      <c r="AU1" s="308"/>
      <c r="AV1" s="308"/>
      <c r="AW1" s="308"/>
      <c r="AX1" s="308"/>
      <c r="AY1" s="308"/>
      <c r="AZ1" s="308"/>
      <c r="BA1" s="308"/>
      <c r="BB1" s="308"/>
      <c r="BC1" s="308"/>
      <c r="BD1" s="308"/>
    </row>
    <row r="2" spans="1:56" x14ac:dyDescent="0.2">
      <c r="A2" s="311" t="s">
        <v>349</v>
      </c>
      <c r="B2" s="308"/>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308"/>
      <c r="AC2" s="308"/>
      <c r="AD2" s="308"/>
      <c r="AE2" s="308"/>
      <c r="AF2" s="308"/>
      <c r="AG2" s="308"/>
      <c r="AH2" s="308"/>
      <c r="AI2" s="308"/>
      <c r="AJ2" s="308"/>
      <c r="AK2" s="308"/>
      <c r="AL2" s="308"/>
      <c r="AM2" s="308"/>
      <c r="AN2" s="308"/>
      <c r="AO2" s="308"/>
      <c r="AP2" s="308"/>
      <c r="AQ2" s="308"/>
      <c r="AR2" s="308"/>
      <c r="AS2" s="308"/>
      <c r="AT2" s="308"/>
      <c r="AU2" s="308"/>
      <c r="AV2" s="308"/>
      <c r="AW2" s="308"/>
      <c r="AX2" s="308"/>
      <c r="AY2" s="308"/>
      <c r="AZ2" s="308"/>
      <c r="BA2" s="308"/>
      <c r="BB2" s="308"/>
      <c r="BC2" s="308"/>
      <c r="BD2" s="308"/>
    </row>
    <row r="3" spans="1:56" x14ac:dyDescent="0.2">
      <c r="A3" s="211" t="s">
        <v>1</v>
      </c>
      <c r="B3" s="233"/>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12">
        <v>40</v>
      </c>
      <c r="AQ3" s="245">
        <v>41</v>
      </c>
      <c r="AR3" s="245">
        <v>42</v>
      </c>
      <c r="AS3" s="245">
        <v>43</v>
      </c>
      <c r="AT3" s="245">
        <v>44</v>
      </c>
      <c r="AU3" s="245">
        <v>45</v>
      </c>
      <c r="AV3" s="245">
        <v>46</v>
      </c>
      <c r="AW3" s="244">
        <v>47</v>
      </c>
      <c r="AX3" s="245">
        <v>48</v>
      </c>
      <c r="AY3" s="246">
        <v>49</v>
      </c>
      <c r="AZ3" s="244">
        <v>50</v>
      </c>
      <c r="BA3" s="245">
        <v>51</v>
      </c>
      <c r="BB3" s="246">
        <v>52</v>
      </c>
      <c r="BC3" s="245">
        <v>53</v>
      </c>
      <c r="BD3" s="244">
        <v>54</v>
      </c>
    </row>
    <row r="4" spans="1:56" ht="50" x14ac:dyDescent="0.2">
      <c r="A4" s="234"/>
      <c r="B4" s="235"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312" t="s">
        <v>43</v>
      </c>
      <c r="AQ4" s="258" t="s">
        <v>52</v>
      </c>
      <c r="AR4" s="258" t="s">
        <v>44</v>
      </c>
      <c r="AS4" s="258" t="s">
        <v>45</v>
      </c>
      <c r="AT4" s="258" t="s">
        <v>434</v>
      </c>
      <c r="AU4" s="258" t="s">
        <v>435</v>
      </c>
      <c r="AV4" s="258" t="s">
        <v>46</v>
      </c>
      <c r="AW4" s="257" t="s">
        <v>436</v>
      </c>
      <c r="AX4" s="258" t="s">
        <v>437</v>
      </c>
      <c r="AY4" s="259" t="s">
        <v>438</v>
      </c>
      <c r="AZ4" s="257" t="s">
        <v>47</v>
      </c>
      <c r="BA4" s="258" t="s">
        <v>48</v>
      </c>
      <c r="BB4" s="259" t="s">
        <v>439</v>
      </c>
      <c r="BC4" s="258" t="s">
        <v>49</v>
      </c>
      <c r="BD4" s="257" t="s">
        <v>440</v>
      </c>
    </row>
    <row r="5" spans="1:56" x14ac:dyDescent="0.2">
      <c r="A5" s="267" t="s">
        <v>443</v>
      </c>
      <c r="B5" s="272" t="s">
        <v>444</v>
      </c>
      <c r="C5" s="442">
        <v>0.14126016260162602</v>
      </c>
      <c r="D5" s="442">
        <v>0</v>
      </c>
      <c r="E5" s="442">
        <v>0</v>
      </c>
      <c r="F5" s="442">
        <v>0</v>
      </c>
      <c r="G5" s="442">
        <v>0.20464862901761394</v>
      </c>
      <c r="H5" s="442">
        <v>8.5720259251515791E-3</v>
      </c>
      <c r="I5" s="442">
        <v>3.6764705882352941E-4</v>
      </c>
      <c r="J5" s="442">
        <v>2.1141649048625794E-3</v>
      </c>
      <c r="K5" s="442">
        <v>0</v>
      </c>
      <c r="L5" s="442">
        <v>3.3840947546531302E-3</v>
      </c>
      <c r="M5" s="442">
        <v>2.48015873015873E-4</v>
      </c>
      <c r="N5" s="442">
        <v>0</v>
      </c>
      <c r="O5" s="442">
        <v>0</v>
      </c>
      <c r="P5" s="442">
        <v>0</v>
      </c>
      <c r="Q5" s="442">
        <v>0</v>
      </c>
      <c r="R5" s="442">
        <v>0</v>
      </c>
      <c r="S5" s="442">
        <v>0</v>
      </c>
      <c r="T5" s="442">
        <v>0</v>
      </c>
      <c r="U5" s="442">
        <v>0</v>
      </c>
      <c r="V5" s="442">
        <v>0</v>
      </c>
      <c r="W5" s="442">
        <v>0</v>
      </c>
      <c r="X5" s="442">
        <v>2.9405436419708813E-3</v>
      </c>
      <c r="Y5" s="442">
        <v>9.9833610648918472E-4</v>
      </c>
      <c r="Z5" s="442">
        <v>0</v>
      </c>
      <c r="AA5" s="442">
        <v>0</v>
      </c>
      <c r="AB5" s="442">
        <v>0</v>
      </c>
      <c r="AC5" s="442">
        <v>1.2952528981283597E-4</v>
      </c>
      <c r="AD5" s="442">
        <v>0</v>
      </c>
      <c r="AE5" s="442">
        <v>0</v>
      </c>
      <c r="AF5" s="442">
        <v>0</v>
      </c>
      <c r="AG5" s="442">
        <v>0</v>
      </c>
      <c r="AH5" s="442">
        <v>0</v>
      </c>
      <c r="AI5" s="442">
        <v>2.1482277121374865E-3</v>
      </c>
      <c r="AJ5" s="442">
        <v>1.6521123436393675E-3</v>
      </c>
      <c r="AK5" s="442">
        <v>2.5684931506849314E-3</v>
      </c>
      <c r="AL5" s="442">
        <v>0</v>
      </c>
      <c r="AM5" s="442">
        <v>1.7662917170214745E-2</v>
      </c>
      <c r="AN5" s="442">
        <v>0</v>
      </c>
      <c r="AO5" s="442">
        <v>0</v>
      </c>
      <c r="AP5" s="443">
        <v>9.3724467758470858E-3</v>
      </c>
      <c r="AQ5" s="442">
        <v>3.5038542396636299E-3</v>
      </c>
      <c r="AR5" s="442">
        <v>1.1827414015597823E-2</v>
      </c>
      <c r="AS5" s="442">
        <v>0</v>
      </c>
      <c r="AT5" s="442">
        <v>0</v>
      </c>
      <c r="AU5" s="442">
        <v>2.4549918166939444E-3</v>
      </c>
      <c r="AV5" s="442">
        <v>0</v>
      </c>
      <c r="AW5" s="443">
        <v>8.3238303583203395E-3</v>
      </c>
      <c r="AX5" s="442">
        <v>1.3105633963382659E-2</v>
      </c>
      <c r="AY5" s="443">
        <v>1.1170619739862281E-2</v>
      </c>
      <c r="AZ5" s="443">
        <v>9.5055740323144143E-3</v>
      </c>
      <c r="BA5" s="442">
        <v>1.2535997554579532E-2</v>
      </c>
      <c r="BB5" s="443">
        <v>1.625276077756984E-2</v>
      </c>
      <c r="BC5" s="442">
        <v>1.6409389708266599E-3</v>
      </c>
      <c r="BD5" s="443">
        <v>1.0241518742291541E-2</v>
      </c>
    </row>
    <row r="6" spans="1:56" x14ac:dyDescent="0.2">
      <c r="A6" s="267" t="s">
        <v>445</v>
      </c>
      <c r="B6" s="272" t="s">
        <v>446</v>
      </c>
      <c r="C6" s="442">
        <v>0</v>
      </c>
      <c r="D6" s="442">
        <v>0.13333333333333333</v>
      </c>
      <c r="E6" s="442">
        <v>0</v>
      </c>
      <c r="F6" s="442">
        <v>0</v>
      </c>
      <c r="G6" s="442">
        <v>5.4476121300163429E-4</v>
      </c>
      <c r="H6" s="442">
        <v>0</v>
      </c>
      <c r="I6" s="442">
        <v>1.0661764705882353E-2</v>
      </c>
      <c r="J6" s="442">
        <v>0</v>
      </c>
      <c r="K6" s="442">
        <v>0</v>
      </c>
      <c r="L6" s="442">
        <v>0</v>
      </c>
      <c r="M6" s="442">
        <v>0</v>
      </c>
      <c r="N6" s="442">
        <v>0</v>
      </c>
      <c r="O6" s="442">
        <v>0</v>
      </c>
      <c r="P6" s="442">
        <v>0</v>
      </c>
      <c r="Q6" s="442">
        <v>0</v>
      </c>
      <c r="R6" s="442">
        <v>0</v>
      </c>
      <c r="S6" s="442">
        <v>0</v>
      </c>
      <c r="T6" s="442">
        <v>0</v>
      </c>
      <c r="U6" s="442">
        <v>0</v>
      </c>
      <c r="V6" s="442">
        <v>0</v>
      </c>
      <c r="W6" s="442">
        <v>0</v>
      </c>
      <c r="X6" s="442">
        <v>2.8688230653374454E-4</v>
      </c>
      <c r="Y6" s="442">
        <v>0</v>
      </c>
      <c r="Z6" s="442">
        <v>0</v>
      </c>
      <c r="AA6" s="442">
        <v>0</v>
      </c>
      <c r="AB6" s="442">
        <v>0</v>
      </c>
      <c r="AC6" s="442">
        <v>0</v>
      </c>
      <c r="AD6" s="442">
        <v>0</v>
      </c>
      <c r="AE6" s="442">
        <v>0</v>
      </c>
      <c r="AF6" s="442">
        <v>0</v>
      </c>
      <c r="AG6" s="442">
        <v>0</v>
      </c>
      <c r="AH6" s="442">
        <v>0</v>
      </c>
      <c r="AI6" s="442">
        <v>8.2624142774518716E-5</v>
      </c>
      <c r="AJ6" s="442">
        <v>0</v>
      </c>
      <c r="AK6" s="442">
        <v>0</v>
      </c>
      <c r="AL6" s="442">
        <v>0</v>
      </c>
      <c r="AM6" s="442">
        <v>1.1155526633819838E-3</v>
      </c>
      <c r="AN6" s="442">
        <v>0</v>
      </c>
      <c r="AO6" s="442">
        <v>0</v>
      </c>
      <c r="AP6" s="443">
        <v>3.9030178133733003E-4</v>
      </c>
      <c r="AQ6" s="442">
        <v>3.5038542396636298E-4</v>
      </c>
      <c r="AR6" s="442">
        <v>6.1718004825225836E-4</v>
      </c>
      <c r="AS6" s="442">
        <v>0</v>
      </c>
      <c r="AT6" s="442">
        <v>0</v>
      </c>
      <c r="AU6" s="442">
        <v>0</v>
      </c>
      <c r="AV6" s="442">
        <v>4.8165137614678902E-2</v>
      </c>
      <c r="AW6" s="443">
        <v>9.2314614411940393E-4</v>
      </c>
      <c r="AX6" s="442">
        <v>8.8465309286577443E-4</v>
      </c>
      <c r="AY6" s="443">
        <v>1.530221882172915E-4</v>
      </c>
      <c r="AZ6" s="443">
        <v>6.0345648987962628E-4</v>
      </c>
      <c r="BA6" s="442">
        <v>6.6927297005968758E-4</v>
      </c>
      <c r="BB6" s="443">
        <v>1.095881172761452E-4</v>
      </c>
      <c r="BC6" s="442">
        <v>1.179117823348498E-3</v>
      </c>
      <c r="BD6" s="443">
        <v>1.0147846314770581E-3</v>
      </c>
    </row>
    <row r="7" spans="1:56" x14ac:dyDescent="0.2">
      <c r="A7" s="267" t="s">
        <v>447</v>
      </c>
      <c r="B7" s="272" t="s">
        <v>250</v>
      </c>
      <c r="C7" s="442">
        <v>0</v>
      </c>
      <c r="D7" s="442">
        <v>0</v>
      </c>
      <c r="E7" s="442">
        <v>0</v>
      </c>
      <c r="F7" s="442">
        <v>0</v>
      </c>
      <c r="G7" s="442">
        <v>3.8314871981114947E-2</v>
      </c>
      <c r="H7" s="442">
        <v>0</v>
      </c>
      <c r="I7" s="442">
        <v>0</v>
      </c>
      <c r="J7" s="442">
        <v>0</v>
      </c>
      <c r="K7" s="442">
        <v>0</v>
      </c>
      <c r="L7" s="442">
        <v>0</v>
      </c>
      <c r="M7" s="442">
        <v>0</v>
      </c>
      <c r="N7" s="442">
        <v>0</v>
      </c>
      <c r="O7" s="442">
        <v>0</v>
      </c>
      <c r="P7" s="442">
        <v>0</v>
      </c>
      <c r="Q7" s="442">
        <v>0</v>
      </c>
      <c r="R7" s="442">
        <v>0</v>
      </c>
      <c r="S7" s="442">
        <v>0</v>
      </c>
      <c r="T7" s="442">
        <v>0</v>
      </c>
      <c r="U7" s="442">
        <v>0</v>
      </c>
      <c r="V7" s="442">
        <v>0</v>
      </c>
      <c r="W7" s="442">
        <v>0</v>
      </c>
      <c r="X7" s="442">
        <v>1.0686365918381983E-2</v>
      </c>
      <c r="Y7" s="442">
        <v>0</v>
      </c>
      <c r="Z7" s="442">
        <v>0</v>
      </c>
      <c r="AA7" s="442">
        <v>0</v>
      </c>
      <c r="AB7" s="442">
        <v>0</v>
      </c>
      <c r="AC7" s="442">
        <v>0</v>
      </c>
      <c r="AD7" s="442">
        <v>0</v>
      </c>
      <c r="AE7" s="442">
        <v>0</v>
      </c>
      <c r="AF7" s="442">
        <v>0</v>
      </c>
      <c r="AG7" s="442">
        <v>0</v>
      </c>
      <c r="AH7" s="442">
        <v>0</v>
      </c>
      <c r="AI7" s="442">
        <v>8.2624142774518716E-5</v>
      </c>
      <c r="AJ7" s="442">
        <v>3.5402407363700734E-4</v>
      </c>
      <c r="AK7" s="442">
        <v>0</v>
      </c>
      <c r="AL7" s="442">
        <v>0</v>
      </c>
      <c r="AM7" s="442">
        <v>3.6255461559914475E-3</v>
      </c>
      <c r="AN7" s="442">
        <v>0</v>
      </c>
      <c r="AO7" s="442">
        <v>0</v>
      </c>
      <c r="AP7" s="443">
        <v>2.1128336429727464E-3</v>
      </c>
      <c r="AQ7" s="442">
        <v>1.0511562718990891E-3</v>
      </c>
      <c r="AR7" s="442">
        <v>1.2006957302362117E-3</v>
      </c>
      <c r="AS7" s="442">
        <v>0</v>
      </c>
      <c r="AT7" s="442">
        <v>0</v>
      </c>
      <c r="AU7" s="442">
        <v>0</v>
      </c>
      <c r="AV7" s="442">
        <v>0</v>
      </c>
      <c r="AW7" s="443">
        <v>8.533283685137347E-4</v>
      </c>
      <c r="AX7" s="442">
        <v>2.3529948243234001E-3</v>
      </c>
      <c r="AY7" s="443">
        <v>0</v>
      </c>
      <c r="AZ7" s="443">
        <v>4.9909935253202172E-4</v>
      </c>
      <c r="BA7" s="442">
        <v>1.6603117911096095E-3</v>
      </c>
      <c r="BB7" s="443">
        <v>4.3498052703454552E-3</v>
      </c>
      <c r="BC7" s="442">
        <v>-3.9893486356624187E-3</v>
      </c>
      <c r="BD7" s="443">
        <v>0</v>
      </c>
    </row>
    <row r="8" spans="1:56" x14ac:dyDescent="0.2">
      <c r="A8" s="267" t="s">
        <v>448</v>
      </c>
      <c r="B8" s="272" t="s">
        <v>27</v>
      </c>
      <c r="C8" s="442">
        <v>0</v>
      </c>
      <c r="D8" s="442">
        <v>0</v>
      </c>
      <c r="E8" s="442">
        <v>0</v>
      </c>
      <c r="F8" s="442">
        <v>0</v>
      </c>
      <c r="G8" s="442">
        <v>3.6317414200108951E-4</v>
      </c>
      <c r="H8" s="442">
        <v>4.1814760610495502E-4</v>
      </c>
      <c r="I8" s="442">
        <v>6.6176470588235293E-3</v>
      </c>
      <c r="J8" s="442">
        <v>4.2283298097251587E-3</v>
      </c>
      <c r="K8" s="442">
        <v>0.59036144578313254</v>
      </c>
      <c r="L8" s="442">
        <v>0</v>
      </c>
      <c r="M8" s="442">
        <v>6.8452380952380959E-2</v>
      </c>
      <c r="N8" s="442">
        <v>5.186880244088482E-2</v>
      </c>
      <c r="O8" s="442">
        <v>0.15217391304347827</v>
      </c>
      <c r="P8" s="442">
        <v>2.1079258010118043E-4</v>
      </c>
      <c r="Q8" s="442">
        <v>0</v>
      </c>
      <c r="R8" s="442">
        <v>1.1176930814798256E-4</v>
      </c>
      <c r="S8" s="442">
        <v>0</v>
      </c>
      <c r="T8" s="442">
        <v>0</v>
      </c>
      <c r="U8" s="442">
        <v>0</v>
      </c>
      <c r="V8" s="442">
        <v>0</v>
      </c>
      <c r="W8" s="442">
        <v>0</v>
      </c>
      <c r="X8" s="442">
        <v>1.0040880728681058E-3</v>
      </c>
      <c r="Y8" s="442">
        <v>6.6555740432612314E-3</v>
      </c>
      <c r="Z8" s="442">
        <v>0.47664104080425784</v>
      </c>
      <c r="AA8" s="442">
        <v>0</v>
      </c>
      <c r="AB8" s="442">
        <v>0</v>
      </c>
      <c r="AC8" s="442">
        <v>0</v>
      </c>
      <c r="AD8" s="442">
        <v>0</v>
      </c>
      <c r="AE8" s="442">
        <v>0</v>
      </c>
      <c r="AF8" s="442">
        <v>0</v>
      </c>
      <c r="AG8" s="442">
        <v>0</v>
      </c>
      <c r="AH8" s="442">
        <v>0</v>
      </c>
      <c r="AI8" s="442">
        <v>8.2624142774518716E-5</v>
      </c>
      <c r="AJ8" s="442">
        <v>0</v>
      </c>
      <c r="AK8" s="442">
        <v>0</v>
      </c>
      <c r="AL8" s="442">
        <v>0</v>
      </c>
      <c r="AM8" s="442">
        <v>0</v>
      </c>
      <c r="AN8" s="442">
        <v>0</v>
      </c>
      <c r="AO8" s="442">
        <v>1.5862944162436547E-4</v>
      </c>
      <c r="AP8" s="443">
        <v>2.0347732867052805E-2</v>
      </c>
      <c r="AQ8" s="442">
        <v>-3.5038542396636298E-4</v>
      </c>
      <c r="AR8" s="442">
        <v>-2.2442910845536666E-5</v>
      </c>
      <c r="AS8" s="442">
        <v>0</v>
      </c>
      <c r="AT8" s="442">
        <v>0</v>
      </c>
      <c r="AU8" s="442">
        <v>0</v>
      </c>
      <c r="AV8" s="442">
        <v>-3.8226299694189602E-3</v>
      </c>
      <c r="AW8" s="443">
        <v>-6.2060244982817072E-5</v>
      </c>
      <c r="AX8" s="442">
        <v>1.7793383342073463E-2</v>
      </c>
      <c r="AY8" s="443">
        <v>5.0278718985681493E-4</v>
      </c>
      <c r="AZ8" s="443">
        <v>1.7241613996560751E-4</v>
      </c>
      <c r="BA8" s="442">
        <v>1.2703315797094454E-2</v>
      </c>
      <c r="BB8" s="443">
        <v>3.2100888506735453E-2</v>
      </c>
      <c r="BC8" s="442">
        <v>-3.7043951616865314E-2</v>
      </c>
      <c r="BD8" s="443">
        <v>7.2856332516301608E-4</v>
      </c>
    </row>
    <row r="9" spans="1:56" x14ac:dyDescent="0.2">
      <c r="A9" s="267" t="s">
        <v>449</v>
      </c>
      <c r="B9" s="272" t="s">
        <v>191</v>
      </c>
      <c r="C9" s="442">
        <v>0.13160569105691056</v>
      </c>
      <c r="D9" s="442">
        <v>2.564102564102564E-2</v>
      </c>
      <c r="E9" s="442">
        <v>0</v>
      </c>
      <c r="F9" s="442">
        <v>0</v>
      </c>
      <c r="G9" s="442">
        <v>0.21009624114763029</v>
      </c>
      <c r="H9" s="442">
        <v>2.4043487351034917E-3</v>
      </c>
      <c r="I9" s="442">
        <v>2.2058823529411764E-3</v>
      </c>
      <c r="J9" s="442">
        <v>6.3424947145877377E-3</v>
      </c>
      <c r="K9" s="442">
        <v>0</v>
      </c>
      <c r="L9" s="442">
        <v>0</v>
      </c>
      <c r="M9" s="442">
        <v>4.96031746031746E-4</v>
      </c>
      <c r="N9" s="442">
        <v>0</v>
      </c>
      <c r="O9" s="442">
        <v>0</v>
      </c>
      <c r="P9" s="442">
        <v>0</v>
      </c>
      <c r="Q9" s="442">
        <v>0</v>
      </c>
      <c r="R9" s="442">
        <v>0</v>
      </c>
      <c r="S9" s="442">
        <v>0</v>
      </c>
      <c r="T9" s="442">
        <v>0</v>
      </c>
      <c r="U9" s="442">
        <v>0</v>
      </c>
      <c r="V9" s="442">
        <v>0</v>
      </c>
      <c r="W9" s="442">
        <v>0</v>
      </c>
      <c r="X9" s="442">
        <v>2.2950584522699563E-3</v>
      </c>
      <c r="Y9" s="442">
        <v>0</v>
      </c>
      <c r="Z9" s="442">
        <v>0</v>
      </c>
      <c r="AA9" s="442">
        <v>0</v>
      </c>
      <c r="AB9" s="442">
        <v>0</v>
      </c>
      <c r="AC9" s="442">
        <v>1.2952528981283597E-4</v>
      </c>
      <c r="AD9" s="442">
        <v>0</v>
      </c>
      <c r="AE9" s="442">
        <v>0</v>
      </c>
      <c r="AF9" s="442">
        <v>0</v>
      </c>
      <c r="AG9" s="442">
        <v>0</v>
      </c>
      <c r="AH9" s="442">
        <v>3.8674745391259507E-4</v>
      </c>
      <c r="AI9" s="442">
        <v>6.0315624225398658E-3</v>
      </c>
      <c r="AJ9" s="442">
        <v>6.1364172763747936E-3</v>
      </c>
      <c r="AK9" s="442">
        <v>1.7123287671232876E-3</v>
      </c>
      <c r="AL9" s="442">
        <v>0</v>
      </c>
      <c r="AM9" s="442">
        <v>0.13479594682532303</v>
      </c>
      <c r="AN9" s="442">
        <v>0</v>
      </c>
      <c r="AO9" s="442">
        <v>2.3794416243654824E-3</v>
      </c>
      <c r="AP9" s="443">
        <v>1.631981848365156E-2</v>
      </c>
      <c r="AQ9" s="442">
        <v>5.9565522074281708E-2</v>
      </c>
      <c r="AR9" s="442">
        <v>9.3328844751164222E-2</v>
      </c>
      <c r="AS9" s="442">
        <v>0</v>
      </c>
      <c r="AT9" s="442">
        <v>0</v>
      </c>
      <c r="AU9" s="442">
        <v>0</v>
      </c>
      <c r="AV9" s="442">
        <v>6.8807339449541288E-3</v>
      </c>
      <c r="AW9" s="443">
        <v>6.5907980171751729E-2</v>
      </c>
      <c r="AX9" s="442">
        <v>5.3042705032034475E-2</v>
      </c>
      <c r="AY9" s="443">
        <v>5.1404525084708712E-2</v>
      </c>
      <c r="AZ9" s="443">
        <v>5.988738503700141E-2</v>
      </c>
      <c r="BA9" s="442">
        <v>5.2560451759254792E-2</v>
      </c>
      <c r="BB9" s="443">
        <v>9.1278471835853858E-2</v>
      </c>
      <c r="BC9" s="442">
        <v>2.3297402992994074E-2</v>
      </c>
      <c r="BD9" s="443">
        <v>2.8658558797662353E-2</v>
      </c>
    </row>
    <row r="10" spans="1:56" x14ac:dyDescent="0.2">
      <c r="A10" s="281" t="s">
        <v>450</v>
      </c>
      <c r="B10" s="283" t="s">
        <v>28</v>
      </c>
      <c r="C10" s="442">
        <v>4.0650406504065045E-3</v>
      </c>
      <c r="D10" s="442">
        <v>0</v>
      </c>
      <c r="E10" s="442">
        <v>0</v>
      </c>
      <c r="F10" s="442">
        <v>7.1428571428571426E-3</v>
      </c>
      <c r="G10" s="442">
        <v>1.0895224260032686E-3</v>
      </c>
      <c r="H10" s="442">
        <v>0.24576625548818734</v>
      </c>
      <c r="I10" s="442">
        <v>6.6176470588235293E-3</v>
      </c>
      <c r="J10" s="442">
        <v>2.1141649048625794E-3</v>
      </c>
      <c r="K10" s="442">
        <v>0</v>
      </c>
      <c r="L10" s="442">
        <v>2.5380710659898475E-3</v>
      </c>
      <c r="M10" s="442">
        <v>3.224206349206349E-3</v>
      </c>
      <c r="N10" s="442">
        <v>0</v>
      </c>
      <c r="O10" s="442">
        <v>0</v>
      </c>
      <c r="P10" s="442">
        <v>1.2647554806070826E-3</v>
      </c>
      <c r="Q10" s="442">
        <v>9.8328416912487715E-4</v>
      </c>
      <c r="R10" s="442">
        <v>1.4530010059237734E-3</v>
      </c>
      <c r="S10" s="442">
        <v>9.9601593625498006E-4</v>
      </c>
      <c r="T10" s="442">
        <v>4.3731778425655978E-3</v>
      </c>
      <c r="U10" s="442">
        <v>2.4461091576211589E-3</v>
      </c>
      <c r="V10" s="442">
        <v>2.2036139268400176E-3</v>
      </c>
      <c r="W10" s="442">
        <v>1.4513788098693759E-3</v>
      </c>
      <c r="X10" s="442">
        <v>6.813454780176433E-3</v>
      </c>
      <c r="Y10" s="442">
        <v>3.4387132556849697E-3</v>
      </c>
      <c r="Z10" s="442">
        <v>2.9568302779420464E-4</v>
      </c>
      <c r="AA10" s="442">
        <v>1.288659793814433E-3</v>
      </c>
      <c r="AB10" s="442">
        <v>2.0366598778004071E-3</v>
      </c>
      <c r="AC10" s="442">
        <v>4.4686224985428409E-3</v>
      </c>
      <c r="AD10" s="442">
        <v>1.5957446808510637E-3</v>
      </c>
      <c r="AE10" s="442">
        <v>0</v>
      </c>
      <c r="AF10" s="442">
        <v>1.4272739068379395E-3</v>
      </c>
      <c r="AG10" s="442">
        <v>0</v>
      </c>
      <c r="AH10" s="442">
        <v>3.3518112672424908E-3</v>
      </c>
      <c r="AI10" s="442">
        <v>5.7836899942163096E-4</v>
      </c>
      <c r="AJ10" s="442">
        <v>2.7141845645503896E-3</v>
      </c>
      <c r="AK10" s="442">
        <v>2.6541095890410957E-2</v>
      </c>
      <c r="AL10" s="442">
        <v>2.1558361564521095E-3</v>
      </c>
      <c r="AM10" s="442">
        <v>3.7185088779399461E-3</v>
      </c>
      <c r="AN10" s="442">
        <v>0.27419354838709675</v>
      </c>
      <c r="AO10" s="442">
        <v>5.076142131979695E-3</v>
      </c>
      <c r="AP10" s="443">
        <v>1.5934720726065395E-2</v>
      </c>
      <c r="AQ10" s="442">
        <v>7.3580939032936226E-3</v>
      </c>
      <c r="AR10" s="442">
        <v>1.4329798574875161E-2</v>
      </c>
      <c r="AS10" s="442">
        <v>0</v>
      </c>
      <c r="AT10" s="442">
        <v>7.1265678449258839E-5</v>
      </c>
      <c r="AU10" s="442">
        <v>2.7277686852154939E-3</v>
      </c>
      <c r="AV10" s="442">
        <v>0.89984709480122327</v>
      </c>
      <c r="AW10" s="443">
        <v>1.9285221128410406E-2</v>
      </c>
      <c r="AX10" s="442">
        <v>2.5299254428965547E-2</v>
      </c>
      <c r="AY10" s="443">
        <v>0.10455787517761504</v>
      </c>
      <c r="AZ10" s="443">
        <v>5.4683139970144783E-2</v>
      </c>
      <c r="BA10" s="442">
        <v>4.8631690718664029E-2</v>
      </c>
      <c r="BB10" s="443">
        <v>4.6768836511388731E-2</v>
      </c>
      <c r="BC10" s="442">
        <v>6.3908186025488603E-2</v>
      </c>
      <c r="BD10" s="443">
        <v>4.9781691203638651E-2</v>
      </c>
    </row>
    <row r="11" spans="1:56" x14ac:dyDescent="0.2">
      <c r="A11" s="281" t="s">
        <v>451</v>
      </c>
      <c r="B11" s="283" t="s">
        <v>285</v>
      </c>
      <c r="C11" s="442">
        <v>2.7439024390243903E-2</v>
      </c>
      <c r="D11" s="442">
        <v>2.0512820512820513E-2</v>
      </c>
      <c r="E11" s="442">
        <v>0</v>
      </c>
      <c r="F11" s="442">
        <v>0</v>
      </c>
      <c r="G11" s="442">
        <v>1.6342836390049027E-2</v>
      </c>
      <c r="H11" s="442">
        <v>6.2722140915743262E-3</v>
      </c>
      <c r="I11" s="442">
        <v>0.34522058823529411</v>
      </c>
      <c r="J11" s="442">
        <v>1.4799154334038054E-2</v>
      </c>
      <c r="K11" s="442">
        <v>0</v>
      </c>
      <c r="L11" s="442">
        <v>7.3322053017484488E-3</v>
      </c>
      <c r="M11" s="442">
        <v>2.0833333333333332E-2</v>
      </c>
      <c r="N11" s="442">
        <v>0</v>
      </c>
      <c r="O11" s="442">
        <v>0</v>
      </c>
      <c r="P11" s="442">
        <v>3.5834738617200675E-3</v>
      </c>
      <c r="Q11" s="442">
        <v>9.8328416912487715E-4</v>
      </c>
      <c r="R11" s="442">
        <v>1.2294623896278083E-3</v>
      </c>
      <c r="S11" s="442">
        <v>4.9800796812749003E-3</v>
      </c>
      <c r="T11" s="442">
        <v>7.2886297376093291E-3</v>
      </c>
      <c r="U11" s="442">
        <v>7.3383274728634762E-3</v>
      </c>
      <c r="V11" s="442">
        <v>6.1701189951520498E-3</v>
      </c>
      <c r="W11" s="442">
        <v>2.1770682148040637E-3</v>
      </c>
      <c r="X11" s="442">
        <v>4.7335580578067846E-2</v>
      </c>
      <c r="Y11" s="442">
        <v>5.0027731558513588E-2</v>
      </c>
      <c r="Z11" s="442">
        <v>4.4352454169130693E-4</v>
      </c>
      <c r="AA11" s="442">
        <v>2.5773195876288659E-3</v>
      </c>
      <c r="AB11" s="442">
        <v>3.564154786150713E-3</v>
      </c>
      <c r="AC11" s="442">
        <v>8.4191438378343371E-3</v>
      </c>
      <c r="AD11" s="442">
        <v>4.5212765957446804E-3</v>
      </c>
      <c r="AE11" s="442">
        <v>2.0542317173377156E-4</v>
      </c>
      <c r="AF11" s="442">
        <v>2.9842999870247828E-3</v>
      </c>
      <c r="AG11" s="442">
        <v>1.4018691588785047E-2</v>
      </c>
      <c r="AH11" s="442">
        <v>1.2891581797086502E-3</v>
      </c>
      <c r="AI11" s="442">
        <v>7.1056762786086093E-3</v>
      </c>
      <c r="AJ11" s="442">
        <v>3.7172527731885768E-3</v>
      </c>
      <c r="AK11" s="442">
        <v>1.8835616438356163E-2</v>
      </c>
      <c r="AL11" s="442">
        <v>3.8497074222359103E-3</v>
      </c>
      <c r="AM11" s="442">
        <v>5.6707260388584174E-3</v>
      </c>
      <c r="AN11" s="442">
        <v>0.34164222873900291</v>
      </c>
      <c r="AO11" s="442">
        <v>0.10437817258883249</v>
      </c>
      <c r="AP11" s="443">
        <v>2.0004267299475954E-2</v>
      </c>
      <c r="AQ11" s="442">
        <v>5.2557813594954449E-3</v>
      </c>
      <c r="AR11" s="442">
        <v>1.1894742748134433E-3</v>
      </c>
      <c r="AS11" s="442">
        <v>0</v>
      </c>
      <c r="AT11" s="442">
        <v>8.5518814139110607E-4</v>
      </c>
      <c r="AU11" s="442">
        <v>4.3644298963447896E-3</v>
      </c>
      <c r="AV11" s="442">
        <v>-2.9051987767584098E-2</v>
      </c>
      <c r="AW11" s="443">
        <v>8.6108589913658684E-4</v>
      </c>
      <c r="AX11" s="442">
        <v>1.80350669189904E-2</v>
      </c>
      <c r="AY11" s="443">
        <v>2.3904251830801179E-2</v>
      </c>
      <c r="AZ11" s="443">
        <v>1.0426639201078055E-2</v>
      </c>
      <c r="BA11" s="442">
        <v>1.9762858567820198E-2</v>
      </c>
      <c r="BB11" s="443">
        <v>2.8846964409151452E-2</v>
      </c>
      <c r="BC11" s="442">
        <v>-1.1044403612030932E-2</v>
      </c>
      <c r="BD11" s="443">
        <v>1.4154944603167168E-2</v>
      </c>
    </row>
    <row r="12" spans="1:56" x14ac:dyDescent="0.2">
      <c r="A12" s="281" t="s">
        <v>452</v>
      </c>
      <c r="B12" s="283" t="s">
        <v>29</v>
      </c>
      <c r="C12" s="442">
        <v>6.8089430894308939E-2</v>
      </c>
      <c r="D12" s="442">
        <v>0</v>
      </c>
      <c r="E12" s="442">
        <v>0</v>
      </c>
      <c r="F12" s="442">
        <v>2.1428571428571429E-2</v>
      </c>
      <c r="G12" s="442">
        <v>1.0532050118031596E-2</v>
      </c>
      <c r="H12" s="442">
        <v>0.11404975956512649</v>
      </c>
      <c r="I12" s="442">
        <v>3.7499999999999999E-2</v>
      </c>
      <c r="J12" s="442">
        <v>0.3594080338266385</v>
      </c>
      <c r="K12" s="442">
        <v>3.0120481927710845E-3</v>
      </c>
      <c r="L12" s="442">
        <v>0.20981387478849409</v>
      </c>
      <c r="M12" s="442">
        <v>3.4970238095238096E-2</v>
      </c>
      <c r="N12" s="442">
        <v>3.8138825324180014E-3</v>
      </c>
      <c r="O12" s="442">
        <v>7.246376811594203E-3</v>
      </c>
      <c r="P12" s="442">
        <v>9.0640809443507595E-3</v>
      </c>
      <c r="Q12" s="442">
        <v>4.9164208456243851E-3</v>
      </c>
      <c r="R12" s="442">
        <v>4.1354644014753549E-3</v>
      </c>
      <c r="S12" s="442">
        <v>1.693227091633466E-2</v>
      </c>
      <c r="T12" s="442">
        <v>1.7492711370262391E-2</v>
      </c>
      <c r="U12" s="442">
        <v>1.3759364011619018E-2</v>
      </c>
      <c r="V12" s="442">
        <v>1.0577346848832084E-2</v>
      </c>
      <c r="W12" s="442">
        <v>9.433962264150943E-3</v>
      </c>
      <c r="X12" s="442">
        <v>3.9374596571756439E-2</v>
      </c>
      <c r="Y12" s="442">
        <v>5.7681641708264009E-3</v>
      </c>
      <c r="Z12" s="442">
        <v>3.1046717918391483E-3</v>
      </c>
      <c r="AA12" s="442">
        <v>9.0206185567010301E-3</v>
      </c>
      <c r="AB12" s="442">
        <v>1.4765784114052953E-2</v>
      </c>
      <c r="AC12" s="442">
        <v>0</v>
      </c>
      <c r="AD12" s="442">
        <v>0</v>
      </c>
      <c r="AE12" s="442">
        <v>0</v>
      </c>
      <c r="AF12" s="442">
        <v>6.4876086674451802E-4</v>
      </c>
      <c r="AG12" s="442">
        <v>0</v>
      </c>
      <c r="AH12" s="442">
        <v>9.0241072579605518E-4</v>
      </c>
      <c r="AI12" s="442">
        <v>8.5929108485499461E-3</v>
      </c>
      <c r="AJ12" s="442">
        <v>0.18291243804578711</v>
      </c>
      <c r="AK12" s="442">
        <v>2.5684931506849314E-3</v>
      </c>
      <c r="AL12" s="442">
        <v>4.1576840160147833E-3</v>
      </c>
      <c r="AM12" s="442">
        <v>7.1581295900343964E-3</v>
      </c>
      <c r="AN12" s="442">
        <v>0</v>
      </c>
      <c r="AO12" s="442">
        <v>7.9314720812182736E-3</v>
      </c>
      <c r="AP12" s="443">
        <v>3.4986651679078266E-2</v>
      </c>
      <c r="AQ12" s="442">
        <v>1.1212333566923615E-2</v>
      </c>
      <c r="AR12" s="442">
        <v>8.595634853840543E-3</v>
      </c>
      <c r="AS12" s="442">
        <v>0</v>
      </c>
      <c r="AT12" s="442">
        <v>0</v>
      </c>
      <c r="AU12" s="442">
        <v>0</v>
      </c>
      <c r="AV12" s="442">
        <v>1.6819571865443424E-2</v>
      </c>
      <c r="AW12" s="443">
        <v>6.3611751107387499E-3</v>
      </c>
      <c r="AX12" s="442">
        <v>3.439658906951823E-2</v>
      </c>
      <c r="AY12" s="443">
        <v>5.1699639304842058E-3</v>
      </c>
      <c r="AZ12" s="443">
        <v>5.8666860256718556E-3</v>
      </c>
      <c r="BA12" s="442">
        <v>2.579275061537719E-2</v>
      </c>
      <c r="BB12" s="443">
        <v>6.3586397585689472E-2</v>
      </c>
      <c r="BC12" s="442">
        <v>-6.1412386632734274E-2</v>
      </c>
      <c r="BD12" s="443">
        <v>2.4615032343007614E-3</v>
      </c>
    </row>
    <row r="13" spans="1:56" x14ac:dyDescent="0.2">
      <c r="A13" s="281" t="s">
        <v>453</v>
      </c>
      <c r="B13" s="283" t="s">
        <v>30</v>
      </c>
      <c r="C13" s="442">
        <v>6.6056910569105695E-3</v>
      </c>
      <c r="D13" s="442">
        <v>1.0256410256410256E-2</v>
      </c>
      <c r="E13" s="442">
        <v>0</v>
      </c>
      <c r="F13" s="442">
        <v>2.8571428571428571E-2</v>
      </c>
      <c r="G13" s="442">
        <v>4.5396767750136187E-3</v>
      </c>
      <c r="H13" s="442">
        <v>6.0631402885218486E-3</v>
      </c>
      <c r="I13" s="442">
        <v>4.4117647058823529E-3</v>
      </c>
      <c r="J13" s="442">
        <v>8.2452431289640596E-2</v>
      </c>
      <c r="K13" s="442">
        <v>6.3253012048192767E-2</v>
      </c>
      <c r="L13" s="442">
        <v>1.1280315848843769E-3</v>
      </c>
      <c r="M13" s="442">
        <v>2.2817460317460316E-2</v>
      </c>
      <c r="N13" s="442">
        <v>2.2883295194508008E-2</v>
      </c>
      <c r="O13" s="442">
        <v>3.6231884057971015E-3</v>
      </c>
      <c r="P13" s="442">
        <v>2.951096121416526E-3</v>
      </c>
      <c r="Q13" s="442">
        <v>9.8328416912487715E-4</v>
      </c>
      <c r="R13" s="442">
        <v>1.0059237733318432E-3</v>
      </c>
      <c r="S13" s="442">
        <v>9.9601593625498006E-4</v>
      </c>
      <c r="T13" s="442">
        <v>1.4577259475218659E-3</v>
      </c>
      <c r="U13" s="442">
        <v>1.0701727564592571E-3</v>
      </c>
      <c r="V13" s="442">
        <v>8.8144557073600708E-4</v>
      </c>
      <c r="W13" s="442">
        <v>2.1770682148040637E-3</v>
      </c>
      <c r="X13" s="442">
        <v>2.22333787563652E-3</v>
      </c>
      <c r="Y13" s="442">
        <v>1.2867443150305047E-2</v>
      </c>
      <c r="Z13" s="442">
        <v>3.3412182140745122E-2</v>
      </c>
      <c r="AA13" s="442">
        <v>1.2886597938144329E-2</v>
      </c>
      <c r="AB13" s="442">
        <v>1.2219959266802444E-2</v>
      </c>
      <c r="AC13" s="442">
        <v>1.6190661226604495E-3</v>
      </c>
      <c r="AD13" s="442">
        <v>3.9893617021276594E-4</v>
      </c>
      <c r="AE13" s="442">
        <v>1.0271158586688578E-4</v>
      </c>
      <c r="AF13" s="442">
        <v>4.9435578045932273E-2</v>
      </c>
      <c r="AG13" s="442">
        <v>0</v>
      </c>
      <c r="AH13" s="442">
        <v>1.0828928709552663E-2</v>
      </c>
      <c r="AI13" s="442">
        <v>3.6354622820788233E-3</v>
      </c>
      <c r="AJ13" s="442">
        <v>2.360160490913382E-3</v>
      </c>
      <c r="AK13" s="442">
        <v>3.4246575342465752E-3</v>
      </c>
      <c r="AL13" s="442">
        <v>2.1558361564521095E-3</v>
      </c>
      <c r="AM13" s="442">
        <v>5.5777633169099188E-3</v>
      </c>
      <c r="AN13" s="442">
        <v>0</v>
      </c>
      <c r="AO13" s="442">
        <v>1.4911167512690355E-2</v>
      </c>
      <c r="AP13" s="443">
        <v>7.7852195317419425E-3</v>
      </c>
      <c r="AQ13" s="442">
        <v>1.0511562718990891E-3</v>
      </c>
      <c r="AR13" s="442">
        <v>1.6966840599225718E-2</v>
      </c>
      <c r="AS13" s="442">
        <v>0</v>
      </c>
      <c r="AT13" s="442">
        <v>0</v>
      </c>
      <c r="AU13" s="442">
        <v>0</v>
      </c>
      <c r="AV13" s="442">
        <v>0</v>
      </c>
      <c r="AW13" s="443">
        <v>1.1752658893620982E-2</v>
      </c>
      <c r="AX13" s="442">
        <v>1.3730363209375498E-2</v>
      </c>
      <c r="AY13" s="443">
        <v>1.9892884468247895E-3</v>
      </c>
      <c r="AZ13" s="443">
        <v>7.6997418295167361E-3</v>
      </c>
      <c r="BA13" s="442">
        <v>1.0273983622118184E-2</v>
      </c>
      <c r="BB13" s="443">
        <v>2.4117815655927032E-2</v>
      </c>
      <c r="BC13" s="442">
        <v>-1.1437442886480432E-2</v>
      </c>
      <c r="BD13" s="443">
        <v>1.7277358853865809E-3</v>
      </c>
    </row>
    <row r="14" spans="1:56" x14ac:dyDescent="0.2">
      <c r="A14" s="281" t="s">
        <v>454</v>
      </c>
      <c r="B14" s="283" t="s">
        <v>455</v>
      </c>
      <c r="C14" s="442">
        <v>8.130081300813009E-3</v>
      </c>
      <c r="D14" s="442">
        <v>1.5384615384615385E-2</v>
      </c>
      <c r="E14" s="442">
        <v>0</v>
      </c>
      <c r="F14" s="442">
        <v>7.1428571428571426E-3</v>
      </c>
      <c r="G14" s="442">
        <v>1.7977120029053932E-2</v>
      </c>
      <c r="H14" s="442">
        <v>1.0767300857202592E-2</v>
      </c>
      <c r="I14" s="442">
        <v>2.2426470588235294E-2</v>
      </c>
      <c r="J14" s="442">
        <v>1.6913319238900635E-2</v>
      </c>
      <c r="K14" s="442">
        <v>0</v>
      </c>
      <c r="L14" s="442">
        <v>0.25239706711787929</v>
      </c>
      <c r="M14" s="442">
        <v>8.1845238095238099E-3</v>
      </c>
      <c r="N14" s="442">
        <v>7.6277650648360034E-4</v>
      </c>
      <c r="O14" s="442">
        <v>3.6231884057971015E-3</v>
      </c>
      <c r="P14" s="442">
        <v>5.0590219224283303E-3</v>
      </c>
      <c r="Q14" s="442">
        <v>1.376597836774828E-2</v>
      </c>
      <c r="R14" s="442">
        <v>2.1236168548116687E-2</v>
      </c>
      <c r="S14" s="442">
        <v>4.0836653386454182E-2</v>
      </c>
      <c r="T14" s="442">
        <v>2.0408163265306121E-2</v>
      </c>
      <c r="U14" s="442">
        <v>4.0360801100749119E-2</v>
      </c>
      <c r="V14" s="442">
        <v>4.1868664609960332E-2</v>
      </c>
      <c r="W14" s="442">
        <v>3.7735849056603772E-2</v>
      </c>
      <c r="X14" s="442">
        <v>6.6341533385928422E-2</v>
      </c>
      <c r="Y14" s="442">
        <v>1.4309484193011647E-2</v>
      </c>
      <c r="Z14" s="442">
        <v>0</v>
      </c>
      <c r="AA14" s="442">
        <v>3.8659793814432991E-2</v>
      </c>
      <c r="AB14" s="442">
        <v>1.4765784114052953E-2</v>
      </c>
      <c r="AC14" s="442">
        <v>5.3752995272326924E-3</v>
      </c>
      <c r="AD14" s="442">
        <v>2.9255319148936169E-3</v>
      </c>
      <c r="AE14" s="442">
        <v>5.1355792933442895E-4</v>
      </c>
      <c r="AF14" s="442">
        <v>2.205786946931361E-3</v>
      </c>
      <c r="AG14" s="442">
        <v>7.0093457943925233E-3</v>
      </c>
      <c r="AH14" s="442">
        <v>1.9337372695629753E-3</v>
      </c>
      <c r="AI14" s="442">
        <v>4.1312071387259357E-3</v>
      </c>
      <c r="AJ14" s="442">
        <v>2.360160490913382E-3</v>
      </c>
      <c r="AK14" s="442">
        <v>7.7054794520547941E-3</v>
      </c>
      <c r="AL14" s="442">
        <v>1.2319063751154912E-2</v>
      </c>
      <c r="AM14" s="442">
        <v>3.253695268197453E-3</v>
      </c>
      <c r="AN14" s="442">
        <v>2.6392961876832845E-2</v>
      </c>
      <c r="AO14" s="442">
        <v>1.4435279187817259E-2</v>
      </c>
      <c r="AP14" s="443">
        <v>1.8193267034070742E-2</v>
      </c>
      <c r="AQ14" s="442">
        <v>1.4015416958654519E-3</v>
      </c>
      <c r="AR14" s="442">
        <v>2.9400213207653033E-3</v>
      </c>
      <c r="AS14" s="442">
        <v>5.5766227972339954E-5</v>
      </c>
      <c r="AT14" s="442">
        <v>0</v>
      </c>
      <c r="AU14" s="442">
        <v>0</v>
      </c>
      <c r="AV14" s="442">
        <v>6.8807339449541288E-3</v>
      </c>
      <c r="AW14" s="443">
        <v>2.141078451907189E-3</v>
      </c>
      <c r="AX14" s="442">
        <v>1.7200574568503615E-2</v>
      </c>
      <c r="AY14" s="443">
        <v>3.2484424527270739E-2</v>
      </c>
      <c r="AZ14" s="443">
        <v>1.4737042700218243E-2</v>
      </c>
      <c r="BA14" s="442">
        <v>2.1699888990781409E-2</v>
      </c>
      <c r="BB14" s="443">
        <v>2.695867684993172E-2</v>
      </c>
      <c r="BC14" s="442">
        <v>4.9129909306187423E-4</v>
      </c>
      <c r="BD14" s="443">
        <v>1.8453468221628962E-2</v>
      </c>
    </row>
    <row r="15" spans="1:56" x14ac:dyDescent="0.2">
      <c r="A15" s="281" t="s">
        <v>456</v>
      </c>
      <c r="B15" s="283" t="s">
        <v>31</v>
      </c>
      <c r="C15" s="442">
        <v>2.540650406504065E-3</v>
      </c>
      <c r="D15" s="442">
        <v>0</v>
      </c>
      <c r="E15" s="442">
        <v>0</v>
      </c>
      <c r="F15" s="442">
        <v>0</v>
      </c>
      <c r="G15" s="442">
        <v>1.6342836390049029E-3</v>
      </c>
      <c r="H15" s="442">
        <v>6.2722140915743262E-4</v>
      </c>
      <c r="I15" s="442">
        <v>1.1029411764705882E-3</v>
      </c>
      <c r="J15" s="442">
        <v>6.3424947145877377E-3</v>
      </c>
      <c r="K15" s="442">
        <v>0</v>
      </c>
      <c r="L15" s="442">
        <v>3.3840947546531302E-3</v>
      </c>
      <c r="M15" s="442">
        <v>8.6805555555555552E-2</v>
      </c>
      <c r="N15" s="442">
        <v>5.3394355453852023E-3</v>
      </c>
      <c r="O15" s="442">
        <v>1.0869565217391304E-2</v>
      </c>
      <c r="P15" s="442">
        <v>3.5834738617200675E-3</v>
      </c>
      <c r="Q15" s="442">
        <v>6.8829891838741398E-3</v>
      </c>
      <c r="R15" s="442">
        <v>4.4707723259193024E-3</v>
      </c>
      <c r="S15" s="442">
        <v>1.8924302788844622E-2</v>
      </c>
      <c r="T15" s="442">
        <v>3.6443148688046649E-2</v>
      </c>
      <c r="U15" s="442">
        <v>9.3257911634306682E-3</v>
      </c>
      <c r="V15" s="442">
        <v>2.644336712208021E-3</v>
      </c>
      <c r="W15" s="442">
        <v>5.8055152394775036E-3</v>
      </c>
      <c r="X15" s="442">
        <v>1.0040880728681058E-2</v>
      </c>
      <c r="Y15" s="442">
        <v>5.7016084303937883E-2</v>
      </c>
      <c r="Z15" s="442">
        <v>0</v>
      </c>
      <c r="AA15" s="442">
        <v>5.1546391752577319E-3</v>
      </c>
      <c r="AB15" s="442">
        <v>5.0916496945010179E-4</v>
      </c>
      <c r="AC15" s="442">
        <v>1.9428793471925395E-4</v>
      </c>
      <c r="AD15" s="442">
        <v>0</v>
      </c>
      <c r="AE15" s="442">
        <v>1.0271158586688578E-4</v>
      </c>
      <c r="AF15" s="442">
        <v>0</v>
      </c>
      <c r="AG15" s="442">
        <v>0</v>
      </c>
      <c r="AH15" s="442">
        <v>2.5783163594173003E-4</v>
      </c>
      <c r="AI15" s="442">
        <v>1.9829794265884492E-3</v>
      </c>
      <c r="AJ15" s="442">
        <v>7.670521595468492E-4</v>
      </c>
      <c r="AK15" s="442">
        <v>8.5616438356164379E-4</v>
      </c>
      <c r="AL15" s="442">
        <v>9.2392978133661843E-4</v>
      </c>
      <c r="AM15" s="442">
        <v>1.3014781072789811E-3</v>
      </c>
      <c r="AN15" s="442">
        <v>7.331378299120235E-3</v>
      </c>
      <c r="AO15" s="442">
        <v>4.7588832487309649E-3</v>
      </c>
      <c r="AP15" s="443">
        <v>6.9681878028091324E-3</v>
      </c>
      <c r="AQ15" s="442">
        <v>7.0077084793272596E-4</v>
      </c>
      <c r="AR15" s="442">
        <v>4.488582169107333E-4</v>
      </c>
      <c r="AS15" s="442">
        <v>0</v>
      </c>
      <c r="AT15" s="442">
        <v>0</v>
      </c>
      <c r="AU15" s="442">
        <v>0</v>
      </c>
      <c r="AV15" s="442">
        <v>-6.8042813455657492E-2</v>
      </c>
      <c r="AW15" s="443">
        <v>-3.6460393927405027E-4</v>
      </c>
      <c r="AX15" s="442">
        <v>5.8916071957864974E-3</v>
      </c>
      <c r="AY15" s="443">
        <v>3.677997595365614E-2</v>
      </c>
      <c r="AZ15" s="443">
        <v>1.5054651379102257E-2</v>
      </c>
      <c r="BA15" s="442">
        <v>1.4984635680615217E-2</v>
      </c>
      <c r="BB15" s="443">
        <v>5.2686594844300579E-3</v>
      </c>
      <c r="BC15" s="442">
        <v>2.6461369152312546E-2</v>
      </c>
      <c r="BD15" s="443">
        <v>2.0982623764694862E-2</v>
      </c>
    </row>
    <row r="16" spans="1:56" x14ac:dyDescent="0.2">
      <c r="A16" s="281" t="s">
        <v>457</v>
      </c>
      <c r="B16" s="283" t="s">
        <v>32</v>
      </c>
      <c r="C16" s="442">
        <v>0</v>
      </c>
      <c r="D16" s="442">
        <v>0</v>
      </c>
      <c r="E16" s="442">
        <v>0</v>
      </c>
      <c r="F16" s="442">
        <v>0</v>
      </c>
      <c r="G16" s="442">
        <v>0</v>
      </c>
      <c r="H16" s="442">
        <v>1.0453690152623876E-4</v>
      </c>
      <c r="I16" s="442">
        <v>1.838235294117647E-3</v>
      </c>
      <c r="J16" s="442">
        <v>0</v>
      </c>
      <c r="K16" s="442">
        <v>0</v>
      </c>
      <c r="L16" s="442">
        <v>1.6920473773265651E-3</v>
      </c>
      <c r="M16" s="442">
        <v>8.4325396825396821E-3</v>
      </c>
      <c r="N16" s="442">
        <v>0.53775743707093826</v>
      </c>
      <c r="O16" s="442">
        <v>0</v>
      </c>
      <c r="P16" s="442">
        <v>0.23608768971332209</v>
      </c>
      <c r="Q16" s="442">
        <v>0.11897738446411013</v>
      </c>
      <c r="R16" s="442">
        <v>9.5562758466525094E-2</v>
      </c>
      <c r="S16" s="442">
        <v>2.2908366533864542E-2</v>
      </c>
      <c r="T16" s="442">
        <v>5.8309037900874635E-3</v>
      </c>
      <c r="U16" s="442">
        <v>4.5864546705396726E-2</v>
      </c>
      <c r="V16" s="442">
        <v>9.2551784927280747E-3</v>
      </c>
      <c r="W16" s="442">
        <v>5.5152394775036286E-2</v>
      </c>
      <c r="X16" s="442">
        <v>7.2437782399770497E-3</v>
      </c>
      <c r="Y16" s="442">
        <v>2.4847476428175263E-2</v>
      </c>
      <c r="Z16" s="442">
        <v>0</v>
      </c>
      <c r="AA16" s="442">
        <v>0</v>
      </c>
      <c r="AB16" s="442">
        <v>0</v>
      </c>
      <c r="AC16" s="442">
        <v>0</v>
      </c>
      <c r="AD16" s="442">
        <v>0</v>
      </c>
      <c r="AE16" s="442">
        <v>0</v>
      </c>
      <c r="AF16" s="442">
        <v>1.297521733489036E-4</v>
      </c>
      <c r="AG16" s="442">
        <v>0</v>
      </c>
      <c r="AH16" s="442">
        <v>0</v>
      </c>
      <c r="AI16" s="442">
        <v>0</v>
      </c>
      <c r="AJ16" s="442">
        <v>0</v>
      </c>
      <c r="AK16" s="442">
        <v>0</v>
      </c>
      <c r="AL16" s="442">
        <v>3.0797659377887281E-4</v>
      </c>
      <c r="AM16" s="442">
        <v>0</v>
      </c>
      <c r="AN16" s="442">
        <v>0</v>
      </c>
      <c r="AO16" s="442">
        <v>3.8071065989847717E-3</v>
      </c>
      <c r="AP16" s="443">
        <v>1.8854178050468622E-2</v>
      </c>
      <c r="AQ16" s="442">
        <v>0</v>
      </c>
      <c r="AR16" s="442">
        <v>-1.1221455422768333E-4</v>
      </c>
      <c r="AS16" s="442">
        <v>0</v>
      </c>
      <c r="AT16" s="442">
        <v>-1.781641961231471E-3</v>
      </c>
      <c r="AU16" s="442">
        <v>-1.6366612111292963E-3</v>
      </c>
      <c r="AV16" s="442">
        <v>-6.8807339449541288E-3</v>
      </c>
      <c r="AW16" s="443">
        <v>-3.8787653114260667E-4</v>
      </c>
      <c r="AX16" s="442">
        <v>1.6293121138192847E-2</v>
      </c>
      <c r="AY16" s="443">
        <v>1.110503880205487E-2</v>
      </c>
      <c r="AZ16" s="443">
        <v>4.382999768599391E-3</v>
      </c>
      <c r="BA16" s="442">
        <v>1.4765834901941857E-2</v>
      </c>
      <c r="BB16" s="443">
        <v>2.7633065263938765E-2</v>
      </c>
      <c r="BC16" s="442">
        <v>-2.2717670063181063E-2</v>
      </c>
      <c r="BD16" s="443">
        <v>6.8224751377765286E-3</v>
      </c>
    </row>
    <row r="17" spans="1:56" x14ac:dyDescent="0.2">
      <c r="A17" s="281" t="s">
        <v>458</v>
      </c>
      <c r="B17" s="283" t="s">
        <v>33</v>
      </c>
      <c r="C17" s="442">
        <v>0</v>
      </c>
      <c r="D17" s="442">
        <v>0</v>
      </c>
      <c r="E17" s="442">
        <v>0</v>
      </c>
      <c r="F17" s="442">
        <v>0</v>
      </c>
      <c r="G17" s="442">
        <v>1.6342836390049029E-3</v>
      </c>
      <c r="H17" s="442">
        <v>0</v>
      </c>
      <c r="I17" s="442">
        <v>7.3529411764705881E-4</v>
      </c>
      <c r="J17" s="442">
        <v>4.2283298097251587E-3</v>
      </c>
      <c r="K17" s="442">
        <v>0</v>
      </c>
      <c r="L17" s="442">
        <v>2.5380710659898475E-3</v>
      </c>
      <c r="M17" s="442">
        <v>1.0416666666666666E-2</v>
      </c>
      <c r="N17" s="442">
        <v>8.3905415713196041E-3</v>
      </c>
      <c r="O17" s="442">
        <v>0.42753623188405798</v>
      </c>
      <c r="P17" s="442">
        <v>6.8296795952782458E-2</v>
      </c>
      <c r="Q17" s="442">
        <v>3.9331366764995081E-2</v>
      </c>
      <c r="R17" s="442">
        <v>2.0230244774784845E-2</v>
      </c>
      <c r="S17" s="442">
        <v>3.7848605577689244E-2</v>
      </c>
      <c r="T17" s="442">
        <v>4.8104956268221574E-2</v>
      </c>
      <c r="U17" s="442">
        <v>6.6809356367527897E-2</v>
      </c>
      <c r="V17" s="442">
        <v>4.1868664609960332E-2</v>
      </c>
      <c r="W17" s="442">
        <v>2.4673439767779391E-2</v>
      </c>
      <c r="X17" s="442">
        <v>2.5460804704869826E-2</v>
      </c>
      <c r="Y17" s="442">
        <v>9.539656128674431E-3</v>
      </c>
      <c r="Z17" s="442">
        <v>0</v>
      </c>
      <c r="AA17" s="442">
        <v>0</v>
      </c>
      <c r="AB17" s="442">
        <v>0</v>
      </c>
      <c r="AC17" s="442">
        <v>0</v>
      </c>
      <c r="AD17" s="442">
        <v>0</v>
      </c>
      <c r="AE17" s="442">
        <v>0</v>
      </c>
      <c r="AF17" s="442">
        <v>0</v>
      </c>
      <c r="AG17" s="442">
        <v>0</v>
      </c>
      <c r="AH17" s="442">
        <v>2.5783163594173003E-4</v>
      </c>
      <c r="AI17" s="442">
        <v>8.2624142774518716E-5</v>
      </c>
      <c r="AJ17" s="442">
        <v>1.711116355912202E-3</v>
      </c>
      <c r="AK17" s="442">
        <v>0</v>
      </c>
      <c r="AL17" s="442">
        <v>4.6196489066830922E-4</v>
      </c>
      <c r="AM17" s="442">
        <v>2.7888816584549595E-4</v>
      </c>
      <c r="AN17" s="442">
        <v>0</v>
      </c>
      <c r="AO17" s="442">
        <v>3.1725888324873096E-3</v>
      </c>
      <c r="AP17" s="443">
        <v>9.7523405096820864E-3</v>
      </c>
      <c r="AQ17" s="442">
        <v>0</v>
      </c>
      <c r="AR17" s="442">
        <v>5.610727711384166E-4</v>
      </c>
      <c r="AS17" s="442">
        <v>0</v>
      </c>
      <c r="AT17" s="442">
        <v>0</v>
      </c>
      <c r="AU17" s="442">
        <v>-1.9094380796508457E-3</v>
      </c>
      <c r="AV17" s="442">
        <v>-6.1162079510703364E-3</v>
      </c>
      <c r="AW17" s="443">
        <v>2.7151357179982469E-4</v>
      </c>
      <c r="AX17" s="442">
        <v>8.7051688364987809E-3</v>
      </c>
      <c r="AY17" s="443">
        <v>2.448355011476664E-3</v>
      </c>
      <c r="AZ17" s="443">
        <v>1.1751521118708512E-3</v>
      </c>
      <c r="BA17" s="442">
        <v>6.8632656016216998E-3</v>
      </c>
      <c r="BB17" s="443">
        <v>1.5654241060138588E-2</v>
      </c>
      <c r="BC17" s="442">
        <v>-1.57019190142575E-2</v>
      </c>
      <c r="BD17" s="443">
        <v>1.4363105553213745E-3</v>
      </c>
    </row>
    <row r="18" spans="1:56" x14ac:dyDescent="0.2">
      <c r="A18" s="281" t="s">
        <v>459</v>
      </c>
      <c r="B18" s="283" t="s">
        <v>34</v>
      </c>
      <c r="C18" s="442">
        <v>1.5243902439024391E-3</v>
      </c>
      <c r="D18" s="442">
        <v>0</v>
      </c>
      <c r="E18" s="442">
        <v>0</v>
      </c>
      <c r="F18" s="442">
        <v>2.8571428571428571E-2</v>
      </c>
      <c r="G18" s="442">
        <v>5.9923733430179774E-3</v>
      </c>
      <c r="H18" s="442">
        <v>2.5088856366297305E-3</v>
      </c>
      <c r="I18" s="442">
        <v>4.0441176470588239E-3</v>
      </c>
      <c r="J18" s="442">
        <v>8.4566596194503175E-3</v>
      </c>
      <c r="K18" s="442">
        <v>0</v>
      </c>
      <c r="L18" s="442">
        <v>3.3840947546531302E-3</v>
      </c>
      <c r="M18" s="442">
        <v>1.1160714285714286E-2</v>
      </c>
      <c r="N18" s="442">
        <v>7.6277650648360034E-4</v>
      </c>
      <c r="O18" s="442">
        <v>0</v>
      </c>
      <c r="P18" s="442">
        <v>7.3566610455311973E-2</v>
      </c>
      <c r="Q18" s="442">
        <v>3.7364798426745331E-2</v>
      </c>
      <c r="R18" s="442">
        <v>3.3642561752542752E-2</v>
      </c>
      <c r="S18" s="442">
        <v>3.9840637450199202E-2</v>
      </c>
      <c r="T18" s="442">
        <v>2.1865889212827987E-2</v>
      </c>
      <c r="U18" s="442">
        <v>2.8130255312643328E-2</v>
      </c>
      <c r="V18" s="442">
        <v>2.7765535478184222E-2</v>
      </c>
      <c r="W18" s="442">
        <v>1.0885341074020319E-2</v>
      </c>
      <c r="X18" s="442">
        <v>2.3380907982500178E-2</v>
      </c>
      <c r="Y18" s="442">
        <v>0.1019412090959512</v>
      </c>
      <c r="Z18" s="442">
        <v>1.3305736250739208E-3</v>
      </c>
      <c r="AA18" s="442">
        <v>1.288659793814433E-3</v>
      </c>
      <c r="AB18" s="442">
        <v>0</v>
      </c>
      <c r="AC18" s="442">
        <v>3.0438443106016451E-3</v>
      </c>
      <c r="AD18" s="442">
        <v>1.3297872340425532E-4</v>
      </c>
      <c r="AE18" s="442">
        <v>3.0813475760065734E-4</v>
      </c>
      <c r="AF18" s="442">
        <v>1.557026080186843E-3</v>
      </c>
      <c r="AG18" s="442">
        <v>0</v>
      </c>
      <c r="AH18" s="442">
        <v>4.5120536289802761E-3</v>
      </c>
      <c r="AI18" s="442">
        <v>1.6524828554903743E-4</v>
      </c>
      <c r="AJ18" s="442">
        <v>2.9502006136417275E-4</v>
      </c>
      <c r="AK18" s="442">
        <v>2.5684931506849314E-3</v>
      </c>
      <c r="AL18" s="442">
        <v>1.3858946720049275E-3</v>
      </c>
      <c r="AM18" s="442">
        <v>2.3240680487124662E-3</v>
      </c>
      <c r="AN18" s="442">
        <v>0</v>
      </c>
      <c r="AO18" s="442">
        <v>4.6002538071065989E-3</v>
      </c>
      <c r="AP18" s="443">
        <v>1.336393299299018E-2</v>
      </c>
      <c r="AQ18" s="442">
        <v>1.751927119831815E-3</v>
      </c>
      <c r="AR18" s="442">
        <v>9.4260225551254001E-4</v>
      </c>
      <c r="AS18" s="442">
        <v>0</v>
      </c>
      <c r="AT18" s="442">
        <v>1.0689851767388826E-3</v>
      </c>
      <c r="AU18" s="442">
        <v>4.9099836333878887E-3</v>
      </c>
      <c r="AV18" s="442">
        <v>-2.1406727828746176E-2</v>
      </c>
      <c r="AW18" s="443">
        <v>7.2920787854810053E-4</v>
      </c>
      <c r="AX18" s="442">
        <v>1.2138899655714904E-2</v>
      </c>
      <c r="AY18" s="443">
        <v>4.4835501147666414E-2</v>
      </c>
      <c r="AZ18" s="443">
        <v>1.903837166567603E-2</v>
      </c>
      <c r="BA18" s="442">
        <v>2.1764242160979455E-2</v>
      </c>
      <c r="BB18" s="443">
        <v>1.7028307453677945E-2</v>
      </c>
      <c r="BC18" s="442">
        <v>2.1381336530052766E-2</v>
      </c>
      <c r="BD18" s="443">
        <v>2.4687888675523916E-2</v>
      </c>
    </row>
    <row r="19" spans="1:56" x14ac:dyDescent="0.2">
      <c r="A19" s="281" t="s">
        <v>460</v>
      </c>
      <c r="B19" s="285" t="s">
        <v>269</v>
      </c>
      <c r="C19" s="442">
        <v>0</v>
      </c>
      <c r="D19" s="442">
        <v>0</v>
      </c>
      <c r="E19" s="442">
        <v>0</v>
      </c>
      <c r="F19" s="442">
        <v>0</v>
      </c>
      <c r="G19" s="442">
        <v>0</v>
      </c>
      <c r="H19" s="442">
        <v>0</v>
      </c>
      <c r="I19" s="442">
        <v>3.6764705882352941E-4</v>
      </c>
      <c r="J19" s="442">
        <v>0</v>
      </c>
      <c r="K19" s="442">
        <v>0</v>
      </c>
      <c r="L19" s="442">
        <v>5.6401579244218843E-4</v>
      </c>
      <c r="M19" s="442">
        <v>2.232142857142857E-3</v>
      </c>
      <c r="N19" s="442">
        <v>0</v>
      </c>
      <c r="O19" s="442">
        <v>0</v>
      </c>
      <c r="P19" s="442">
        <v>1.0539629005059021E-3</v>
      </c>
      <c r="Q19" s="442">
        <v>0.16322517207472959</v>
      </c>
      <c r="R19" s="442">
        <v>4.1019336090309604E-2</v>
      </c>
      <c r="S19" s="442">
        <v>1.4940239043824702E-2</v>
      </c>
      <c r="T19" s="442">
        <v>2.9154518950437317E-3</v>
      </c>
      <c r="U19" s="442">
        <v>1.3606482189267697E-2</v>
      </c>
      <c r="V19" s="442">
        <v>2.2036139268400176E-3</v>
      </c>
      <c r="W19" s="442">
        <v>7.9825834542815669E-3</v>
      </c>
      <c r="X19" s="442">
        <v>1.2192498027684142E-3</v>
      </c>
      <c r="Y19" s="442">
        <v>6.8774265113699393E-3</v>
      </c>
      <c r="Z19" s="442">
        <v>0</v>
      </c>
      <c r="AA19" s="442">
        <v>1.1597938144329897E-2</v>
      </c>
      <c r="AB19" s="442">
        <v>0</v>
      </c>
      <c r="AC19" s="442">
        <v>0</v>
      </c>
      <c r="AD19" s="442">
        <v>0</v>
      </c>
      <c r="AE19" s="442">
        <v>0</v>
      </c>
      <c r="AF19" s="442">
        <v>0</v>
      </c>
      <c r="AG19" s="442">
        <v>0</v>
      </c>
      <c r="AH19" s="442">
        <v>3.8674745391259507E-4</v>
      </c>
      <c r="AI19" s="442">
        <v>0</v>
      </c>
      <c r="AJ19" s="442">
        <v>0</v>
      </c>
      <c r="AK19" s="442">
        <v>0</v>
      </c>
      <c r="AL19" s="442">
        <v>9.85525100092393E-3</v>
      </c>
      <c r="AM19" s="442">
        <v>0</v>
      </c>
      <c r="AN19" s="442">
        <v>0</v>
      </c>
      <c r="AO19" s="442">
        <v>0</v>
      </c>
      <c r="AP19" s="443">
        <v>4.3037276422129593E-3</v>
      </c>
      <c r="AQ19" s="442">
        <v>0</v>
      </c>
      <c r="AR19" s="442">
        <v>4.4885821691073332E-5</v>
      </c>
      <c r="AS19" s="442">
        <v>0</v>
      </c>
      <c r="AT19" s="442">
        <v>9.8346636259977194E-3</v>
      </c>
      <c r="AU19" s="442">
        <v>5.4828150572831427E-2</v>
      </c>
      <c r="AV19" s="442">
        <v>1.4525993883792049E-2</v>
      </c>
      <c r="AW19" s="443">
        <v>2.8082260854724725E-3</v>
      </c>
      <c r="AX19" s="442">
        <v>5.4219202444196176E-3</v>
      </c>
      <c r="AY19" s="443">
        <v>1.065690239370423E-2</v>
      </c>
      <c r="AZ19" s="443">
        <v>6.0663257666846646E-3</v>
      </c>
      <c r="BA19" s="442">
        <v>6.9630130154286728E-3</v>
      </c>
      <c r="BB19" s="443">
        <v>9.6690438858260414E-3</v>
      </c>
      <c r="BC19" s="442">
        <v>1.8669365536351219E-3</v>
      </c>
      <c r="BD19" s="443">
        <v>5.292492154934195E-3</v>
      </c>
    </row>
    <row r="20" spans="1:56" x14ac:dyDescent="0.2">
      <c r="A20" s="281" t="s">
        <v>461</v>
      </c>
      <c r="B20" s="285" t="s">
        <v>270</v>
      </c>
      <c r="C20" s="442">
        <v>0</v>
      </c>
      <c r="D20" s="442">
        <v>0</v>
      </c>
      <c r="E20" s="442">
        <v>0</v>
      </c>
      <c r="F20" s="442">
        <v>0</v>
      </c>
      <c r="G20" s="442">
        <v>0</v>
      </c>
      <c r="H20" s="442">
        <v>0</v>
      </c>
      <c r="I20" s="442">
        <v>0</v>
      </c>
      <c r="J20" s="442">
        <v>0</v>
      </c>
      <c r="K20" s="442">
        <v>0</v>
      </c>
      <c r="L20" s="442">
        <v>3.102086858432036E-3</v>
      </c>
      <c r="M20" s="442">
        <v>1.488095238095238E-3</v>
      </c>
      <c r="N20" s="442">
        <v>0</v>
      </c>
      <c r="O20" s="442">
        <v>0</v>
      </c>
      <c r="P20" s="442">
        <v>6.3237774030354128E-4</v>
      </c>
      <c r="Q20" s="442">
        <v>4.9164208456243851E-3</v>
      </c>
      <c r="R20" s="442">
        <v>0.15245333631384822</v>
      </c>
      <c r="S20" s="442">
        <v>1.9920318725099601E-3</v>
      </c>
      <c r="T20" s="442">
        <v>2.9154518950437317E-3</v>
      </c>
      <c r="U20" s="442">
        <v>2.4461091576211589E-3</v>
      </c>
      <c r="V20" s="442">
        <v>8.8144557073600708E-4</v>
      </c>
      <c r="W20" s="442">
        <v>7.2568940493468795E-4</v>
      </c>
      <c r="X20" s="442">
        <v>2.8688230653374454E-4</v>
      </c>
      <c r="Y20" s="442">
        <v>1.1092623405435385E-4</v>
      </c>
      <c r="Z20" s="442">
        <v>0</v>
      </c>
      <c r="AA20" s="442">
        <v>0</v>
      </c>
      <c r="AB20" s="442">
        <v>0</v>
      </c>
      <c r="AC20" s="442">
        <v>0</v>
      </c>
      <c r="AD20" s="442">
        <v>0</v>
      </c>
      <c r="AE20" s="442">
        <v>0</v>
      </c>
      <c r="AF20" s="442">
        <v>0</v>
      </c>
      <c r="AG20" s="442">
        <v>0</v>
      </c>
      <c r="AH20" s="442">
        <v>0</v>
      </c>
      <c r="AI20" s="442">
        <v>0</v>
      </c>
      <c r="AJ20" s="442">
        <v>0</v>
      </c>
      <c r="AK20" s="442">
        <v>0</v>
      </c>
      <c r="AL20" s="442">
        <v>1.4474899907607022E-2</v>
      </c>
      <c r="AM20" s="442">
        <v>0</v>
      </c>
      <c r="AN20" s="442">
        <v>0</v>
      </c>
      <c r="AO20" s="442">
        <v>0</v>
      </c>
      <c r="AP20" s="443">
        <v>7.8632798880094081E-3</v>
      </c>
      <c r="AQ20" s="442">
        <v>0</v>
      </c>
      <c r="AR20" s="442">
        <v>2.2442910845536666E-5</v>
      </c>
      <c r="AS20" s="442">
        <v>0</v>
      </c>
      <c r="AT20" s="442">
        <v>5.7725199543899658E-3</v>
      </c>
      <c r="AU20" s="442">
        <v>9.3289689034369891E-2</v>
      </c>
      <c r="AV20" s="442">
        <v>1.1467889908256881E-2</v>
      </c>
      <c r="AW20" s="443">
        <v>3.4133134740549388E-3</v>
      </c>
      <c r="AX20" s="442">
        <v>8.8966916710367314E-3</v>
      </c>
      <c r="AY20" s="443">
        <v>9.7792108427150512E-2</v>
      </c>
      <c r="AZ20" s="443">
        <v>4.2591323838346254E-2</v>
      </c>
      <c r="BA20" s="442">
        <v>3.5066042440915747E-2</v>
      </c>
      <c r="BB20" s="443">
        <v>1.6446647446596869E-2</v>
      </c>
      <c r="BC20" s="442">
        <v>7.3066001120161927E-2</v>
      </c>
      <c r="BD20" s="443">
        <v>4.656040050166789E-2</v>
      </c>
    </row>
    <row r="21" spans="1:56" x14ac:dyDescent="0.2">
      <c r="A21" s="281" t="s">
        <v>462</v>
      </c>
      <c r="B21" s="285" t="s">
        <v>271</v>
      </c>
      <c r="C21" s="442">
        <v>5.0813008130081306E-4</v>
      </c>
      <c r="D21" s="442">
        <v>0</v>
      </c>
      <c r="E21" s="442">
        <v>0</v>
      </c>
      <c r="F21" s="442">
        <v>0</v>
      </c>
      <c r="G21" s="442">
        <v>0</v>
      </c>
      <c r="H21" s="442">
        <v>0</v>
      </c>
      <c r="I21" s="442">
        <v>0</v>
      </c>
      <c r="J21" s="442">
        <v>0</v>
      </c>
      <c r="K21" s="442">
        <v>0</v>
      </c>
      <c r="L21" s="442">
        <v>0</v>
      </c>
      <c r="M21" s="442">
        <v>0</v>
      </c>
      <c r="N21" s="442">
        <v>0</v>
      </c>
      <c r="O21" s="442">
        <v>0</v>
      </c>
      <c r="P21" s="442">
        <v>0</v>
      </c>
      <c r="Q21" s="442">
        <v>2.9498525073746312E-3</v>
      </c>
      <c r="R21" s="442">
        <v>5.8120040236950936E-3</v>
      </c>
      <c r="S21" s="442">
        <v>8.8645418326693232E-2</v>
      </c>
      <c r="T21" s="442">
        <v>0</v>
      </c>
      <c r="U21" s="442">
        <v>1.0701727564592571E-3</v>
      </c>
      <c r="V21" s="442">
        <v>1.3221683561040105E-3</v>
      </c>
      <c r="W21" s="442">
        <v>7.2568940493468795E-4</v>
      </c>
      <c r="X21" s="442">
        <v>4.3032345980061678E-4</v>
      </c>
      <c r="Y21" s="442">
        <v>2.218524681087077E-4</v>
      </c>
      <c r="Z21" s="442">
        <v>0</v>
      </c>
      <c r="AA21" s="442">
        <v>0</v>
      </c>
      <c r="AB21" s="442">
        <v>0</v>
      </c>
      <c r="AC21" s="442">
        <v>1.1657276083155237E-3</v>
      </c>
      <c r="AD21" s="442">
        <v>0</v>
      </c>
      <c r="AE21" s="442">
        <v>0</v>
      </c>
      <c r="AF21" s="442">
        <v>0</v>
      </c>
      <c r="AG21" s="442">
        <v>0</v>
      </c>
      <c r="AH21" s="442">
        <v>3.2228954492716255E-3</v>
      </c>
      <c r="AI21" s="442">
        <v>0</v>
      </c>
      <c r="AJ21" s="442">
        <v>1.3983950908661788E-2</v>
      </c>
      <c r="AK21" s="442">
        <v>0</v>
      </c>
      <c r="AL21" s="442">
        <v>4.927625500461965E-3</v>
      </c>
      <c r="AM21" s="442">
        <v>8.366644975364879E-4</v>
      </c>
      <c r="AN21" s="442">
        <v>8.7976539589442824E-3</v>
      </c>
      <c r="AO21" s="442">
        <v>5.8692893401015231E-3</v>
      </c>
      <c r="AP21" s="443">
        <v>2.7477245406148034E-3</v>
      </c>
      <c r="AQ21" s="442">
        <v>1.4015416958654519E-3</v>
      </c>
      <c r="AR21" s="442">
        <v>3.5908657352858665E-4</v>
      </c>
      <c r="AS21" s="442">
        <v>0</v>
      </c>
      <c r="AT21" s="442">
        <v>2.8577537058152795E-2</v>
      </c>
      <c r="AU21" s="442">
        <v>5.9738134206219311E-2</v>
      </c>
      <c r="AV21" s="442">
        <v>3.2110091743119268E-2</v>
      </c>
      <c r="AW21" s="443">
        <v>5.4147563747507892E-3</v>
      </c>
      <c r="AX21" s="442">
        <v>5.5906427415125743E-3</v>
      </c>
      <c r="AY21" s="443">
        <v>4.3392720515903378E-3</v>
      </c>
      <c r="AZ21" s="443">
        <v>4.9683071911142164E-3</v>
      </c>
      <c r="BA21" s="442">
        <v>5.2222597615715046E-3</v>
      </c>
      <c r="BB21" s="443">
        <v>5.2180803533795287E-3</v>
      </c>
      <c r="BC21" s="442">
        <v>4.6771673659490422E-3</v>
      </c>
      <c r="BD21" s="443">
        <v>5.2248398461690578E-3</v>
      </c>
    </row>
    <row r="22" spans="1:56" x14ac:dyDescent="0.2">
      <c r="A22" s="281" t="s">
        <v>463</v>
      </c>
      <c r="B22" s="285" t="s">
        <v>281</v>
      </c>
      <c r="C22" s="442">
        <v>0</v>
      </c>
      <c r="D22" s="442">
        <v>0</v>
      </c>
      <c r="E22" s="442">
        <v>0</v>
      </c>
      <c r="F22" s="442">
        <v>0</v>
      </c>
      <c r="G22" s="442">
        <v>0</v>
      </c>
      <c r="H22" s="442">
        <v>0</v>
      </c>
      <c r="I22" s="442">
        <v>0</v>
      </c>
      <c r="J22" s="442">
        <v>0</v>
      </c>
      <c r="K22" s="442">
        <v>0</v>
      </c>
      <c r="L22" s="442">
        <v>0</v>
      </c>
      <c r="M22" s="442">
        <v>0</v>
      </c>
      <c r="N22" s="442">
        <v>0</v>
      </c>
      <c r="O22" s="442">
        <v>0</v>
      </c>
      <c r="P22" s="442">
        <v>2.7403035413153458E-3</v>
      </c>
      <c r="Q22" s="442">
        <v>7.8662733529990172E-3</v>
      </c>
      <c r="R22" s="442">
        <v>9.9474684251704484E-3</v>
      </c>
      <c r="S22" s="442">
        <v>0.14043824701195218</v>
      </c>
      <c r="T22" s="442">
        <v>0.28862973760932947</v>
      </c>
      <c r="U22" s="442">
        <v>0.15028283137134996</v>
      </c>
      <c r="V22" s="442">
        <v>0.32084618774790657</v>
      </c>
      <c r="W22" s="442">
        <v>1.1611030478955007E-2</v>
      </c>
      <c r="X22" s="442">
        <v>1.4702718209854406E-2</v>
      </c>
      <c r="Y22" s="442">
        <v>3.3277870216306157E-4</v>
      </c>
      <c r="Z22" s="442">
        <v>0</v>
      </c>
      <c r="AA22" s="442">
        <v>0</v>
      </c>
      <c r="AB22" s="442">
        <v>0</v>
      </c>
      <c r="AC22" s="442">
        <v>0</v>
      </c>
      <c r="AD22" s="442">
        <v>0</v>
      </c>
      <c r="AE22" s="442">
        <v>0</v>
      </c>
      <c r="AF22" s="442">
        <v>0</v>
      </c>
      <c r="AG22" s="442">
        <v>0</v>
      </c>
      <c r="AH22" s="442">
        <v>2.1915689055047056E-3</v>
      </c>
      <c r="AI22" s="442">
        <v>1.6524828554903743E-3</v>
      </c>
      <c r="AJ22" s="442">
        <v>0</v>
      </c>
      <c r="AK22" s="442">
        <v>0</v>
      </c>
      <c r="AL22" s="442">
        <v>1.4474899907607022E-2</v>
      </c>
      <c r="AM22" s="442">
        <v>0</v>
      </c>
      <c r="AN22" s="442">
        <v>7.331378299120235E-3</v>
      </c>
      <c r="AO22" s="442">
        <v>8.5659898477157357E-3</v>
      </c>
      <c r="AP22" s="443">
        <v>1.3395157135497167E-2</v>
      </c>
      <c r="AQ22" s="442">
        <v>0</v>
      </c>
      <c r="AR22" s="442">
        <v>5.2740840487011166E-4</v>
      </c>
      <c r="AS22" s="442">
        <v>0</v>
      </c>
      <c r="AT22" s="442">
        <v>0</v>
      </c>
      <c r="AU22" s="442">
        <v>0</v>
      </c>
      <c r="AV22" s="442">
        <v>-3.0581039755351681E-2</v>
      </c>
      <c r="AW22" s="443">
        <v>5.4302714359964936E-5</v>
      </c>
      <c r="AX22" s="442">
        <v>1.1769534189105998E-2</v>
      </c>
      <c r="AY22" s="443">
        <v>6.8859984697781174E-3</v>
      </c>
      <c r="AZ22" s="443">
        <v>2.8902389778445261E-3</v>
      </c>
      <c r="BA22" s="442">
        <v>1.0331901475296426E-2</v>
      </c>
      <c r="BB22" s="443">
        <v>2.1285384317097433E-2</v>
      </c>
      <c r="BC22" s="442">
        <v>-1.8551453754016369E-2</v>
      </c>
      <c r="BD22" s="443">
        <v>3.5699602932987786E-3</v>
      </c>
    </row>
    <row r="23" spans="1:56" x14ac:dyDescent="0.2">
      <c r="A23" s="281" t="s">
        <v>464</v>
      </c>
      <c r="B23" s="283" t="s">
        <v>35</v>
      </c>
      <c r="C23" s="442">
        <v>0</v>
      </c>
      <c r="D23" s="442">
        <v>0</v>
      </c>
      <c r="E23" s="442">
        <v>0</v>
      </c>
      <c r="F23" s="442">
        <v>0</v>
      </c>
      <c r="G23" s="442">
        <v>0</v>
      </c>
      <c r="H23" s="442">
        <v>0</v>
      </c>
      <c r="I23" s="442">
        <v>0</v>
      </c>
      <c r="J23" s="442">
        <v>0</v>
      </c>
      <c r="K23" s="442">
        <v>0</v>
      </c>
      <c r="L23" s="442">
        <v>0</v>
      </c>
      <c r="M23" s="442">
        <v>0</v>
      </c>
      <c r="N23" s="442">
        <v>0</v>
      </c>
      <c r="O23" s="442">
        <v>0</v>
      </c>
      <c r="P23" s="442">
        <v>8.4317032040472171E-4</v>
      </c>
      <c r="Q23" s="442">
        <v>2.4582104228121928E-2</v>
      </c>
      <c r="R23" s="442">
        <v>2.3695093327372303E-2</v>
      </c>
      <c r="S23" s="442">
        <v>1.9920318725099601E-2</v>
      </c>
      <c r="T23" s="442">
        <v>2.1865889212827987E-2</v>
      </c>
      <c r="U23" s="442">
        <v>0.11894205778932884</v>
      </c>
      <c r="V23" s="442">
        <v>1.9391802556192154E-2</v>
      </c>
      <c r="W23" s="442">
        <v>3.3381712626995644E-2</v>
      </c>
      <c r="X23" s="442">
        <v>2.8688230653374455E-3</v>
      </c>
      <c r="Y23" s="442">
        <v>8.4303937881308934E-3</v>
      </c>
      <c r="Z23" s="442">
        <v>0</v>
      </c>
      <c r="AA23" s="442">
        <v>0</v>
      </c>
      <c r="AB23" s="442">
        <v>0</v>
      </c>
      <c r="AC23" s="442">
        <v>1.9428793471925395E-4</v>
      </c>
      <c r="AD23" s="442">
        <v>0</v>
      </c>
      <c r="AE23" s="442">
        <v>0</v>
      </c>
      <c r="AF23" s="442">
        <v>0</v>
      </c>
      <c r="AG23" s="442">
        <v>0</v>
      </c>
      <c r="AH23" s="442">
        <v>1.9337372695629753E-3</v>
      </c>
      <c r="AI23" s="442">
        <v>4.957448566471123E-4</v>
      </c>
      <c r="AJ23" s="442">
        <v>1.180080245456691E-4</v>
      </c>
      <c r="AK23" s="442">
        <v>0</v>
      </c>
      <c r="AL23" s="442">
        <v>8.4693563289190022E-3</v>
      </c>
      <c r="AM23" s="442">
        <v>9.2962721948498646E-5</v>
      </c>
      <c r="AN23" s="442">
        <v>0</v>
      </c>
      <c r="AO23" s="442">
        <v>9.5177664974619293E-4</v>
      </c>
      <c r="AP23" s="443">
        <v>7.0150240165696119E-3</v>
      </c>
      <c r="AQ23" s="442">
        <v>5.2557813594954449E-3</v>
      </c>
      <c r="AR23" s="442">
        <v>1.0985804858890199E-2</v>
      </c>
      <c r="AS23" s="442">
        <v>0</v>
      </c>
      <c r="AT23" s="442">
        <v>1.8742873432155076E-2</v>
      </c>
      <c r="AU23" s="442">
        <v>6.1102018548827061E-2</v>
      </c>
      <c r="AV23" s="442">
        <v>4.5107033639143729E-2</v>
      </c>
      <c r="AW23" s="443">
        <v>1.1946597159192286E-2</v>
      </c>
      <c r="AX23" s="442">
        <v>1.3169474908228642E-2</v>
      </c>
      <c r="AY23" s="443">
        <v>5.8804240900644879E-2</v>
      </c>
      <c r="AZ23" s="443">
        <v>3.1397886541105369E-2</v>
      </c>
      <c r="BA23" s="442">
        <v>2.660360055987258E-2</v>
      </c>
      <c r="BB23" s="443">
        <v>1.4558359887377135E-2</v>
      </c>
      <c r="BC23" s="442">
        <v>5.1026323805406254E-2</v>
      </c>
      <c r="BD23" s="443">
        <v>3.4039519356366343E-2</v>
      </c>
    </row>
    <row r="24" spans="1:56" x14ac:dyDescent="0.2">
      <c r="A24" s="281" t="s">
        <v>465</v>
      </c>
      <c r="B24" s="283" t="s">
        <v>466</v>
      </c>
      <c r="C24" s="442">
        <v>0</v>
      </c>
      <c r="D24" s="442">
        <v>0</v>
      </c>
      <c r="E24" s="442">
        <v>0</v>
      </c>
      <c r="F24" s="442">
        <v>0</v>
      </c>
      <c r="G24" s="442">
        <v>0</v>
      </c>
      <c r="H24" s="442">
        <v>0</v>
      </c>
      <c r="I24" s="442">
        <v>0</v>
      </c>
      <c r="J24" s="442">
        <v>0</v>
      </c>
      <c r="K24" s="442">
        <v>0</v>
      </c>
      <c r="L24" s="442">
        <v>0</v>
      </c>
      <c r="M24" s="442">
        <v>0</v>
      </c>
      <c r="N24" s="442">
        <v>0</v>
      </c>
      <c r="O24" s="442">
        <v>0</v>
      </c>
      <c r="P24" s="442">
        <v>0</v>
      </c>
      <c r="Q24" s="442">
        <v>9.8328416912487715E-4</v>
      </c>
      <c r="R24" s="442">
        <v>2.2353861629596512E-4</v>
      </c>
      <c r="S24" s="442">
        <v>0</v>
      </c>
      <c r="T24" s="442">
        <v>0</v>
      </c>
      <c r="U24" s="442">
        <v>0</v>
      </c>
      <c r="V24" s="442">
        <v>2.6443367122080213E-2</v>
      </c>
      <c r="W24" s="442">
        <v>6.5312046444121917E-3</v>
      </c>
      <c r="X24" s="442">
        <v>7.1720576633436134E-5</v>
      </c>
      <c r="Y24" s="442">
        <v>1.6638935108153079E-3</v>
      </c>
      <c r="Z24" s="442">
        <v>0</v>
      </c>
      <c r="AA24" s="442">
        <v>0</v>
      </c>
      <c r="AB24" s="442">
        <v>0</v>
      </c>
      <c r="AC24" s="442">
        <v>3.2381322453208991E-4</v>
      </c>
      <c r="AD24" s="442">
        <v>1.3297872340425532E-4</v>
      </c>
      <c r="AE24" s="442">
        <v>0</v>
      </c>
      <c r="AF24" s="442">
        <v>1.297521733489036E-4</v>
      </c>
      <c r="AG24" s="442">
        <v>0</v>
      </c>
      <c r="AH24" s="442">
        <v>1.6759056336212454E-3</v>
      </c>
      <c r="AI24" s="442">
        <v>8.2624142774518716E-5</v>
      </c>
      <c r="AJ24" s="442">
        <v>0</v>
      </c>
      <c r="AK24" s="442">
        <v>0</v>
      </c>
      <c r="AL24" s="442">
        <v>1.3858946720049275E-3</v>
      </c>
      <c r="AM24" s="442">
        <v>1.8592544389699729E-4</v>
      </c>
      <c r="AN24" s="442">
        <v>0</v>
      </c>
      <c r="AO24" s="442">
        <v>0</v>
      </c>
      <c r="AP24" s="443">
        <v>6.2448285013972803E-4</v>
      </c>
      <c r="AQ24" s="442">
        <v>7.0077084793272596E-4</v>
      </c>
      <c r="AR24" s="442">
        <v>1.1098019413117881E-2</v>
      </c>
      <c r="AS24" s="442">
        <v>0</v>
      </c>
      <c r="AT24" s="442">
        <v>5.5159635119726338E-2</v>
      </c>
      <c r="AU24" s="442">
        <v>2.7277686852154936E-2</v>
      </c>
      <c r="AV24" s="442">
        <v>-1.2232415902140673E-2</v>
      </c>
      <c r="AW24" s="443">
        <v>1.4343674121653596E-2</v>
      </c>
      <c r="AX24" s="442">
        <v>8.9787728858387109E-3</v>
      </c>
      <c r="AY24" s="443">
        <v>1.5367799759536562E-2</v>
      </c>
      <c r="AZ24" s="443">
        <v>1.4768803568106644E-2</v>
      </c>
      <c r="BA24" s="442">
        <v>1.0859597470920411E-2</v>
      </c>
      <c r="BB24" s="443">
        <v>9.3234198236474292E-3</v>
      </c>
      <c r="BC24" s="442">
        <v>2.1116035019799355E-2</v>
      </c>
      <c r="BD24" s="443">
        <v>1.1807929891392024E-2</v>
      </c>
    </row>
    <row r="25" spans="1:56" x14ac:dyDescent="0.2">
      <c r="A25" s="281" t="s">
        <v>467</v>
      </c>
      <c r="B25" s="283" t="s">
        <v>192</v>
      </c>
      <c r="C25" s="442">
        <v>0</v>
      </c>
      <c r="D25" s="442">
        <v>0</v>
      </c>
      <c r="E25" s="442">
        <v>0</v>
      </c>
      <c r="F25" s="442">
        <v>0</v>
      </c>
      <c r="G25" s="442">
        <v>0</v>
      </c>
      <c r="H25" s="442">
        <v>0</v>
      </c>
      <c r="I25" s="442">
        <v>0</v>
      </c>
      <c r="J25" s="442">
        <v>0</v>
      </c>
      <c r="K25" s="442">
        <v>0</v>
      </c>
      <c r="L25" s="442">
        <v>0</v>
      </c>
      <c r="M25" s="442">
        <v>0</v>
      </c>
      <c r="N25" s="442">
        <v>0</v>
      </c>
      <c r="O25" s="442">
        <v>0</v>
      </c>
      <c r="P25" s="442">
        <v>0</v>
      </c>
      <c r="Q25" s="442">
        <v>0</v>
      </c>
      <c r="R25" s="442">
        <v>5.588465407399128E-4</v>
      </c>
      <c r="S25" s="442">
        <v>0</v>
      </c>
      <c r="T25" s="442">
        <v>0</v>
      </c>
      <c r="U25" s="442">
        <v>0</v>
      </c>
      <c r="V25" s="442">
        <v>0</v>
      </c>
      <c r="W25" s="442">
        <v>0.46806966618287371</v>
      </c>
      <c r="X25" s="442">
        <v>0</v>
      </c>
      <c r="Y25" s="442">
        <v>0</v>
      </c>
      <c r="Z25" s="442">
        <v>0</v>
      </c>
      <c r="AA25" s="442">
        <v>0</v>
      </c>
      <c r="AB25" s="442">
        <v>0</v>
      </c>
      <c r="AC25" s="442">
        <v>0</v>
      </c>
      <c r="AD25" s="442">
        <v>0</v>
      </c>
      <c r="AE25" s="442">
        <v>0</v>
      </c>
      <c r="AF25" s="442">
        <v>3.8925652004671076E-4</v>
      </c>
      <c r="AG25" s="442">
        <v>0</v>
      </c>
      <c r="AH25" s="442">
        <v>5.4144643547763315E-3</v>
      </c>
      <c r="AI25" s="442">
        <v>8.2624142774518716E-5</v>
      </c>
      <c r="AJ25" s="442">
        <v>0</v>
      </c>
      <c r="AK25" s="442">
        <v>0</v>
      </c>
      <c r="AL25" s="442">
        <v>3.5571296581459806E-2</v>
      </c>
      <c r="AM25" s="442">
        <v>0</v>
      </c>
      <c r="AN25" s="442">
        <v>0</v>
      </c>
      <c r="AO25" s="442">
        <v>0</v>
      </c>
      <c r="AP25" s="443">
        <v>4.8241300173293995E-3</v>
      </c>
      <c r="AQ25" s="442">
        <v>0</v>
      </c>
      <c r="AR25" s="442">
        <v>2.0793356898389723E-2</v>
      </c>
      <c r="AS25" s="442">
        <v>0</v>
      </c>
      <c r="AT25" s="442">
        <v>5.1881413911060437E-2</v>
      </c>
      <c r="AU25" s="442">
        <v>4.9099836333878884E-2</v>
      </c>
      <c r="AV25" s="442">
        <v>7.6452599388379203E-3</v>
      </c>
      <c r="AW25" s="443">
        <v>2.1496117355923262E-2</v>
      </c>
      <c r="AX25" s="442">
        <v>1.6863129574317699E-2</v>
      </c>
      <c r="AY25" s="443">
        <v>1.2919444748059897E-2</v>
      </c>
      <c r="AZ25" s="443">
        <v>1.7935815823264381E-2</v>
      </c>
      <c r="BA25" s="442">
        <v>1.570217352832344E-2</v>
      </c>
      <c r="BB25" s="443">
        <v>2.9521352823158497E-2</v>
      </c>
      <c r="BC25" s="442">
        <v>4.4315178194181057E-3</v>
      </c>
      <c r="BD25" s="443">
        <v>7.1711447291045441E-3</v>
      </c>
    </row>
    <row r="26" spans="1:56" x14ac:dyDescent="0.2">
      <c r="A26" s="281" t="s">
        <v>468</v>
      </c>
      <c r="B26" s="283" t="s">
        <v>50</v>
      </c>
      <c r="C26" s="442">
        <v>1.0162601626016261E-3</v>
      </c>
      <c r="D26" s="442">
        <v>1.0256410256410256E-2</v>
      </c>
      <c r="E26" s="442">
        <v>0</v>
      </c>
      <c r="F26" s="442">
        <v>0</v>
      </c>
      <c r="G26" s="442">
        <v>1.0350463047031052E-2</v>
      </c>
      <c r="H26" s="442">
        <v>1.6934978047250679E-2</v>
      </c>
      <c r="I26" s="442">
        <v>1.6176470588235296E-2</v>
      </c>
      <c r="J26" s="442">
        <v>4.2283298097251587E-3</v>
      </c>
      <c r="K26" s="442">
        <v>3.0120481927710845E-3</v>
      </c>
      <c r="L26" s="442">
        <v>1.9740552735476595E-3</v>
      </c>
      <c r="M26" s="442">
        <v>1.0168650793650794E-2</v>
      </c>
      <c r="N26" s="442">
        <v>7.6277650648360028E-3</v>
      </c>
      <c r="O26" s="442">
        <v>3.2608695652173912E-2</v>
      </c>
      <c r="P26" s="442">
        <v>2.951096121416526E-3</v>
      </c>
      <c r="Q26" s="442">
        <v>9.8328416912487715E-4</v>
      </c>
      <c r="R26" s="442">
        <v>3.1295406281435117E-3</v>
      </c>
      <c r="S26" s="442">
        <v>7.9681274900398405E-3</v>
      </c>
      <c r="T26" s="442">
        <v>5.8309037900874635E-3</v>
      </c>
      <c r="U26" s="442">
        <v>4.1278092034857054E-3</v>
      </c>
      <c r="V26" s="442">
        <v>7.4922873512560601E-3</v>
      </c>
      <c r="W26" s="442">
        <v>1.4513788098693759E-3</v>
      </c>
      <c r="X26" s="442">
        <v>4.8196227497669081E-2</v>
      </c>
      <c r="Y26" s="442">
        <v>3.3277870216306157E-3</v>
      </c>
      <c r="Z26" s="442">
        <v>1.4044943820224719E-2</v>
      </c>
      <c r="AA26" s="442">
        <v>2.5773195876288659E-3</v>
      </c>
      <c r="AB26" s="442">
        <v>3.564154786150713E-3</v>
      </c>
      <c r="AC26" s="442">
        <v>6.4115018457353802E-3</v>
      </c>
      <c r="AD26" s="442">
        <v>1.6622340425531915E-2</v>
      </c>
      <c r="AE26" s="442">
        <v>0</v>
      </c>
      <c r="AF26" s="442">
        <v>2.5950434669780721E-3</v>
      </c>
      <c r="AG26" s="442">
        <v>2.336448598130841E-2</v>
      </c>
      <c r="AH26" s="442">
        <v>8.8951914399896873E-3</v>
      </c>
      <c r="AI26" s="442">
        <v>1.8425183838717673E-2</v>
      </c>
      <c r="AJ26" s="442">
        <v>3.1272126504602311E-3</v>
      </c>
      <c r="AK26" s="442">
        <v>5.0513698630136987E-2</v>
      </c>
      <c r="AL26" s="442">
        <v>6.3135201724668927E-3</v>
      </c>
      <c r="AM26" s="442">
        <v>6.6003532583434046E-3</v>
      </c>
      <c r="AN26" s="442">
        <v>0.18621700879765396</v>
      </c>
      <c r="AO26" s="442">
        <v>3.6484771573604059E-2</v>
      </c>
      <c r="AP26" s="443">
        <v>1.2338740314010794E-2</v>
      </c>
      <c r="AQ26" s="442">
        <v>1.9971969166082692E-2</v>
      </c>
      <c r="AR26" s="442">
        <v>1.0054424058800426E-2</v>
      </c>
      <c r="AS26" s="442">
        <v>0</v>
      </c>
      <c r="AT26" s="442">
        <v>6.4851767388825546E-3</v>
      </c>
      <c r="AU26" s="442">
        <v>1.0365521003818877E-2</v>
      </c>
      <c r="AV26" s="442">
        <v>7.0336391437308868E-2</v>
      </c>
      <c r="AW26" s="443">
        <v>9.1073409512284053E-3</v>
      </c>
      <c r="AX26" s="442">
        <v>1.6165439248500876E-2</v>
      </c>
      <c r="AY26" s="443">
        <v>0.12713957809596677</v>
      </c>
      <c r="AZ26" s="443">
        <v>5.8104239168409733E-2</v>
      </c>
      <c r="BA26" s="442">
        <v>4.8834403204787873E-2</v>
      </c>
      <c r="BB26" s="443">
        <v>1.0402441286058706E-2</v>
      </c>
      <c r="BC26" s="442">
        <v>0.11370626209824017</v>
      </c>
      <c r="BD26" s="443">
        <v>7.2559703162485237E-2</v>
      </c>
    </row>
    <row r="27" spans="1:56" x14ac:dyDescent="0.2">
      <c r="A27" s="281" t="s">
        <v>469</v>
      </c>
      <c r="B27" s="283" t="s">
        <v>36</v>
      </c>
      <c r="C27" s="442">
        <v>2.540650406504065E-3</v>
      </c>
      <c r="D27" s="442">
        <v>0</v>
      </c>
      <c r="E27" s="442">
        <v>0</v>
      </c>
      <c r="F27" s="442">
        <v>0</v>
      </c>
      <c r="G27" s="442">
        <v>5.4476121300163429E-4</v>
      </c>
      <c r="H27" s="442">
        <v>2.4043487351034917E-3</v>
      </c>
      <c r="I27" s="442">
        <v>4.4117647058823529E-3</v>
      </c>
      <c r="J27" s="442">
        <v>4.2283298097251587E-3</v>
      </c>
      <c r="K27" s="442">
        <v>0</v>
      </c>
      <c r="L27" s="442">
        <v>3.6661026508742244E-3</v>
      </c>
      <c r="M27" s="442">
        <v>5.704365079365079E-3</v>
      </c>
      <c r="N27" s="442">
        <v>4.5766590389016018E-3</v>
      </c>
      <c r="O27" s="442">
        <v>3.6231884057971015E-3</v>
      </c>
      <c r="P27" s="442">
        <v>3.7942664418212477E-3</v>
      </c>
      <c r="Q27" s="442">
        <v>1.9665683382497543E-3</v>
      </c>
      <c r="R27" s="442">
        <v>1.6765396222197385E-3</v>
      </c>
      <c r="S27" s="442">
        <v>9.9601593625498006E-4</v>
      </c>
      <c r="T27" s="442">
        <v>2.9154518950437317E-3</v>
      </c>
      <c r="U27" s="442">
        <v>1.834581868215869E-3</v>
      </c>
      <c r="V27" s="442">
        <v>1.3221683561040105E-3</v>
      </c>
      <c r="W27" s="442">
        <v>7.2568940493468795E-4</v>
      </c>
      <c r="X27" s="442">
        <v>1.3626909560352865E-3</v>
      </c>
      <c r="Y27" s="442">
        <v>6.6555740432612314E-4</v>
      </c>
      <c r="Z27" s="442">
        <v>2.6907155529272621E-2</v>
      </c>
      <c r="AA27" s="442">
        <v>2.9639175257731958E-2</v>
      </c>
      <c r="AB27" s="442">
        <v>2.5458248472505093E-3</v>
      </c>
      <c r="AC27" s="442">
        <v>3.0438443106016451E-3</v>
      </c>
      <c r="AD27" s="442">
        <v>2.5265957446808512E-3</v>
      </c>
      <c r="AE27" s="442">
        <v>9.7576006573541502E-3</v>
      </c>
      <c r="AF27" s="442">
        <v>2.4652912936291684E-3</v>
      </c>
      <c r="AG27" s="442">
        <v>2.3364485981308409E-3</v>
      </c>
      <c r="AH27" s="442">
        <v>8.2506123501353609E-3</v>
      </c>
      <c r="AI27" s="442">
        <v>5.7010658514417912E-3</v>
      </c>
      <c r="AJ27" s="442">
        <v>2.242152466367713E-3</v>
      </c>
      <c r="AK27" s="442">
        <v>1.7123287671232876E-3</v>
      </c>
      <c r="AL27" s="442">
        <v>1.5398829688943641E-3</v>
      </c>
      <c r="AM27" s="442">
        <v>2.4170307706609649E-3</v>
      </c>
      <c r="AN27" s="442">
        <v>0</v>
      </c>
      <c r="AO27" s="442">
        <v>0</v>
      </c>
      <c r="AP27" s="443">
        <v>3.991486217143095E-3</v>
      </c>
      <c r="AQ27" s="442">
        <v>0</v>
      </c>
      <c r="AR27" s="442">
        <v>0</v>
      </c>
      <c r="AS27" s="442">
        <v>0</v>
      </c>
      <c r="AT27" s="442">
        <v>0.54603762827822122</v>
      </c>
      <c r="AU27" s="442">
        <v>0.15984724495362793</v>
      </c>
      <c r="AV27" s="442">
        <v>0</v>
      </c>
      <c r="AW27" s="443">
        <v>6.3984112577284397E-2</v>
      </c>
      <c r="AX27" s="442">
        <v>4.1109008413324516E-2</v>
      </c>
      <c r="AY27" s="443">
        <v>0</v>
      </c>
      <c r="AZ27" s="443">
        <v>3.7423376906219233E-2</v>
      </c>
      <c r="BA27" s="442">
        <v>2.9007191466769632E-2</v>
      </c>
      <c r="BB27" s="443">
        <v>0</v>
      </c>
      <c r="BC27" s="442">
        <v>8.1044698391486772E-2</v>
      </c>
      <c r="BD27" s="443">
        <v>4.6914274116747069E-2</v>
      </c>
    </row>
    <row r="28" spans="1:56" x14ac:dyDescent="0.2">
      <c r="A28" s="281" t="s">
        <v>470</v>
      </c>
      <c r="B28" s="283" t="s">
        <v>193</v>
      </c>
      <c r="C28" s="442">
        <v>9.6544715447154476E-3</v>
      </c>
      <c r="D28" s="442">
        <v>1.0256410256410256E-2</v>
      </c>
      <c r="E28" s="442">
        <v>0</v>
      </c>
      <c r="F28" s="442">
        <v>4.2857142857142858E-2</v>
      </c>
      <c r="G28" s="442">
        <v>1.4708552751044126E-2</v>
      </c>
      <c r="H28" s="442">
        <v>3.0733849048714196E-2</v>
      </c>
      <c r="I28" s="442">
        <v>5.5514705882352938E-2</v>
      </c>
      <c r="J28" s="442">
        <v>2.9598308668076109E-2</v>
      </c>
      <c r="K28" s="442">
        <v>9.0361445783132526E-3</v>
      </c>
      <c r="L28" s="442">
        <v>3.4122955442752394E-2</v>
      </c>
      <c r="M28" s="442">
        <v>5.7787698412698416E-2</v>
      </c>
      <c r="N28" s="442">
        <v>4.5003813882532419E-2</v>
      </c>
      <c r="O28" s="442">
        <v>3.6231884057971016E-2</v>
      </c>
      <c r="P28" s="442">
        <v>2.4030354131534568E-2</v>
      </c>
      <c r="Q28" s="442">
        <v>1.4749262536873156E-2</v>
      </c>
      <c r="R28" s="442">
        <v>1.0841622890354308E-2</v>
      </c>
      <c r="S28" s="442">
        <v>1.0956175298804782E-2</v>
      </c>
      <c r="T28" s="442">
        <v>2.9154518950437316E-2</v>
      </c>
      <c r="U28" s="442">
        <v>9.3257911634306682E-3</v>
      </c>
      <c r="V28" s="442">
        <v>5.7293962097840455E-3</v>
      </c>
      <c r="W28" s="442">
        <v>1.2336719883889695E-2</v>
      </c>
      <c r="X28" s="442">
        <v>1.3483468407085994E-2</v>
      </c>
      <c r="Y28" s="442">
        <v>3.1059345535219079E-3</v>
      </c>
      <c r="Z28" s="442">
        <v>3.4151389710230635E-2</v>
      </c>
      <c r="AA28" s="442">
        <v>4.3814432989690719E-2</v>
      </c>
      <c r="AB28" s="442">
        <v>7.6883910386965376E-2</v>
      </c>
      <c r="AC28" s="442">
        <v>2.3573602745936145E-2</v>
      </c>
      <c r="AD28" s="442">
        <v>5.1861702127659571E-3</v>
      </c>
      <c r="AE28" s="442">
        <v>1.3352506162695153E-3</v>
      </c>
      <c r="AF28" s="442">
        <v>8.8231477877254438E-3</v>
      </c>
      <c r="AG28" s="442">
        <v>0</v>
      </c>
      <c r="AH28" s="442">
        <v>1.2118086889261312E-2</v>
      </c>
      <c r="AI28" s="442">
        <v>1.9912418408659011E-2</v>
      </c>
      <c r="AJ28" s="442">
        <v>1.0738730233655888E-2</v>
      </c>
      <c r="AK28" s="442">
        <v>4.2808219178082189E-3</v>
      </c>
      <c r="AL28" s="442">
        <v>5.5435786880197102E-3</v>
      </c>
      <c r="AM28" s="442">
        <v>3.6906200613553965E-2</v>
      </c>
      <c r="AN28" s="442">
        <v>0</v>
      </c>
      <c r="AO28" s="442">
        <v>3.4898477157360407E-3</v>
      </c>
      <c r="AP28" s="443">
        <v>1.7870617561498551E-2</v>
      </c>
      <c r="AQ28" s="442">
        <v>0</v>
      </c>
      <c r="AR28" s="442">
        <v>2.3138641081748304E-2</v>
      </c>
      <c r="AS28" s="442">
        <v>0</v>
      </c>
      <c r="AT28" s="442">
        <v>0</v>
      </c>
      <c r="AU28" s="442">
        <v>0</v>
      </c>
      <c r="AV28" s="442">
        <v>0</v>
      </c>
      <c r="AW28" s="443">
        <v>1.5996028144321099E-2</v>
      </c>
      <c r="AX28" s="442">
        <v>2.5062130919537608E-2</v>
      </c>
      <c r="AY28" s="443">
        <v>5.9416329653514045E-2</v>
      </c>
      <c r="AZ28" s="443">
        <v>3.4020426775319086E-2</v>
      </c>
      <c r="BA28" s="442">
        <v>3.5175442830252424E-2</v>
      </c>
      <c r="BB28" s="443">
        <v>3.5135636369767166E-2</v>
      </c>
      <c r="BC28" s="442">
        <v>3.272051959792082E-2</v>
      </c>
      <c r="BD28" s="443">
        <v>3.5200016652876004E-2</v>
      </c>
    </row>
    <row r="29" spans="1:56" x14ac:dyDescent="0.2">
      <c r="A29" s="281" t="s">
        <v>471</v>
      </c>
      <c r="B29" s="283" t="s">
        <v>286</v>
      </c>
      <c r="C29" s="442">
        <v>5.0813008130081306E-4</v>
      </c>
      <c r="D29" s="442">
        <v>0</v>
      </c>
      <c r="E29" s="442">
        <v>0</v>
      </c>
      <c r="F29" s="442">
        <v>0</v>
      </c>
      <c r="G29" s="442">
        <v>1.9974577810059923E-3</v>
      </c>
      <c r="H29" s="442">
        <v>1.6725904244198201E-3</v>
      </c>
      <c r="I29" s="442">
        <v>2.5735294117647058E-3</v>
      </c>
      <c r="J29" s="442">
        <v>2.1141649048625794E-3</v>
      </c>
      <c r="K29" s="442">
        <v>0</v>
      </c>
      <c r="L29" s="442">
        <v>8.4602368866328254E-4</v>
      </c>
      <c r="M29" s="442">
        <v>1.240079365079365E-3</v>
      </c>
      <c r="N29" s="442">
        <v>7.6277650648360034E-4</v>
      </c>
      <c r="O29" s="442">
        <v>0</v>
      </c>
      <c r="P29" s="442">
        <v>6.3237774030354128E-4</v>
      </c>
      <c r="Q29" s="442">
        <v>9.8328416912487715E-4</v>
      </c>
      <c r="R29" s="442">
        <v>5.588465407399128E-4</v>
      </c>
      <c r="S29" s="442">
        <v>9.9601593625498006E-4</v>
      </c>
      <c r="T29" s="442">
        <v>1.4577259475218659E-3</v>
      </c>
      <c r="U29" s="442">
        <v>4.5864546705396726E-4</v>
      </c>
      <c r="V29" s="442">
        <v>0</v>
      </c>
      <c r="W29" s="442">
        <v>0</v>
      </c>
      <c r="X29" s="442">
        <v>1.2192498027684142E-3</v>
      </c>
      <c r="Y29" s="442">
        <v>7.7648363838047697E-4</v>
      </c>
      <c r="Z29" s="442">
        <v>2.6611472501478417E-3</v>
      </c>
      <c r="AA29" s="442">
        <v>9.2783505154639179E-2</v>
      </c>
      <c r="AB29" s="442">
        <v>9.1649694501018328E-3</v>
      </c>
      <c r="AC29" s="442">
        <v>2.3314552166310474E-3</v>
      </c>
      <c r="AD29" s="442">
        <v>1.3297872340425532E-3</v>
      </c>
      <c r="AE29" s="442">
        <v>1.0271158586688578E-4</v>
      </c>
      <c r="AF29" s="442">
        <v>1.0380173867912288E-3</v>
      </c>
      <c r="AG29" s="442">
        <v>0</v>
      </c>
      <c r="AH29" s="442">
        <v>3.9963903570968155E-3</v>
      </c>
      <c r="AI29" s="442">
        <v>9.4191522762951327E-3</v>
      </c>
      <c r="AJ29" s="442">
        <v>4.6023129572810954E-3</v>
      </c>
      <c r="AK29" s="442">
        <v>2.5684931506849314E-3</v>
      </c>
      <c r="AL29" s="442">
        <v>9.2392978133661843E-4</v>
      </c>
      <c r="AM29" s="442">
        <v>9.1103467509528677E-3</v>
      </c>
      <c r="AN29" s="442">
        <v>0</v>
      </c>
      <c r="AO29" s="442">
        <v>1.1104060913705585E-3</v>
      </c>
      <c r="AP29" s="443">
        <v>3.0339458469288453E-3</v>
      </c>
      <c r="AQ29" s="442">
        <v>3.5038542396636298E-4</v>
      </c>
      <c r="AR29" s="442">
        <v>6.5982157885877794E-3</v>
      </c>
      <c r="AS29" s="442">
        <v>-3.3459736783403971E-4</v>
      </c>
      <c r="AT29" s="442">
        <v>0</v>
      </c>
      <c r="AU29" s="442">
        <v>0</v>
      </c>
      <c r="AV29" s="442">
        <v>0</v>
      </c>
      <c r="AW29" s="443">
        <v>4.5226403531227937E-3</v>
      </c>
      <c r="AX29" s="442">
        <v>5.3170386921726443E-3</v>
      </c>
      <c r="AY29" s="443">
        <v>5.4650781506175536E-5</v>
      </c>
      <c r="AZ29" s="443">
        <v>2.6679129026257165E-3</v>
      </c>
      <c r="BA29" s="442">
        <v>3.7678781150956449E-3</v>
      </c>
      <c r="BB29" s="443">
        <v>3.3297927941597963E-3</v>
      </c>
      <c r="BC29" s="442">
        <v>1.8964144992188344E-3</v>
      </c>
      <c r="BD29" s="443">
        <v>4.0383224309035745E-3</v>
      </c>
    </row>
    <row r="30" spans="1:56" x14ac:dyDescent="0.2">
      <c r="A30" s="281" t="s">
        <v>472</v>
      </c>
      <c r="B30" s="283" t="s">
        <v>282</v>
      </c>
      <c r="C30" s="442">
        <v>5.0813008130081306E-4</v>
      </c>
      <c r="D30" s="442">
        <v>0</v>
      </c>
      <c r="E30" s="442">
        <v>0</v>
      </c>
      <c r="F30" s="442">
        <v>0</v>
      </c>
      <c r="G30" s="442">
        <v>9.0793535500272385E-4</v>
      </c>
      <c r="H30" s="442">
        <v>2.0907380305247751E-4</v>
      </c>
      <c r="I30" s="442">
        <v>1.1029411764705882E-3</v>
      </c>
      <c r="J30" s="442">
        <v>2.1141649048625794E-3</v>
      </c>
      <c r="K30" s="442">
        <v>0</v>
      </c>
      <c r="L30" s="442">
        <v>0</v>
      </c>
      <c r="M30" s="442">
        <v>2.232142857142857E-3</v>
      </c>
      <c r="N30" s="442">
        <v>0</v>
      </c>
      <c r="O30" s="442">
        <v>0</v>
      </c>
      <c r="P30" s="442">
        <v>0</v>
      </c>
      <c r="Q30" s="442">
        <v>0</v>
      </c>
      <c r="R30" s="442">
        <v>0</v>
      </c>
      <c r="S30" s="442">
        <v>9.9601593625498006E-4</v>
      </c>
      <c r="T30" s="442">
        <v>1.4577259475218659E-3</v>
      </c>
      <c r="U30" s="442">
        <v>1.5288182235132243E-4</v>
      </c>
      <c r="V30" s="442">
        <v>0</v>
      </c>
      <c r="W30" s="442">
        <v>0</v>
      </c>
      <c r="X30" s="442">
        <v>7.1720576633436134E-5</v>
      </c>
      <c r="Y30" s="442">
        <v>1.9966722129783694E-3</v>
      </c>
      <c r="Z30" s="442">
        <v>1.7740981667652277E-3</v>
      </c>
      <c r="AA30" s="442">
        <v>2.5773195876288659E-3</v>
      </c>
      <c r="AB30" s="442">
        <v>0</v>
      </c>
      <c r="AC30" s="442">
        <v>1.3600155430347775E-3</v>
      </c>
      <c r="AD30" s="442">
        <v>3.324468085106383E-3</v>
      </c>
      <c r="AE30" s="442">
        <v>0</v>
      </c>
      <c r="AF30" s="442">
        <v>2.4652912936291684E-3</v>
      </c>
      <c r="AG30" s="442">
        <v>0</v>
      </c>
      <c r="AH30" s="442">
        <v>2.7587985045765116E-2</v>
      </c>
      <c r="AI30" s="442">
        <v>4.8748244236966045E-3</v>
      </c>
      <c r="AJ30" s="442">
        <v>3.7172527731885768E-3</v>
      </c>
      <c r="AK30" s="442">
        <v>0</v>
      </c>
      <c r="AL30" s="442">
        <v>4.6196489066830922E-4</v>
      </c>
      <c r="AM30" s="442">
        <v>1.6640327228781258E-2</v>
      </c>
      <c r="AN30" s="442">
        <v>0</v>
      </c>
      <c r="AO30" s="442">
        <v>1.0945431472081218E-2</v>
      </c>
      <c r="AP30" s="443">
        <v>3.68965283957556E-3</v>
      </c>
      <c r="AQ30" s="442">
        <v>0</v>
      </c>
      <c r="AR30" s="442">
        <v>9.7626662178084496E-4</v>
      </c>
      <c r="AS30" s="442">
        <v>7.5284407762658935E-3</v>
      </c>
      <c r="AT30" s="442">
        <v>0</v>
      </c>
      <c r="AU30" s="442">
        <v>0</v>
      </c>
      <c r="AV30" s="442">
        <v>0</v>
      </c>
      <c r="AW30" s="443">
        <v>1.7221717982731737E-3</v>
      </c>
      <c r="AX30" s="442">
        <v>4.2454228322579175E-3</v>
      </c>
      <c r="AY30" s="443">
        <v>1.1290851459175867E-2</v>
      </c>
      <c r="AZ30" s="443">
        <v>5.694269885706248E-3</v>
      </c>
      <c r="BA30" s="442">
        <v>6.3194813134482041E-3</v>
      </c>
      <c r="BB30" s="443">
        <v>0</v>
      </c>
      <c r="BC30" s="442">
        <v>1.2331607235853043E-2</v>
      </c>
      <c r="BD30" s="443">
        <v>1.0220702647286882E-2</v>
      </c>
    </row>
    <row r="31" spans="1:56" x14ac:dyDescent="0.2">
      <c r="A31" s="281" t="s">
        <v>473</v>
      </c>
      <c r="B31" s="283" t="s">
        <v>385</v>
      </c>
      <c r="C31" s="442">
        <v>7.266260162601626E-2</v>
      </c>
      <c r="D31" s="442">
        <v>2.564102564102564E-2</v>
      </c>
      <c r="E31" s="442">
        <v>0</v>
      </c>
      <c r="F31" s="442">
        <v>2.8571428571428571E-2</v>
      </c>
      <c r="G31" s="442">
        <v>8.2077356092246229E-2</v>
      </c>
      <c r="H31" s="442">
        <v>7.6521011917206769E-2</v>
      </c>
      <c r="I31" s="442">
        <v>8.6029411764705882E-2</v>
      </c>
      <c r="J31" s="442">
        <v>4.0169133192389003E-2</v>
      </c>
      <c r="K31" s="442">
        <v>9.0361445783132526E-3</v>
      </c>
      <c r="L31" s="442">
        <v>6.006768189509306E-2</v>
      </c>
      <c r="M31" s="442">
        <v>3.844246031746032E-2</v>
      </c>
      <c r="N31" s="442">
        <v>2.2883295194508008E-2</v>
      </c>
      <c r="O31" s="442">
        <v>3.9855072463768113E-2</v>
      </c>
      <c r="P31" s="442">
        <v>4.6163575042158518E-2</v>
      </c>
      <c r="Q31" s="442">
        <v>4.5231071779744343E-2</v>
      </c>
      <c r="R31" s="442">
        <v>4.1466413322901532E-2</v>
      </c>
      <c r="S31" s="442">
        <v>4.9800796812749001E-2</v>
      </c>
      <c r="T31" s="442">
        <v>4.2274052478134108E-2</v>
      </c>
      <c r="U31" s="442">
        <v>5.1979819599449625E-2</v>
      </c>
      <c r="V31" s="442">
        <v>4.3631555751432349E-2</v>
      </c>
      <c r="W31" s="442">
        <v>4.0638606676342524E-2</v>
      </c>
      <c r="X31" s="442">
        <v>7.3872193932439212E-2</v>
      </c>
      <c r="Y31" s="442">
        <v>5.9012756516916252E-2</v>
      </c>
      <c r="Z31" s="442">
        <v>2.7054997043169722E-2</v>
      </c>
      <c r="AA31" s="442">
        <v>1.804123711340206E-2</v>
      </c>
      <c r="AB31" s="442">
        <v>1.5274949083503055E-2</v>
      </c>
      <c r="AC31" s="442">
        <v>1.1398225503529565E-2</v>
      </c>
      <c r="AD31" s="442">
        <v>5.7180851063829783E-3</v>
      </c>
      <c r="AE31" s="442">
        <v>8.2169268693508624E-4</v>
      </c>
      <c r="AF31" s="442">
        <v>1.1937199948099131E-2</v>
      </c>
      <c r="AG31" s="442">
        <v>1.6355140186915886E-2</v>
      </c>
      <c r="AH31" s="442">
        <v>9.9265179837566067E-3</v>
      </c>
      <c r="AI31" s="442">
        <v>2.057341155085516E-2</v>
      </c>
      <c r="AJ31" s="442">
        <v>6.2898277082841639E-2</v>
      </c>
      <c r="AK31" s="442">
        <v>4.1095890410958902E-2</v>
      </c>
      <c r="AL31" s="442">
        <v>2.2944256236526024E-2</v>
      </c>
      <c r="AM31" s="442">
        <v>7.9762015431811842E-2</v>
      </c>
      <c r="AN31" s="442">
        <v>9.2375366568914957E-2</v>
      </c>
      <c r="AO31" s="442">
        <v>6.2024111675126906E-2</v>
      </c>
      <c r="AP31" s="443">
        <v>4.2813503400829518E-2</v>
      </c>
      <c r="AQ31" s="442">
        <v>9.6706377014716183E-2</v>
      </c>
      <c r="AR31" s="442">
        <v>0.16350782696515739</v>
      </c>
      <c r="AS31" s="442">
        <v>5.5766227972339954E-5</v>
      </c>
      <c r="AT31" s="442">
        <v>3.4706385404789056E-2</v>
      </c>
      <c r="AU31" s="442">
        <v>0.10911074740861974</v>
      </c>
      <c r="AV31" s="442">
        <v>1.2232415902140673E-2</v>
      </c>
      <c r="AW31" s="443">
        <v>0.12218886484054396</v>
      </c>
      <c r="AX31" s="442">
        <v>0.10934129825121412</v>
      </c>
      <c r="AY31" s="443">
        <v>6.6061864684664989E-2</v>
      </c>
      <c r="AZ31" s="443">
        <v>9.8889730803958312E-2</v>
      </c>
      <c r="BA31" s="442">
        <v>9.6600543784288173E-2</v>
      </c>
      <c r="BB31" s="443">
        <v>0.12291571830795947</v>
      </c>
      <c r="BC31" s="442">
        <v>7.0884633146967205E-2</v>
      </c>
      <c r="BD31" s="443">
        <v>8.03553307417295E-2</v>
      </c>
    </row>
    <row r="32" spans="1:56" x14ac:dyDescent="0.2">
      <c r="A32" s="281" t="s">
        <v>474</v>
      </c>
      <c r="B32" s="283" t="s">
        <v>37</v>
      </c>
      <c r="C32" s="442">
        <v>5.08130081300813E-3</v>
      </c>
      <c r="D32" s="442">
        <v>1.0256410256410256E-2</v>
      </c>
      <c r="E32" s="442">
        <v>0</v>
      </c>
      <c r="F32" s="442">
        <v>5.7142857142857141E-2</v>
      </c>
      <c r="G32" s="442">
        <v>4.3580897040130743E-3</v>
      </c>
      <c r="H32" s="442">
        <v>1.8189420865565544E-2</v>
      </c>
      <c r="I32" s="442">
        <v>8.0882352941176478E-3</v>
      </c>
      <c r="J32" s="442">
        <v>4.2283298097251587E-3</v>
      </c>
      <c r="K32" s="442">
        <v>3.0120481927710845E-3</v>
      </c>
      <c r="L32" s="442">
        <v>2.8200789622109417E-3</v>
      </c>
      <c r="M32" s="442">
        <v>1.0912698412698412E-2</v>
      </c>
      <c r="N32" s="442">
        <v>3.8138825324180014E-3</v>
      </c>
      <c r="O32" s="442">
        <v>7.246376811594203E-3</v>
      </c>
      <c r="P32" s="442">
        <v>1.1382799325463743E-2</v>
      </c>
      <c r="Q32" s="442">
        <v>5.8997050147492625E-3</v>
      </c>
      <c r="R32" s="442">
        <v>6.4826198725829887E-3</v>
      </c>
      <c r="S32" s="442">
        <v>1.0956175298804782E-2</v>
      </c>
      <c r="T32" s="442">
        <v>5.8309037900874635E-3</v>
      </c>
      <c r="U32" s="442">
        <v>5.8095092493502523E-3</v>
      </c>
      <c r="V32" s="442">
        <v>6.1701189951520498E-3</v>
      </c>
      <c r="W32" s="442">
        <v>3.6284470246734399E-3</v>
      </c>
      <c r="X32" s="442">
        <v>2.1587893566664275E-2</v>
      </c>
      <c r="Y32" s="442">
        <v>1.2534664448141986E-2</v>
      </c>
      <c r="Z32" s="442">
        <v>5.9136605558840925E-3</v>
      </c>
      <c r="AA32" s="442">
        <v>2.3195876288659795E-2</v>
      </c>
      <c r="AB32" s="442">
        <v>2.6476578411405296E-2</v>
      </c>
      <c r="AC32" s="442">
        <v>1.7680202059452109E-2</v>
      </c>
      <c r="AD32" s="442">
        <v>4.8138297872340426E-2</v>
      </c>
      <c r="AE32" s="442">
        <v>7.5903861955628593E-2</v>
      </c>
      <c r="AF32" s="442">
        <v>1.0509926041261192E-2</v>
      </c>
      <c r="AG32" s="442">
        <v>2.3364485981308409E-3</v>
      </c>
      <c r="AH32" s="442">
        <v>2.1271109965192728E-2</v>
      </c>
      <c r="AI32" s="442">
        <v>7.2709245641576466E-3</v>
      </c>
      <c r="AJ32" s="442">
        <v>6.9624734481944775E-3</v>
      </c>
      <c r="AK32" s="442">
        <v>2.6541095890410957E-2</v>
      </c>
      <c r="AL32" s="442">
        <v>4.927625500461965E-3</v>
      </c>
      <c r="AM32" s="442">
        <v>6.2285023705494101E-3</v>
      </c>
      <c r="AN32" s="442">
        <v>0</v>
      </c>
      <c r="AO32" s="442">
        <v>2.2208121827411169E-3</v>
      </c>
      <c r="AP32" s="443">
        <v>1.5554826992230392E-2</v>
      </c>
      <c r="AQ32" s="442">
        <v>0</v>
      </c>
      <c r="AR32" s="442">
        <v>6.1560904449307077E-2</v>
      </c>
      <c r="AS32" s="442">
        <v>0</v>
      </c>
      <c r="AT32" s="442">
        <v>0</v>
      </c>
      <c r="AU32" s="442">
        <v>0</v>
      </c>
      <c r="AV32" s="442">
        <v>0</v>
      </c>
      <c r="AW32" s="443">
        <v>4.2557812996966808E-2</v>
      </c>
      <c r="AX32" s="442">
        <v>3.8646571969265145E-2</v>
      </c>
      <c r="AY32" s="443">
        <v>5.1371734615805005E-3</v>
      </c>
      <c r="AZ32" s="443">
        <v>2.7023961306188379E-2</v>
      </c>
      <c r="BA32" s="442">
        <v>2.8781955371076466E-2</v>
      </c>
      <c r="BB32" s="443">
        <v>1.2012543624500532E-2</v>
      </c>
      <c r="BC32" s="442">
        <v>4.4521523813267037E-2</v>
      </c>
      <c r="BD32" s="443">
        <v>3.9134258608756294E-2</v>
      </c>
    </row>
    <row r="33" spans="1:56" x14ac:dyDescent="0.2">
      <c r="A33" s="281" t="s">
        <v>475</v>
      </c>
      <c r="B33" s="283" t="s">
        <v>38</v>
      </c>
      <c r="C33" s="442">
        <v>2.0325203252032522E-3</v>
      </c>
      <c r="D33" s="442">
        <v>0</v>
      </c>
      <c r="E33" s="442">
        <v>0</v>
      </c>
      <c r="F33" s="442">
        <v>7.1428571428571426E-3</v>
      </c>
      <c r="G33" s="442">
        <v>1.452696568004358E-3</v>
      </c>
      <c r="H33" s="442">
        <v>2.717959439682208E-3</v>
      </c>
      <c r="I33" s="442">
        <v>1.1029411764705882E-3</v>
      </c>
      <c r="J33" s="442">
        <v>2.1141649048625794E-3</v>
      </c>
      <c r="K33" s="442">
        <v>0</v>
      </c>
      <c r="L33" s="442">
        <v>5.6401579244218843E-4</v>
      </c>
      <c r="M33" s="442">
        <v>2.48015873015873E-3</v>
      </c>
      <c r="N33" s="442">
        <v>7.6277650648360034E-4</v>
      </c>
      <c r="O33" s="442">
        <v>0</v>
      </c>
      <c r="P33" s="442">
        <v>3.1618887015177066E-3</v>
      </c>
      <c r="Q33" s="442">
        <v>1.9665683382497543E-3</v>
      </c>
      <c r="R33" s="442">
        <v>1.6765396222197385E-3</v>
      </c>
      <c r="S33" s="442">
        <v>1.9920318725099601E-3</v>
      </c>
      <c r="T33" s="442">
        <v>0</v>
      </c>
      <c r="U33" s="442">
        <v>1.834581868215869E-3</v>
      </c>
      <c r="V33" s="442">
        <v>2.2036139268400176E-3</v>
      </c>
      <c r="W33" s="442">
        <v>7.2568940493468795E-4</v>
      </c>
      <c r="X33" s="442">
        <v>8.6064691960123355E-4</v>
      </c>
      <c r="Y33" s="442">
        <v>3.4387132556849697E-3</v>
      </c>
      <c r="Z33" s="442">
        <v>6.9485511531638088E-3</v>
      </c>
      <c r="AA33" s="442">
        <v>0</v>
      </c>
      <c r="AB33" s="442">
        <v>1.0183299389002036E-3</v>
      </c>
      <c r="AC33" s="442">
        <v>2.7329836150508387E-2</v>
      </c>
      <c r="AD33" s="442">
        <v>1.4228723404255319E-2</v>
      </c>
      <c r="AE33" s="442">
        <v>1.4687756778964667E-2</v>
      </c>
      <c r="AF33" s="442">
        <v>1.9462826002335541E-2</v>
      </c>
      <c r="AG33" s="442">
        <v>3.5046728971962614E-2</v>
      </c>
      <c r="AH33" s="442">
        <v>1.6759056336212454E-3</v>
      </c>
      <c r="AI33" s="442">
        <v>6.5273072791869786E-3</v>
      </c>
      <c r="AJ33" s="442">
        <v>1.9589332074581071E-2</v>
      </c>
      <c r="AK33" s="442">
        <v>1.5410958904109588E-2</v>
      </c>
      <c r="AL33" s="442">
        <v>5.0816137973514015E-3</v>
      </c>
      <c r="AM33" s="442">
        <v>1.0597750302128846E-2</v>
      </c>
      <c r="AN33" s="442">
        <v>0</v>
      </c>
      <c r="AO33" s="442">
        <v>2.4270304568527919E-2</v>
      </c>
      <c r="AP33" s="443">
        <v>9.2579582533214681E-3</v>
      </c>
      <c r="AQ33" s="442">
        <v>0</v>
      </c>
      <c r="AR33" s="442">
        <v>0.13660999831678169</v>
      </c>
      <c r="AS33" s="442">
        <v>1.6729868391701986E-4</v>
      </c>
      <c r="AT33" s="442">
        <v>0</v>
      </c>
      <c r="AU33" s="442">
        <v>4.0370976541189305E-2</v>
      </c>
      <c r="AV33" s="442">
        <v>0</v>
      </c>
      <c r="AW33" s="443">
        <v>9.5611564926652542E-2</v>
      </c>
      <c r="AX33" s="442">
        <v>6.4315191864839596E-2</v>
      </c>
      <c r="AY33" s="443">
        <v>2.8418406383211282E-4</v>
      </c>
      <c r="AZ33" s="443">
        <v>5.6039782755663646E-2</v>
      </c>
      <c r="BA33" s="442">
        <v>4.5465514744920124E-2</v>
      </c>
      <c r="BB33" s="443">
        <v>3.7040783639337077E-2</v>
      </c>
      <c r="BC33" s="442">
        <v>7.8185337669866656E-2</v>
      </c>
      <c r="BD33" s="443">
        <v>5.0666375241336603E-2</v>
      </c>
    </row>
    <row r="34" spans="1:56" x14ac:dyDescent="0.2">
      <c r="A34" s="281" t="s">
        <v>476</v>
      </c>
      <c r="B34" s="283" t="s">
        <v>477</v>
      </c>
      <c r="C34" s="442">
        <v>2.9471544715447155E-2</v>
      </c>
      <c r="D34" s="442">
        <v>3.0769230769230771E-2</v>
      </c>
      <c r="E34" s="442">
        <v>0</v>
      </c>
      <c r="F34" s="442">
        <v>2.1428571428571429E-2</v>
      </c>
      <c r="G34" s="442">
        <v>2.7238060650081716E-2</v>
      </c>
      <c r="H34" s="442">
        <v>1.7039514948776917E-2</v>
      </c>
      <c r="I34" s="442">
        <v>3.4926470588235295E-2</v>
      </c>
      <c r="J34" s="442">
        <v>2.5369978858350951E-2</v>
      </c>
      <c r="K34" s="442">
        <v>1.8072289156626505E-2</v>
      </c>
      <c r="L34" s="442">
        <v>1.6920473773265651E-2</v>
      </c>
      <c r="M34" s="442">
        <v>4.5634920634920632E-2</v>
      </c>
      <c r="N34" s="442">
        <v>1.7543859649122806E-2</v>
      </c>
      <c r="O34" s="442">
        <v>2.1739130434782608E-2</v>
      </c>
      <c r="P34" s="442">
        <v>2.0446880269814501E-2</v>
      </c>
      <c r="Q34" s="442">
        <v>1.5732546705998034E-2</v>
      </c>
      <c r="R34" s="442">
        <v>1.3635855594053873E-2</v>
      </c>
      <c r="S34" s="442">
        <v>1.693227091633466E-2</v>
      </c>
      <c r="T34" s="442">
        <v>1.6034985422740525E-2</v>
      </c>
      <c r="U34" s="442">
        <v>1.8498700504510013E-2</v>
      </c>
      <c r="V34" s="442">
        <v>2.0713970912296167E-2</v>
      </c>
      <c r="W34" s="442">
        <v>1.3062409288824383E-2</v>
      </c>
      <c r="X34" s="442">
        <v>0.13483468407085994</v>
      </c>
      <c r="Y34" s="442">
        <v>2.6511369938990573E-2</v>
      </c>
      <c r="Z34" s="442">
        <v>5.7953873447664103E-2</v>
      </c>
      <c r="AA34" s="442">
        <v>1.2886597938144329E-2</v>
      </c>
      <c r="AB34" s="442">
        <v>4.3279022403258656E-2</v>
      </c>
      <c r="AC34" s="442">
        <v>2.0918334304773006E-2</v>
      </c>
      <c r="AD34" s="442">
        <v>2.8590425531914893E-2</v>
      </c>
      <c r="AE34" s="442">
        <v>0</v>
      </c>
      <c r="AF34" s="442">
        <v>5.0603347606072401E-2</v>
      </c>
      <c r="AG34" s="442">
        <v>1.1682242990654205E-2</v>
      </c>
      <c r="AH34" s="442">
        <v>2.3462678870697435E-2</v>
      </c>
      <c r="AI34" s="442">
        <v>1.8920928695364787E-2</v>
      </c>
      <c r="AJ34" s="442">
        <v>1.2095822515931083E-2</v>
      </c>
      <c r="AK34" s="442">
        <v>2.5684931506849314E-2</v>
      </c>
      <c r="AL34" s="442">
        <v>9.0853095164767483E-3</v>
      </c>
      <c r="AM34" s="442">
        <v>2.212512782374268E-2</v>
      </c>
      <c r="AN34" s="442">
        <v>5.4252199413489736E-2</v>
      </c>
      <c r="AO34" s="442">
        <v>7.6142131979695438E-2</v>
      </c>
      <c r="AP34" s="443">
        <v>3.2337803589735585E-2</v>
      </c>
      <c r="AQ34" s="442">
        <v>2.6629292221443588E-2</v>
      </c>
      <c r="AR34" s="442">
        <v>4.901531728665208E-2</v>
      </c>
      <c r="AS34" s="442">
        <v>8.3649341958509931E-4</v>
      </c>
      <c r="AT34" s="442">
        <v>3.4920182440136829E-3</v>
      </c>
      <c r="AU34" s="442">
        <v>6.8194217130387339E-3</v>
      </c>
      <c r="AV34" s="442">
        <v>6.8807339449541288E-3</v>
      </c>
      <c r="AW34" s="443">
        <v>3.5234704088994394E-2</v>
      </c>
      <c r="AX34" s="442">
        <v>4.9048085911671493E-2</v>
      </c>
      <c r="AY34" s="443">
        <v>3.7413925019127776E-2</v>
      </c>
      <c r="AZ34" s="443">
        <v>3.6139330390159576E-2</v>
      </c>
      <c r="BA34" s="442">
        <v>4.5623180011905337E-2</v>
      </c>
      <c r="BB34" s="443">
        <v>5.455802269317013E-2</v>
      </c>
      <c r="BC34" s="442">
        <v>1.4670190918827564E-2</v>
      </c>
      <c r="BD34" s="443">
        <v>4.0107411050224036E-2</v>
      </c>
    </row>
    <row r="35" spans="1:56" x14ac:dyDescent="0.2">
      <c r="A35" s="281" t="s">
        <v>478</v>
      </c>
      <c r="B35" s="283" t="s">
        <v>194</v>
      </c>
      <c r="C35" s="442">
        <v>3.0487804878048782E-3</v>
      </c>
      <c r="D35" s="442">
        <v>0</v>
      </c>
      <c r="E35" s="442">
        <v>0</v>
      </c>
      <c r="F35" s="442">
        <v>7.1428571428571426E-3</v>
      </c>
      <c r="G35" s="442">
        <v>3.4501543490103505E-3</v>
      </c>
      <c r="H35" s="442">
        <v>4.8086974702069834E-3</v>
      </c>
      <c r="I35" s="442">
        <v>4.0441176470588239E-3</v>
      </c>
      <c r="J35" s="442">
        <v>1.0570824524312896E-2</v>
      </c>
      <c r="K35" s="442">
        <v>0</v>
      </c>
      <c r="L35" s="442">
        <v>3.3840947546531302E-3</v>
      </c>
      <c r="M35" s="442">
        <v>5.208333333333333E-3</v>
      </c>
      <c r="N35" s="442">
        <v>7.6277650648360034E-4</v>
      </c>
      <c r="O35" s="442">
        <v>0</v>
      </c>
      <c r="P35" s="442">
        <v>6.112984822934233E-3</v>
      </c>
      <c r="Q35" s="442">
        <v>6.8829891838741398E-3</v>
      </c>
      <c r="R35" s="442">
        <v>9.8356991170224662E-3</v>
      </c>
      <c r="S35" s="442">
        <v>6.9721115537848604E-3</v>
      </c>
      <c r="T35" s="442">
        <v>7.2886297376093291E-3</v>
      </c>
      <c r="U35" s="442">
        <v>1.2077663965754472E-2</v>
      </c>
      <c r="V35" s="442">
        <v>1.9832525341560159E-2</v>
      </c>
      <c r="W35" s="442">
        <v>2.1770682148040637E-3</v>
      </c>
      <c r="X35" s="442">
        <v>4.8769992110736567E-3</v>
      </c>
      <c r="Y35" s="442">
        <v>8.5413200221852465E-3</v>
      </c>
      <c r="Z35" s="442">
        <v>7.0963926670609108E-3</v>
      </c>
      <c r="AA35" s="442">
        <v>3.994845360824742E-2</v>
      </c>
      <c r="AB35" s="442">
        <v>8.6558044806517315E-3</v>
      </c>
      <c r="AC35" s="442">
        <v>3.8598536364225118E-2</v>
      </c>
      <c r="AD35" s="442">
        <v>5.8643617021276594E-2</v>
      </c>
      <c r="AE35" s="442">
        <v>7.1898110106820051E-4</v>
      </c>
      <c r="AF35" s="442">
        <v>1.1288439081354613E-2</v>
      </c>
      <c r="AG35" s="442">
        <v>0.15654205607476634</v>
      </c>
      <c r="AH35" s="442">
        <v>3.081088049503674E-2</v>
      </c>
      <c r="AI35" s="442">
        <v>2.9744691398826736E-2</v>
      </c>
      <c r="AJ35" s="442">
        <v>1.1328770356384235E-2</v>
      </c>
      <c r="AK35" s="442">
        <v>7.3630136986301373E-2</v>
      </c>
      <c r="AL35" s="442">
        <v>3.2029565753002774E-2</v>
      </c>
      <c r="AM35" s="442">
        <v>2.1195500604257692E-2</v>
      </c>
      <c r="AN35" s="442">
        <v>0</v>
      </c>
      <c r="AO35" s="442">
        <v>5.8058375634517767E-2</v>
      </c>
      <c r="AP35" s="443">
        <v>1.8229695200328893E-2</v>
      </c>
      <c r="AQ35" s="442">
        <v>1.1562718990889979E-2</v>
      </c>
      <c r="AR35" s="442">
        <v>4.3572911406609439E-2</v>
      </c>
      <c r="AS35" s="442">
        <v>5.5766227972339954E-5</v>
      </c>
      <c r="AT35" s="442">
        <v>6.1288483466362599E-2</v>
      </c>
      <c r="AU35" s="442">
        <v>7.5013638843426073E-2</v>
      </c>
      <c r="AV35" s="442">
        <v>-7.6452599388379206E-4</v>
      </c>
      <c r="AW35" s="443">
        <v>3.9183287176026128E-2</v>
      </c>
      <c r="AX35" s="442">
        <v>3.900681730089605E-2</v>
      </c>
      <c r="AY35" s="443">
        <v>1.2351076620395671E-3</v>
      </c>
      <c r="AZ35" s="443">
        <v>2.3430445967957823E-2</v>
      </c>
      <c r="BA35" s="442">
        <v>2.7887446305323617E-2</v>
      </c>
      <c r="BB35" s="443">
        <v>6.9453576787550791E-2</v>
      </c>
      <c r="BC35" s="442">
        <v>-3.0214894223305262E-2</v>
      </c>
      <c r="BD35" s="443">
        <v>2.2273221654983632E-3</v>
      </c>
    </row>
    <row r="36" spans="1:56" x14ac:dyDescent="0.2">
      <c r="A36" s="281" t="s">
        <v>479</v>
      </c>
      <c r="B36" s="283" t="s">
        <v>39</v>
      </c>
      <c r="C36" s="442">
        <v>0</v>
      </c>
      <c r="D36" s="442">
        <v>0</v>
      </c>
      <c r="E36" s="442">
        <v>0</v>
      </c>
      <c r="F36" s="442">
        <v>0</v>
      </c>
      <c r="G36" s="442">
        <v>0</v>
      </c>
      <c r="H36" s="442">
        <v>0</v>
      </c>
      <c r="I36" s="442">
        <v>0</v>
      </c>
      <c r="J36" s="442">
        <v>0</v>
      </c>
      <c r="K36" s="442">
        <v>0</v>
      </c>
      <c r="L36" s="442">
        <v>0</v>
      </c>
      <c r="M36" s="442">
        <v>0</v>
      </c>
      <c r="N36" s="442">
        <v>0</v>
      </c>
      <c r="O36" s="442">
        <v>0</v>
      </c>
      <c r="P36" s="442">
        <v>0</v>
      </c>
      <c r="Q36" s="442">
        <v>0</v>
      </c>
      <c r="R36" s="442">
        <v>0</v>
      </c>
      <c r="S36" s="442">
        <v>0</v>
      </c>
      <c r="T36" s="442">
        <v>0</v>
      </c>
      <c r="U36" s="442">
        <v>0</v>
      </c>
      <c r="V36" s="442">
        <v>0</v>
      </c>
      <c r="W36" s="442">
        <v>0</v>
      </c>
      <c r="X36" s="442">
        <v>0</v>
      </c>
      <c r="Y36" s="442">
        <v>0</v>
      </c>
      <c r="Z36" s="442">
        <v>0</v>
      </c>
      <c r="AA36" s="442">
        <v>0</v>
      </c>
      <c r="AB36" s="442">
        <v>0</v>
      </c>
      <c r="AC36" s="442">
        <v>0</v>
      </c>
      <c r="AD36" s="442">
        <v>0</v>
      </c>
      <c r="AE36" s="442">
        <v>0</v>
      </c>
      <c r="AF36" s="442">
        <v>0</v>
      </c>
      <c r="AG36" s="442">
        <v>0</v>
      </c>
      <c r="AH36" s="442">
        <v>0</v>
      </c>
      <c r="AI36" s="442">
        <v>0</v>
      </c>
      <c r="AJ36" s="442">
        <v>0</v>
      </c>
      <c r="AK36" s="442">
        <v>0</v>
      </c>
      <c r="AL36" s="442">
        <v>0</v>
      </c>
      <c r="AM36" s="442">
        <v>0</v>
      </c>
      <c r="AN36" s="442">
        <v>0</v>
      </c>
      <c r="AO36" s="442">
        <v>0.18956218274111675</v>
      </c>
      <c r="AP36" s="443">
        <v>6.2188083826414586E-3</v>
      </c>
      <c r="AQ36" s="442">
        <v>0</v>
      </c>
      <c r="AR36" s="442">
        <v>3.8938450317006117E-3</v>
      </c>
      <c r="AS36" s="442">
        <v>0.3465871068480928</v>
      </c>
      <c r="AT36" s="442">
        <v>0</v>
      </c>
      <c r="AU36" s="442">
        <v>0</v>
      </c>
      <c r="AV36" s="442">
        <v>0</v>
      </c>
      <c r="AW36" s="443">
        <v>5.0904915947155703E-2</v>
      </c>
      <c r="AX36" s="442">
        <v>3.5372443512163981E-2</v>
      </c>
      <c r="AY36" s="443">
        <v>0</v>
      </c>
      <c r="AZ36" s="443">
        <v>2.9773545011955699E-2</v>
      </c>
      <c r="BA36" s="442">
        <v>2.4959377061312484E-2</v>
      </c>
      <c r="BB36" s="443">
        <v>0</v>
      </c>
      <c r="BC36" s="442">
        <v>6.4478092973440371E-2</v>
      </c>
      <c r="BD36" s="443">
        <v>4.0367612237782256E-2</v>
      </c>
    </row>
    <row r="37" spans="1:56" x14ac:dyDescent="0.2">
      <c r="A37" s="281" t="s">
        <v>480</v>
      </c>
      <c r="B37" s="283" t="s">
        <v>40</v>
      </c>
      <c r="C37" s="442">
        <v>0</v>
      </c>
      <c r="D37" s="442">
        <v>0</v>
      </c>
      <c r="E37" s="442">
        <v>0</v>
      </c>
      <c r="F37" s="442">
        <v>0</v>
      </c>
      <c r="G37" s="442">
        <v>0</v>
      </c>
      <c r="H37" s="442">
        <v>0</v>
      </c>
      <c r="I37" s="442">
        <v>0</v>
      </c>
      <c r="J37" s="442">
        <v>0</v>
      </c>
      <c r="K37" s="442">
        <v>0</v>
      </c>
      <c r="L37" s="442">
        <v>0</v>
      </c>
      <c r="M37" s="442">
        <v>2.48015873015873E-4</v>
      </c>
      <c r="N37" s="442">
        <v>0</v>
      </c>
      <c r="O37" s="442">
        <v>0</v>
      </c>
      <c r="P37" s="442">
        <v>2.1079258010118043E-4</v>
      </c>
      <c r="Q37" s="442">
        <v>0</v>
      </c>
      <c r="R37" s="442">
        <v>1.1176930814798256E-4</v>
      </c>
      <c r="S37" s="442">
        <v>0</v>
      </c>
      <c r="T37" s="442">
        <v>1.4577259475218659E-3</v>
      </c>
      <c r="U37" s="442">
        <v>7.6440911175661218E-4</v>
      </c>
      <c r="V37" s="442">
        <v>1.3221683561040105E-3</v>
      </c>
      <c r="W37" s="442">
        <v>0</v>
      </c>
      <c r="X37" s="442">
        <v>7.1720576633436134E-5</v>
      </c>
      <c r="Y37" s="442">
        <v>1.1092623405435385E-4</v>
      </c>
      <c r="Z37" s="442">
        <v>2.9568302779420464E-4</v>
      </c>
      <c r="AA37" s="442">
        <v>0</v>
      </c>
      <c r="AB37" s="442">
        <v>0</v>
      </c>
      <c r="AC37" s="442">
        <v>0</v>
      </c>
      <c r="AD37" s="442">
        <v>1.3297872340425532E-4</v>
      </c>
      <c r="AE37" s="442">
        <v>0</v>
      </c>
      <c r="AF37" s="442">
        <v>1.297521733489036E-4</v>
      </c>
      <c r="AG37" s="442">
        <v>4.6728971962616819E-3</v>
      </c>
      <c r="AH37" s="442">
        <v>1.2891581797086501E-4</v>
      </c>
      <c r="AI37" s="442">
        <v>0</v>
      </c>
      <c r="AJ37" s="442">
        <v>1.180080245456691E-4</v>
      </c>
      <c r="AK37" s="442">
        <v>0</v>
      </c>
      <c r="AL37" s="442">
        <v>1.5398829688943641E-4</v>
      </c>
      <c r="AM37" s="442">
        <v>9.2962721948498646E-5</v>
      </c>
      <c r="AN37" s="442">
        <v>0</v>
      </c>
      <c r="AO37" s="442">
        <v>1.5862944162436547E-4</v>
      </c>
      <c r="AP37" s="443">
        <v>1.3530461753027441E-4</v>
      </c>
      <c r="AQ37" s="442">
        <v>0</v>
      </c>
      <c r="AR37" s="442">
        <v>3.0814116590921842E-2</v>
      </c>
      <c r="AS37" s="442">
        <v>0.16216819094356458</v>
      </c>
      <c r="AT37" s="442">
        <v>0.16761687571265679</v>
      </c>
      <c r="AU37" s="442">
        <v>0.22122204037097654</v>
      </c>
      <c r="AV37" s="442">
        <v>0</v>
      </c>
      <c r="AW37" s="443">
        <v>6.8398147501687268E-2</v>
      </c>
      <c r="AX37" s="442">
        <v>4.0324676805216716E-2</v>
      </c>
      <c r="AY37" s="443">
        <v>3.5632309542026452E-2</v>
      </c>
      <c r="AZ37" s="443">
        <v>5.4796571641174789E-2</v>
      </c>
      <c r="BA37" s="442">
        <v>3.8943320945348067E-2</v>
      </c>
      <c r="BB37" s="443">
        <v>0</v>
      </c>
      <c r="BC37" s="442">
        <v>0.11866838293816509</v>
      </c>
      <c r="BD37" s="443">
        <v>6.2984299460342744E-2</v>
      </c>
    </row>
    <row r="38" spans="1:56" x14ac:dyDescent="0.2">
      <c r="A38" s="281" t="s">
        <v>481</v>
      </c>
      <c r="B38" s="283" t="s">
        <v>482</v>
      </c>
      <c r="C38" s="442">
        <v>5.0813008130081306E-4</v>
      </c>
      <c r="D38" s="442">
        <v>0</v>
      </c>
      <c r="E38" s="442">
        <v>0</v>
      </c>
      <c r="F38" s="442">
        <v>0</v>
      </c>
      <c r="G38" s="442">
        <v>0</v>
      </c>
      <c r="H38" s="442">
        <v>0</v>
      </c>
      <c r="I38" s="442">
        <v>0</v>
      </c>
      <c r="J38" s="442">
        <v>0</v>
      </c>
      <c r="K38" s="442">
        <v>0</v>
      </c>
      <c r="L38" s="442">
        <v>0</v>
      </c>
      <c r="M38" s="442">
        <v>0</v>
      </c>
      <c r="N38" s="442">
        <v>0</v>
      </c>
      <c r="O38" s="442">
        <v>0</v>
      </c>
      <c r="P38" s="442">
        <v>0</v>
      </c>
      <c r="Q38" s="442">
        <v>0</v>
      </c>
      <c r="R38" s="442">
        <v>0</v>
      </c>
      <c r="S38" s="442">
        <v>0</v>
      </c>
      <c r="T38" s="442">
        <v>0</v>
      </c>
      <c r="U38" s="442">
        <v>0</v>
      </c>
      <c r="V38" s="442">
        <v>0</v>
      </c>
      <c r="W38" s="442">
        <v>0</v>
      </c>
      <c r="X38" s="442">
        <v>0</v>
      </c>
      <c r="Y38" s="442">
        <v>0</v>
      </c>
      <c r="Z38" s="442">
        <v>0</v>
      </c>
      <c r="AA38" s="442">
        <v>0</v>
      </c>
      <c r="AB38" s="442">
        <v>0</v>
      </c>
      <c r="AC38" s="442">
        <v>0</v>
      </c>
      <c r="AD38" s="442">
        <v>1.3297872340425532E-4</v>
      </c>
      <c r="AE38" s="442">
        <v>0</v>
      </c>
      <c r="AF38" s="442">
        <v>2.0760347735824577E-3</v>
      </c>
      <c r="AG38" s="442">
        <v>0</v>
      </c>
      <c r="AH38" s="442">
        <v>0</v>
      </c>
      <c r="AI38" s="442">
        <v>0</v>
      </c>
      <c r="AJ38" s="442">
        <v>2.0710408307764928E-2</v>
      </c>
      <c r="AK38" s="442">
        <v>0</v>
      </c>
      <c r="AL38" s="442">
        <v>0</v>
      </c>
      <c r="AM38" s="442">
        <v>0</v>
      </c>
      <c r="AN38" s="442">
        <v>0</v>
      </c>
      <c r="AO38" s="442">
        <v>1.9035532994923859E-3</v>
      </c>
      <c r="AP38" s="443">
        <v>1.9827330491936366E-3</v>
      </c>
      <c r="AQ38" s="442">
        <v>3.5739313244569026E-2</v>
      </c>
      <c r="AR38" s="442">
        <v>5.27632833978567E-2</v>
      </c>
      <c r="AS38" s="442">
        <v>0.48287976801249166</v>
      </c>
      <c r="AT38" s="442">
        <v>0</v>
      </c>
      <c r="AU38" s="442">
        <v>0</v>
      </c>
      <c r="AV38" s="442">
        <v>0</v>
      </c>
      <c r="AW38" s="443">
        <v>0.10443963477545827</v>
      </c>
      <c r="AX38" s="442">
        <v>6.3129574317699902E-2</v>
      </c>
      <c r="AY38" s="443">
        <v>6.3460487484971032E-2</v>
      </c>
      <c r="AZ38" s="443">
        <v>8.7428594763086606E-2</v>
      </c>
      <c r="BA38" s="442">
        <v>6.3226989719581059E-2</v>
      </c>
      <c r="BB38" s="443">
        <v>2.2777468683088026E-2</v>
      </c>
      <c r="BC38" s="442">
        <v>0.16278704149512141</v>
      </c>
      <c r="BD38" s="443">
        <v>8.8197794534734253E-2</v>
      </c>
    </row>
    <row r="39" spans="1:56" x14ac:dyDescent="0.2">
      <c r="A39" s="281" t="s">
        <v>483</v>
      </c>
      <c r="B39" s="283" t="s">
        <v>484</v>
      </c>
      <c r="C39" s="442">
        <v>0</v>
      </c>
      <c r="D39" s="442">
        <v>0</v>
      </c>
      <c r="E39" s="442">
        <v>0</v>
      </c>
      <c r="F39" s="442">
        <v>0</v>
      </c>
      <c r="G39" s="442">
        <v>5.4476121300163429E-4</v>
      </c>
      <c r="H39" s="442">
        <v>5.2268450763119385E-4</v>
      </c>
      <c r="I39" s="442">
        <v>3.6764705882352941E-4</v>
      </c>
      <c r="J39" s="442">
        <v>2.1141649048625794E-3</v>
      </c>
      <c r="K39" s="442">
        <v>0</v>
      </c>
      <c r="L39" s="442">
        <v>2.8200789622109422E-4</v>
      </c>
      <c r="M39" s="442">
        <v>2.48015873015873E-4</v>
      </c>
      <c r="N39" s="442">
        <v>7.6277650648360034E-4</v>
      </c>
      <c r="O39" s="442">
        <v>0</v>
      </c>
      <c r="P39" s="442">
        <v>8.4317032040472171E-4</v>
      </c>
      <c r="Q39" s="442">
        <v>1.9665683382497543E-3</v>
      </c>
      <c r="R39" s="442">
        <v>1.6765396222197385E-3</v>
      </c>
      <c r="S39" s="442">
        <v>9.9601593625498006E-4</v>
      </c>
      <c r="T39" s="442">
        <v>0</v>
      </c>
      <c r="U39" s="442">
        <v>4.5864546705396726E-4</v>
      </c>
      <c r="V39" s="442">
        <v>8.8144557073600708E-4</v>
      </c>
      <c r="W39" s="442">
        <v>0</v>
      </c>
      <c r="X39" s="442">
        <v>7.1720576633436137E-4</v>
      </c>
      <c r="Y39" s="442">
        <v>6.6555740432612314E-4</v>
      </c>
      <c r="Z39" s="442">
        <v>3.6960378474275575E-3</v>
      </c>
      <c r="AA39" s="442">
        <v>1.0309278350515464E-2</v>
      </c>
      <c r="AB39" s="442">
        <v>1.5274949083503055E-3</v>
      </c>
      <c r="AC39" s="442">
        <v>3.2381322453208991E-4</v>
      </c>
      <c r="AD39" s="442">
        <v>2.5265957446808512E-3</v>
      </c>
      <c r="AE39" s="442">
        <v>0</v>
      </c>
      <c r="AF39" s="442">
        <v>1.6867782535357468E-3</v>
      </c>
      <c r="AG39" s="442">
        <v>0</v>
      </c>
      <c r="AH39" s="442">
        <v>0</v>
      </c>
      <c r="AI39" s="442">
        <v>1.9829794265884492E-3</v>
      </c>
      <c r="AJ39" s="442">
        <v>1.062072220911022E-3</v>
      </c>
      <c r="AK39" s="442">
        <v>0</v>
      </c>
      <c r="AL39" s="442">
        <v>1.8478595626732369E-3</v>
      </c>
      <c r="AM39" s="442">
        <v>3.0677698243004557E-3</v>
      </c>
      <c r="AN39" s="442">
        <v>0</v>
      </c>
      <c r="AO39" s="442">
        <v>3.6484771573604062E-3</v>
      </c>
      <c r="AP39" s="443">
        <v>1.2437616765282916E-3</v>
      </c>
      <c r="AQ39" s="442">
        <v>0</v>
      </c>
      <c r="AR39" s="442">
        <v>1.3409639230208157E-2</v>
      </c>
      <c r="AS39" s="442">
        <v>0</v>
      </c>
      <c r="AT39" s="442">
        <v>0</v>
      </c>
      <c r="AU39" s="442">
        <v>0</v>
      </c>
      <c r="AV39" s="442">
        <v>0</v>
      </c>
      <c r="AW39" s="443">
        <v>9.2702490943083003E-3</v>
      </c>
      <c r="AX39" s="442">
        <v>6.5391367792243327E-3</v>
      </c>
      <c r="AY39" s="443">
        <v>9.8371406711115968E-5</v>
      </c>
      <c r="AZ39" s="443">
        <v>5.4628692768050385E-3</v>
      </c>
      <c r="BA39" s="442">
        <v>4.6430812297890822E-3</v>
      </c>
      <c r="BB39" s="443">
        <v>2.3182101731492252E-3</v>
      </c>
      <c r="BC39" s="442">
        <v>9.1283371490896228E-3</v>
      </c>
      <c r="BD39" s="443">
        <v>6.0782997413600199E-3</v>
      </c>
    </row>
    <row r="40" spans="1:56" x14ac:dyDescent="0.2">
      <c r="A40" s="281" t="s">
        <v>485</v>
      </c>
      <c r="B40" s="283" t="s">
        <v>41</v>
      </c>
      <c r="C40" s="442">
        <v>1.9817073170731708E-2</v>
      </c>
      <c r="D40" s="442">
        <v>1.5384615384615385E-2</v>
      </c>
      <c r="E40" s="442">
        <v>0</v>
      </c>
      <c r="F40" s="442">
        <v>7.1428571428571425E-2</v>
      </c>
      <c r="G40" s="442">
        <v>2.5059015798075176E-2</v>
      </c>
      <c r="H40" s="442">
        <v>3.0315701442609241E-2</v>
      </c>
      <c r="I40" s="442">
        <v>1.7279411764705883E-2</v>
      </c>
      <c r="J40" s="442">
        <v>4.6511627906976744E-2</v>
      </c>
      <c r="K40" s="442">
        <v>6.024096385542169E-3</v>
      </c>
      <c r="L40" s="442">
        <v>3.609701071630006E-2</v>
      </c>
      <c r="M40" s="442">
        <v>5.3075396825396824E-2</v>
      </c>
      <c r="N40" s="442">
        <v>9.9160945842868033E-3</v>
      </c>
      <c r="O40" s="442">
        <v>1.0869565217391304E-2</v>
      </c>
      <c r="P40" s="442">
        <v>2.5927487352445194E-2</v>
      </c>
      <c r="Q40" s="442">
        <v>3.6381514257620449E-2</v>
      </c>
      <c r="R40" s="442">
        <v>3.1071867665139152E-2</v>
      </c>
      <c r="S40" s="442">
        <v>2.8884462151394421E-2</v>
      </c>
      <c r="T40" s="442">
        <v>4.2274052478134108E-2</v>
      </c>
      <c r="U40" s="442">
        <v>3.6538755541966061E-2</v>
      </c>
      <c r="V40" s="442">
        <v>3.4376377258704273E-2</v>
      </c>
      <c r="W40" s="442">
        <v>2.3222060957910014E-2</v>
      </c>
      <c r="X40" s="442">
        <v>3.1341891988811592E-2</v>
      </c>
      <c r="Y40" s="442">
        <v>9.5618413754853027E-2</v>
      </c>
      <c r="Z40" s="442">
        <v>4.0804257835600238E-2</v>
      </c>
      <c r="AA40" s="442">
        <v>0.13530927835051546</v>
      </c>
      <c r="AB40" s="442">
        <v>6.2118126272912425E-2</v>
      </c>
      <c r="AC40" s="442">
        <v>8.6199080370442327E-2</v>
      </c>
      <c r="AD40" s="442">
        <v>0.1160904255319149</v>
      </c>
      <c r="AE40" s="442">
        <v>9.5521774856203775E-3</v>
      </c>
      <c r="AF40" s="442">
        <v>6.7081873621383153E-2</v>
      </c>
      <c r="AG40" s="442">
        <v>0.21728971962616822</v>
      </c>
      <c r="AH40" s="442">
        <v>9.2174809849168496E-2</v>
      </c>
      <c r="AI40" s="442">
        <v>7.1552507642733201E-2</v>
      </c>
      <c r="AJ40" s="442">
        <v>4.6082133585083784E-2</v>
      </c>
      <c r="AK40" s="442">
        <v>7.9623287671232876E-2</v>
      </c>
      <c r="AL40" s="442">
        <v>0.13966738527871883</v>
      </c>
      <c r="AM40" s="442">
        <v>3.4861020730686997E-2</v>
      </c>
      <c r="AN40" s="442">
        <v>0</v>
      </c>
      <c r="AO40" s="442">
        <v>3.0774111675126902E-2</v>
      </c>
      <c r="AP40" s="443">
        <v>5.4090622869602777E-2</v>
      </c>
      <c r="AQ40" s="442">
        <v>3.7841625788367202E-2</v>
      </c>
      <c r="AR40" s="442">
        <v>3.6537058856533695E-2</v>
      </c>
      <c r="AS40" s="442">
        <v>0</v>
      </c>
      <c r="AT40" s="442">
        <v>1.0190992018244013E-2</v>
      </c>
      <c r="AU40" s="442">
        <v>2.1003818876159302E-2</v>
      </c>
      <c r="AV40" s="442">
        <v>0</v>
      </c>
      <c r="AW40" s="443">
        <v>2.7802989752302047E-2</v>
      </c>
      <c r="AX40" s="442">
        <v>6.374062336122574E-2</v>
      </c>
      <c r="AY40" s="443">
        <v>5.7929828396546075E-3</v>
      </c>
      <c r="AZ40" s="443">
        <v>1.8666315784697615E-2</v>
      </c>
      <c r="BA40" s="442">
        <v>4.6681789661663205E-2</v>
      </c>
      <c r="BB40" s="443">
        <v>6.7556859373155975E-2</v>
      </c>
      <c r="BC40" s="442">
        <v>-3.8321329258826191E-2</v>
      </c>
      <c r="BD40" s="443">
        <v>3.3794930240061617E-2</v>
      </c>
    </row>
    <row r="41" spans="1:56" x14ac:dyDescent="0.2">
      <c r="A41" s="286">
        <v>37</v>
      </c>
      <c r="B41" s="283" t="s">
        <v>42</v>
      </c>
      <c r="C41" s="442">
        <v>0</v>
      </c>
      <c r="D41" s="442">
        <v>0</v>
      </c>
      <c r="E41" s="442">
        <v>0</v>
      </c>
      <c r="F41" s="442">
        <v>0</v>
      </c>
      <c r="G41" s="442">
        <v>1.8158707100054475E-4</v>
      </c>
      <c r="H41" s="442">
        <v>2.0907380305247751E-4</v>
      </c>
      <c r="I41" s="442">
        <v>0</v>
      </c>
      <c r="J41" s="442">
        <v>0</v>
      </c>
      <c r="K41" s="442">
        <v>0</v>
      </c>
      <c r="L41" s="442">
        <v>0</v>
      </c>
      <c r="M41" s="442">
        <v>0</v>
      </c>
      <c r="N41" s="442">
        <v>0</v>
      </c>
      <c r="O41" s="442">
        <v>0</v>
      </c>
      <c r="P41" s="442">
        <v>0</v>
      </c>
      <c r="Q41" s="442">
        <v>0</v>
      </c>
      <c r="R41" s="442">
        <v>1.1176930814798256E-4</v>
      </c>
      <c r="S41" s="442">
        <v>0</v>
      </c>
      <c r="T41" s="442">
        <v>0</v>
      </c>
      <c r="U41" s="442">
        <v>1.5288182235132243E-4</v>
      </c>
      <c r="V41" s="442">
        <v>0</v>
      </c>
      <c r="W41" s="442">
        <v>0</v>
      </c>
      <c r="X41" s="442">
        <v>7.8892634296779751E-4</v>
      </c>
      <c r="Y41" s="442">
        <v>2.218524681087077E-4</v>
      </c>
      <c r="Z41" s="442">
        <v>0</v>
      </c>
      <c r="AA41" s="442">
        <v>0</v>
      </c>
      <c r="AB41" s="442">
        <v>0</v>
      </c>
      <c r="AC41" s="442">
        <v>8.4191438378343367E-4</v>
      </c>
      <c r="AD41" s="442">
        <v>1.3297872340425532E-4</v>
      </c>
      <c r="AE41" s="442">
        <v>4.1084634346754312E-4</v>
      </c>
      <c r="AF41" s="442">
        <v>2.5950434669780721E-4</v>
      </c>
      <c r="AG41" s="442">
        <v>4.6728971962616819E-3</v>
      </c>
      <c r="AH41" s="442">
        <v>5.1566327188346005E-4</v>
      </c>
      <c r="AI41" s="442">
        <v>3.3049657109807487E-3</v>
      </c>
      <c r="AJ41" s="442">
        <v>1.2803870663205099E-2</v>
      </c>
      <c r="AK41" s="442">
        <v>2.5684931506849314E-3</v>
      </c>
      <c r="AL41" s="442">
        <v>7.6994148444718203E-4</v>
      </c>
      <c r="AM41" s="442">
        <v>1.6640327228781258E-2</v>
      </c>
      <c r="AN41" s="442">
        <v>0</v>
      </c>
      <c r="AO41" s="442">
        <v>1.2690355329949238E-3</v>
      </c>
      <c r="AP41" s="443">
        <v>2.5811957805775424E-3</v>
      </c>
      <c r="AQ41" s="442">
        <v>0.67028731604765246</v>
      </c>
      <c r="AR41" s="442">
        <v>0.11393143690736689</v>
      </c>
      <c r="AS41" s="442">
        <v>0</v>
      </c>
      <c r="AT41" s="442">
        <v>0</v>
      </c>
      <c r="AU41" s="442">
        <v>0</v>
      </c>
      <c r="AV41" s="442">
        <v>0</v>
      </c>
      <c r="AW41" s="443">
        <v>9.3602364495333851E-2</v>
      </c>
      <c r="AX41" s="442">
        <v>5.7283567796803395E-2</v>
      </c>
      <c r="AY41" s="443">
        <v>5.355776587605203E-2</v>
      </c>
      <c r="AZ41" s="443">
        <v>7.6979269227802558E-2</v>
      </c>
      <c r="BA41" s="442">
        <v>5.6186752899914733E-2</v>
      </c>
      <c r="BB41" s="443">
        <v>5.6522178948965655E-2</v>
      </c>
      <c r="BC41" s="442">
        <v>0.10082439987815782</v>
      </c>
      <c r="BD41" s="443">
        <v>5.5979683491275453E-2</v>
      </c>
    </row>
    <row r="42" spans="1:56" x14ac:dyDescent="0.2">
      <c r="A42" s="287">
        <v>38</v>
      </c>
      <c r="B42" s="272" t="s">
        <v>283</v>
      </c>
      <c r="C42" s="442">
        <v>2.0325203252032522E-3</v>
      </c>
      <c r="D42" s="442">
        <v>0</v>
      </c>
      <c r="E42" s="442">
        <v>0</v>
      </c>
      <c r="F42" s="442">
        <v>0</v>
      </c>
      <c r="G42" s="442">
        <v>1.9974577810059923E-3</v>
      </c>
      <c r="H42" s="442">
        <v>2.2998118335772529E-3</v>
      </c>
      <c r="I42" s="442">
        <v>1.4705882352941176E-3</v>
      </c>
      <c r="J42" s="442">
        <v>0</v>
      </c>
      <c r="K42" s="442">
        <v>0</v>
      </c>
      <c r="L42" s="442">
        <v>0</v>
      </c>
      <c r="M42" s="442">
        <v>2.728174603174603E-3</v>
      </c>
      <c r="N42" s="442">
        <v>0</v>
      </c>
      <c r="O42" s="442">
        <v>0</v>
      </c>
      <c r="P42" s="442">
        <v>8.4317032040472171E-4</v>
      </c>
      <c r="Q42" s="442">
        <v>1.9665683382497543E-3</v>
      </c>
      <c r="R42" s="442">
        <v>2.0118475466636863E-3</v>
      </c>
      <c r="S42" s="442">
        <v>1.9920318725099601E-3</v>
      </c>
      <c r="T42" s="442">
        <v>2.9154518950437317E-3</v>
      </c>
      <c r="U42" s="442">
        <v>2.4461091576211589E-3</v>
      </c>
      <c r="V42" s="442">
        <v>1.7628911414720142E-3</v>
      </c>
      <c r="W42" s="442">
        <v>1.4513788098693759E-3</v>
      </c>
      <c r="X42" s="442">
        <v>3.0122642186043175E-3</v>
      </c>
      <c r="Y42" s="442">
        <v>1.9966722129783694E-3</v>
      </c>
      <c r="Z42" s="442">
        <v>2.9568302779420464E-4</v>
      </c>
      <c r="AA42" s="442">
        <v>2.5773195876288659E-3</v>
      </c>
      <c r="AB42" s="442">
        <v>6.619144602851324E-3</v>
      </c>
      <c r="AC42" s="442">
        <v>5.1810115925134386E-3</v>
      </c>
      <c r="AD42" s="442">
        <v>8.7765957446808516E-3</v>
      </c>
      <c r="AE42" s="442">
        <v>2.0542317173377156E-4</v>
      </c>
      <c r="AF42" s="442">
        <v>4.2818217205138186E-3</v>
      </c>
      <c r="AG42" s="442">
        <v>0</v>
      </c>
      <c r="AH42" s="442">
        <v>6.8325383524558466E-3</v>
      </c>
      <c r="AI42" s="442">
        <v>9.4191522762951327E-3</v>
      </c>
      <c r="AJ42" s="442">
        <v>3.8942648100070807E-3</v>
      </c>
      <c r="AK42" s="442">
        <v>1.1130136986301369E-2</v>
      </c>
      <c r="AL42" s="442">
        <v>4.1576840160147833E-3</v>
      </c>
      <c r="AM42" s="442">
        <v>4.3692479315794366E-3</v>
      </c>
      <c r="AN42" s="442">
        <v>0</v>
      </c>
      <c r="AO42" s="442">
        <v>3.1725888324873094E-4</v>
      </c>
      <c r="AP42" s="443">
        <v>3.5491441982941209E-3</v>
      </c>
      <c r="AQ42" s="442">
        <v>0</v>
      </c>
      <c r="AR42" s="442">
        <v>0</v>
      </c>
      <c r="AS42" s="442">
        <v>0</v>
      </c>
      <c r="AT42" s="442">
        <v>0</v>
      </c>
      <c r="AU42" s="442">
        <v>0</v>
      </c>
      <c r="AV42" s="442">
        <v>0</v>
      </c>
      <c r="AW42" s="443">
        <v>0</v>
      </c>
      <c r="AX42" s="442">
        <v>3.1099660274972068E-3</v>
      </c>
      <c r="AY42" s="443">
        <v>0</v>
      </c>
      <c r="AZ42" s="443">
        <v>0</v>
      </c>
      <c r="BA42" s="442">
        <v>2.1944431037533986E-3</v>
      </c>
      <c r="BB42" s="443">
        <v>0</v>
      </c>
      <c r="BC42" s="442">
        <v>0</v>
      </c>
      <c r="BD42" s="443">
        <v>3.5491441982941209E-3</v>
      </c>
    </row>
    <row r="43" spans="1:56" x14ac:dyDescent="0.2">
      <c r="A43" s="287">
        <v>39</v>
      </c>
      <c r="B43" s="272" t="s">
        <v>284</v>
      </c>
      <c r="C43" s="442">
        <v>4.0650406504065045E-3</v>
      </c>
      <c r="D43" s="442">
        <v>1.0256410256410256E-2</v>
      </c>
      <c r="E43" s="442">
        <v>0</v>
      </c>
      <c r="F43" s="442">
        <v>2.1428571428571429E-2</v>
      </c>
      <c r="G43" s="442">
        <v>6.1739604140185218E-3</v>
      </c>
      <c r="H43" s="442">
        <v>3.6587915534183565E-3</v>
      </c>
      <c r="I43" s="442">
        <v>3.3088235294117647E-3</v>
      </c>
      <c r="J43" s="442">
        <v>2.1141649048625794E-3</v>
      </c>
      <c r="K43" s="442">
        <v>0</v>
      </c>
      <c r="L43" s="442">
        <v>1.6920473773265651E-3</v>
      </c>
      <c r="M43" s="442">
        <v>9.1765873015873019E-3</v>
      </c>
      <c r="N43" s="442">
        <v>3.8138825324180014E-3</v>
      </c>
      <c r="O43" s="442">
        <v>3.6231884057971015E-3</v>
      </c>
      <c r="P43" s="442">
        <v>4.2158516020236085E-3</v>
      </c>
      <c r="Q43" s="442">
        <v>8.8495575221238937E-3</v>
      </c>
      <c r="R43" s="442">
        <v>6.9296971051749185E-3</v>
      </c>
      <c r="S43" s="442">
        <v>2.9880478087649402E-3</v>
      </c>
      <c r="T43" s="442">
        <v>1.4577259475218659E-3</v>
      </c>
      <c r="U43" s="442">
        <v>3.3634000917290934E-3</v>
      </c>
      <c r="V43" s="442">
        <v>2.2036139268400176E-3</v>
      </c>
      <c r="W43" s="442">
        <v>2.1770682148040637E-3</v>
      </c>
      <c r="X43" s="442">
        <v>3.2991465251380621E-3</v>
      </c>
      <c r="Y43" s="442">
        <v>1.552967276760954E-2</v>
      </c>
      <c r="Z43" s="442">
        <v>2.2176227084565346E-3</v>
      </c>
      <c r="AA43" s="442">
        <v>1.0309278350515464E-2</v>
      </c>
      <c r="AB43" s="442">
        <v>2.5458248472505093E-2</v>
      </c>
      <c r="AC43" s="442">
        <v>9.2610582216177701E-3</v>
      </c>
      <c r="AD43" s="442">
        <v>8.6436170212765961E-3</v>
      </c>
      <c r="AE43" s="442">
        <v>7.1898110106820051E-4</v>
      </c>
      <c r="AF43" s="442">
        <v>1.3104969508239262E-2</v>
      </c>
      <c r="AG43" s="442">
        <v>0</v>
      </c>
      <c r="AH43" s="442">
        <v>3.7385587211550856E-3</v>
      </c>
      <c r="AI43" s="442">
        <v>1.4459224985540775E-2</v>
      </c>
      <c r="AJ43" s="442">
        <v>4.4253009204625916E-3</v>
      </c>
      <c r="AK43" s="442">
        <v>9.4178082191780817E-3</v>
      </c>
      <c r="AL43" s="442">
        <v>4.619648906683092E-3</v>
      </c>
      <c r="AM43" s="442">
        <v>4.3692479315794366E-3</v>
      </c>
      <c r="AN43" s="442">
        <v>1.4662756598240469E-3</v>
      </c>
      <c r="AO43" s="442">
        <v>3.1725888324873094E-4</v>
      </c>
      <c r="AP43" s="443">
        <v>6.3020727626600884E-3</v>
      </c>
      <c r="AQ43" s="442">
        <v>7.0077084793272596E-4</v>
      </c>
      <c r="AR43" s="442">
        <v>5.6971329181394824E-2</v>
      </c>
      <c r="AS43" s="442">
        <v>0</v>
      </c>
      <c r="AT43" s="442">
        <v>0</v>
      </c>
      <c r="AU43" s="442">
        <v>0</v>
      </c>
      <c r="AV43" s="442">
        <v>0</v>
      </c>
      <c r="AW43" s="443">
        <v>3.9400498033465986E-2</v>
      </c>
      <c r="AX43" s="442">
        <v>2.8682824505802687E-2</v>
      </c>
      <c r="AY43" s="443">
        <v>1.530221882172915E-4</v>
      </c>
      <c r="AZ43" s="443">
        <v>2.3108300022232606E-2</v>
      </c>
      <c r="BA43" s="442">
        <v>2.0284119246424377E-2</v>
      </c>
      <c r="BB43" s="443">
        <v>0</v>
      </c>
      <c r="BC43" s="442">
        <v>5.0043725619282504E-2</v>
      </c>
      <c r="BD43" s="443">
        <v>3.2806165727340381E-2</v>
      </c>
    </row>
    <row r="44" spans="1:56" x14ac:dyDescent="0.2">
      <c r="A44" s="288">
        <v>40</v>
      </c>
      <c r="B44" s="292" t="s">
        <v>43</v>
      </c>
      <c r="C44" s="444">
        <v>0.54471544715447151</v>
      </c>
      <c r="D44" s="444">
        <v>0.31794871794871793</v>
      </c>
      <c r="E44" s="444">
        <v>0</v>
      </c>
      <c r="F44" s="444">
        <v>0.35</v>
      </c>
      <c r="G44" s="444">
        <v>0.6947521336480843</v>
      </c>
      <c r="H44" s="444">
        <v>0.60579134434455362</v>
      </c>
      <c r="I44" s="444">
        <v>0.68051470588235297</v>
      </c>
      <c r="J44" s="444">
        <v>0.68287526427061307</v>
      </c>
      <c r="K44" s="444">
        <v>0.70481927710843373</v>
      </c>
      <c r="L44" s="444">
        <v>0.65369430344049628</v>
      </c>
      <c r="M44" s="444">
        <v>0.52504960317460314</v>
      </c>
      <c r="N44" s="444">
        <v>0.74980930587337913</v>
      </c>
      <c r="O44" s="444">
        <v>0.76086956521739135</v>
      </c>
      <c r="P44" s="444">
        <v>0.55965430016863404</v>
      </c>
      <c r="Q44" s="444">
        <v>0.57227138643067843</v>
      </c>
      <c r="R44" s="444">
        <v>0.54800491784955851</v>
      </c>
      <c r="S44" s="444">
        <v>0.59362549800796816</v>
      </c>
      <c r="T44" s="444">
        <v>0.63994169096209907</v>
      </c>
      <c r="U44" s="444">
        <v>0.65127656321663352</v>
      </c>
      <c r="V44" s="444">
        <v>0.66196562362274125</v>
      </c>
      <c r="W44" s="444">
        <v>0.78011611030478956</v>
      </c>
      <c r="X44" s="444">
        <v>0.60460446101986665</v>
      </c>
      <c r="Y44" s="444">
        <v>0.5391014975041597</v>
      </c>
      <c r="Z44" s="444">
        <v>0.74704316972205798</v>
      </c>
      <c r="AA44" s="444">
        <v>0.50644329896907214</v>
      </c>
      <c r="AB44" s="444">
        <v>0.33044806517311609</v>
      </c>
      <c r="AC44" s="444">
        <v>0.2795155754161</v>
      </c>
      <c r="AD44" s="444">
        <v>0.33045212765957449</v>
      </c>
      <c r="AE44" s="444">
        <v>0.11544782251437963</v>
      </c>
      <c r="AF44" s="444">
        <v>0.26871675100557935</v>
      </c>
      <c r="AG44" s="444">
        <v>0.49532710280373832</v>
      </c>
      <c r="AH44" s="444">
        <v>0.28993167461647545</v>
      </c>
      <c r="AI44" s="444">
        <v>0.27910435429232422</v>
      </c>
      <c r="AJ44" s="444">
        <v>0.44548029265990086</v>
      </c>
      <c r="AK44" s="444">
        <v>0.41095890410958902</v>
      </c>
      <c r="AL44" s="444">
        <v>0.3569448721897136</v>
      </c>
      <c r="AM44" s="444">
        <v>0.46258250441572929</v>
      </c>
      <c r="AN44" s="444">
        <v>1</v>
      </c>
      <c r="AO44" s="444">
        <v>0.68369289340101524</v>
      </c>
      <c r="AP44" s="445">
        <v>0.47038129882024782</v>
      </c>
      <c r="AQ44" s="444">
        <v>1</v>
      </c>
      <c r="AR44" s="444">
        <v>1</v>
      </c>
      <c r="AS44" s="444">
        <v>1</v>
      </c>
      <c r="AT44" s="444">
        <v>1</v>
      </c>
      <c r="AU44" s="444">
        <v>1</v>
      </c>
      <c r="AV44" s="444">
        <v>1</v>
      </c>
      <c r="AW44" s="445">
        <v>1</v>
      </c>
      <c r="AX44" s="444">
        <v>1</v>
      </c>
      <c r="AY44" s="445">
        <v>1</v>
      </c>
      <c r="AZ44" s="445">
        <v>1</v>
      </c>
      <c r="BA44" s="444">
        <v>1</v>
      </c>
      <c r="BB44" s="445">
        <v>1</v>
      </c>
      <c r="BC44" s="444">
        <v>1</v>
      </c>
      <c r="BD44" s="445">
        <v>1</v>
      </c>
    </row>
    <row r="45" spans="1:56" x14ac:dyDescent="0.2">
      <c r="A45" s="300">
        <v>41</v>
      </c>
      <c r="B45" s="301" t="s">
        <v>52</v>
      </c>
      <c r="C45" s="442">
        <v>3.5569105691056909E-3</v>
      </c>
      <c r="D45" s="442">
        <v>1.0256410256410256E-2</v>
      </c>
      <c r="E45" s="442">
        <v>0</v>
      </c>
      <c r="F45" s="442">
        <v>7.1428571428571425E-2</v>
      </c>
      <c r="G45" s="442">
        <v>9.0793535500272374E-3</v>
      </c>
      <c r="H45" s="442">
        <v>1.191720677399122E-2</v>
      </c>
      <c r="I45" s="442">
        <v>2.0955882352941175E-2</v>
      </c>
      <c r="J45" s="442">
        <v>1.2684989429175475E-2</v>
      </c>
      <c r="K45" s="442">
        <v>9.0361445783132526E-3</v>
      </c>
      <c r="L45" s="442">
        <v>1.7484489565707841E-2</v>
      </c>
      <c r="M45" s="442">
        <v>1.711309523809524E-2</v>
      </c>
      <c r="N45" s="442">
        <v>9.9160945842868033E-3</v>
      </c>
      <c r="O45" s="442">
        <v>7.246376811594203E-3</v>
      </c>
      <c r="P45" s="442">
        <v>1.475548060708263E-2</v>
      </c>
      <c r="Q45" s="442">
        <v>1.5732546705998034E-2</v>
      </c>
      <c r="R45" s="442">
        <v>1.2294623896278082E-2</v>
      </c>
      <c r="S45" s="442">
        <v>1.5936254980079681E-2</v>
      </c>
      <c r="T45" s="442">
        <v>1.1661807580174927E-2</v>
      </c>
      <c r="U45" s="442">
        <v>1.4982418590429598E-2</v>
      </c>
      <c r="V45" s="442">
        <v>1.8069634200088145E-2</v>
      </c>
      <c r="W45" s="442">
        <v>6.5312046444121917E-3</v>
      </c>
      <c r="X45" s="442">
        <v>1.9436276267661191E-2</v>
      </c>
      <c r="Y45" s="442">
        <v>2.1408763172490294E-2</v>
      </c>
      <c r="Z45" s="442">
        <v>9.4618568894145483E-3</v>
      </c>
      <c r="AA45" s="442">
        <v>1.4175257731958763E-2</v>
      </c>
      <c r="AB45" s="442">
        <v>2.6476578411405296E-2</v>
      </c>
      <c r="AC45" s="442">
        <v>2.3508840101029726E-2</v>
      </c>
      <c r="AD45" s="442">
        <v>3.0718085106382978E-2</v>
      </c>
      <c r="AE45" s="442">
        <v>1.2325390304026294E-3</v>
      </c>
      <c r="AF45" s="442">
        <v>1.8554560788893212E-2</v>
      </c>
      <c r="AG45" s="442">
        <v>1.8691588785046728E-2</v>
      </c>
      <c r="AH45" s="442">
        <v>1.0571097073610931E-2</v>
      </c>
      <c r="AI45" s="442">
        <v>9.6670247046186895E-3</v>
      </c>
      <c r="AJ45" s="442">
        <v>8.2605617181968367E-3</v>
      </c>
      <c r="AK45" s="442">
        <v>3.6815068493150686E-2</v>
      </c>
      <c r="AL45" s="442">
        <v>1.6168771173390821E-2</v>
      </c>
      <c r="AM45" s="442">
        <v>2.203216510179418E-2</v>
      </c>
      <c r="AN45" s="442">
        <v>0</v>
      </c>
      <c r="AO45" s="442">
        <v>3.0139593908629441E-3</v>
      </c>
      <c r="AP45" s="443">
        <v>1.4852283785823199E-2</v>
      </c>
      <c r="AQ45" s="313"/>
      <c r="AR45" s="313"/>
      <c r="AS45" s="313"/>
      <c r="AT45" s="313"/>
      <c r="AU45" s="313"/>
      <c r="AV45" s="313"/>
      <c r="AW45" s="313"/>
      <c r="AX45" s="313"/>
      <c r="AY45" s="313"/>
      <c r="AZ45" s="313"/>
      <c r="BA45" s="313"/>
      <c r="BB45" s="313"/>
      <c r="BC45" s="313"/>
      <c r="BD45" s="313"/>
    </row>
    <row r="46" spans="1:56" x14ac:dyDescent="0.2">
      <c r="A46" s="286">
        <v>42</v>
      </c>
      <c r="B46" s="282" t="s">
        <v>53</v>
      </c>
      <c r="C46" s="442">
        <v>0.11991869918699187</v>
      </c>
      <c r="D46" s="442">
        <v>0.24615384615384617</v>
      </c>
      <c r="E46" s="442">
        <v>0</v>
      </c>
      <c r="F46" s="442">
        <v>0.35</v>
      </c>
      <c r="G46" s="442">
        <v>0.14290902487742874</v>
      </c>
      <c r="H46" s="442">
        <v>0.24503449717750367</v>
      </c>
      <c r="I46" s="442">
        <v>0.15992647058823528</v>
      </c>
      <c r="J46" s="442">
        <v>9.5137420718816063E-2</v>
      </c>
      <c r="K46" s="442">
        <v>3.313253012048193E-2</v>
      </c>
      <c r="L46" s="442">
        <v>0.21460800902425267</v>
      </c>
      <c r="M46" s="442">
        <v>0.21552579365079366</v>
      </c>
      <c r="N46" s="442">
        <v>5.7971014492753624E-2</v>
      </c>
      <c r="O46" s="442">
        <v>0.10507246376811594</v>
      </c>
      <c r="P46" s="442">
        <v>0.28520236087689715</v>
      </c>
      <c r="Q46" s="442">
        <v>0.19469026548672566</v>
      </c>
      <c r="R46" s="442">
        <v>0.21571476472560636</v>
      </c>
      <c r="S46" s="442">
        <v>0.20816733067729085</v>
      </c>
      <c r="T46" s="442">
        <v>0.19533527696793002</v>
      </c>
      <c r="U46" s="442">
        <v>0.19660602354380063</v>
      </c>
      <c r="V46" s="442">
        <v>0.17011899515204937</v>
      </c>
      <c r="W46" s="442">
        <v>0.12481857764876633</v>
      </c>
      <c r="X46" s="442">
        <v>0.25912644337660473</v>
      </c>
      <c r="Y46" s="442">
        <v>0.34475873544093177</v>
      </c>
      <c r="Z46" s="442">
        <v>7.02247191011236E-2</v>
      </c>
      <c r="AA46" s="442">
        <v>0.1404639175257732</v>
      </c>
      <c r="AB46" s="442">
        <v>0.50865580448065173</v>
      </c>
      <c r="AC46" s="442">
        <v>0.42497247587591475</v>
      </c>
      <c r="AD46" s="442">
        <v>0.3136968085106383</v>
      </c>
      <c r="AE46" s="442">
        <v>1.8590797041906328E-2</v>
      </c>
      <c r="AF46" s="442">
        <v>0.48125081095108341</v>
      </c>
      <c r="AG46" s="442">
        <v>0.29439252336448596</v>
      </c>
      <c r="AH46" s="442">
        <v>0.34897511924713165</v>
      </c>
      <c r="AI46" s="442">
        <v>0.51987110633727174</v>
      </c>
      <c r="AJ46" s="442">
        <v>0.44365116827944301</v>
      </c>
      <c r="AK46" s="442">
        <v>0.48544520547945208</v>
      </c>
      <c r="AL46" s="442">
        <v>0.3937480751462889</v>
      </c>
      <c r="AM46" s="442">
        <v>0.26671004927024261</v>
      </c>
      <c r="AN46" s="442">
        <v>0</v>
      </c>
      <c r="AO46" s="442">
        <v>9.2005076142131978E-3</v>
      </c>
      <c r="AP46" s="443">
        <v>0.28709558230423765</v>
      </c>
      <c r="AQ46" s="313"/>
      <c r="AR46" s="313"/>
      <c r="AS46" s="313"/>
      <c r="AT46" s="313"/>
      <c r="AU46" s="313"/>
      <c r="AV46" s="313"/>
      <c r="AW46" s="313"/>
      <c r="AX46" s="313"/>
      <c r="AY46" s="313"/>
      <c r="AZ46" s="313"/>
      <c r="BA46" s="313"/>
      <c r="BB46" s="313"/>
      <c r="BC46" s="313"/>
      <c r="BD46" s="313"/>
    </row>
    <row r="47" spans="1:56" x14ac:dyDescent="0.2">
      <c r="A47" s="286">
        <v>43</v>
      </c>
      <c r="B47" s="282" t="s">
        <v>54</v>
      </c>
      <c r="C47" s="442">
        <v>0.20121951219512196</v>
      </c>
      <c r="D47" s="442">
        <v>0.37948717948717947</v>
      </c>
      <c r="E47" s="442">
        <v>0</v>
      </c>
      <c r="F47" s="442">
        <v>4.2857142857142858E-2</v>
      </c>
      <c r="G47" s="442">
        <v>7.3179589613219534E-2</v>
      </c>
      <c r="H47" s="442">
        <v>-2.0384695797616557E-2</v>
      </c>
      <c r="I47" s="442">
        <v>6.3235294117647056E-2</v>
      </c>
      <c r="J47" s="442">
        <v>6.13107822410148E-2</v>
      </c>
      <c r="K47" s="442">
        <v>2.710843373493976E-2</v>
      </c>
      <c r="L47" s="442">
        <v>-4.7941342357586013E-3</v>
      </c>
      <c r="M47" s="442">
        <v>9.5238095238095233E-2</v>
      </c>
      <c r="N47" s="442">
        <v>0.10983981693363844</v>
      </c>
      <c r="O47" s="442">
        <v>9.0579710144927536E-2</v>
      </c>
      <c r="P47" s="442">
        <v>2.9510961214165261E-2</v>
      </c>
      <c r="Q47" s="442">
        <v>0.10521140609636184</v>
      </c>
      <c r="R47" s="442">
        <v>0.11121046160724266</v>
      </c>
      <c r="S47" s="442">
        <v>2.3904382470119521E-2</v>
      </c>
      <c r="T47" s="442">
        <v>-4.2274052478134108E-2</v>
      </c>
      <c r="U47" s="442">
        <v>-2.2932273352698363E-2</v>
      </c>
      <c r="V47" s="442">
        <v>-4.9360951961216398E-2</v>
      </c>
      <c r="W47" s="442">
        <v>1.2336719883889695E-2</v>
      </c>
      <c r="X47" s="442">
        <v>-1.2192498027684142E-3</v>
      </c>
      <c r="Y47" s="442">
        <v>2.5623960066555741E-2</v>
      </c>
      <c r="Z47" s="442">
        <v>2.8976936723832052E-2</v>
      </c>
      <c r="AA47" s="442">
        <v>0.12757731958762886</v>
      </c>
      <c r="AB47" s="442">
        <v>3.360488798370672E-2</v>
      </c>
      <c r="AC47" s="442">
        <v>0.13405867495628521</v>
      </c>
      <c r="AD47" s="442">
        <v>0.24587765957446808</v>
      </c>
      <c r="AE47" s="442">
        <v>0.46240755957271978</v>
      </c>
      <c r="AF47" s="442">
        <v>5.3328143246399375E-2</v>
      </c>
      <c r="AG47" s="442">
        <v>9.3457943925233641E-2</v>
      </c>
      <c r="AH47" s="442">
        <v>0</v>
      </c>
      <c r="AI47" s="442">
        <v>1.4707097413864331E-2</v>
      </c>
      <c r="AJ47" s="442">
        <v>3.5933443474156244E-2</v>
      </c>
      <c r="AK47" s="442">
        <v>-1.1130136986301369E-2</v>
      </c>
      <c r="AL47" s="442">
        <v>9.2546966430551283E-2</v>
      </c>
      <c r="AM47" s="442">
        <v>0.10002788881658455</v>
      </c>
      <c r="AN47" s="442">
        <v>0</v>
      </c>
      <c r="AO47" s="442">
        <v>0.25904187817258884</v>
      </c>
      <c r="AP47" s="443">
        <v>8.3019790902325682E-2</v>
      </c>
      <c r="AQ47" s="313"/>
      <c r="AR47" s="313"/>
      <c r="AS47" s="313"/>
      <c r="AT47" s="313"/>
      <c r="AU47" s="313"/>
      <c r="AV47" s="313"/>
      <c r="AW47" s="313"/>
      <c r="AX47" s="313"/>
      <c r="AY47" s="313"/>
      <c r="AZ47" s="313"/>
      <c r="BA47" s="313"/>
      <c r="BB47" s="313"/>
      <c r="BC47" s="313"/>
      <c r="BD47" s="313"/>
    </row>
    <row r="48" spans="1:56" x14ac:dyDescent="0.2">
      <c r="A48" s="286">
        <v>44</v>
      </c>
      <c r="B48" s="282" t="s">
        <v>55</v>
      </c>
      <c r="C48" s="442">
        <v>0.16056910569105692</v>
      </c>
      <c r="D48" s="442">
        <v>6.1538461538461542E-2</v>
      </c>
      <c r="E48" s="442">
        <v>0</v>
      </c>
      <c r="F48" s="442">
        <v>0.11428571428571428</v>
      </c>
      <c r="G48" s="442">
        <v>5.0299618667150901E-2</v>
      </c>
      <c r="H48" s="442">
        <v>0.11352707505749529</v>
      </c>
      <c r="I48" s="442">
        <v>5.1470588235294115E-2</v>
      </c>
      <c r="J48" s="442">
        <v>0.12896405919661733</v>
      </c>
      <c r="K48" s="442">
        <v>9.337349397590361E-2</v>
      </c>
      <c r="L48" s="442">
        <v>8.2910321489001695E-2</v>
      </c>
      <c r="M48" s="442">
        <v>0.11607142857142858</v>
      </c>
      <c r="N48" s="442">
        <v>5.4919908466819219E-2</v>
      </c>
      <c r="O48" s="442">
        <v>2.8985507246376812E-2</v>
      </c>
      <c r="P48" s="442">
        <v>8.326306913996627E-2</v>
      </c>
      <c r="Q48" s="442">
        <v>0.10521140609636184</v>
      </c>
      <c r="R48" s="442">
        <v>0.10305130211243993</v>
      </c>
      <c r="S48" s="442">
        <v>0.14342629482071714</v>
      </c>
      <c r="T48" s="442">
        <v>0.18804664723032069</v>
      </c>
      <c r="U48" s="442">
        <v>0.15609234062070021</v>
      </c>
      <c r="V48" s="442">
        <v>0.18730718378140149</v>
      </c>
      <c r="W48" s="442">
        <v>6.8214804063860671E-2</v>
      </c>
      <c r="X48" s="442">
        <v>9.6105572688804417E-2</v>
      </c>
      <c r="Y48" s="442">
        <v>3.6605657237936774E-2</v>
      </c>
      <c r="Z48" s="442">
        <v>0.12817859254878769</v>
      </c>
      <c r="AA48" s="442">
        <v>0.21391752577319587</v>
      </c>
      <c r="AB48" s="442">
        <v>8.1466395112016296E-2</v>
      </c>
      <c r="AC48" s="442">
        <v>9.500680007771517E-2</v>
      </c>
      <c r="AD48" s="442">
        <v>7.3803191489361708E-2</v>
      </c>
      <c r="AE48" s="442">
        <v>0.35723089564502875</v>
      </c>
      <c r="AF48" s="442">
        <v>9.6535616971584276E-2</v>
      </c>
      <c r="AG48" s="442">
        <v>7.0093457943925228E-2</v>
      </c>
      <c r="AH48" s="442">
        <v>0.34897511924713165</v>
      </c>
      <c r="AI48" s="442">
        <v>0.16706601669007684</v>
      </c>
      <c r="AJ48" s="442">
        <v>6.5317441586027855E-2</v>
      </c>
      <c r="AK48" s="442">
        <v>6.0787671232876712E-2</v>
      </c>
      <c r="AL48" s="442">
        <v>8.5309516476747768E-2</v>
      </c>
      <c r="AM48" s="442">
        <v>9.2497908338756166E-2</v>
      </c>
      <c r="AN48" s="442">
        <v>0</v>
      </c>
      <c r="AO48" s="442">
        <v>3.5850253807106602E-2</v>
      </c>
      <c r="AP48" s="443">
        <v>0.1188442904053414</v>
      </c>
      <c r="AQ48" s="313"/>
      <c r="AR48" s="313"/>
      <c r="AS48" s="313"/>
      <c r="AT48" s="313"/>
      <c r="AU48" s="313"/>
      <c r="AV48" s="313"/>
      <c r="AW48" s="313"/>
      <c r="AX48" s="313"/>
      <c r="AY48" s="313"/>
      <c r="AZ48" s="313"/>
      <c r="BA48" s="313"/>
      <c r="BB48" s="313"/>
      <c r="BC48" s="313"/>
      <c r="BD48" s="313"/>
    </row>
    <row r="49" spans="1:56" x14ac:dyDescent="0.2">
      <c r="A49" s="286">
        <v>45</v>
      </c>
      <c r="B49" s="282" t="s">
        <v>56</v>
      </c>
      <c r="C49" s="442">
        <v>3.9634146341463415E-2</v>
      </c>
      <c r="D49" s="442">
        <v>2.564102564102564E-2</v>
      </c>
      <c r="E49" s="442">
        <v>0</v>
      </c>
      <c r="F49" s="442">
        <v>7.1428571428571425E-2</v>
      </c>
      <c r="G49" s="442">
        <v>3.4138369348102417E-2</v>
      </c>
      <c r="H49" s="442">
        <v>4.4114572444072755E-2</v>
      </c>
      <c r="I49" s="442">
        <v>2.389705882352941E-2</v>
      </c>
      <c r="J49" s="442">
        <v>1.9027484143763214E-2</v>
      </c>
      <c r="K49" s="442">
        <v>0.13554216867469879</v>
      </c>
      <c r="L49" s="442">
        <v>3.609701071630006E-2</v>
      </c>
      <c r="M49" s="442">
        <v>3.1001984126984128E-2</v>
      </c>
      <c r="N49" s="442">
        <v>1.7543859649122806E-2</v>
      </c>
      <c r="O49" s="442">
        <v>7.246376811594203E-3</v>
      </c>
      <c r="P49" s="442">
        <v>2.7613827993254639E-2</v>
      </c>
      <c r="Q49" s="442">
        <v>6.8829891838741398E-3</v>
      </c>
      <c r="R49" s="442">
        <v>9.7239298088744822E-3</v>
      </c>
      <c r="S49" s="442">
        <v>1.4940239043824702E-2</v>
      </c>
      <c r="T49" s="442">
        <v>7.2886297376093291E-3</v>
      </c>
      <c r="U49" s="442">
        <v>3.9749273811343832E-3</v>
      </c>
      <c r="V49" s="442">
        <v>1.1899515204936095E-2</v>
      </c>
      <c r="W49" s="442">
        <v>7.9825834542815669E-3</v>
      </c>
      <c r="X49" s="442">
        <v>2.1946496449831456E-2</v>
      </c>
      <c r="Y49" s="442">
        <v>3.682750970604548E-2</v>
      </c>
      <c r="Z49" s="442">
        <v>1.7445298639858071E-2</v>
      </c>
      <c r="AA49" s="442">
        <v>4.5103092783505154E-2</v>
      </c>
      <c r="AB49" s="442">
        <v>1.9348268839103868E-2</v>
      </c>
      <c r="AC49" s="442">
        <v>4.3455734732206465E-2</v>
      </c>
      <c r="AD49" s="442">
        <v>2.0478723404255317E-2</v>
      </c>
      <c r="AE49" s="442">
        <v>4.5193097781429742E-2</v>
      </c>
      <c r="AF49" s="442">
        <v>8.3690151810042815E-2</v>
      </c>
      <c r="AG49" s="442">
        <v>2.8037383177570093E-2</v>
      </c>
      <c r="AH49" s="442">
        <v>1.5469898156503803E-3</v>
      </c>
      <c r="AI49" s="442">
        <v>1.2476245558952326E-2</v>
      </c>
      <c r="AJ49" s="442">
        <v>1.4987019117299976E-2</v>
      </c>
      <c r="AK49" s="442">
        <v>3.4246575342465752E-2</v>
      </c>
      <c r="AL49" s="442">
        <v>5.5281798583307666E-2</v>
      </c>
      <c r="AM49" s="442">
        <v>5.6149484056893184E-2</v>
      </c>
      <c r="AN49" s="442">
        <v>0</v>
      </c>
      <c r="AO49" s="442">
        <v>1.2848984771573604E-2</v>
      </c>
      <c r="AP49" s="443">
        <v>2.9459978455341672E-2</v>
      </c>
      <c r="AQ49" s="313"/>
      <c r="AR49" s="313"/>
      <c r="AS49" s="313"/>
      <c r="AT49" s="313"/>
      <c r="AU49" s="313"/>
      <c r="AV49" s="313"/>
      <c r="AW49" s="313"/>
      <c r="AX49" s="313"/>
      <c r="AY49" s="313"/>
      <c r="AZ49" s="313"/>
      <c r="BA49" s="313"/>
      <c r="BB49" s="313"/>
      <c r="BC49" s="313"/>
      <c r="BD49" s="313"/>
    </row>
    <row r="50" spans="1:56" x14ac:dyDescent="0.2">
      <c r="A50" s="286">
        <v>46</v>
      </c>
      <c r="B50" s="282" t="s">
        <v>205</v>
      </c>
      <c r="C50" s="442">
        <v>-6.9613821138211379E-2</v>
      </c>
      <c r="D50" s="442">
        <v>-4.1025641025641026E-2</v>
      </c>
      <c r="E50" s="442">
        <v>0</v>
      </c>
      <c r="F50" s="442">
        <v>0</v>
      </c>
      <c r="G50" s="442">
        <v>-4.3580897040130743E-3</v>
      </c>
      <c r="H50" s="442">
        <v>0</v>
      </c>
      <c r="I50" s="442">
        <v>0</v>
      </c>
      <c r="J50" s="442">
        <v>0</v>
      </c>
      <c r="K50" s="442">
        <v>-3.0120481927710845E-3</v>
      </c>
      <c r="L50" s="442">
        <v>0</v>
      </c>
      <c r="M50" s="442">
        <v>0</v>
      </c>
      <c r="N50" s="442">
        <v>0</v>
      </c>
      <c r="O50" s="442">
        <v>0</v>
      </c>
      <c r="P50" s="442">
        <v>0</v>
      </c>
      <c r="Q50" s="442">
        <v>0</v>
      </c>
      <c r="R50" s="442">
        <v>0</v>
      </c>
      <c r="S50" s="442">
        <v>0</v>
      </c>
      <c r="T50" s="442">
        <v>0</v>
      </c>
      <c r="U50" s="442">
        <v>0</v>
      </c>
      <c r="V50" s="442">
        <v>0</v>
      </c>
      <c r="W50" s="442">
        <v>0</v>
      </c>
      <c r="X50" s="442">
        <v>0</v>
      </c>
      <c r="Y50" s="442">
        <v>-4.3261231281198007E-3</v>
      </c>
      <c r="Z50" s="442">
        <v>-1.3305736250739208E-3</v>
      </c>
      <c r="AA50" s="442">
        <v>-4.7680412371134018E-2</v>
      </c>
      <c r="AB50" s="442">
        <v>0</v>
      </c>
      <c r="AC50" s="442">
        <v>-5.1810115925134386E-4</v>
      </c>
      <c r="AD50" s="442">
        <v>-1.502659574468085E-2</v>
      </c>
      <c r="AE50" s="442">
        <v>-1.0271158586688578E-4</v>
      </c>
      <c r="AF50" s="442">
        <v>-2.0760347735824577E-3</v>
      </c>
      <c r="AG50" s="442">
        <v>0</v>
      </c>
      <c r="AH50" s="442">
        <v>0</v>
      </c>
      <c r="AI50" s="442">
        <v>-2.8918449971081549E-3</v>
      </c>
      <c r="AJ50" s="442">
        <v>-1.3629926835024782E-2</v>
      </c>
      <c r="AK50" s="442">
        <v>-1.7123287671232876E-2</v>
      </c>
      <c r="AL50" s="442">
        <v>0</v>
      </c>
      <c r="AM50" s="442">
        <v>0</v>
      </c>
      <c r="AN50" s="442">
        <v>0</v>
      </c>
      <c r="AO50" s="442">
        <v>-3.6484771573604062E-3</v>
      </c>
      <c r="AP50" s="443">
        <v>-3.6532246733174088E-3</v>
      </c>
      <c r="AQ50" s="313"/>
      <c r="AR50" s="313"/>
      <c r="AS50" s="313"/>
      <c r="AT50" s="313"/>
      <c r="AU50" s="313"/>
      <c r="AV50" s="313"/>
      <c r="AW50" s="313"/>
      <c r="AX50" s="313"/>
      <c r="AY50" s="313"/>
      <c r="AZ50" s="313"/>
      <c r="BA50" s="313"/>
      <c r="BB50" s="313"/>
      <c r="BC50" s="313"/>
      <c r="BD50" s="313"/>
    </row>
    <row r="51" spans="1:56" x14ac:dyDescent="0.2">
      <c r="A51" s="288">
        <v>47</v>
      </c>
      <c r="B51" s="289" t="s">
        <v>58</v>
      </c>
      <c r="C51" s="444">
        <v>0.45528455284552843</v>
      </c>
      <c r="D51" s="444">
        <v>0.68205128205128207</v>
      </c>
      <c r="E51" s="444">
        <v>0</v>
      </c>
      <c r="F51" s="444">
        <v>0.65</v>
      </c>
      <c r="G51" s="444">
        <v>0.30524786635191575</v>
      </c>
      <c r="H51" s="444">
        <v>0.39420865565544638</v>
      </c>
      <c r="I51" s="444">
        <v>0.31948529411764703</v>
      </c>
      <c r="J51" s="444">
        <v>0.31712473572938688</v>
      </c>
      <c r="K51" s="444">
        <v>0.29518072289156627</v>
      </c>
      <c r="L51" s="444">
        <v>0.34630569655950366</v>
      </c>
      <c r="M51" s="444">
        <v>0.4749503968253968</v>
      </c>
      <c r="N51" s="444">
        <v>0.25019069412662093</v>
      </c>
      <c r="O51" s="444">
        <v>0.2391304347826087</v>
      </c>
      <c r="P51" s="444">
        <v>0.44034569983136596</v>
      </c>
      <c r="Q51" s="444">
        <v>0.42772861356932151</v>
      </c>
      <c r="R51" s="444">
        <v>0.45199508215044149</v>
      </c>
      <c r="S51" s="444">
        <v>0.4063745019920319</v>
      </c>
      <c r="T51" s="444">
        <v>0.36005830903790087</v>
      </c>
      <c r="U51" s="444">
        <v>0.34872343678336648</v>
      </c>
      <c r="V51" s="444">
        <v>0.33803437637725869</v>
      </c>
      <c r="W51" s="444">
        <v>0.21988388969521044</v>
      </c>
      <c r="X51" s="444">
        <v>0.39539553898013341</v>
      </c>
      <c r="Y51" s="444">
        <v>0.46089850249584025</v>
      </c>
      <c r="Z51" s="444">
        <v>0.25295683027794202</v>
      </c>
      <c r="AA51" s="444">
        <v>0.49355670103092786</v>
      </c>
      <c r="AB51" s="444">
        <v>0.66955193482688391</v>
      </c>
      <c r="AC51" s="444">
        <v>0.72048442458390005</v>
      </c>
      <c r="AD51" s="444">
        <v>0.66954787234042556</v>
      </c>
      <c r="AE51" s="444">
        <v>0.88455217748562043</v>
      </c>
      <c r="AF51" s="444">
        <v>0.73128324899442065</v>
      </c>
      <c r="AG51" s="444">
        <v>0.50467289719626163</v>
      </c>
      <c r="AH51" s="444">
        <v>0.7100683253835246</v>
      </c>
      <c r="AI51" s="444">
        <v>0.72089564570767584</v>
      </c>
      <c r="AJ51" s="444">
        <v>0.55451970734009914</v>
      </c>
      <c r="AK51" s="444">
        <v>0.58904109589041098</v>
      </c>
      <c r="AL51" s="444">
        <v>0.6430551278102864</v>
      </c>
      <c r="AM51" s="444">
        <v>0.53741749558427065</v>
      </c>
      <c r="AN51" s="444">
        <v>0</v>
      </c>
      <c r="AO51" s="444">
        <v>0.31630710659898476</v>
      </c>
      <c r="AP51" s="445">
        <v>0.52961870117975218</v>
      </c>
      <c r="AQ51" s="313"/>
      <c r="AR51" s="313"/>
      <c r="AS51" s="313"/>
      <c r="AT51" s="313"/>
      <c r="AU51" s="313"/>
      <c r="AV51" s="313"/>
      <c r="AW51" s="313"/>
      <c r="AX51" s="313"/>
      <c r="AY51" s="313"/>
      <c r="AZ51" s="313"/>
      <c r="BA51" s="313"/>
      <c r="BB51" s="313"/>
      <c r="BC51" s="313"/>
      <c r="BD51" s="313"/>
    </row>
    <row r="52" spans="1:56" x14ac:dyDescent="0.2">
      <c r="A52" s="304">
        <v>48</v>
      </c>
      <c r="B52" s="305" t="s">
        <v>440</v>
      </c>
      <c r="C52" s="444">
        <v>1</v>
      </c>
      <c r="D52" s="444">
        <v>1</v>
      </c>
      <c r="E52" s="444">
        <v>0</v>
      </c>
      <c r="F52" s="444">
        <v>1</v>
      </c>
      <c r="G52" s="444">
        <v>1</v>
      </c>
      <c r="H52" s="444">
        <v>1</v>
      </c>
      <c r="I52" s="444">
        <v>1</v>
      </c>
      <c r="J52" s="444">
        <v>1</v>
      </c>
      <c r="K52" s="444">
        <v>1</v>
      </c>
      <c r="L52" s="444">
        <v>1</v>
      </c>
      <c r="M52" s="444">
        <v>1</v>
      </c>
      <c r="N52" s="444">
        <v>1</v>
      </c>
      <c r="O52" s="444">
        <v>1</v>
      </c>
      <c r="P52" s="444">
        <v>1</v>
      </c>
      <c r="Q52" s="444">
        <v>1</v>
      </c>
      <c r="R52" s="444">
        <v>1</v>
      </c>
      <c r="S52" s="444">
        <v>1</v>
      </c>
      <c r="T52" s="444">
        <v>1</v>
      </c>
      <c r="U52" s="444">
        <v>1</v>
      </c>
      <c r="V52" s="444">
        <v>1</v>
      </c>
      <c r="W52" s="444">
        <v>1</v>
      </c>
      <c r="X52" s="444">
        <v>1</v>
      </c>
      <c r="Y52" s="444">
        <v>1</v>
      </c>
      <c r="Z52" s="444">
        <v>1</v>
      </c>
      <c r="AA52" s="444">
        <v>1</v>
      </c>
      <c r="AB52" s="444">
        <v>1</v>
      </c>
      <c r="AC52" s="444">
        <v>1</v>
      </c>
      <c r="AD52" s="444">
        <v>1</v>
      </c>
      <c r="AE52" s="444">
        <v>1</v>
      </c>
      <c r="AF52" s="444">
        <v>1</v>
      </c>
      <c r="AG52" s="444">
        <v>1</v>
      </c>
      <c r="AH52" s="444">
        <v>1</v>
      </c>
      <c r="AI52" s="444">
        <v>1</v>
      </c>
      <c r="AJ52" s="444">
        <v>1</v>
      </c>
      <c r="AK52" s="444">
        <v>1</v>
      </c>
      <c r="AL52" s="444">
        <v>1</v>
      </c>
      <c r="AM52" s="444">
        <v>1</v>
      </c>
      <c r="AN52" s="444">
        <v>1</v>
      </c>
      <c r="AO52" s="444">
        <v>1</v>
      </c>
      <c r="AP52" s="445">
        <v>1</v>
      </c>
      <c r="AQ52" s="313"/>
      <c r="AR52" s="313"/>
      <c r="AS52" s="313"/>
      <c r="AT52" s="313"/>
      <c r="AU52" s="313"/>
      <c r="AV52" s="313"/>
      <c r="AW52" s="313"/>
      <c r="AX52" s="313"/>
      <c r="AY52" s="313"/>
      <c r="AZ52" s="313"/>
      <c r="BA52" s="313"/>
      <c r="BB52" s="313"/>
      <c r="BC52" s="313"/>
      <c r="BD52" s="313"/>
    </row>
    <row r="53" spans="1:56" x14ac:dyDescent="0.2">
      <c r="A53" s="56" t="s">
        <v>486</v>
      </c>
      <c r="B53" s="56"/>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row>
    <row r="54" spans="1:56"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row>
    <row r="55" spans="1:56" x14ac:dyDescent="0.2">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row>
    <row r="56" spans="1:56" x14ac:dyDescent="0.2">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row>
    <row r="57" spans="1:56" x14ac:dyDescent="0.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row>
    <row r="58" spans="1:56" x14ac:dyDescent="0.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row>
    <row r="59" spans="1:56" x14ac:dyDescent="0.2">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row>
    <row r="60" spans="1:56" x14ac:dyDescent="0.2">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row>
    <row r="61" spans="1:56" x14ac:dyDescent="0.2">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row>
    <row r="62" spans="1:56" x14ac:dyDescent="0.2">
      <c r="AU62" s="314"/>
      <c r="AV62" s="314"/>
      <c r="AW62" s="314"/>
      <c r="AX62" s="314"/>
      <c r="AY62" s="314"/>
      <c r="AZ62" s="314"/>
      <c r="BA62" s="314"/>
      <c r="BB62" s="314"/>
      <c r="BC62" s="314"/>
      <c r="BD62" s="314"/>
    </row>
    <row r="63" spans="1:56" x14ac:dyDescent="0.2">
      <c r="AU63" s="314"/>
      <c r="AV63" s="314"/>
      <c r="AW63" s="314"/>
      <c r="AX63" s="314"/>
      <c r="AY63" s="314"/>
      <c r="AZ63" s="314"/>
      <c r="BA63" s="314"/>
      <c r="BB63" s="314"/>
      <c r="BC63" s="314"/>
      <c r="BD63" s="314"/>
    </row>
    <row r="64" spans="1:56" x14ac:dyDescent="0.2">
      <c r="AU64" s="314"/>
      <c r="AV64" s="314"/>
      <c r="AW64" s="314"/>
      <c r="AX64" s="314"/>
      <c r="AY64" s="314"/>
      <c r="AZ64" s="314"/>
      <c r="BA64" s="314"/>
      <c r="BB64" s="314"/>
      <c r="BC64" s="314"/>
      <c r="BD64" s="314"/>
    </row>
    <row r="65" spans="47:56" x14ac:dyDescent="0.2">
      <c r="AU65" s="314"/>
      <c r="AV65" s="314"/>
      <c r="AW65" s="314"/>
      <c r="AX65" s="314"/>
      <c r="AY65" s="314"/>
      <c r="AZ65" s="314"/>
      <c r="BA65" s="314"/>
      <c r="BB65" s="314"/>
      <c r="BC65" s="314"/>
      <c r="BD65" s="314"/>
    </row>
    <row r="66" spans="47:56" x14ac:dyDescent="0.2">
      <c r="AU66" s="314"/>
      <c r="AV66" s="314"/>
      <c r="AW66" s="314"/>
      <c r="AX66" s="314"/>
      <c r="AY66" s="314"/>
      <c r="AZ66" s="314"/>
      <c r="BA66" s="314"/>
      <c r="BB66" s="314"/>
      <c r="BC66" s="314"/>
      <c r="BD66" s="314"/>
    </row>
    <row r="67" spans="47:56" x14ac:dyDescent="0.2">
      <c r="AU67" s="314"/>
      <c r="AV67" s="314"/>
      <c r="AW67" s="314"/>
      <c r="AX67" s="314"/>
      <c r="AY67" s="314"/>
      <c r="AZ67" s="314"/>
      <c r="BA67" s="314"/>
      <c r="BB67" s="314"/>
      <c r="BC67" s="314"/>
      <c r="BD67" s="314"/>
    </row>
    <row r="68" spans="47:56" x14ac:dyDescent="0.2">
      <c r="AU68" s="314"/>
      <c r="AV68" s="314"/>
      <c r="AW68" s="314"/>
      <c r="AX68" s="314"/>
      <c r="AY68" s="314"/>
      <c r="AZ68" s="314"/>
      <c r="BA68" s="314"/>
      <c r="BB68" s="314"/>
      <c r="BC68" s="314"/>
      <c r="BD68" s="314"/>
    </row>
    <row r="69" spans="47:56" x14ac:dyDescent="0.2">
      <c r="AU69" s="314"/>
      <c r="AV69" s="314"/>
      <c r="AW69" s="314"/>
      <c r="AX69" s="314"/>
      <c r="AY69" s="314"/>
      <c r="AZ69" s="314"/>
      <c r="BA69" s="314"/>
      <c r="BB69" s="314"/>
      <c r="BC69" s="314"/>
      <c r="BD69" s="314"/>
    </row>
    <row r="70" spans="47:56" x14ac:dyDescent="0.2">
      <c r="AU70" s="314"/>
      <c r="AV70" s="314"/>
      <c r="AW70" s="314"/>
      <c r="AX70" s="314"/>
      <c r="AY70" s="314"/>
      <c r="AZ70" s="314"/>
      <c r="BA70" s="314"/>
      <c r="BB70" s="314"/>
      <c r="BC70" s="314"/>
      <c r="BD70" s="314"/>
    </row>
    <row r="71" spans="47:56" x14ac:dyDescent="0.2">
      <c r="AU71" s="314"/>
      <c r="AV71" s="314"/>
      <c r="AW71" s="314"/>
      <c r="AX71" s="314"/>
      <c r="AY71" s="314"/>
      <c r="AZ71" s="314"/>
      <c r="BA71" s="314"/>
      <c r="BB71" s="314"/>
      <c r="BC71" s="314"/>
      <c r="BD71" s="314"/>
    </row>
    <row r="72" spans="47:56" x14ac:dyDescent="0.2">
      <c r="AU72" s="314"/>
      <c r="AV72" s="314"/>
      <c r="AW72" s="314"/>
      <c r="AX72" s="314"/>
      <c r="AY72" s="314"/>
      <c r="AZ72" s="314"/>
      <c r="BA72" s="314"/>
      <c r="BB72" s="314"/>
      <c r="BC72" s="314"/>
      <c r="BD72" s="314"/>
    </row>
    <row r="73" spans="47:56" x14ac:dyDescent="0.2">
      <c r="AU73" s="314"/>
      <c r="AV73" s="314"/>
      <c r="AW73" s="314"/>
      <c r="AX73" s="314"/>
      <c r="AY73" s="314"/>
      <c r="AZ73" s="314"/>
      <c r="BA73" s="314"/>
      <c r="BB73" s="314"/>
      <c r="BC73" s="314"/>
      <c r="BD73" s="314"/>
    </row>
    <row r="74" spans="47:56" x14ac:dyDescent="0.2">
      <c r="AU74" s="314"/>
      <c r="AV74" s="314"/>
      <c r="AW74" s="314"/>
      <c r="AX74" s="314"/>
      <c r="AY74" s="314"/>
      <c r="AZ74" s="314"/>
      <c r="BA74" s="314"/>
      <c r="BB74" s="314"/>
      <c r="BC74" s="314"/>
      <c r="BD74" s="314"/>
    </row>
    <row r="75" spans="47:56" x14ac:dyDescent="0.2">
      <c r="AU75" s="314"/>
      <c r="AV75" s="314"/>
      <c r="AW75" s="314"/>
      <c r="AX75" s="314"/>
      <c r="AY75" s="314"/>
      <c r="AZ75" s="314"/>
      <c r="BA75" s="314"/>
      <c r="BB75" s="314"/>
      <c r="BC75" s="314"/>
      <c r="BD75" s="314"/>
    </row>
    <row r="76" spans="47:56" x14ac:dyDescent="0.2">
      <c r="AU76" s="314"/>
      <c r="AV76" s="314"/>
      <c r="AW76" s="314"/>
      <c r="AX76" s="314"/>
      <c r="AY76" s="314"/>
      <c r="AZ76" s="314"/>
      <c r="BA76" s="314"/>
      <c r="BB76" s="314"/>
      <c r="BC76" s="314"/>
      <c r="BD76" s="314"/>
    </row>
    <row r="77" spans="47:56" x14ac:dyDescent="0.2">
      <c r="AU77" s="314"/>
      <c r="AV77" s="314"/>
      <c r="AW77" s="314"/>
      <c r="AX77" s="314"/>
      <c r="AY77" s="314"/>
      <c r="AZ77" s="314"/>
      <c r="BA77" s="314"/>
      <c r="BB77" s="314"/>
      <c r="BC77" s="314"/>
      <c r="BD77" s="314"/>
    </row>
    <row r="78" spans="47:56" x14ac:dyDescent="0.2">
      <c r="AU78" s="314"/>
      <c r="AV78" s="314"/>
      <c r="AW78" s="314"/>
      <c r="AX78" s="314"/>
      <c r="AY78" s="314"/>
      <c r="AZ78" s="314"/>
      <c r="BA78" s="314"/>
      <c r="BB78" s="314"/>
      <c r="BC78" s="314"/>
      <c r="BD78" s="314"/>
    </row>
    <row r="79" spans="47:56" x14ac:dyDescent="0.2">
      <c r="AU79" s="314"/>
      <c r="AV79" s="314"/>
      <c r="AW79" s="314"/>
      <c r="AX79" s="314"/>
      <c r="AY79" s="314"/>
      <c r="AZ79" s="314"/>
      <c r="BA79" s="314"/>
      <c r="BB79" s="314"/>
      <c r="BC79" s="314"/>
      <c r="BD79" s="314"/>
    </row>
    <row r="80" spans="47:56" x14ac:dyDescent="0.2">
      <c r="AU80" s="314"/>
      <c r="AV80" s="314"/>
      <c r="AW80" s="314"/>
      <c r="AX80" s="314"/>
      <c r="AY80" s="314"/>
      <c r="AZ80" s="314"/>
      <c r="BA80" s="314"/>
      <c r="BB80" s="314"/>
      <c r="BC80" s="314"/>
      <c r="BD80" s="314"/>
    </row>
    <row r="81" spans="47:56" x14ac:dyDescent="0.2">
      <c r="AU81" s="314"/>
      <c r="AV81" s="314"/>
      <c r="AW81" s="314"/>
      <c r="AX81" s="314"/>
      <c r="AY81" s="314"/>
      <c r="AZ81" s="314"/>
      <c r="BA81" s="314"/>
      <c r="BB81" s="314"/>
      <c r="BC81" s="314"/>
      <c r="BD81" s="314"/>
    </row>
    <row r="82" spans="47:56" x14ac:dyDescent="0.2">
      <c r="AU82" s="314"/>
      <c r="AV82" s="314"/>
      <c r="AW82" s="314"/>
      <c r="AX82" s="314"/>
      <c r="AY82" s="314"/>
      <c r="AZ82" s="314"/>
      <c r="BA82" s="314"/>
      <c r="BB82" s="314"/>
      <c r="BC82" s="314"/>
      <c r="BD82" s="314"/>
    </row>
    <row r="83" spans="47:56" x14ac:dyDescent="0.2">
      <c r="AU83" s="314"/>
      <c r="AV83" s="314"/>
      <c r="AW83" s="314"/>
      <c r="AX83" s="314"/>
      <c r="AY83" s="314"/>
      <c r="AZ83" s="314"/>
      <c r="BA83" s="314"/>
      <c r="BB83" s="314"/>
      <c r="BC83" s="314"/>
      <c r="BD83" s="314"/>
    </row>
    <row r="84" spans="47:56" x14ac:dyDescent="0.2">
      <c r="AU84" s="314"/>
      <c r="AV84" s="314"/>
      <c r="AW84" s="314"/>
      <c r="AX84" s="314"/>
      <c r="AY84" s="314"/>
      <c r="AZ84" s="314"/>
      <c r="BA84" s="314"/>
      <c r="BB84" s="314"/>
      <c r="BC84" s="314"/>
      <c r="BD84" s="314"/>
    </row>
    <row r="85" spans="47:56" x14ac:dyDescent="0.2">
      <c r="AU85" s="314"/>
      <c r="AV85" s="314"/>
      <c r="AW85" s="314"/>
      <c r="AX85" s="314"/>
      <c r="AY85" s="314"/>
      <c r="AZ85" s="314"/>
      <c r="BA85" s="314"/>
      <c r="BB85" s="314"/>
      <c r="BC85" s="314"/>
      <c r="BD85" s="314"/>
    </row>
    <row r="86" spans="47:56" x14ac:dyDescent="0.2">
      <c r="AU86" s="314"/>
      <c r="AV86" s="314"/>
      <c r="AW86" s="314"/>
      <c r="AX86" s="314"/>
      <c r="AY86" s="314"/>
      <c r="AZ86" s="314"/>
      <c r="BA86" s="314"/>
      <c r="BB86" s="314"/>
      <c r="BC86" s="314"/>
      <c r="BD86" s="314"/>
    </row>
    <row r="87" spans="47:56" x14ac:dyDescent="0.2">
      <c r="AU87" s="314"/>
      <c r="AV87" s="314"/>
      <c r="AW87" s="314"/>
      <c r="AX87" s="314"/>
      <c r="AY87" s="314"/>
      <c r="AZ87" s="314"/>
      <c r="BA87" s="314"/>
      <c r="BB87" s="314"/>
      <c r="BC87" s="314"/>
      <c r="BD87" s="314"/>
    </row>
    <row r="88" spans="47:56" x14ac:dyDescent="0.2">
      <c r="AU88" s="314"/>
      <c r="AV88" s="314"/>
      <c r="AW88" s="314"/>
      <c r="AX88" s="314"/>
      <c r="AY88" s="314"/>
      <c r="AZ88" s="314"/>
      <c r="BA88" s="314"/>
      <c r="BB88" s="314"/>
      <c r="BC88" s="314"/>
      <c r="BD88" s="314"/>
    </row>
    <row r="89" spans="47:56" x14ac:dyDescent="0.2">
      <c r="AU89" s="314"/>
      <c r="AV89" s="314"/>
      <c r="AW89" s="314"/>
      <c r="AX89" s="314"/>
      <c r="AY89" s="314"/>
      <c r="AZ89" s="314"/>
      <c r="BA89" s="314"/>
      <c r="BB89" s="314"/>
      <c r="BC89" s="314"/>
      <c r="BD89" s="314"/>
    </row>
    <row r="90" spans="47:56" x14ac:dyDescent="0.2">
      <c r="AU90" s="314"/>
      <c r="AV90" s="314"/>
      <c r="AW90" s="314"/>
      <c r="AX90" s="314"/>
      <c r="AY90" s="314"/>
      <c r="AZ90" s="314"/>
      <c r="BA90" s="314"/>
      <c r="BB90" s="314"/>
      <c r="BC90" s="314"/>
      <c r="BD90" s="314"/>
    </row>
    <row r="91" spans="47:56" x14ac:dyDescent="0.2">
      <c r="AU91" s="314"/>
      <c r="AV91" s="314"/>
      <c r="AW91" s="314"/>
      <c r="AX91" s="314"/>
      <c r="AY91" s="314"/>
      <c r="AZ91" s="314"/>
      <c r="BA91" s="314"/>
      <c r="BB91" s="314"/>
      <c r="BC91" s="314"/>
      <c r="BD91" s="314"/>
    </row>
    <row r="92" spans="47:56" x14ac:dyDescent="0.2">
      <c r="AU92" s="314"/>
      <c r="AV92" s="314"/>
      <c r="AW92" s="314"/>
      <c r="AX92" s="314"/>
      <c r="AY92" s="314"/>
      <c r="AZ92" s="314"/>
      <c r="BA92" s="314"/>
      <c r="BB92" s="314"/>
      <c r="BC92" s="314"/>
      <c r="BD92" s="314"/>
    </row>
    <row r="93" spans="47:56" x14ac:dyDescent="0.2">
      <c r="AU93" s="314"/>
      <c r="AV93" s="314"/>
      <c r="AW93" s="314"/>
      <c r="AX93" s="314"/>
      <c r="AY93" s="314"/>
      <c r="AZ93" s="314"/>
      <c r="BA93" s="314"/>
      <c r="BB93" s="314"/>
      <c r="BC93" s="314"/>
      <c r="BD93" s="314"/>
    </row>
    <row r="94" spans="47:56" x14ac:dyDescent="0.2">
      <c r="AU94" s="314"/>
      <c r="AV94" s="314"/>
      <c r="AW94" s="314"/>
      <c r="AX94" s="314"/>
      <c r="AY94" s="314"/>
      <c r="AZ94" s="314"/>
      <c r="BA94" s="314"/>
      <c r="BB94" s="314"/>
      <c r="BC94" s="314"/>
      <c r="BD94" s="314"/>
    </row>
    <row r="95" spans="47:56" x14ac:dyDescent="0.2">
      <c r="AU95" s="314"/>
      <c r="AV95" s="314"/>
      <c r="AW95" s="314"/>
      <c r="AX95" s="314"/>
      <c r="AY95" s="314"/>
      <c r="AZ95" s="314"/>
      <c r="BA95" s="314"/>
      <c r="BB95" s="314"/>
      <c r="BC95" s="314"/>
      <c r="BD95" s="314"/>
    </row>
    <row r="96" spans="47:56" x14ac:dyDescent="0.2">
      <c r="AU96" s="314"/>
      <c r="AV96" s="314"/>
      <c r="AW96" s="314"/>
      <c r="AX96" s="314"/>
      <c r="AY96" s="314"/>
      <c r="AZ96" s="314"/>
      <c r="BA96" s="314"/>
      <c r="BB96" s="314"/>
      <c r="BC96" s="314"/>
      <c r="BD96" s="314"/>
    </row>
    <row r="97" spans="47:56" x14ac:dyDescent="0.2">
      <c r="AU97" s="314"/>
      <c r="AV97" s="314"/>
      <c r="AW97" s="314"/>
      <c r="AX97" s="314"/>
      <c r="AY97" s="314"/>
      <c r="AZ97" s="314"/>
      <c r="BA97" s="314"/>
      <c r="BB97" s="314"/>
      <c r="BC97" s="314"/>
      <c r="BD97" s="314"/>
    </row>
    <row r="98" spans="47:56" x14ac:dyDescent="0.2">
      <c r="AU98" s="314"/>
      <c r="AV98" s="314"/>
      <c r="AW98" s="314"/>
      <c r="AX98" s="314"/>
      <c r="AY98" s="314"/>
      <c r="AZ98" s="314"/>
      <c r="BA98" s="314"/>
      <c r="BB98" s="314"/>
      <c r="BC98" s="314"/>
      <c r="BD98" s="314"/>
    </row>
  </sheetData>
  <phoneticPr fontId="5"/>
  <pageMargins left="0.78740157480314965" right="0.78740157480314965" top="0.78740157480314965" bottom="0.78740157480314965" header="0.51181102362204722" footer="0.27559055118110237"/>
  <pageSetup paperSize="9" scale="92" fitToWidth="5" orientation="landscape" verticalDpi="2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P92"/>
  <sheetViews>
    <sheetView workbookViewId="0">
      <pane xSplit="2" ySplit="4" topLeftCell="C24" activePane="bottomRight" state="frozen"/>
      <selection activeCell="F63" sqref="F63"/>
      <selection pane="topRight" activeCell="F63" sqref="F63"/>
      <selection pane="bottomLeft" activeCell="F63" sqref="F63"/>
      <selection pane="bottomRight" activeCell="J1" sqref="J1"/>
    </sheetView>
  </sheetViews>
  <sheetFormatPr defaultColWidth="9" defaultRowHeight="12" x14ac:dyDescent="0.2"/>
  <cols>
    <col min="1" max="1" width="3.6328125" style="48" customWidth="1"/>
    <col min="2" max="2" width="25.6328125" style="48" customWidth="1"/>
    <col min="3" max="42" width="9.08984375" style="48" customWidth="1"/>
    <col min="43" max="256" width="9" style="48"/>
    <col min="257" max="257" width="3.6328125" style="48" customWidth="1"/>
    <col min="258" max="258" width="25.6328125" style="48" customWidth="1"/>
    <col min="259" max="298" width="9.08984375" style="48" customWidth="1"/>
    <col min="299" max="512" width="9" style="48"/>
    <col min="513" max="513" width="3.6328125" style="48" customWidth="1"/>
    <col min="514" max="514" width="25.6328125" style="48" customWidth="1"/>
    <col min="515" max="554" width="9.08984375" style="48" customWidth="1"/>
    <col min="555" max="768" width="9" style="48"/>
    <col min="769" max="769" width="3.6328125" style="48" customWidth="1"/>
    <col min="770" max="770" width="25.6328125" style="48" customWidth="1"/>
    <col min="771" max="810" width="9.08984375" style="48" customWidth="1"/>
    <col min="811" max="1024" width="9" style="48"/>
    <col min="1025" max="1025" width="3.6328125" style="48" customWidth="1"/>
    <col min="1026" max="1026" width="25.6328125" style="48" customWidth="1"/>
    <col min="1027" max="1066" width="9.08984375" style="48" customWidth="1"/>
    <col min="1067" max="1280" width="9" style="48"/>
    <col min="1281" max="1281" width="3.6328125" style="48" customWidth="1"/>
    <col min="1282" max="1282" width="25.6328125" style="48" customWidth="1"/>
    <col min="1283" max="1322" width="9.08984375" style="48" customWidth="1"/>
    <col min="1323" max="1536" width="9" style="48"/>
    <col min="1537" max="1537" width="3.6328125" style="48" customWidth="1"/>
    <col min="1538" max="1538" width="25.6328125" style="48" customWidth="1"/>
    <col min="1539" max="1578" width="9.08984375" style="48" customWidth="1"/>
    <col min="1579" max="1792" width="9" style="48"/>
    <col min="1793" max="1793" width="3.6328125" style="48" customWidth="1"/>
    <col min="1794" max="1794" width="25.6328125" style="48" customWidth="1"/>
    <col min="1795" max="1834" width="9.08984375" style="48" customWidth="1"/>
    <col min="1835" max="2048" width="9" style="48"/>
    <col min="2049" max="2049" width="3.6328125" style="48" customWidth="1"/>
    <col min="2050" max="2050" width="25.6328125" style="48" customWidth="1"/>
    <col min="2051" max="2090" width="9.08984375" style="48" customWidth="1"/>
    <col min="2091" max="2304" width="9" style="48"/>
    <col min="2305" max="2305" width="3.6328125" style="48" customWidth="1"/>
    <col min="2306" max="2306" width="25.6328125" style="48" customWidth="1"/>
    <col min="2307" max="2346" width="9.08984375" style="48" customWidth="1"/>
    <col min="2347" max="2560" width="9" style="48"/>
    <col min="2561" max="2561" width="3.6328125" style="48" customWidth="1"/>
    <col min="2562" max="2562" width="25.6328125" style="48" customWidth="1"/>
    <col min="2563" max="2602" width="9.08984375" style="48" customWidth="1"/>
    <col min="2603" max="2816" width="9" style="48"/>
    <col min="2817" max="2817" width="3.6328125" style="48" customWidth="1"/>
    <col min="2818" max="2818" width="25.6328125" style="48" customWidth="1"/>
    <col min="2819" max="2858" width="9.08984375" style="48" customWidth="1"/>
    <col min="2859" max="3072" width="9" style="48"/>
    <col min="3073" max="3073" width="3.6328125" style="48" customWidth="1"/>
    <col min="3074" max="3074" width="25.6328125" style="48" customWidth="1"/>
    <col min="3075" max="3114" width="9.08984375" style="48" customWidth="1"/>
    <col min="3115" max="3328" width="9" style="48"/>
    <col min="3329" max="3329" width="3.6328125" style="48" customWidth="1"/>
    <col min="3330" max="3330" width="25.6328125" style="48" customWidth="1"/>
    <col min="3331" max="3370" width="9.08984375" style="48" customWidth="1"/>
    <col min="3371" max="3584" width="9" style="48"/>
    <col min="3585" max="3585" width="3.6328125" style="48" customWidth="1"/>
    <col min="3586" max="3586" width="25.6328125" style="48" customWidth="1"/>
    <col min="3587" max="3626" width="9.08984375" style="48" customWidth="1"/>
    <col min="3627" max="3840" width="9" style="48"/>
    <col min="3841" max="3841" width="3.6328125" style="48" customWidth="1"/>
    <col min="3842" max="3842" width="25.6328125" style="48" customWidth="1"/>
    <col min="3843" max="3882" width="9.08984375" style="48" customWidth="1"/>
    <col min="3883" max="4096" width="9" style="48"/>
    <col min="4097" max="4097" width="3.6328125" style="48" customWidth="1"/>
    <col min="4098" max="4098" width="25.6328125" style="48" customWidth="1"/>
    <col min="4099" max="4138" width="9.08984375" style="48" customWidth="1"/>
    <col min="4139" max="4352" width="9" style="48"/>
    <col min="4353" max="4353" width="3.6328125" style="48" customWidth="1"/>
    <col min="4354" max="4354" width="25.6328125" style="48" customWidth="1"/>
    <col min="4355" max="4394" width="9.08984375" style="48" customWidth="1"/>
    <col min="4395" max="4608" width="9" style="48"/>
    <col min="4609" max="4609" width="3.6328125" style="48" customWidth="1"/>
    <col min="4610" max="4610" width="25.6328125" style="48" customWidth="1"/>
    <col min="4611" max="4650" width="9.08984375" style="48" customWidth="1"/>
    <col min="4651" max="4864" width="9" style="48"/>
    <col min="4865" max="4865" width="3.6328125" style="48" customWidth="1"/>
    <col min="4866" max="4866" width="25.6328125" style="48" customWidth="1"/>
    <col min="4867" max="4906" width="9.08984375" style="48" customWidth="1"/>
    <col min="4907" max="5120" width="9" style="48"/>
    <col min="5121" max="5121" width="3.6328125" style="48" customWidth="1"/>
    <col min="5122" max="5122" width="25.6328125" style="48" customWidth="1"/>
    <col min="5123" max="5162" width="9.08984375" style="48" customWidth="1"/>
    <col min="5163" max="5376" width="9" style="48"/>
    <col min="5377" max="5377" width="3.6328125" style="48" customWidth="1"/>
    <col min="5378" max="5378" width="25.6328125" style="48" customWidth="1"/>
    <col min="5379" max="5418" width="9.08984375" style="48" customWidth="1"/>
    <col min="5419" max="5632" width="9" style="48"/>
    <col min="5633" max="5633" width="3.6328125" style="48" customWidth="1"/>
    <col min="5634" max="5634" width="25.6328125" style="48" customWidth="1"/>
    <col min="5635" max="5674" width="9.08984375" style="48" customWidth="1"/>
    <col min="5675" max="5888" width="9" style="48"/>
    <col min="5889" max="5889" width="3.6328125" style="48" customWidth="1"/>
    <col min="5890" max="5890" width="25.6328125" style="48" customWidth="1"/>
    <col min="5891" max="5930" width="9.08984375" style="48" customWidth="1"/>
    <col min="5931" max="6144" width="9" style="48"/>
    <col min="6145" max="6145" width="3.6328125" style="48" customWidth="1"/>
    <col min="6146" max="6146" width="25.6328125" style="48" customWidth="1"/>
    <col min="6147" max="6186" width="9.08984375" style="48" customWidth="1"/>
    <col min="6187" max="6400" width="9" style="48"/>
    <col min="6401" max="6401" width="3.6328125" style="48" customWidth="1"/>
    <col min="6402" max="6402" width="25.6328125" style="48" customWidth="1"/>
    <col min="6403" max="6442" width="9.08984375" style="48" customWidth="1"/>
    <col min="6443" max="6656" width="9" style="48"/>
    <col min="6657" max="6657" width="3.6328125" style="48" customWidth="1"/>
    <col min="6658" max="6658" width="25.6328125" style="48" customWidth="1"/>
    <col min="6659" max="6698" width="9.08984375" style="48" customWidth="1"/>
    <col min="6699" max="6912" width="9" style="48"/>
    <col min="6913" max="6913" width="3.6328125" style="48" customWidth="1"/>
    <col min="6914" max="6914" width="25.6328125" style="48" customWidth="1"/>
    <col min="6915" max="6954" width="9.08984375" style="48" customWidth="1"/>
    <col min="6955" max="7168" width="9" style="48"/>
    <col min="7169" max="7169" width="3.6328125" style="48" customWidth="1"/>
    <col min="7170" max="7170" width="25.6328125" style="48" customWidth="1"/>
    <col min="7171" max="7210" width="9.08984375" style="48" customWidth="1"/>
    <col min="7211" max="7424" width="9" style="48"/>
    <col min="7425" max="7425" width="3.6328125" style="48" customWidth="1"/>
    <col min="7426" max="7426" width="25.6328125" style="48" customWidth="1"/>
    <col min="7427" max="7466" width="9.08984375" style="48" customWidth="1"/>
    <col min="7467" max="7680" width="9" style="48"/>
    <col min="7681" max="7681" width="3.6328125" style="48" customWidth="1"/>
    <col min="7682" max="7682" width="25.6328125" style="48" customWidth="1"/>
    <col min="7683" max="7722" width="9.08984375" style="48" customWidth="1"/>
    <col min="7723" max="7936" width="9" style="48"/>
    <col min="7937" max="7937" width="3.6328125" style="48" customWidth="1"/>
    <col min="7938" max="7938" width="25.6328125" style="48" customWidth="1"/>
    <col min="7939" max="7978" width="9.08984375" style="48" customWidth="1"/>
    <col min="7979" max="8192" width="9" style="48"/>
    <col min="8193" max="8193" width="3.6328125" style="48" customWidth="1"/>
    <col min="8194" max="8194" width="25.6328125" style="48" customWidth="1"/>
    <col min="8195" max="8234" width="9.08984375" style="48" customWidth="1"/>
    <col min="8235" max="8448" width="9" style="48"/>
    <col min="8449" max="8449" width="3.6328125" style="48" customWidth="1"/>
    <col min="8450" max="8450" width="25.6328125" style="48" customWidth="1"/>
    <col min="8451" max="8490" width="9.08984375" style="48" customWidth="1"/>
    <col min="8491" max="8704" width="9" style="48"/>
    <col min="8705" max="8705" width="3.6328125" style="48" customWidth="1"/>
    <col min="8706" max="8706" width="25.6328125" style="48" customWidth="1"/>
    <col min="8707" max="8746" width="9.08984375" style="48" customWidth="1"/>
    <col min="8747" max="8960" width="9" style="48"/>
    <col min="8961" max="8961" width="3.6328125" style="48" customWidth="1"/>
    <col min="8962" max="8962" width="25.6328125" style="48" customWidth="1"/>
    <col min="8963" max="9002" width="9.08984375" style="48" customWidth="1"/>
    <col min="9003" max="9216" width="9" style="48"/>
    <col min="9217" max="9217" width="3.6328125" style="48" customWidth="1"/>
    <col min="9218" max="9218" width="25.6328125" style="48" customWidth="1"/>
    <col min="9219" max="9258" width="9.08984375" style="48" customWidth="1"/>
    <col min="9259" max="9472" width="9" style="48"/>
    <col min="9473" max="9473" width="3.6328125" style="48" customWidth="1"/>
    <col min="9474" max="9474" width="25.6328125" style="48" customWidth="1"/>
    <col min="9475" max="9514" width="9.08984375" style="48" customWidth="1"/>
    <col min="9515" max="9728" width="9" style="48"/>
    <col min="9729" max="9729" width="3.6328125" style="48" customWidth="1"/>
    <col min="9730" max="9730" width="25.6328125" style="48" customWidth="1"/>
    <col min="9731" max="9770" width="9.08984375" style="48" customWidth="1"/>
    <col min="9771" max="9984" width="9" style="48"/>
    <col min="9985" max="9985" width="3.6328125" style="48" customWidth="1"/>
    <col min="9986" max="9986" width="25.6328125" style="48" customWidth="1"/>
    <col min="9987" max="10026" width="9.08984375" style="48" customWidth="1"/>
    <col min="10027" max="10240" width="9" style="48"/>
    <col min="10241" max="10241" width="3.6328125" style="48" customWidth="1"/>
    <col min="10242" max="10242" width="25.6328125" style="48" customWidth="1"/>
    <col min="10243" max="10282" width="9.08984375" style="48" customWidth="1"/>
    <col min="10283" max="10496" width="9" style="48"/>
    <col min="10497" max="10497" width="3.6328125" style="48" customWidth="1"/>
    <col min="10498" max="10498" width="25.6328125" style="48" customWidth="1"/>
    <col min="10499" max="10538" width="9.08984375" style="48" customWidth="1"/>
    <col min="10539" max="10752" width="9" style="48"/>
    <col min="10753" max="10753" width="3.6328125" style="48" customWidth="1"/>
    <col min="10754" max="10754" width="25.6328125" style="48" customWidth="1"/>
    <col min="10755" max="10794" width="9.08984375" style="48" customWidth="1"/>
    <col min="10795" max="11008" width="9" style="48"/>
    <col min="11009" max="11009" width="3.6328125" style="48" customWidth="1"/>
    <col min="11010" max="11010" width="25.6328125" style="48" customWidth="1"/>
    <col min="11011" max="11050" width="9.08984375" style="48" customWidth="1"/>
    <col min="11051" max="11264" width="9" style="48"/>
    <col min="11265" max="11265" width="3.6328125" style="48" customWidth="1"/>
    <col min="11266" max="11266" width="25.6328125" style="48" customWidth="1"/>
    <col min="11267" max="11306" width="9.08984375" style="48" customWidth="1"/>
    <col min="11307" max="11520" width="9" style="48"/>
    <col min="11521" max="11521" width="3.6328125" style="48" customWidth="1"/>
    <col min="11522" max="11522" width="25.6328125" style="48" customWidth="1"/>
    <col min="11523" max="11562" width="9.08984375" style="48" customWidth="1"/>
    <col min="11563" max="11776" width="9" style="48"/>
    <col min="11777" max="11777" width="3.6328125" style="48" customWidth="1"/>
    <col min="11778" max="11778" width="25.6328125" style="48" customWidth="1"/>
    <col min="11779" max="11818" width="9.08984375" style="48" customWidth="1"/>
    <col min="11819" max="12032" width="9" style="48"/>
    <col min="12033" max="12033" width="3.6328125" style="48" customWidth="1"/>
    <col min="12034" max="12034" width="25.6328125" style="48" customWidth="1"/>
    <col min="12035" max="12074" width="9.08984375" style="48" customWidth="1"/>
    <col min="12075" max="12288" width="9" style="48"/>
    <col min="12289" max="12289" width="3.6328125" style="48" customWidth="1"/>
    <col min="12290" max="12290" width="25.6328125" style="48" customWidth="1"/>
    <col min="12291" max="12330" width="9.08984375" style="48" customWidth="1"/>
    <col min="12331" max="12544" width="9" style="48"/>
    <col min="12545" max="12545" width="3.6328125" style="48" customWidth="1"/>
    <col min="12546" max="12546" width="25.6328125" style="48" customWidth="1"/>
    <col min="12547" max="12586" width="9.08984375" style="48" customWidth="1"/>
    <col min="12587" max="12800" width="9" style="48"/>
    <col min="12801" max="12801" width="3.6328125" style="48" customWidth="1"/>
    <col min="12802" max="12802" width="25.6328125" style="48" customWidth="1"/>
    <col min="12803" max="12842" width="9.08984375" style="48" customWidth="1"/>
    <col min="12843" max="13056" width="9" style="48"/>
    <col min="13057" max="13057" width="3.6328125" style="48" customWidth="1"/>
    <col min="13058" max="13058" width="25.6328125" style="48" customWidth="1"/>
    <col min="13059" max="13098" width="9.08984375" style="48" customWidth="1"/>
    <col min="13099" max="13312" width="9" style="48"/>
    <col min="13313" max="13313" width="3.6328125" style="48" customWidth="1"/>
    <col min="13314" max="13314" width="25.6328125" style="48" customWidth="1"/>
    <col min="13315" max="13354" width="9.08984375" style="48" customWidth="1"/>
    <col min="13355" max="13568" width="9" style="48"/>
    <col min="13569" max="13569" width="3.6328125" style="48" customWidth="1"/>
    <col min="13570" max="13570" width="25.6328125" style="48" customWidth="1"/>
    <col min="13571" max="13610" width="9.08984375" style="48" customWidth="1"/>
    <col min="13611" max="13824" width="9" style="48"/>
    <col min="13825" max="13825" width="3.6328125" style="48" customWidth="1"/>
    <col min="13826" max="13826" width="25.6328125" style="48" customWidth="1"/>
    <col min="13827" max="13866" width="9.08984375" style="48" customWidth="1"/>
    <col min="13867" max="14080" width="9" style="48"/>
    <col min="14081" max="14081" width="3.6328125" style="48" customWidth="1"/>
    <col min="14082" max="14082" width="25.6328125" style="48" customWidth="1"/>
    <col min="14083" max="14122" width="9.08984375" style="48" customWidth="1"/>
    <col min="14123" max="14336" width="9" style="48"/>
    <col min="14337" max="14337" width="3.6328125" style="48" customWidth="1"/>
    <col min="14338" max="14338" width="25.6328125" style="48" customWidth="1"/>
    <col min="14339" max="14378" width="9.08984375" style="48" customWidth="1"/>
    <col min="14379" max="14592" width="9" style="48"/>
    <col min="14593" max="14593" width="3.6328125" style="48" customWidth="1"/>
    <col min="14594" max="14594" width="25.6328125" style="48" customWidth="1"/>
    <col min="14595" max="14634" width="9.08984375" style="48" customWidth="1"/>
    <col min="14635" max="14848" width="9" style="48"/>
    <col min="14849" max="14849" width="3.6328125" style="48" customWidth="1"/>
    <col min="14850" max="14850" width="25.6328125" style="48" customWidth="1"/>
    <col min="14851" max="14890" width="9.08984375" style="48" customWidth="1"/>
    <col min="14891" max="15104" width="9" style="48"/>
    <col min="15105" max="15105" width="3.6328125" style="48" customWidth="1"/>
    <col min="15106" max="15106" width="25.6328125" style="48" customWidth="1"/>
    <col min="15107" max="15146" width="9.08984375" style="48" customWidth="1"/>
    <col min="15147" max="15360" width="9" style="48"/>
    <col min="15361" max="15361" width="3.6328125" style="48" customWidth="1"/>
    <col min="15362" max="15362" width="25.6328125" style="48" customWidth="1"/>
    <col min="15363" max="15402" width="9.08984375" style="48" customWidth="1"/>
    <col min="15403" max="15616" width="9" style="48"/>
    <col min="15617" max="15617" width="3.6328125" style="48" customWidth="1"/>
    <col min="15618" max="15618" width="25.6328125" style="48" customWidth="1"/>
    <col min="15619" max="15658" width="9.08984375" style="48" customWidth="1"/>
    <col min="15659" max="15872" width="9" style="48"/>
    <col min="15873" max="15873" width="3.6328125" style="48" customWidth="1"/>
    <col min="15874" max="15874" width="25.6328125" style="48" customWidth="1"/>
    <col min="15875" max="15914" width="9.08984375" style="48" customWidth="1"/>
    <col min="15915" max="16128" width="9" style="48"/>
    <col min="16129" max="16129" width="3.6328125" style="48" customWidth="1"/>
    <col min="16130" max="16130" width="25.6328125" style="48" customWidth="1"/>
    <col min="16131" max="16170" width="9.08984375" style="48" customWidth="1"/>
    <col min="16171" max="16384" width="9" style="48"/>
  </cols>
  <sheetData>
    <row r="1" spans="1:42" ht="13" x14ac:dyDescent="0.2">
      <c r="A1" s="236" t="s">
        <v>398</v>
      </c>
      <c r="E1" s="48" t="s">
        <v>612</v>
      </c>
    </row>
    <row r="2" spans="1:42" ht="14" x14ac:dyDescent="0.2">
      <c r="A2" s="48" t="s">
        <v>487</v>
      </c>
    </row>
    <row r="3" spans="1:42" ht="12.5" x14ac:dyDescent="0.2">
      <c r="A3" s="211" t="s">
        <v>1</v>
      </c>
      <c r="B3" s="233"/>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315">
        <v>40</v>
      </c>
    </row>
    <row r="4" spans="1:42" ht="33" customHeight="1" x14ac:dyDescent="0.2">
      <c r="A4" s="234"/>
      <c r="B4" s="235"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316" t="s">
        <v>43</v>
      </c>
    </row>
    <row r="5" spans="1:42" ht="12.5" x14ac:dyDescent="0.2">
      <c r="A5" s="267" t="s">
        <v>443</v>
      </c>
      <c r="B5" s="272" t="s">
        <v>444</v>
      </c>
      <c r="C5" s="442">
        <v>1.0494558911672982</v>
      </c>
      <c r="D5" s="442">
        <v>1.59109173241245E-4</v>
      </c>
      <c r="E5" s="442">
        <v>0</v>
      </c>
      <c r="F5" s="442">
        <v>4.9712132647929065E-6</v>
      </c>
      <c r="G5" s="442">
        <v>7.1750473555466793E-2</v>
      </c>
      <c r="H5" s="442">
        <v>2.9921400396219979E-3</v>
      </c>
      <c r="I5" s="442">
        <v>1.67982655591523E-4</v>
      </c>
      <c r="J5" s="442">
        <v>7.7348737362402582E-4</v>
      </c>
      <c r="K5" s="442">
        <v>2.6134312246750103E-6</v>
      </c>
      <c r="L5" s="442">
        <v>1.2211950681722209E-3</v>
      </c>
      <c r="M5" s="442">
        <v>1.0746911250557401E-4</v>
      </c>
      <c r="N5" s="442">
        <v>9.7023090216614106E-6</v>
      </c>
      <c r="O5" s="442">
        <v>2.7510473036771892E-5</v>
      </c>
      <c r="P5" s="442">
        <v>7.8706781592081761E-6</v>
      </c>
      <c r="Q5" s="442">
        <v>8.625542605984E-6</v>
      </c>
      <c r="R5" s="442">
        <v>1.1211985471935451E-5</v>
      </c>
      <c r="S5" s="442">
        <v>1.8741238178451678E-5</v>
      </c>
      <c r="T5" s="442">
        <v>1.4741537971955188E-5</v>
      </c>
      <c r="U5" s="442">
        <v>1.6397632263239301E-5</v>
      </c>
      <c r="V5" s="442">
        <v>1.7936904449475935E-5</v>
      </c>
      <c r="W5" s="442">
        <v>1.0890592864424878E-5</v>
      </c>
      <c r="X5" s="442">
        <v>1.0823215836307709E-3</v>
      </c>
      <c r="Y5" s="442">
        <v>3.5947383439499588E-4</v>
      </c>
      <c r="Z5" s="442">
        <v>2.4376308697801847E-5</v>
      </c>
      <c r="AA5" s="442">
        <v>3.2862594233888812E-5</v>
      </c>
      <c r="AB5" s="442">
        <v>1.1835881678252807E-5</v>
      </c>
      <c r="AC5" s="442">
        <v>5.7958955020926642E-5</v>
      </c>
      <c r="AD5" s="442">
        <v>1.9553662934824136E-5</v>
      </c>
      <c r="AE5" s="442">
        <v>6.3802816370094714E-6</v>
      </c>
      <c r="AF5" s="442">
        <v>9.1318454456920225E-6</v>
      </c>
      <c r="AG5" s="442">
        <v>3.9731302311379471E-5</v>
      </c>
      <c r="AH5" s="442">
        <v>1.6340473910601035E-5</v>
      </c>
      <c r="AI5" s="442">
        <v>8.0387881996399314E-4</v>
      </c>
      <c r="AJ5" s="442">
        <v>6.6056193122592248E-4</v>
      </c>
      <c r="AK5" s="442">
        <v>9.464554161528868E-4</v>
      </c>
      <c r="AL5" s="442">
        <v>1.4040688599707116E-5</v>
      </c>
      <c r="AM5" s="442">
        <v>6.8356720341963828E-3</v>
      </c>
      <c r="AN5" s="442">
        <v>1.4689693920743601E-4</v>
      </c>
      <c r="AO5" s="442">
        <v>5.6341266070339997E-5</v>
      </c>
      <c r="AP5" s="317">
        <f t="shared" ref="AP5:AP44" si="0">SUM(C5:AN5)</f>
        <v>1.1378464342372765</v>
      </c>
    </row>
    <row r="6" spans="1:42" ht="12.5" x14ac:dyDescent="0.2">
      <c r="A6" s="267" t="s">
        <v>445</v>
      </c>
      <c r="B6" s="272" t="s">
        <v>446</v>
      </c>
      <c r="C6" s="442">
        <v>5.5932654424180942E-5</v>
      </c>
      <c r="D6" s="442">
        <v>1.1421170993082423</v>
      </c>
      <c r="E6" s="442">
        <v>0</v>
      </c>
      <c r="F6" s="442">
        <v>5.8406609460179489E-6</v>
      </c>
      <c r="G6" s="442">
        <v>6.260205310159797E-4</v>
      </c>
      <c r="H6" s="442">
        <v>1.8518756757341397E-5</v>
      </c>
      <c r="I6" s="442">
        <v>1.1923327656103776E-2</v>
      </c>
      <c r="J6" s="442">
        <v>2.7191627884763484E-5</v>
      </c>
      <c r="K6" s="442">
        <v>1.1403316677982075E-6</v>
      </c>
      <c r="L6" s="442">
        <v>1.4583934745468407E-5</v>
      </c>
      <c r="M6" s="442">
        <v>4.3221406367053327E-5</v>
      </c>
      <c r="N6" s="442">
        <v>3.9373366946959671E-6</v>
      </c>
      <c r="O6" s="442">
        <v>1.0585383134000454E-5</v>
      </c>
      <c r="P6" s="442">
        <v>9.4705454591997253E-6</v>
      </c>
      <c r="Q6" s="442">
        <v>6.2736457243385479E-6</v>
      </c>
      <c r="R6" s="442">
        <v>6.7963565377564716E-6</v>
      </c>
      <c r="S6" s="442">
        <v>1.4321949765311339E-5</v>
      </c>
      <c r="T6" s="442">
        <v>1.7749408677729061E-5</v>
      </c>
      <c r="U6" s="442">
        <v>1.7493947396883603E-5</v>
      </c>
      <c r="V6" s="442">
        <v>1.5127494832053739E-5</v>
      </c>
      <c r="W6" s="442">
        <v>6.5587030943015276E-6</v>
      </c>
      <c r="X6" s="442">
        <v>3.9983125307901821E-4</v>
      </c>
      <c r="Y6" s="442">
        <v>8.8608339664026373E-5</v>
      </c>
      <c r="Z6" s="442">
        <v>8.6008490821871679E-6</v>
      </c>
      <c r="AA6" s="442">
        <v>1.3950241934436686E-5</v>
      </c>
      <c r="AB6" s="442">
        <v>1.7005744516308702E-5</v>
      </c>
      <c r="AC6" s="442">
        <v>2.1987496749532301E-5</v>
      </c>
      <c r="AD6" s="442">
        <v>2.0722303994912368E-5</v>
      </c>
      <c r="AE6" s="442">
        <v>3.0920959064630223E-6</v>
      </c>
      <c r="AF6" s="442">
        <v>1.1957099758375029E-5</v>
      </c>
      <c r="AG6" s="442">
        <v>3.3772646594011333E-5</v>
      </c>
      <c r="AH6" s="442">
        <v>1.1949666567413218E-5</v>
      </c>
      <c r="AI6" s="442">
        <v>1.1643576668659596E-4</v>
      </c>
      <c r="AJ6" s="442">
        <v>1.9380683307592841E-5</v>
      </c>
      <c r="AK6" s="442">
        <v>5.5135648210996042E-5</v>
      </c>
      <c r="AL6" s="442">
        <v>1.3206914166485937E-5</v>
      </c>
      <c r="AM6" s="442">
        <v>1.2205900970294493E-3</v>
      </c>
      <c r="AN6" s="442">
        <v>5.9911840609159161E-4</v>
      </c>
      <c r="AO6" s="442">
        <v>1.8241968558343783E-4</v>
      </c>
      <c r="AP6" s="318">
        <f t="shared" si="0"/>
        <v>1.1575965368928105</v>
      </c>
    </row>
    <row r="7" spans="1:42" ht="12.5" x14ac:dyDescent="0.2">
      <c r="A7" s="267" t="s">
        <v>447</v>
      </c>
      <c r="B7" s="272" t="s">
        <v>250</v>
      </c>
      <c r="C7" s="442">
        <v>0</v>
      </c>
      <c r="D7" s="442">
        <v>0</v>
      </c>
      <c r="E7" s="442">
        <v>1</v>
      </c>
      <c r="F7" s="442">
        <v>0</v>
      </c>
      <c r="G7" s="442">
        <v>0</v>
      </c>
      <c r="H7" s="442">
        <v>0</v>
      </c>
      <c r="I7" s="442">
        <v>0</v>
      </c>
      <c r="J7" s="442">
        <v>0</v>
      </c>
      <c r="K7" s="442">
        <v>0</v>
      </c>
      <c r="L7" s="442">
        <v>0</v>
      </c>
      <c r="M7" s="442">
        <v>0</v>
      </c>
      <c r="N7" s="442">
        <v>0</v>
      </c>
      <c r="O7" s="442">
        <v>0</v>
      </c>
      <c r="P7" s="442">
        <v>0</v>
      </c>
      <c r="Q7" s="442">
        <v>0</v>
      </c>
      <c r="R7" s="442">
        <v>0</v>
      </c>
      <c r="S7" s="442">
        <v>0</v>
      </c>
      <c r="T7" s="442">
        <v>0</v>
      </c>
      <c r="U7" s="442">
        <v>0</v>
      </c>
      <c r="V7" s="442">
        <v>0</v>
      </c>
      <c r="W7" s="442">
        <v>0</v>
      </c>
      <c r="X7" s="442">
        <v>0</v>
      </c>
      <c r="Y7" s="442">
        <v>0</v>
      </c>
      <c r="Z7" s="442">
        <v>0</v>
      </c>
      <c r="AA7" s="442">
        <v>0</v>
      </c>
      <c r="AB7" s="442">
        <v>0</v>
      </c>
      <c r="AC7" s="442">
        <v>0</v>
      </c>
      <c r="AD7" s="442">
        <v>0</v>
      </c>
      <c r="AE7" s="442">
        <v>0</v>
      </c>
      <c r="AF7" s="442">
        <v>0</v>
      </c>
      <c r="AG7" s="442">
        <v>0</v>
      </c>
      <c r="AH7" s="442">
        <v>0</v>
      </c>
      <c r="AI7" s="442">
        <v>0</v>
      </c>
      <c r="AJ7" s="442">
        <v>0</v>
      </c>
      <c r="AK7" s="442">
        <v>0</v>
      </c>
      <c r="AL7" s="442">
        <v>0</v>
      </c>
      <c r="AM7" s="442">
        <v>0</v>
      </c>
      <c r="AN7" s="442">
        <v>0</v>
      </c>
      <c r="AO7" s="442">
        <v>0</v>
      </c>
      <c r="AP7" s="318">
        <f t="shared" si="0"/>
        <v>1</v>
      </c>
    </row>
    <row r="8" spans="1:42" ht="12.5" x14ac:dyDescent="0.2">
      <c r="A8" s="267" t="s">
        <v>448</v>
      </c>
      <c r="B8" s="272" t="s">
        <v>27</v>
      </c>
      <c r="C8" s="442">
        <v>4.268665702430551E-5</v>
      </c>
      <c r="D8" s="442">
        <v>4.6193310572604475E-5</v>
      </c>
      <c r="E8" s="442">
        <v>0</v>
      </c>
      <c r="F8" s="442">
        <v>1.0001458842888009</v>
      </c>
      <c r="G8" s="442">
        <v>6.5121124290529748E-5</v>
      </c>
      <c r="H8" s="442">
        <v>1.0736731690128771E-4</v>
      </c>
      <c r="I8" s="442">
        <v>3.4324014252439683E-4</v>
      </c>
      <c r="J8" s="442">
        <v>2.5620244133881871E-4</v>
      </c>
      <c r="K8" s="442">
        <v>1.4295432478134156E-2</v>
      </c>
      <c r="L8" s="442">
        <v>1.0885140796514583E-4</v>
      </c>
      <c r="M8" s="442">
        <v>1.9237850064427703E-3</v>
      </c>
      <c r="N8" s="442">
        <v>1.4668360337000059E-3</v>
      </c>
      <c r="O8" s="442">
        <v>3.8311592989201644E-3</v>
      </c>
      <c r="P8" s="442">
        <v>1.2012340096796635E-4</v>
      </c>
      <c r="Q8" s="442">
        <v>7.3351478087262388E-5</v>
      </c>
      <c r="R8" s="442">
        <v>5.736145351364509E-5</v>
      </c>
      <c r="S8" s="442">
        <v>6.6529291723575255E-5</v>
      </c>
      <c r="T8" s="442">
        <v>1.314323869507369E-4</v>
      </c>
      <c r="U8" s="442">
        <v>5.7367185044193193E-5</v>
      </c>
      <c r="V8" s="442">
        <v>3.1710369027429186E-5</v>
      </c>
      <c r="W8" s="442">
        <v>5.6822508054283796E-5</v>
      </c>
      <c r="X8" s="442">
        <v>9.1309117150040946E-5</v>
      </c>
      <c r="Y8" s="442">
        <v>2.5005627927769615E-4</v>
      </c>
      <c r="Z8" s="442">
        <v>1.1615065847746448E-2</v>
      </c>
      <c r="AA8" s="442">
        <v>1.5950606825219604E-4</v>
      </c>
      <c r="AB8" s="442">
        <v>2.3154678284266201E-4</v>
      </c>
      <c r="AC8" s="442">
        <v>7.2779389641964258E-5</v>
      </c>
      <c r="AD8" s="442">
        <v>2.1517944951000797E-5</v>
      </c>
      <c r="AE8" s="442">
        <v>8.0277944270113992E-6</v>
      </c>
      <c r="AF8" s="442">
        <v>6.5279170990032879E-5</v>
      </c>
      <c r="AG8" s="442">
        <v>6.5024400361997284E-6</v>
      </c>
      <c r="AH8" s="442">
        <v>5.4530721516229055E-5</v>
      </c>
      <c r="AI8" s="442">
        <v>7.0905878174441151E-5</v>
      </c>
      <c r="AJ8" s="442">
        <v>4.0196643387036816E-5</v>
      </c>
      <c r="AK8" s="442">
        <v>2.4418915607557399E-5</v>
      </c>
      <c r="AL8" s="442">
        <v>2.2922199572054956E-5</v>
      </c>
      <c r="AM8" s="442">
        <v>1.2078389437466442E-4</v>
      </c>
      <c r="AN8" s="442">
        <v>3.9042777883648103E-5</v>
      </c>
      <c r="AO8" s="442">
        <v>5.4848915260265466E-5</v>
      </c>
      <c r="AP8" s="318">
        <f t="shared" si="0"/>
        <v>1.0361218494458153</v>
      </c>
    </row>
    <row r="9" spans="1:42" ht="12.5" x14ac:dyDescent="0.2">
      <c r="A9" s="267" t="s">
        <v>449</v>
      </c>
      <c r="B9" s="272" t="s">
        <v>191</v>
      </c>
      <c r="C9" s="442">
        <v>9.6898118046403105E-3</v>
      </c>
      <c r="D9" s="442">
        <v>2.0598988436942626E-3</v>
      </c>
      <c r="E9" s="442">
        <v>0</v>
      </c>
      <c r="F9" s="442">
        <v>4.8260164415386662E-6</v>
      </c>
      <c r="G9" s="442">
        <v>1.0154038068948081</v>
      </c>
      <c r="H9" s="442">
        <v>2.0085682509445461E-4</v>
      </c>
      <c r="I9" s="442">
        <v>1.8884250250359407E-4</v>
      </c>
      <c r="J9" s="442">
        <v>4.5417784635162875E-4</v>
      </c>
      <c r="K9" s="442">
        <v>5.7108454878010992E-7</v>
      </c>
      <c r="L9" s="442">
        <v>1.2758101755471251E-5</v>
      </c>
      <c r="M9" s="442">
        <v>4.1917685466480057E-5</v>
      </c>
      <c r="N9" s="442">
        <v>2.2810402382577004E-6</v>
      </c>
      <c r="O9" s="442">
        <v>5.3591192223973217E-6</v>
      </c>
      <c r="P9" s="442">
        <v>2.197692887879425E-6</v>
      </c>
      <c r="Q9" s="442">
        <v>2.8998108139293445E-6</v>
      </c>
      <c r="R9" s="442">
        <v>3.2150596353996837E-6</v>
      </c>
      <c r="S9" s="442">
        <v>3.0610101715901509E-6</v>
      </c>
      <c r="T9" s="442">
        <v>3.3474425585752319E-6</v>
      </c>
      <c r="U9" s="442">
        <v>3.5318528048620707E-6</v>
      </c>
      <c r="V9" s="442">
        <v>2.9790523888279807E-6</v>
      </c>
      <c r="W9" s="442">
        <v>1.3980562562719424E-6</v>
      </c>
      <c r="X9" s="442">
        <v>1.8374659707608677E-4</v>
      </c>
      <c r="Y9" s="442">
        <v>1.1112233566253455E-5</v>
      </c>
      <c r="Z9" s="442">
        <v>3.5758445523125776E-6</v>
      </c>
      <c r="AA9" s="442">
        <v>5.1986395346084527E-6</v>
      </c>
      <c r="AB9" s="442">
        <v>6.3790966766388507E-6</v>
      </c>
      <c r="AC9" s="442">
        <v>1.6818886092442622E-5</v>
      </c>
      <c r="AD9" s="442">
        <v>5.8267293720357845E-6</v>
      </c>
      <c r="AE9" s="442">
        <v>2.524070895855007E-6</v>
      </c>
      <c r="AF9" s="442">
        <v>5.7895325895560006E-6</v>
      </c>
      <c r="AG9" s="442">
        <v>2.7161526820091979E-5</v>
      </c>
      <c r="AH9" s="442">
        <v>3.235004801958548E-5</v>
      </c>
      <c r="AI9" s="442">
        <v>4.5141621297890345E-4</v>
      </c>
      <c r="AJ9" s="442">
        <v>5.0401301804571248E-4</v>
      </c>
      <c r="AK9" s="442">
        <v>1.4936476833644978E-4</v>
      </c>
      <c r="AL9" s="442">
        <v>6.3069485823793623E-6</v>
      </c>
      <c r="AM9" s="442">
        <v>9.596790122612664E-3</v>
      </c>
      <c r="AN9" s="442">
        <v>3.2234359492310943E-5</v>
      </c>
      <c r="AO9" s="442">
        <v>1.8819192082758927E-4</v>
      </c>
      <c r="AP9" s="318">
        <f t="shared" si="0"/>
        <v>1.0391283463775263</v>
      </c>
    </row>
    <row r="10" spans="1:42" ht="12.5" x14ac:dyDescent="0.2">
      <c r="A10" s="281" t="s">
        <v>450</v>
      </c>
      <c r="B10" s="283" t="s">
        <v>28</v>
      </c>
      <c r="C10" s="442">
        <v>0</v>
      </c>
      <c r="D10" s="442">
        <v>0</v>
      </c>
      <c r="E10" s="442">
        <v>0</v>
      </c>
      <c r="F10" s="442">
        <v>0</v>
      </c>
      <c r="G10" s="442">
        <v>0</v>
      </c>
      <c r="H10" s="442">
        <v>1</v>
      </c>
      <c r="I10" s="442">
        <v>0</v>
      </c>
      <c r="J10" s="442">
        <v>0</v>
      </c>
      <c r="K10" s="442">
        <v>0</v>
      </c>
      <c r="L10" s="442">
        <v>0</v>
      </c>
      <c r="M10" s="442">
        <v>0</v>
      </c>
      <c r="N10" s="442">
        <v>0</v>
      </c>
      <c r="O10" s="442">
        <v>0</v>
      </c>
      <c r="P10" s="442">
        <v>0</v>
      </c>
      <c r="Q10" s="442">
        <v>0</v>
      </c>
      <c r="R10" s="442">
        <v>0</v>
      </c>
      <c r="S10" s="442">
        <v>0</v>
      </c>
      <c r="T10" s="442">
        <v>0</v>
      </c>
      <c r="U10" s="442">
        <v>0</v>
      </c>
      <c r="V10" s="442">
        <v>0</v>
      </c>
      <c r="W10" s="442">
        <v>0</v>
      </c>
      <c r="X10" s="442">
        <v>0</v>
      </c>
      <c r="Y10" s="442">
        <v>0</v>
      </c>
      <c r="Z10" s="442">
        <v>0</v>
      </c>
      <c r="AA10" s="442">
        <v>0</v>
      </c>
      <c r="AB10" s="442">
        <v>0</v>
      </c>
      <c r="AC10" s="442">
        <v>0</v>
      </c>
      <c r="AD10" s="442">
        <v>0</v>
      </c>
      <c r="AE10" s="442">
        <v>0</v>
      </c>
      <c r="AF10" s="442">
        <v>0</v>
      </c>
      <c r="AG10" s="442">
        <v>0</v>
      </c>
      <c r="AH10" s="442">
        <v>0</v>
      </c>
      <c r="AI10" s="442">
        <v>0</v>
      </c>
      <c r="AJ10" s="442">
        <v>0</v>
      </c>
      <c r="AK10" s="442">
        <v>0</v>
      </c>
      <c r="AL10" s="442">
        <v>0</v>
      </c>
      <c r="AM10" s="442">
        <v>0</v>
      </c>
      <c r="AN10" s="442">
        <v>0</v>
      </c>
      <c r="AO10" s="442">
        <v>0</v>
      </c>
      <c r="AP10" s="318">
        <f t="shared" si="0"/>
        <v>1</v>
      </c>
    </row>
    <row r="11" spans="1:42" ht="12.5" x14ac:dyDescent="0.2">
      <c r="A11" s="281" t="s">
        <v>451</v>
      </c>
      <c r="B11" s="283" t="s">
        <v>285</v>
      </c>
      <c r="C11" s="442">
        <v>4.3819925865422448E-3</v>
      </c>
      <c r="D11" s="442">
        <v>3.6122496903627111E-3</v>
      </c>
      <c r="E11" s="442">
        <v>0</v>
      </c>
      <c r="F11" s="442">
        <v>4.6572636588616183E-4</v>
      </c>
      <c r="G11" s="442">
        <v>2.9933261592391719E-3</v>
      </c>
      <c r="H11" s="442">
        <v>1.2722710565712227E-3</v>
      </c>
      <c r="I11" s="442">
        <v>1.049190544254696</v>
      </c>
      <c r="J11" s="442">
        <v>2.2750400710366599E-3</v>
      </c>
      <c r="K11" s="442">
        <v>4.1250100170507197E-5</v>
      </c>
      <c r="L11" s="442">
        <v>1.230427904868548E-3</v>
      </c>
      <c r="M11" s="442">
        <v>3.5686618739364474E-3</v>
      </c>
      <c r="N11" s="442">
        <v>1.8794014611243733E-4</v>
      </c>
      <c r="O11" s="442">
        <v>3.1747492469495748E-4</v>
      </c>
      <c r="P11" s="442">
        <v>7.5217048456602839E-4</v>
      </c>
      <c r="Q11" s="442">
        <v>5.0224990803395171E-4</v>
      </c>
      <c r="R11" s="442">
        <v>5.0633719949833651E-4</v>
      </c>
      <c r="S11" s="442">
        <v>1.0799857185605556E-3</v>
      </c>
      <c r="T11" s="442">
        <v>1.4127110403351247E-3</v>
      </c>
      <c r="U11" s="442">
        <v>1.4179192316191563E-3</v>
      </c>
      <c r="V11" s="442">
        <v>1.1591509771713361E-3</v>
      </c>
      <c r="W11" s="442">
        <v>5.305245304600383E-4</v>
      </c>
      <c r="X11" s="442">
        <v>7.3219096786873248E-3</v>
      </c>
      <c r="Y11" s="442">
        <v>7.6760848292600744E-3</v>
      </c>
      <c r="Z11" s="442">
        <v>4.7631932962831136E-4</v>
      </c>
      <c r="AA11" s="442">
        <v>1.1183755393512705E-3</v>
      </c>
      <c r="AB11" s="442">
        <v>1.3643111533680199E-3</v>
      </c>
      <c r="AC11" s="442">
        <v>1.7319926223807265E-3</v>
      </c>
      <c r="AD11" s="442">
        <v>1.4452256898839018E-3</v>
      </c>
      <c r="AE11" s="442">
        <v>2.239592757871802E-4</v>
      </c>
      <c r="AF11" s="442">
        <v>9.4898506481492205E-4</v>
      </c>
      <c r="AG11" s="442">
        <v>2.251493590183552E-3</v>
      </c>
      <c r="AH11" s="442">
        <v>8.1246549597169195E-4</v>
      </c>
      <c r="AI11" s="442">
        <v>1.9178685895708447E-3</v>
      </c>
      <c r="AJ11" s="442">
        <v>9.4598981544561083E-4</v>
      </c>
      <c r="AK11" s="442">
        <v>3.732622437022496E-3</v>
      </c>
      <c r="AL11" s="442">
        <v>9.7036212827078332E-4</v>
      </c>
      <c r="AM11" s="442">
        <v>1.3364753023852741E-3</v>
      </c>
      <c r="AN11" s="442">
        <v>4.9324409675476841E-2</v>
      </c>
      <c r="AO11" s="442">
        <v>1.5248647417192809E-2</v>
      </c>
      <c r="AP11" s="318">
        <f t="shared" si="0"/>
        <v>1.1604968044418504</v>
      </c>
    </row>
    <row r="12" spans="1:42" ht="12.5" x14ac:dyDescent="0.2">
      <c r="A12" s="281" t="s">
        <v>452</v>
      </c>
      <c r="B12" s="283" t="s">
        <v>29</v>
      </c>
      <c r="C12" s="442">
        <v>0</v>
      </c>
      <c r="D12" s="442">
        <v>0</v>
      </c>
      <c r="E12" s="442">
        <v>0</v>
      </c>
      <c r="F12" s="442">
        <v>0</v>
      </c>
      <c r="G12" s="442">
        <v>0</v>
      </c>
      <c r="H12" s="442">
        <v>0</v>
      </c>
      <c r="I12" s="442">
        <v>0</v>
      </c>
      <c r="J12" s="442">
        <v>1</v>
      </c>
      <c r="K12" s="442">
        <v>0</v>
      </c>
      <c r="L12" s="442">
        <v>0</v>
      </c>
      <c r="M12" s="442">
        <v>0</v>
      </c>
      <c r="N12" s="442">
        <v>0</v>
      </c>
      <c r="O12" s="442">
        <v>0</v>
      </c>
      <c r="P12" s="442">
        <v>0</v>
      </c>
      <c r="Q12" s="442">
        <v>0</v>
      </c>
      <c r="R12" s="442">
        <v>0</v>
      </c>
      <c r="S12" s="442">
        <v>0</v>
      </c>
      <c r="T12" s="442">
        <v>0</v>
      </c>
      <c r="U12" s="442">
        <v>0</v>
      </c>
      <c r="V12" s="442">
        <v>0</v>
      </c>
      <c r="W12" s="442">
        <v>0</v>
      </c>
      <c r="X12" s="442">
        <v>0</v>
      </c>
      <c r="Y12" s="442">
        <v>0</v>
      </c>
      <c r="Z12" s="442">
        <v>0</v>
      </c>
      <c r="AA12" s="442">
        <v>0</v>
      </c>
      <c r="AB12" s="442">
        <v>0</v>
      </c>
      <c r="AC12" s="442">
        <v>0</v>
      </c>
      <c r="AD12" s="442">
        <v>0</v>
      </c>
      <c r="AE12" s="442">
        <v>0</v>
      </c>
      <c r="AF12" s="442">
        <v>0</v>
      </c>
      <c r="AG12" s="442">
        <v>0</v>
      </c>
      <c r="AH12" s="442">
        <v>0</v>
      </c>
      <c r="AI12" s="442">
        <v>0</v>
      </c>
      <c r="AJ12" s="442">
        <v>0</v>
      </c>
      <c r="AK12" s="442">
        <v>0</v>
      </c>
      <c r="AL12" s="442">
        <v>0</v>
      </c>
      <c r="AM12" s="442">
        <v>0</v>
      </c>
      <c r="AN12" s="442">
        <v>0</v>
      </c>
      <c r="AO12" s="442">
        <v>0</v>
      </c>
      <c r="AP12" s="318">
        <f t="shared" si="0"/>
        <v>1</v>
      </c>
    </row>
    <row r="13" spans="1:42" ht="12.5" x14ac:dyDescent="0.2">
      <c r="A13" s="281" t="s">
        <v>453</v>
      </c>
      <c r="B13" s="283" t="s">
        <v>30</v>
      </c>
      <c r="C13" s="442">
        <v>4.0129470813883339E-4</v>
      </c>
      <c r="D13" s="442">
        <v>6.4509758060126148E-4</v>
      </c>
      <c r="E13" s="442">
        <v>0</v>
      </c>
      <c r="F13" s="442">
        <v>1.5004605746809522E-3</v>
      </c>
      <c r="G13" s="442">
        <v>3.1185411318812508E-4</v>
      </c>
      <c r="H13" s="442">
        <v>3.529689998038255E-4</v>
      </c>
      <c r="I13" s="442">
        <v>3.2135801459678124E-4</v>
      </c>
      <c r="J13" s="442">
        <v>4.179840170861847E-3</v>
      </c>
      <c r="K13" s="442">
        <v>1.0032064236909026</v>
      </c>
      <c r="L13" s="442">
        <v>1.0667223546691777E-4</v>
      </c>
      <c r="M13" s="442">
        <v>1.2988530787844685E-3</v>
      </c>
      <c r="N13" s="442">
        <v>1.2533655753782678E-3</v>
      </c>
      <c r="O13" s="442">
        <v>2.5025653490827953E-4</v>
      </c>
      <c r="P13" s="442">
        <v>2.2317928382256373E-4</v>
      </c>
      <c r="Q13" s="442">
        <v>1.0928521412027396E-4</v>
      </c>
      <c r="R13" s="442">
        <v>9.9604285479886696E-5</v>
      </c>
      <c r="S13" s="442">
        <v>1.0812834351389229E-4</v>
      </c>
      <c r="T13" s="442">
        <v>1.4321853198676957E-4</v>
      </c>
      <c r="U13" s="442">
        <v>1.0772960940303037E-4</v>
      </c>
      <c r="V13" s="442">
        <v>8.6043746287429806E-5</v>
      </c>
      <c r="W13" s="442">
        <v>1.5093636314699219E-4</v>
      </c>
      <c r="X13" s="442">
        <v>2.8869835121542902E-4</v>
      </c>
      <c r="Y13" s="442">
        <v>7.4920425137011044E-4</v>
      </c>
      <c r="Z13" s="442">
        <v>1.7936338102132591E-3</v>
      </c>
      <c r="AA13" s="442">
        <v>7.754907016680443E-4</v>
      </c>
      <c r="AB13" s="442">
        <v>7.2814697330588309E-4</v>
      </c>
      <c r="AC13" s="442">
        <v>1.3608273007163139E-4</v>
      </c>
      <c r="AD13" s="442">
        <v>8.0320569785680989E-5</v>
      </c>
      <c r="AE13" s="442">
        <v>1.9857914470163381E-5</v>
      </c>
      <c r="AF13" s="442">
        <v>2.5503379284752916E-3</v>
      </c>
      <c r="AG13" s="442">
        <v>3.5394211678190249E-5</v>
      </c>
      <c r="AH13" s="442">
        <v>6.1323963304477699E-4</v>
      </c>
      <c r="AI13" s="442">
        <v>2.4994444760543887E-4</v>
      </c>
      <c r="AJ13" s="442">
        <v>1.6074579019723429E-4</v>
      </c>
      <c r="AK13" s="442">
        <v>2.3315835754338259E-4</v>
      </c>
      <c r="AL13" s="442">
        <v>1.4018288175849966E-4</v>
      </c>
      <c r="AM13" s="442">
        <v>3.5941079708877487E-4</v>
      </c>
      <c r="AN13" s="442">
        <v>1.1714036404121382E-4</v>
      </c>
      <c r="AO13" s="442">
        <v>9.7200896148116076E-4</v>
      </c>
      <c r="AP13" s="318">
        <f t="shared" si="0"/>
        <v>1.023887560368606</v>
      </c>
    </row>
    <row r="14" spans="1:42" ht="12.5" x14ac:dyDescent="0.2">
      <c r="A14" s="281" t="s">
        <v>454</v>
      </c>
      <c r="B14" s="283" t="s">
        <v>455</v>
      </c>
      <c r="C14" s="442">
        <v>1.5078507179902803E-3</v>
      </c>
      <c r="D14" s="442">
        <v>2.9644135038287664E-3</v>
      </c>
      <c r="E14" s="442">
        <v>0</v>
      </c>
      <c r="F14" s="442">
        <v>1.3292861636918529E-3</v>
      </c>
      <c r="G14" s="442">
        <v>3.1939281895624339E-3</v>
      </c>
      <c r="H14" s="442">
        <v>1.9560569618552932E-3</v>
      </c>
      <c r="I14" s="442">
        <v>4.0003950077665568E-3</v>
      </c>
      <c r="J14" s="442">
        <v>2.8344887675671162E-3</v>
      </c>
      <c r="K14" s="442">
        <v>5.716512110998402E-5</v>
      </c>
      <c r="L14" s="442">
        <v>1.0400581645348232</v>
      </c>
      <c r="M14" s="442">
        <v>1.6173098660859314E-3</v>
      </c>
      <c r="N14" s="442">
        <v>2.5012052593805466E-4</v>
      </c>
      <c r="O14" s="442">
        <v>8.9258727542105784E-4</v>
      </c>
      <c r="P14" s="442">
        <v>9.4390334876416854E-4</v>
      </c>
      <c r="Q14" s="442">
        <v>2.4130742205917635E-3</v>
      </c>
      <c r="R14" s="442">
        <v>3.5871059536516747E-3</v>
      </c>
      <c r="S14" s="442">
        <v>7.0181487340875972E-3</v>
      </c>
      <c r="T14" s="442">
        <v>3.505090958752803E-3</v>
      </c>
      <c r="U14" s="442">
        <v>6.8838318722866127E-3</v>
      </c>
      <c r="V14" s="442">
        <v>6.9422031100393944E-3</v>
      </c>
      <c r="W14" s="442">
        <v>6.3294736796893061E-3</v>
      </c>
      <c r="X14" s="442">
        <v>1.1046239558989679E-2</v>
      </c>
      <c r="Y14" s="442">
        <v>2.6192105035020168E-3</v>
      </c>
      <c r="Z14" s="442">
        <v>2.8957920968306723E-4</v>
      </c>
      <c r="AA14" s="442">
        <v>6.8729637851360024E-3</v>
      </c>
      <c r="AB14" s="442">
        <v>2.6279651549677681E-3</v>
      </c>
      <c r="AC14" s="442">
        <v>1.0998533147359027E-3</v>
      </c>
      <c r="AD14" s="442">
        <v>8.4672288220629256E-4</v>
      </c>
      <c r="AE14" s="442">
        <v>1.7593784356630476E-4</v>
      </c>
      <c r="AF14" s="442">
        <v>5.4633947489132674E-4</v>
      </c>
      <c r="AG14" s="442">
        <v>1.5318940087501421E-3</v>
      </c>
      <c r="AH14" s="442">
        <v>6.7486245490894247E-4</v>
      </c>
      <c r="AI14" s="442">
        <v>1.05851311554998E-3</v>
      </c>
      <c r="AJ14" s="442">
        <v>6.2169925604567693E-4</v>
      </c>
      <c r="AK14" s="442">
        <v>1.8303460535811511E-3</v>
      </c>
      <c r="AL14" s="442">
        <v>2.2599259558134144E-3</v>
      </c>
      <c r="AM14" s="442">
        <v>8.3529581520273095E-4</v>
      </c>
      <c r="AN14" s="442">
        <v>5.7954588829059687E-3</v>
      </c>
      <c r="AO14" s="442">
        <v>2.8856038263502387E-3</v>
      </c>
      <c r="AP14" s="318">
        <f t="shared" si="0"/>
        <v>1.1390174057839397</v>
      </c>
    </row>
    <row r="15" spans="1:42" ht="12.5" x14ac:dyDescent="0.2">
      <c r="A15" s="281" t="s">
        <v>456</v>
      </c>
      <c r="B15" s="283" t="s">
        <v>31</v>
      </c>
      <c r="C15" s="442">
        <v>1.5959333193425074E-3</v>
      </c>
      <c r="D15" s="442">
        <v>1.0647324771310168E-4</v>
      </c>
      <c r="E15" s="442">
        <v>0</v>
      </c>
      <c r="F15" s="442">
        <v>1.326038970268622E-4</v>
      </c>
      <c r="G15" s="442">
        <v>1.1342590334074718E-3</v>
      </c>
      <c r="H15" s="442">
        <v>5.4747575551644786E-4</v>
      </c>
      <c r="I15" s="442">
        <v>9.0670829731457877E-4</v>
      </c>
      <c r="J15" s="442">
        <v>3.6350155306470468E-3</v>
      </c>
      <c r="K15" s="442">
        <v>2.0487321812277969E-5</v>
      </c>
      <c r="L15" s="442">
        <v>2.0724883602455213E-3</v>
      </c>
      <c r="M15" s="442">
        <v>1.0472488866501588</v>
      </c>
      <c r="N15" s="442">
        <v>3.2361049047560696E-3</v>
      </c>
      <c r="O15" s="442">
        <v>6.2168949588671946E-3</v>
      </c>
      <c r="P15" s="442">
        <v>2.2295063315571641E-3</v>
      </c>
      <c r="Q15" s="442">
        <v>4.0103931970040469E-3</v>
      </c>
      <c r="R15" s="442">
        <v>2.6832363618939726E-3</v>
      </c>
      <c r="S15" s="442">
        <v>1.097382783226733E-2</v>
      </c>
      <c r="T15" s="442">
        <v>2.0072230760699295E-2</v>
      </c>
      <c r="U15" s="442">
        <v>5.5536676304382268E-3</v>
      </c>
      <c r="V15" s="442">
        <v>1.7876286000951863E-3</v>
      </c>
      <c r="W15" s="442">
        <v>3.4088065289237823E-3</v>
      </c>
      <c r="X15" s="442">
        <v>5.7816093352875339E-3</v>
      </c>
      <c r="Y15" s="442">
        <v>3.1058449331474565E-2</v>
      </c>
      <c r="Z15" s="442">
        <v>9.4169906428645165E-4</v>
      </c>
      <c r="AA15" s="442">
        <v>4.0951101317920138E-3</v>
      </c>
      <c r="AB15" s="442">
        <v>5.5333345058236594E-4</v>
      </c>
      <c r="AC15" s="442">
        <v>3.4160268151293272E-4</v>
      </c>
      <c r="AD15" s="442">
        <v>2.7293073073080242E-4</v>
      </c>
      <c r="AE15" s="442">
        <v>3.8701267929419945E-4</v>
      </c>
      <c r="AF15" s="442">
        <v>1.899968915842708E-4</v>
      </c>
      <c r="AG15" s="442">
        <v>2.552712478705617E-4</v>
      </c>
      <c r="AH15" s="442">
        <v>5.6772507101265175E-4</v>
      </c>
      <c r="AI15" s="442">
        <v>1.477360980559833E-3</v>
      </c>
      <c r="AJ15" s="442">
        <v>6.7218707463459493E-4</v>
      </c>
      <c r="AK15" s="442">
        <v>8.4689181355693006E-4</v>
      </c>
      <c r="AL15" s="442">
        <v>7.2638642676941525E-4</v>
      </c>
      <c r="AM15" s="442">
        <v>9.4459530808347584E-4</v>
      </c>
      <c r="AN15" s="442">
        <v>4.7873682675639417E-3</v>
      </c>
      <c r="AO15" s="442">
        <v>2.925030961368571E-3</v>
      </c>
      <c r="AP15" s="318">
        <f t="shared" si="0"/>
        <v>1.1714721590062833</v>
      </c>
    </row>
    <row r="16" spans="1:42" ht="12.5" x14ac:dyDescent="0.2">
      <c r="A16" s="281" t="s">
        <v>457</v>
      </c>
      <c r="B16" s="283" t="s">
        <v>32</v>
      </c>
      <c r="C16" s="442">
        <v>2.3965037667182567E-5</v>
      </c>
      <c r="D16" s="442">
        <v>1.4195837961949887E-5</v>
      </c>
      <c r="E16" s="442">
        <v>0</v>
      </c>
      <c r="F16" s="442">
        <v>1.578634469768911E-4</v>
      </c>
      <c r="G16" s="442">
        <v>4.6861138007039455E-5</v>
      </c>
      <c r="H16" s="442">
        <v>4.3358642051291535E-5</v>
      </c>
      <c r="I16" s="442">
        <v>2.1667085215665551E-4</v>
      </c>
      <c r="J16" s="442">
        <v>6.4532948466164642E-5</v>
      </c>
      <c r="K16" s="442">
        <v>4.7183017776591714E-6</v>
      </c>
      <c r="L16" s="442">
        <v>1.8738534875784954E-4</v>
      </c>
      <c r="M16" s="442">
        <v>8.545785562771148E-4</v>
      </c>
      <c r="N16" s="442">
        <v>1.0464898657169717</v>
      </c>
      <c r="O16" s="442">
        <v>3.6378393043735196E-5</v>
      </c>
      <c r="P16" s="442">
        <v>2.0787649245383687E-2</v>
      </c>
      <c r="Q16" s="442">
        <v>1.0591196933284835E-2</v>
      </c>
      <c r="R16" s="442">
        <v>8.5036582809466851E-3</v>
      </c>
      <c r="S16" s="442">
        <v>2.3451401487038083E-3</v>
      </c>
      <c r="T16" s="442">
        <v>6.891892806777085E-4</v>
      </c>
      <c r="U16" s="442">
        <v>4.3369798576878551E-3</v>
      </c>
      <c r="V16" s="442">
        <v>1.0052899676281329E-3</v>
      </c>
      <c r="W16" s="442">
        <v>5.0189895264473889E-3</v>
      </c>
      <c r="X16" s="442">
        <v>7.9263371234589142E-4</v>
      </c>
      <c r="Y16" s="442">
        <v>2.7186567872001682E-3</v>
      </c>
      <c r="Z16" s="442">
        <v>9.4096499204828003E-5</v>
      </c>
      <c r="AA16" s="442">
        <v>1.1516320596075807E-4</v>
      </c>
      <c r="AB16" s="442">
        <v>2.6862550074670931E-5</v>
      </c>
      <c r="AC16" s="442">
        <v>3.894895892492191E-5</v>
      </c>
      <c r="AD16" s="442">
        <v>2.7579330723150002E-5</v>
      </c>
      <c r="AE16" s="442">
        <v>3.0910369349089467E-5</v>
      </c>
      <c r="AF16" s="442">
        <v>3.7708344142633165E-5</v>
      </c>
      <c r="AG16" s="442">
        <v>2.8543865519854153E-5</v>
      </c>
      <c r="AH16" s="442">
        <v>6.7405038287751559E-5</v>
      </c>
      <c r="AI16" s="442">
        <v>3.9980006481427218E-5</v>
      </c>
      <c r="AJ16" s="442">
        <v>3.3336024502078799E-5</v>
      </c>
      <c r="AK16" s="442">
        <v>5.5211350915473963E-5</v>
      </c>
      <c r="AL16" s="442">
        <v>8.4820578698294272E-5</v>
      </c>
      <c r="AM16" s="442">
        <v>3.2142882001807139E-5</v>
      </c>
      <c r="AN16" s="442">
        <v>1.2332478200973614E-4</v>
      </c>
      <c r="AO16" s="442">
        <v>4.0250734342721828E-4</v>
      </c>
      <c r="AP16" s="318">
        <f t="shared" si="0"/>
        <v>1.1057657917472186</v>
      </c>
    </row>
    <row r="17" spans="1:42" ht="12.5" x14ac:dyDescent="0.2">
      <c r="A17" s="281" t="s">
        <v>458</v>
      </c>
      <c r="B17" s="283" t="s">
        <v>33</v>
      </c>
      <c r="C17" s="442">
        <v>5.2086542523228681E-6</v>
      </c>
      <c r="D17" s="442">
        <v>8.1519156248865341E-6</v>
      </c>
      <c r="E17" s="442">
        <v>0</v>
      </c>
      <c r="F17" s="442">
        <v>1.794499923165957E-5</v>
      </c>
      <c r="G17" s="442">
        <v>5.6616567568841319E-5</v>
      </c>
      <c r="H17" s="442">
        <v>1.2298950800570188E-5</v>
      </c>
      <c r="I17" s="442">
        <v>3.5309334143351921E-5</v>
      </c>
      <c r="J17" s="442">
        <v>1.2669480172676134E-4</v>
      </c>
      <c r="K17" s="442">
        <v>1.9631779192243724E-6</v>
      </c>
      <c r="L17" s="442">
        <v>7.856808296594436E-5</v>
      </c>
      <c r="M17" s="442">
        <v>3.1661409587007452E-4</v>
      </c>
      <c r="N17" s="442">
        <v>2.4983593234737916E-4</v>
      </c>
      <c r="O17" s="442">
        <v>1.0118032445236194</v>
      </c>
      <c r="P17" s="442">
        <v>1.9269970188245595E-3</v>
      </c>
      <c r="Q17" s="442">
        <v>1.13679529109277E-3</v>
      </c>
      <c r="R17" s="442">
        <v>6.0413243135673837E-4</v>
      </c>
      <c r="S17" s="442">
        <v>1.1419698018305243E-3</v>
      </c>
      <c r="T17" s="442">
        <v>1.3736142533826046E-3</v>
      </c>
      <c r="U17" s="442">
        <v>1.9609607072243393E-3</v>
      </c>
      <c r="V17" s="442">
        <v>1.2131229074685123E-3</v>
      </c>
      <c r="W17" s="442">
        <v>7.3879155031431379E-4</v>
      </c>
      <c r="X17" s="442">
        <v>7.4440722599526481E-4</v>
      </c>
      <c r="Y17" s="442">
        <v>3.3423236086259269E-4</v>
      </c>
      <c r="Z17" s="442">
        <v>1.8148301042955605E-5</v>
      </c>
      <c r="AA17" s="442">
        <v>1.8943407759085247E-5</v>
      </c>
      <c r="AB17" s="442">
        <v>8.3870180340417938E-6</v>
      </c>
      <c r="AC17" s="442">
        <v>1.0057511815499018E-5</v>
      </c>
      <c r="AD17" s="442">
        <v>1.3487103594450163E-5</v>
      </c>
      <c r="AE17" s="442">
        <v>4.5805648279942255E-6</v>
      </c>
      <c r="AF17" s="442">
        <v>6.4511069754427682E-6</v>
      </c>
      <c r="AG17" s="442">
        <v>1.5766448386149781E-5</v>
      </c>
      <c r="AH17" s="442">
        <v>2.4002994065346919E-5</v>
      </c>
      <c r="AI17" s="442">
        <v>1.8357136100430656E-5</v>
      </c>
      <c r="AJ17" s="442">
        <v>6.1030709947439301E-5</v>
      </c>
      <c r="AK17" s="442">
        <v>3.0646767428971334E-5</v>
      </c>
      <c r="AL17" s="442">
        <v>3.2920719249057248E-5</v>
      </c>
      <c r="AM17" s="442">
        <v>1.6822767577673574E-5</v>
      </c>
      <c r="AN17" s="442">
        <v>9.9378154192400611E-5</v>
      </c>
      <c r="AO17" s="442">
        <v>1.1908796718854785E-4</v>
      </c>
      <c r="AP17" s="318">
        <f t="shared" si="0"/>
        <v>1.0242664552954195</v>
      </c>
    </row>
    <row r="18" spans="1:42" ht="12.5" x14ac:dyDescent="0.2">
      <c r="A18" s="281" t="s">
        <v>459</v>
      </c>
      <c r="B18" s="283" t="s">
        <v>34</v>
      </c>
      <c r="C18" s="442">
        <v>5.4679237601669634E-4</v>
      </c>
      <c r="D18" s="442">
        <v>1.0420615517745965E-4</v>
      </c>
      <c r="E18" s="442">
        <v>0</v>
      </c>
      <c r="F18" s="442">
        <v>7.1101907461619861E-3</v>
      </c>
      <c r="G18" s="442">
        <v>1.657145133760123E-3</v>
      </c>
      <c r="H18" s="442">
        <v>8.116483430718551E-4</v>
      </c>
      <c r="I18" s="442">
        <v>1.307904965188747E-3</v>
      </c>
      <c r="J18" s="442">
        <v>2.2663086372718111E-3</v>
      </c>
      <c r="K18" s="442">
        <v>1.2515205345253185E-4</v>
      </c>
      <c r="L18" s="442">
        <v>1.0267079021893889E-3</v>
      </c>
      <c r="M18" s="442">
        <v>3.159822675822834E-3</v>
      </c>
      <c r="N18" s="442">
        <v>4.0512921016059824E-4</v>
      </c>
      <c r="O18" s="442">
        <v>3.0876732581583698E-4</v>
      </c>
      <c r="P18" s="442">
        <v>1.018238577749502</v>
      </c>
      <c r="Q18" s="442">
        <v>9.4473155045934586E-3</v>
      </c>
      <c r="R18" s="442">
        <v>8.4924167924306203E-3</v>
      </c>
      <c r="S18" s="442">
        <v>1.0463499905950321E-2</v>
      </c>
      <c r="T18" s="442">
        <v>5.677989886726964E-3</v>
      </c>
      <c r="U18" s="442">
        <v>7.4237098740015783E-3</v>
      </c>
      <c r="V18" s="442">
        <v>7.1198017179564263E-3</v>
      </c>
      <c r="W18" s="442">
        <v>2.9483284941631553E-3</v>
      </c>
      <c r="X18" s="442">
        <v>6.0983753112807092E-3</v>
      </c>
      <c r="Y18" s="442">
        <v>2.5286628162259673E-2</v>
      </c>
      <c r="Z18" s="442">
        <v>1.1984798019484112E-3</v>
      </c>
      <c r="AA18" s="442">
        <v>1.2580860951613767E-3</v>
      </c>
      <c r="AB18" s="442">
        <v>1.964446565893453E-4</v>
      </c>
      <c r="AC18" s="442">
        <v>9.2859384734085408E-4</v>
      </c>
      <c r="AD18" s="442">
        <v>2.4012591980176383E-4</v>
      </c>
      <c r="AE18" s="442">
        <v>3.458424580194157E-4</v>
      </c>
      <c r="AF18" s="442">
        <v>5.253702103608192E-4</v>
      </c>
      <c r="AG18" s="442">
        <v>2.2691666949993229E-4</v>
      </c>
      <c r="AH18" s="442">
        <v>1.4414357328456631E-3</v>
      </c>
      <c r="AI18" s="442">
        <v>3.472650337885725E-4</v>
      </c>
      <c r="AJ18" s="442">
        <v>2.8866146076448842E-4</v>
      </c>
      <c r="AK18" s="442">
        <v>9.5972709524341662E-4</v>
      </c>
      <c r="AL18" s="442">
        <v>5.3457913150173851E-4</v>
      </c>
      <c r="AM18" s="442">
        <v>7.7244585209529978E-4</v>
      </c>
      <c r="AN18" s="442">
        <v>9.1051829536661574E-4</v>
      </c>
      <c r="AO18" s="442">
        <v>1.6721605363752021E-3</v>
      </c>
      <c r="AP18" s="318">
        <f t="shared" si="0"/>
        <v>1.1302009111832823</v>
      </c>
    </row>
    <row r="19" spans="1:42" ht="12.5" x14ac:dyDescent="0.2">
      <c r="A19" s="281" t="s">
        <v>460</v>
      </c>
      <c r="B19" s="285" t="s">
        <v>269</v>
      </c>
      <c r="C19" s="442">
        <v>5.6883798824657175E-6</v>
      </c>
      <c r="D19" s="442">
        <v>4.2488251365363502E-6</v>
      </c>
      <c r="E19" s="442">
        <v>0</v>
      </c>
      <c r="F19" s="442">
        <v>1.3787722705981965E-5</v>
      </c>
      <c r="G19" s="442">
        <v>6.930479546162777E-6</v>
      </c>
      <c r="H19" s="442">
        <v>7.9736526122482925E-6</v>
      </c>
      <c r="I19" s="442">
        <v>2.0854484762734624E-5</v>
      </c>
      <c r="J19" s="442">
        <v>1.0698730922495067E-5</v>
      </c>
      <c r="K19" s="442">
        <v>1.5243764727963318E-6</v>
      </c>
      <c r="L19" s="442">
        <v>2.9248985418993087E-5</v>
      </c>
      <c r="M19" s="442">
        <v>9.5851950510935586E-5</v>
      </c>
      <c r="N19" s="442">
        <v>4.3947677990112914E-6</v>
      </c>
      <c r="O19" s="442">
        <v>5.2647129277729952E-6</v>
      </c>
      <c r="P19" s="442">
        <v>4.5070685436493934E-5</v>
      </c>
      <c r="Q19" s="442">
        <v>1.0058136214879831</v>
      </c>
      <c r="R19" s="442">
        <v>1.4711559672467422E-3</v>
      </c>
      <c r="S19" s="442">
        <v>5.6814327214748219E-4</v>
      </c>
      <c r="T19" s="442">
        <v>1.2001036723795498E-4</v>
      </c>
      <c r="U19" s="442">
        <v>5.1724101875789692E-4</v>
      </c>
      <c r="V19" s="442">
        <v>9.2076281612525756E-5</v>
      </c>
      <c r="W19" s="442">
        <v>3.0369828526182385E-4</v>
      </c>
      <c r="X19" s="442">
        <v>5.4545767593760886E-5</v>
      </c>
      <c r="Y19" s="442">
        <v>2.6747817873058738E-4</v>
      </c>
      <c r="Z19" s="442">
        <v>1.6173174725960143E-5</v>
      </c>
      <c r="AA19" s="442">
        <v>4.7258528939747666E-4</v>
      </c>
      <c r="AB19" s="442">
        <v>1.54544265529088E-5</v>
      </c>
      <c r="AC19" s="442">
        <v>1.7156334787348051E-5</v>
      </c>
      <c r="AD19" s="442">
        <v>2.2006475600409688E-5</v>
      </c>
      <c r="AE19" s="442">
        <v>5.6696928136678518E-6</v>
      </c>
      <c r="AF19" s="442">
        <v>1.2971745017791276E-5</v>
      </c>
      <c r="AG19" s="442">
        <v>3.7252408944605015E-5</v>
      </c>
      <c r="AH19" s="442">
        <v>3.5173892580241052E-5</v>
      </c>
      <c r="AI19" s="442">
        <v>1.7913538984750561E-5</v>
      </c>
      <c r="AJ19" s="442">
        <v>1.4866884578791173E-5</v>
      </c>
      <c r="AK19" s="442">
        <v>1.7440162170633848E-5</v>
      </c>
      <c r="AL19" s="442">
        <v>3.7808866756708386E-4</v>
      </c>
      <c r="AM19" s="442">
        <v>1.1330777357219459E-5</v>
      </c>
      <c r="AN19" s="442">
        <v>1.1482302020820291E-5</v>
      </c>
      <c r="AO19" s="442">
        <v>1.7095942501295943E-5</v>
      </c>
      <c r="AP19" s="318">
        <f t="shared" si="0"/>
        <v>1.010545074153806</v>
      </c>
    </row>
    <row r="20" spans="1:42" ht="12.5" x14ac:dyDescent="0.2">
      <c r="A20" s="281" t="s">
        <v>461</v>
      </c>
      <c r="B20" s="285" t="s">
        <v>270</v>
      </c>
      <c r="C20" s="442">
        <v>0</v>
      </c>
      <c r="D20" s="442">
        <v>0</v>
      </c>
      <c r="E20" s="442">
        <v>0</v>
      </c>
      <c r="F20" s="442">
        <v>0</v>
      </c>
      <c r="G20" s="442">
        <v>0</v>
      </c>
      <c r="H20" s="442">
        <v>0</v>
      </c>
      <c r="I20" s="442">
        <v>0</v>
      </c>
      <c r="J20" s="442">
        <v>0</v>
      </c>
      <c r="K20" s="442">
        <v>0</v>
      </c>
      <c r="L20" s="442">
        <v>0</v>
      </c>
      <c r="M20" s="442">
        <v>0</v>
      </c>
      <c r="N20" s="442">
        <v>0</v>
      </c>
      <c r="O20" s="442">
        <v>0</v>
      </c>
      <c r="P20" s="442">
        <v>0</v>
      </c>
      <c r="Q20" s="442">
        <v>0</v>
      </c>
      <c r="R20" s="442">
        <v>1</v>
      </c>
      <c r="S20" s="442">
        <v>0</v>
      </c>
      <c r="T20" s="442">
        <v>0</v>
      </c>
      <c r="U20" s="442">
        <v>0</v>
      </c>
      <c r="V20" s="442">
        <v>0</v>
      </c>
      <c r="W20" s="442">
        <v>0</v>
      </c>
      <c r="X20" s="442">
        <v>0</v>
      </c>
      <c r="Y20" s="442">
        <v>0</v>
      </c>
      <c r="Z20" s="442">
        <v>0</v>
      </c>
      <c r="AA20" s="442">
        <v>0</v>
      </c>
      <c r="AB20" s="442">
        <v>0</v>
      </c>
      <c r="AC20" s="442">
        <v>0</v>
      </c>
      <c r="AD20" s="442">
        <v>0</v>
      </c>
      <c r="AE20" s="442">
        <v>0</v>
      </c>
      <c r="AF20" s="442">
        <v>0</v>
      </c>
      <c r="AG20" s="442">
        <v>0</v>
      </c>
      <c r="AH20" s="442">
        <v>0</v>
      </c>
      <c r="AI20" s="442">
        <v>0</v>
      </c>
      <c r="AJ20" s="442">
        <v>0</v>
      </c>
      <c r="AK20" s="442">
        <v>0</v>
      </c>
      <c r="AL20" s="442">
        <v>0</v>
      </c>
      <c r="AM20" s="442">
        <v>0</v>
      </c>
      <c r="AN20" s="442">
        <v>0</v>
      </c>
      <c r="AO20" s="442">
        <v>0</v>
      </c>
      <c r="AP20" s="318">
        <f t="shared" si="0"/>
        <v>1</v>
      </c>
    </row>
    <row r="21" spans="1:42" ht="12.5" x14ac:dyDescent="0.2">
      <c r="A21" s="281" t="s">
        <v>462</v>
      </c>
      <c r="B21" s="285" t="s">
        <v>271</v>
      </c>
      <c r="C21" s="442">
        <v>3.5806499680732907E-4</v>
      </c>
      <c r="D21" s="442">
        <v>7.8520919733402801E-5</v>
      </c>
      <c r="E21" s="442">
        <v>0</v>
      </c>
      <c r="F21" s="442">
        <v>1.8164964151158364E-4</v>
      </c>
      <c r="G21" s="442">
        <v>1.1791786777354669E-4</v>
      </c>
      <c r="H21" s="442">
        <v>9.4097816616684312E-5</v>
      </c>
      <c r="I21" s="442">
        <v>8.077994675581038E-5</v>
      </c>
      <c r="J21" s="442">
        <v>8.2592967158374991E-5</v>
      </c>
      <c r="K21" s="442">
        <v>1.5136852925002284E-5</v>
      </c>
      <c r="L21" s="442">
        <v>7.4722804493905542E-5</v>
      </c>
      <c r="M21" s="442">
        <v>1.374847083516575E-4</v>
      </c>
      <c r="N21" s="442">
        <v>4.069728610145002E-5</v>
      </c>
      <c r="O21" s="442">
        <v>5.1577331852141081E-5</v>
      </c>
      <c r="P21" s="442">
        <v>7.2409813706798235E-5</v>
      </c>
      <c r="Q21" s="442">
        <v>1.6465394935423765E-3</v>
      </c>
      <c r="R21" s="442">
        <v>3.1072722685304664E-3</v>
      </c>
      <c r="S21" s="442">
        <v>1.0459917524167694</v>
      </c>
      <c r="T21" s="442">
        <v>9.740790597733273E-5</v>
      </c>
      <c r="U21" s="442">
        <v>6.7619438856109874E-4</v>
      </c>
      <c r="V21" s="442">
        <v>7.7623798632131763E-4</v>
      </c>
      <c r="W21" s="442">
        <v>4.5671789291134516E-4</v>
      </c>
      <c r="X21" s="442">
        <v>3.366619232236434E-4</v>
      </c>
      <c r="Y21" s="442">
        <v>3.2519443542089211E-4</v>
      </c>
      <c r="Z21" s="442">
        <v>8.6968968296927162E-5</v>
      </c>
      <c r="AA21" s="442">
        <v>2.4907407990286775E-4</v>
      </c>
      <c r="AB21" s="442">
        <v>2.1060013290848158E-4</v>
      </c>
      <c r="AC21" s="442">
        <v>7.7525911293754586E-4</v>
      </c>
      <c r="AD21" s="442">
        <v>2.2856894363105165E-4</v>
      </c>
      <c r="AE21" s="442">
        <v>3.3106210779873581E-5</v>
      </c>
      <c r="AF21" s="442">
        <v>1.6959922467370682E-4</v>
      </c>
      <c r="AG21" s="442">
        <v>2.7350470521925099E-4</v>
      </c>
      <c r="AH21" s="442">
        <v>1.8445505011765889E-3</v>
      </c>
      <c r="AI21" s="442">
        <v>1.9870580646120956E-4</v>
      </c>
      <c r="AJ21" s="442">
        <v>7.4835057676393337E-3</v>
      </c>
      <c r="AK21" s="442">
        <v>2.1233934297154003E-4</v>
      </c>
      <c r="AL21" s="442">
        <v>2.7685122750027409E-3</v>
      </c>
      <c r="AM21" s="442">
        <v>5.537448794521797E-4</v>
      </c>
      <c r="AN21" s="442">
        <v>4.6383571111117882E-3</v>
      </c>
      <c r="AO21" s="442">
        <v>3.4787638018321135E-3</v>
      </c>
      <c r="AP21" s="318">
        <f t="shared" si="0"/>
        <v>1.0745260287272105</v>
      </c>
    </row>
    <row r="22" spans="1:42" ht="12.5" x14ac:dyDescent="0.2">
      <c r="A22" s="281" t="s">
        <v>463</v>
      </c>
      <c r="B22" s="285" t="s">
        <v>281</v>
      </c>
      <c r="C22" s="442">
        <v>7.1841671496627727E-6</v>
      </c>
      <c r="D22" s="442">
        <v>8.9383248613662248E-6</v>
      </c>
      <c r="E22" s="442">
        <v>0</v>
      </c>
      <c r="F22" s="442">
        <v>1.8446574711719362E-5</v>
      </c>
      <c r="G22" s="442">
        <v>1.0048845279156131E-5</v>
      </c>
      <c r="H22" s="442">
        <v>1.1476234534159234E-5</v>
      </c>
      <c r="I22" s="442">
        <v>9.730931072655459E-6</v>
      </c>
      <c r="J22" s="442">
        <v>1.0035146560567103E-5</v>
      </c>
      <c r="K22" s="442">
        <v>2.1877264776182062E-6</v>
      </c>
      <c r="L22" s="442">
        <v>7.9070322510290406E-6</v>
      </c>
      <c r="M22" s="442">
        <v>1.5721909179419502E-5</v>
      </c>
      <c r="N22" s="442">
        <v>5.2609247121706354E-6</v>
      </c>
      <c r="O22" s="442">
        <v>1.1120427096049611E-5</v>
      </c>
      <c r="P22" s="442">
        <v>6.9402618437006572E-5</v>
      </c>
      <c r="Q22" s="442">
        <v>2.2502870417762222E-4</v>
      </c>
      <c r="R22" s="442">
        <v>2.6957555809920192E-4</v>
      </c>
      <c r="S22" s="442">
        <v>3.2459903302040553E-3</v>
      </c>
      <c r="T22" s="442">
        <v>1.006343156003511</v>
      </c>
      <c r="U22" s="442">
        <v>3.4580684925432249E-3</v>
      </c>
      <c r="V22" s="442">
        <v>7.1266584477478381E-3</v>
      </c>
      <c r="W22" s="442">
        <v>3.355749270817601E-4</v>
      </c>
      <c r="X22" s="442">
        <v>3.4597385305961987E-4</v>
      </c>
      <c r="Y22" s="442">
        <v>4.7688288227057633E-5</v>
      </c>
      <c r="Z22" s="442">
        <v>1.2730113998661331E-5</v>
      </c>
      <c r="AA22" s="442">
        <v>2.9369168267742238E-5</v>
      </c>
      <c r="AB22" s="442">
        <v>1.9435279361755357E-5</v>
      </c>
      <c r="AC22" s="442">
        <v>2.2489381163655026E-5</v>
      </c>
      <c r="AD22" s="442">
        <v>2.801630115615748E-5</v>
      </c>
      <c r="AE22" s="442">
        <v>4.0021456611461163E-6</v>
      </c>
      <c r="AF22" s="442">
        <v>1.6532711674787508E-5</v>
      </c>
      <c r="AG22" s="442">
        <v>4.0313023399139795E-5</v>
      </c>
      <c r="AH22" s="442">
        <v>8.1753366072747583E-5</v>
      </c>
      <c r="AI22" s="442">
        <v>5.8999139921067952E-5</v>
      </c>
      <c r="AJ22" s="442">
        <v>3.429278020320606E-5</v>
      </c>
      <c r="AK22" s="442">
        <v>2.9984508680618426E-5</v>
      </c>
      <c r="AL22" s="442">
        <v>3.6669126070444397E-4</v>
      </c>
      <c r="AM22" s="442">
        <v>1.3120534843520817E-5</v>
      </c>
      <c r="AN22" s="442">
        <v>2.1826214072256502E-4</v>
      </c>
      <c r="AO22" s="442">
        <v>2.2840556289250661E-4</v>
      </c>
      <c r="AP22" s="318">
        <f t="shared" si="0"/>
        <v>1.0225611673228052</v>
      </c>
    </row>
    <row r="23" spans="1:42" ht="12.5" x14ac:dyDescent="0.2">
      <c r="A23" s="281" t="s">
        <v>464</v>
      </c>
      <c r="B23" s="283" t="s">
        <v>35</v>
      </c>
      <c r="C23" s="442">
        <v>6.4734728050031592E-5</v>
      </c>
      <c r="D23" s="442">
        <v>5.665277650213144E-5</v>
      </c>
      <c r="E23" s="442">
        <v>0</v>
      </c>
      <c r="F23" s="442">
        <v>1.5552670977286346E-4</v>
      </c>
      <c r="G23" s="442">
        <v>7.6985548784186546E-5</v>
      </c>
      <c r="H23" s="442">
        <v>9.3012221722330081E-5</v>
      </c>
      <c r="I23" s="442">
        <v>8.4002385372892058E-5</v>
      </c>
      <c r="J23" s="442">
        <v>1.0975307726416569E-4</v>
      </c>
      <c r="K23" s="442">
        <v>1.7920947009937287E-5</v>
      </c>
      <c r="L23" s="442">
        <v>9.0986235062910339E-5</v>
      </c>
      <c r="M23" s="442">
        <v>1.4773706195199507E-4</v>
      </c>
      <c r="N23" s="442">
        <v>5.295380951807362E-5</v>
      </c>
      <c r="O23" s="442">
        <v>7.3856620857200034E-5</v>
      </c>
      <c r="P23" s="442">
        <v>4.3959247133350048E-4</v>
      </c>
      <c r="Q23" s="442">
        <v>1.0548030255826769E-2</v>
      </c>
      <c r="R23" s="442">
        <v>1.0127941409533318E-2</v>
      </c>
      <c r="S23" s="442">
        <v>8.9142370397540995E-3</v>
      </c>
      <c r="T23" s="442">
        <v>9.3955465206703326E-3</v>
      </c>
      <c r="U23" s="442">
        <v>1.0503514773735789</v>
      </c>
      <c r="V23" s="442">
        <v>8.4409450562638964E-3</v>
      </c>
      <c r="W23" s="442">
        <v>1.4542191668288405E-2</v>
      </c>
      <c r="X23" s="442">
        <v>1.3454158520010136E-3</v>
      </c>
      <c r="Y23" s="442">
        <v>3.7728680728259774E-3</v>
      </c>
      <c r="Z23" s="442">
        <v>1.9629173744645866E-4</v>
      </c>
      <c r="AA23" s="442">
        <v>3.8809915312040799E-4</v>
      </c>
      <c r="AB23" s="442">
        <v>1.5203057172570312E-4</v>
      </c>
      <c r="AC23" s="442">
        <v>2.6685042073427111E-4</v>
      </c>
      <c r="AD23" s="442">
        <v>2.4070650238536617E-4</v>
      </c>
      <c r="AE23" s="442">
        <v>6.9406037673753852E-5</v>
      </c>
      <c r="AF23" s="442">
        <v>1.4364260553757747E-4</v>
      </c>
      <c r="AG23" s="442">
        <v>3.9922258124050789E-4</v>
      </c>
      <c r="AH23" s="442">
        <v>1.0515068628123088E-3</v>
      </c>
      <c r="AI23" s="442">
        <v>3.8963207501560695E-4</v>
      </c>
      <c r="AJ23" s="442">
        <v>2.2035234238514182E-4</v>
      </c>
      <c r="AK23" s="442">
        <v>2.0695775121056109E-4</v>
      </c>
      <c r="AL23" s="442">
        <v>3.8906465089271081E-3</v>
      </c>
      <c r="AM23" s="442">
        <v>1.4213337598181417E-4</v>
      </c>
      <c r="AN23" s="442">
        <v>2.222790055061534E-4</v>
      </c>
      <c r="AO23" s="442">
        <v>7.3104287351593862E-4</v>
      </c>
      <c r="AP23" s="318">
        <f t="shared" si="0"/>
        <v>1.1268821253736481</v>
      </c>
    </row>
    <row r="24" spans="1:42" ht="12.5" x14ac:dyDescent="0.2">
      <c r="A24" s="281" t="s">
        <v>465</v>
      </c>
      <c r="B24" s="283" t="s">
        <v>466</v>
      </c>
      <c r="C24" s="442">
        <v>1.6013058478123599E-5</v>
      </c>
      <c r="D24" s="442">
        <v>1.1841220562676664E-5</v>
      </c>
      <c r="E24" s="442">
        <v>0</v>
      </c>
      <c r="F24" s="442">
        <v>3.2049412040957849E-5</v>
      </c>
      <c r="G24" s="442">
        <v>1.7738158813470579E-5</v>
      </c>
      <c r="H24" s="442">
        <v>1.9709172841227537E-5</v>
      </c>
      <c r="I24" s="442">
        <v>1.9147461641293519E-5</v>
      </c>
      <c r="J24" s="442">
        <v>2.1790415053577319E-5</v>
      </c>
      <c r="K24" s="442">
        <v>3.864463526019719E-6</v>
      </c>
      <c r="L24" s="442">
        <v>1.9654677965108663E-5</v>
      </c>
      <c r="M24" s="442">
        <v>2.8823203066463921E-5</v>
      </c>
      <c r="N24" s="442">
        <v>1.0888001886195506E-5</v>
      </c>
      <c r="O24" s="442">
        <v>1.2584074329825278E-5</v>
      </c>
      <c r="P24" s="442">
        <v>1.6961358614897149E-5</v>
      </c>
      <c r="Q24" s="442">
        <v>4.5713438439532025E-4</v>
      </c>
      <c r="R24" s="442">
        <v>1.1600790487391117E-4</v>
      </c>
      <c r="S24" s="442">
        <v>1.6793748100603295E-5</v>
      </c>
      <c r="T24" s="442">
        <v>2.0303934802285813E-5</v>
      </c>
      <c r="U24" s="442">
        <v>1.916255740806741E-5</v>
      </c>
      <c r="V24" s="442">
        <v>1.0117426445331441</v>
      </c>
      <c r="W24" s="442">
        <v>2.9821670687772677E-3</v>
      </c>
      <c r="X24" s="442">
        <v>5.6557646528508818E-5</v>
      </c>
      <c r="Y24" s="442">
        <v>7.7615272001385616E-4</v>
      </c>
      <c r="Z24" s="442">
        <v>3.8792050350141866E-5</v>
      </c>
      <c r="AA24" s="442">
        <v>7.2637189272779473E-5</v>
      </c>
      <c r="AB24" s="442">
        <v>3.0164157357159561E-5</v>
      </c>
      <c r="AC24" s="442">
        <v>1.7618849461235241E-4</v>
      </c>
      <c r="AD24" s="442">
        <v>1.0216158640771632E-4</v>
      </c>
      <c r="AE24" s="442">
        <v>1.7132242826750404E-5</v>
      </c>
      <c r="AF24" s="442">
        <v>8.4933766686857035E-5</v>
      </c>
      <c r="AG24" s="442">
        <v>6.7466552934725127E-5</v>
      </c>
      <c r="AH24" s="442">
        <v>7.8228285355838817E-4</v>
      </c>
      <c r="AI24" s="442">
        <v>6.8548300118006437E-5</v>
      </c>
      <c r="AJ24" s="442">
        <v>2.2982082226633662E-5</v>
      </c>
      <c r="AK24" s="442">
        <v>3.4269296444374982E-5</v>
      </c>
      <c r="AL24" s="442">
        <v>6.6508375672518925E-4</v>
      </c>
      <c r="AM24" s="442">
        <v>1.0474548314922785E-4</v>
      </c>
      <c r="AN24" s="442">
        <v>1.6470346581061918E-5</v>
      </c>
      <c r="AO24" s="442">
        <v>1.6700292246554023E-4</v>
      </c>
      <c r="AP24" s="318">
        <f t="shared" si="0"/>
        <v>1.0187018473361154</v>
      </c>
    </row>
    <row r="25" spans="1:42" ht="12.5" x14ac:dyDescent="0.2">
      <c r="A25" s="281" t="s">
        <v>467</v>
      </c>
      <c r="B25" s="283" t="s">
        <v>192</v>
      </c>
      <c r="C25" s="442">
        <v>2.3774770598931718E-5</v>
      </c>
      <c r="D25" s="442">
        <v>2.0579815944084383E-5</v>
      </c>
      <c r="E25" s="442">
        <v>0</v>
      </c>
      <c r="F25" s="442">
        <v>7.2806860599942703E-5</v>
      </c>
      <c r="G25" s="442">
        <v>2.9734708971160036E-5</v>
      </c>
      <c r="H25" s="442">
        <v>3.3198231745106174E-5</v>
      </c>
      <c r="I25" s="442">
        <v>2.3533660194585046E-5</v>
      </c>
      <c r="J25" s="442">
        <v>4.5465803902034194E-5</v>
      </c>
      <c r="K25" s="442">
        <v>7.7101122273136822E-6</v>
      </c>
      <c r="L25" s="442">
        <v>3.7133818282582791E-5</v>
      </c>
      <c r="M25" s="442">
        <v>5.6060464437223579E-5</v>
      </c>
      <c r="N25" s="442">
        <v>1.2878786284975778E-5</v>
      </c>
      <c r="O25" s="442">
        <v>1.4966712736647222E-5</v>
      </c>
      <c r="P25" s="442">
        <v>2.8297164674762552E-5</v>
      </c>
      <c r="Q25" s="442">
        <v>3.7463838914507954E-5</v>
      </c>
      <c r="R25" s="442">
        <v>6.2562139192678219E-5</v>
      </c>
      <c r="S25" s="442">
        <v>3.2600294340636106E-5</v>
      </c>
      <c r="T25" s="442">
        <v>4.2866976539488649E-5</v>
      </c>
      <c r="U25" s="442">
        <v>3.8760573738854225E-5</v>
      </c>
      <c r="V25" s="442">
        <v>3.5412302356911425E-5</v>
      </c>
      <c r="W25" s="442">
        <v>1.0254643609072891</v>
      </c>
      <c r="X25" s="442">
        <v>3.971594980865046E-5</v>
      </c>
      <c r="Y25" s="442">
        <v>9.2998335430229294E-5</v>
      </c>
      <c r="Z25" s="442">
        <v>4.4313784467782577E-5</v>
      </c>
      <c r="AA25" s="442">
        <v>1.3634991525410611E-4</v>
      </c>
      <c r="AB25" s="442">
        <v>6.4066782536004819E-5</v>
      </c>
      <c r="AC25" s="442">
        <v>8.1238920542174657E-5</v>
      </c>
      <c r="AD25" s="442">
        <v>1.1047107528583344E-4</v>
      </c>
      <c r="AE25" s="442">
        <v>1.659480987145593E-5</v>
      </c>
      <c r="AF25" s="442">
        <v>8.5837971424377311E-5</v>
      </c>
      <c r="AG25" s="442">
        <v>1.9492496175405342E-4</v>
      </c>
      <c r="AH25" s="442">
        <v>3.8251296341261894E-4</v>
      </c>
      <c r="AI25" s="442">
        <v>7.4003228669894682E-5</v>
      </c>
      <c r="AJ25" s="442">
        <v>4.6825493532417706E-5</v>
      </c>
      <c r="AK25" s="442">
        <v>7.8398321799305265E-5</v>
      </c>
      <c r="AL25" s="442">
        <v>2.0593967240521158E-3</v>
      </c>
      <c r="AM25" s="442">
        <v>3.9023408961514382E-5</v>
      </c>
      <c r="AN25" s="442">
        <v>1.1369031352181529E-5</v>
      </c>
      <c r="AO25" s="442">
        <v>1.0790113154496493E-4</v>
      </c>
      <c r="AP25" s="318">
        <f t="shared" si="0"/>
        <v>1.0296782096211259</v>
      </c>
    </row>
    <row r="26" spans="1:42" ht="12.5" x14ac:dyDescent="0.2">
      <c r="A26" s="281" t="s">
        <v>468</v>
      </c>
      <c r="B26" s="283" t="s">
        <v>50</v>
      </c>
      <c r="C26" s="442">
        <v>1.6118810717124232E-3</v>
      </c>
      <c r="D26" s="442">
        <v>8.5853316536453044E-3</v>
      </c>
      <c r="E26" s="442">
        <v>0</v>
      </c>
      <c r="F26" s="442">
        <v>1.622377764534136E-3</v>
      </c>
      <c r="G26" s="442">
        <v>8.0677627579507916E-3</v>
      </c>
      <c r="H26" s="442">
        <v>1.2412498962655066E-2</v>
      </c>
      <c r="I26" s="442">
        <v>1.2410926133056107E-2</v>
      </c>
      <c r="J26" s="442">
        <v>3.442431955914219E-3</v>
      </c>
      <c r="K26" s="442">
        <v>2.173835108726205E-3</v>
      </c>
      <c r="L26" s="442">
        <v>1.868561811172446E-3</v>
      </c>
      <c r="M26" s="442">
        <v>8.4742302135878984E-3</v>
      </c>
      <c r="N26" s="442">
        <v>5.8315938215169035E-3</v>
      </c>
      <c r="O26" s="442">
        <v>2.2724405126646596E-2</v>
      </c>
      <c r="P26" s="442">
        <v>2.8716181491542691E-3</v>
      </c>
      <c r="Q26" s="442">
        <v>1.7399751111119297E-3</v>
      </c>
      <c r="R26" s="442">
        <v>3.0716705007436912E-3</v>
      </c>
      <c r="S26" s="442">
        <v>6.6050540494277769E-3</v>
      </c>
      <c r="T26" s="442">
        <v>5.0310183883924848E-3</v>
      </c>
      <c r="U26" s="442">
        <v>3.8961126178131554E-3</v>
      </c>
      <c r="V26" s="442">
        <v>5.9083209708944394E-3</v>
      </c>
      <c r="W26" s="442">
        <v>1.6644679514073086E-3</v>
      </c>
      <c r="X26" s="442">
        <v>1.0338695245719256</v>
      </c>
      <c r="Y26" s="442">
        <v>3.9456968441148642E-3</v>
      </c>
      <c r="Z26" s="442">
        <v>1.0212197642316904E-2</v>
      </c>
      <c r="AA26" s="442">
        <v>3.8187535238131086E-3</v>
      </c>
      <c r="AB26" s="442">
        <v>4.7462928649766927E-3</v>
      </c>
      <c r="AC26" s="442">
        <v>5.8407747674084432E-3</v>
      </c>
      <c r="AD26" s="442">
        <v>1.3584958739038174E-2</v>
      </c>
      <c r="AE26" s="442">
        <v>9.8217431654269521E-4</v>
      </c>
      <c r="AF26" s="442">
        <v>3.1466263733955359E-3</v>
      </c>
      <c r="AG26" s="442">
        <v>1.6571813193481146E-2</v>
      </c>
      <c r="AH26" s="442">
        <v>7.7231085696341456E-3</v>
      </c>
      <c r="AI26" s="442">
        <v>1.4557118290808307E-2</v>
      </c>
      <c r="AJ26" s="442">
        <v>3.3363824887249864E-3</v>
      </c>
      <c r="AK26" s="442">
        <v>3.6448068033020857E-2</v>
      </c>
      <c r="AL26" s="442">
        <v>5.5134279145906311E-3</v>
      </c>
      <c r="AM26" s="442">
        <v>5.9573003781325925E-3</v>
      </c>
      <c r="AN26" s="442">
        <v>0.12646669867388016</v>
      </c>
      <c r="AO26" s="442">
        <v>2.6902386533309314E-2</v>
      </c>
      <c r="AP26" s="318">
        <f t="shared" si="0"/>
        <v>1.416734991305868</v>
      </c>
    </row>
    <row r="27" spans="1:42" ht="12.5" x14ac:dyDescent="0.2">
      <c r="A27" s="281" t="s">
        <v>469</v>
      </c>
      <c r="B27" s="283" t="s">
        <v>36</v>
      </c>
      <c r="C27" s="442">
        <v>3.0015460030179391E-3</v>
      </c>
      <c r="D27" s="442">
        <v>2.7722356609820228E-4</v>
      </c>
      <c r="E27" s="442">
        <v>0</v>
      </c>
      <c r="F27" s="442">
        <v>6.8547258562901784E-4</v>
      </c>
      <c r="G27" s="442">
        <v>1.1652031153285727E-3</v>
      </c>
      <c r="H27" s="442">
        <v>2.9259626774914209E-3</v>
      </c>
      <c r="I27" s="442">
        <v>5.3583967853647321E-3</v>
      </c>
      <c r="J27" s="442">
        <v>4.7041348574058161E-3</v>
      </c>
      <c r="K27" s="442">
        <v>1.2037064808150058E-4</v>
      </c>
      <c r="L27" s="442">
        <v>4.2570591862612171E-3</v>
      </c>
      <c r="M27" s="442">
        <v>6.7034449244829271E-3</v>
      </c>
      <c r="N27" s="442">
        <v>5.2491447404227282E-3</v>
      </c>
      <c r="O27" s="442">
        <v>4.1203875088915137E-3</v>
      </c>
      <c r="P27" s="442">
        <v>4.3580632032234135E-3</v>
      </c>
      <c r="Q27" s="442">
        <v>2.4254032703361563E-3</v>
      </c>
      <c r="R27" s="442">
        <v>2.0574847295814543E-3</v>
      </c>
      <c r="S27" s="442">
        <v>1.5208507054660654E-3</v>
      </c>
      <c r="T27" s="442">
        <v>3.5183570108282985E-3</v>
      </c>
      <c r="U27" s="442">
        <v>2.3294664759279798E-3</v>
      </c>
      <c r="V27" s="442">
        <v>1.6771158678982655E-3</v>
      </c>
      <c r="W27" s="442">
        <v>1.0718730486035054E-3</v>
      </c>
      <c r="X27" s="442">
        <v>2.055164962649199E-3</v>
      </c>
      <c r="Y27" s="442">
        <v>1.0013751384137819</v>
      </c>
      <c r="Z27" s="442">
        <v>2.7478645624007019E-2</v>
      </c>
      <c r="AA27" s="442">
        <v>3.226573471487431E-2</v>
      </c>
      <c r="AB27" s="442">
        <v>3.536437688769099E-3</v>
      </c>
      <c r="AC27" s="442">
        <v>3.6571778749418878E-3</v>
      </c>
      <c r="AD27" s="442">
        <v>3.0245562466519708E-3</v>
      </c>
      <c r="AE27" s="442">
        <v>1.0087510115652497E-2</v>
      </c>
      <c r="AF27" s="442">
        <v>2.9015081859689422E-3</v>
      </c>
      <c r="AG27" s="442">
        <v>2.8982247915953869E-3</v>
      </c>
      <c r="AH27" s="442">
        <v>8.7495511243595274E-3</v>
      </c>
      <c r="AI27" s="442">
        <v>6.3262690198146471E-3</v>
      </c>
      <c r="AJ27" s="442">
        <v>2.8303020781841968E-3</v>
      </c>
      <c r="AK27" s="442">
        <v>2.2600704809464193E-3</v>
      </c>
      <c r="AL27" s="442">
        <v>1.8657970273607883E-3</v>
      </c>
      <c r="AM27" s="442">
        <v>3.2742107350102962E-3</v>
      </c>
      <c r="AN27" s="442">
        <v>7.4432301072827273E-4</v>
      </c>
      <c r="AO27" s="442">
        <v>2.3039527587350888E-3</v>
      </c>
      <c r="AP27" s="318">
        <f t="shared" si="0"/>
        <v>1.1728575830056369</v>
      </c>
    </row>
    <row r="28" spans="1:42" ht="12.5" x14ac:dyDescent="0.2">
      <c r="A28" s="281" t="s">
        <v>470</v>
      </c>
      <c r="B28" s="283" t="s">
        <v>193</v>
      </c>
      <c r="C28" s="442">
        <v>2.8716230933611749E-3</v>
      </c>
      <c r="D28" s="442">
        <v>3.1267135682292654E-3</v>
      </c>
      <c r="E28" s="442">
        <v>0</v>
      </c>
      <c r="F28" s="442">
        <v>1.0774579014868613E-2</v>
      </c>
      <c r="G28" s="442">
        <v>4.2473785313291339E-3</v>
      </c>
      <c r="H28" s="442">
        <v>7.8622105703398601E-3</v>
      </c>
      <c r="I28" s="442">
        <v>1.4659580441536433E-2</v>
      </c>
      <c r="J28" s="442">
        <v>7.5881302162555276E-3</v>
      </c>
      <c r="K28" s="442">
        <v>2.4186365012762541E-3</v>
      </c>
      <c r="L28" s="442">
        <v>8.9229104296778029E-3</v>
      </c>
      <c r="M28" s="442">
        <v>1.5173754287350769E-2</v>
      </c>
      <c r="N28" s="442">
        <v>1.1679260559421345E-2</v>
      </c>
      <c r="O28" s="442">
        <v>9.3057732217779986E-3</v>
      </c>
      <c r="P28" s="442">
        <v>6.4581986089315459E-3</v>
      </c>
      <c r="Q28" s="442">
        <v>4.1094983244073157E-3</v>
      </c>
      <c r="R28" s="442">
        <v>3.0856055441848217E-3</v>
      </c>
      <c r="S28" s="442">
        <v>3.4082262379453838E-3</v>
      </c>
      <c r="T28" s="442">
        <v>7.7899614182656207E-3</v>
      </c>
      <c r="U28" s="442">
        <v>2.9018071125485132E-3</v>
      </c>
      <c r="V28" s="442">
        <v>1.8453479834398664E-3</v>
      </c>
      <c r="W28" s="442">
        <v>3.4620614849235226E-3</v>
      </c>
      <c r="X28" s="442">
        <v>4.1274858321230425E-3</v>
      </c>
      <c r="Y28" s="442">
        <v>1.872028667799959E-3</v>
      </c>
      <c r="Z28" s="442">
        <v>1.0087688677610605</v>
      </c>
      <c r="AA28" s="442">
        <v>1.184532370590401E-2</v>
      </c>
      <c r="AB28" s="442">
        <v>1.9091241934377817E-2</v>
      </c>
      <c r="AC28" s="442">
        <v>6.0221205861104715E-3</v>
      </c>
      <c r="AD28" s="442">
        <v>1.6337002850553952E-3</v>
      </c>
      <c r="AE28" s="442">
        <v>4.6743003994932284E-4</v>
      </c>
      <c r="AF28" s="442">
        <v>2.4276859132189655E-3</v>
      </c>
      <c r="AG28" s="442">
        <v>3.6978310279433781E-4</v>
      </c>
      <c r="AH28" s="442">
        <v>3.7408225480112054E-3</v>
      </c>
      <c r="AI28" s="442">
        <v>5.318635216556118E-3</v>
      </c>
      <c r="AJ28" s="442">
        <v>3.1199912888875674E-3</v>
      </c>
      <c r="AK28" s="442">
        <v>1.5362534973904023E-3</v>
      </c>
      <c r="AL28" s="442">
        <v>1.6454326821496905E-3</v>
      </c>
      <c r="AM28" s="442">
        <v>9.8429533405423545E-3</v>
      </c>
      <c r="AN28" s="442">
        <v>1.5594063699614451E-3</v>
      </c>
      <c r="AO28" s="442">
        <v>2.4357991798115782E-3</v>
      </c>
      <c r="AP28" s="318">
        <f t="shared" si="0"/>
        <v>1.2150804199219636</v>
      </c>
    </row>
    <row r="29" spans="1:42" ht="12.5" x14ac:dyDescent="0.2">
      <c r="A29" s="281" t="s">
        <v>471</v>
      </c>
      <c r="B29" s="283" t="s">
        <v>286</v>
      </c>
      <c r="C29" s="442">
        <v>4.9623309900179451E-4</v>
      </c>
      <c r="D29" s="442">
        <v>9.2596426770857741E-5</v>
      </c>
      <c r="E29" s="442">
        <v>0</v>
      </c>
      <c r="F29" s="442">
        <v>1.6258093084754307E-4</v>
      </c>
      <c r="G29" s="442">
        <v>1.5826499838037654E-3</v>
      </c>
      <c r="H29" s="442">
        <v>1.306769370376924E-3</v>
      </c>
      <c r="I29" s="442">
        <v>2.0529203316855477E-3</v>
      </c>
      <c r="J29" s="442">
        <v>1.5978742212570363E-3</v>
      </c>
      <c r="K29" s="442">
        <v>2.5873895656166595E-5</v>
      </c>
      <c r="L29" s="442">
        <v>7.1364751701031583E-4</v>
      </c>
      <c r="M29" s="442">
        <v>1.0718361570039323E-3</v>
      </c>
      <c r="N29" s="442">
        <v>6.3534705471259944E-4</v>
      </c>
      <c r="O29" s="442">
        <v>1.0185575649215645E-4</v>
      </c>
      <c r="P29" s="442">
        <v>5.5589218003245498E-4</v>
      </c>
      <c r="Q29" s="442">
        <v>8.0133249558958421E-4</v>
      </c>
      <c r="R29" s="442">
        <v>4.9013181290890749E-4</v>
      </c>
      <c r="S29" s="442">
        <v>8.5450855148165236E-4</v>
      </c>
      <c r="T29" s="442">
        <v>1.1628157152260513E-3</v>
      </c>
      <c r="U29" s="442">
        <v>4.488773522120226E-4</v>
      </c>
      <c r="V29" s="442">
        <v>1.0297593069871099E-4</v>
      </c>
      <c r="W29" s="442">
        <v>7.6098965948323433E-5</v>
      </c>
      <c r="X29" s="442">
        <v>1.0685948529924846E-3</v>
      </c>
      <c r="Y29" s="442">
        <v>7.4892006974645214E-4</v>
      </c>
      <c r="Z29" s="442">
        <v>2.0044885735306045E-3</v>
      </c>
      <c r="AA29" s="442">
        <v>1.0655599406066594</v>
      </c>
      <c r="AB29" s="442">
        <v>6.6168517434582247E-3</v>
      </c>
      <c r="AC29" s="442">
        <v>1.7555061076608247E-3</v>
      </c>
      <c r="AD29" s="442">
        <v>1.0956254234205346E-3</v>
      </c>
      <c r="AE29" s="442">
        <v>1.5745595493600267E-4</v>
      </c>
      <c r="AF29" s="442">
        <v>8.4818888376642738E-4</v>
      </c>
      <c r="AG29" s="442">
        <v>1.6100577910195188E-4</v>
      </c>
      <c r="AH29" s="442">
        <v>3.0946740589555145E-3</v>
      </c>
      <c r="AI29" s="442">
        <v>6.791113542328516E-3</v>
      </c>
      <c r="AJ29" s="442">
        <v>3.4644471929581627E-3</v>
      </c>
      <c r="AK29" s="442">
        <v>1.971333643993559E-3</v>
      </c>
      <c r="AL29" s="442">
        <v>7.5403263799389379E-4</v>
      </c>
      <c r="AM29" s="442">
        <v>6.7210681098612297E-3</v>
      </c>
      <c r="AN29" s="442">
        <v>3.1930778024867444E-4</v>
      </c>
      <c r="AO29" s="442">
        <v>1.6056746214317774E-3</v>
      </c>
      <c r="AP29" s="318">
        <f t="shared" si="0"/>
        <v>1.1174653727103281</v>
      </c>
    </row>
    <row r="30" spans="1:42" ht="12.5" x14ac:dyDescent="0.2">
      <c r="A30" s="281" t="s">
        <v>472</v>
      </c>
      <c r="B30" s="283" t="s">
        <v>282</v>
      </c>
      <c r="C30" s="442">
        <v>7.4719267995408808E-4</v>
      </c>
      <c r="D30" s="442">
        <v>3.0891448311510654E-4</v>
      </c>
      <c r="E30" s="442">
        <v>0</v>
      </c>
      <c r="F30" s="442">
        <v>6.1535439884076633E-4</v>
      </c>
      <c r="G30" s="442">
        <v>1.2071351721461424E-3</v>
      </c>
      <c r="H30" s="442">
        <v>4.4050189558543512E-4</v>
      </c>
      <c r="I30" s="442">
        <v>1.4035963809045946E-3</v>
      </c>
      <c r="J30" s="442">
        <v>2.2765759300555806E-3</v>
      </c>
      <c r="K30" s="442">
        <v>5.1462679807813615E-5</v>
      </c>
      <c r="L30" s="442">
        <v>1.4591787821655408E-4</v>
      </c>
      <c r="M30" s="442">
        <v>2.6866301938905253E-3</v>
      </c>
      <c r="N30" s="442">
        <v>1.6536761628329897E-4</v>
      </c>
      <c r="O30" s="442">
        <v>1.9176660781282406E-4</v>
      </c>
      <c r="P30" s="442">
        <v>2.0368209368689993E-4</v>
      </c>
      <c r="Q30" s="442">
        <v>2.5790196805804144E-4</v>
      </c>
      <c r="R30" s="442">
        <v>2.1714960923530069E-4</v>
      </c>
      <c r="S30" s="442">
        <v>1.2460532911348395E-3</v>
      </c>
      <c r="T30" s="442">
        <v>1.6601696035166901E-3</v>
      </c>
      <c r="U30" s="442">
        <v>3.4939923726179335E-4</v>
      </c>
      <c r="V30" s="442">
        <v>1.576434019367258E-4</v>
      </c>
      <c r="W30" s="442">
        <v>1.2335398060552314E-4</v>
      </c>
      <c r="X30" s="442">
        <v>4.6440194299796018E-4</v>
      </c>
      <c r="Y30" s="442">
        <v>2.4925505839303204E-3</v>
      </c>
      <c r="Z30" s="442">
        <v>2.0292499268007142E-3</v>
      </c>
      <c r="AA30" s="442">
        <v>3.1882129212102207E-3</v>
      </c>
      <c r="AB30" s="442">
        <v>1.0006450116913412</v>
      </c>
      <c r="AC30" s="442">
        <v>1.6652367927010871E-3</v>
      </c>
      <c r="AD30" s="442">
        <v>3.71145157082698E-3</v>
      </c>
      <c r="AE30" s="442">
        <v>2.8090116312871389E-4</v>
      </c>
      <c r="AF30" s="442">
        <v>2.8275082267996644E-3</v>
      </c>
      <c r="AG30" s="442">
        <v>1.7609928885298093E-4</v>
      </c>
      <c r="AH30" s="442">
        <v>2.7839479292456049E-2</v>
      </c>
      <c r="AI30" s="442">
        <v>5.2784097059724857E-3</v>
      </c>
      <c r="AJ30" s="442">
        <v>4.0899389272687778E-3</v>
      </c>
      <c r="AK30" s="442">
        <v>3.7439322789576573E-4</v>
      </c>
      <c r="AL30" s="442">
        <v>6.4488886933085853E-4</v>
      </c>
      <c r="AM30" s="442">
        <v>1.7030544076186697E-2</v>
      </c>
      <c r="AN30" s="442">
        <v>2.8294342986864553E-4</v>
      </c>
      <c r="AO30" s="442">
        <v>1.6446375144738647E-2</v>
      </c>
      <c r="AP30" s="318">
        <f t="shared" si="0"/>
        <v>1.0874769907396173</v>
      </c>
    </row>
    <row r="31" spans="1:42" ht="12.5" x14ac:dyDescent="0.2">
      <c r="A31" s="281" t="s">
        <v>473</v>
      </c>
      <c r="B31" s="283" t="s">
        <v>385</v>
      </c>
      <c r="C31" s="442">
        <v>3.1136659111209792E-2</v>
      </c>
      <c r="D31" s="442">
        <v>1.2608735709459131E-2</v>
      </c>
      <c r="E31" s="442">
        <v>0</v>
      </c>
      <c r="F31" s="442">
        <v>1.272976056219291E-2</v>
      </c>
      <c r="G31" s="442">
        <v>3.593225997021713E-2</v>
      </c>
      <c r="H31" s="442">
        <v>3.132342564620072E-2</v>
      </c>
      <c r="I31" s="442">
        <v>3.6878464988648142E-2</v>
      </c>
      <c r="J31" s="442">
        <v>1.6824934096586568E-2</v>
      </c>
      <c r="K31" s="442">
        <v>3.9260671380717304E-3</v>
      </c>
      <c r="L31" s="442">
        <v>2.5280869143806228E-2</v>
      </c>
      <c r="M31" s="442">
        <v>1.749166438520397E-2</v>
      </c>
      <c r="N31" s="442">
        <v>1.0186796400785068E-2</v>
      </c>
      <c r="O31" s="442">
        <v>1.717561442926482E-2</v>
      </c>
      <c r="P31" s="442">
        <v>1.9466498837668555E-2</v>
      </c>
      <c r="Q31" s="442">
        <v>1.9329980614160143E-2</v>
      </c>
      <c r="R31" s="442">
        <v>1.7686365893615899E-2</v>
      </c>
      <c r="S31" s="442">
        <v>2.2058436740657633E-2</v>
      </c>
      <c r="T31" s="442">
        <v>1.829124821545413E-2</v>
      </c>
      <c r="U31" s="442">
        <v>2.2750963636377651E-2</v>
      </c>
      <c r="V31" s="442">
        <v>1.8713883827150498E-2</v>
      </c>
      <c r="W31" s="442">
        <v>1.7506758391698619E-2</v>
      </c>
      <c r="X31" s="442">
        <v>3.1776024672019051E-2</v>
      </c>
      <c r="Y31" s="442">
        <v>2.5886413232085223E-2</v>
      </c>
      <c r="Z31" s="442">
        <v>1.2431638477808076E-2</v>
      </c>
      <c r="AA31" s="442">
        <v>1.0219873548829842E-2</v>
      </c>
      <c r="AB31" s="442">
        <v>8.0214419794125535E-3</v>
      </c>
      <c r="AC31" s="442">
        <v>1.0059225205304387</v>
      </c>
      <c r="AD31" s="442">
        <v>4.1916933293128624E-3</v>
      </c>
      <c r="AE31" s="442">
        <v>9.389156873792539E-4</v>
      </c>
      <c r="AF31" s="442">
        <v>6.0128223387896284E-3</v>
      </c>
      <c r="AG31" s="442">
        <v>8.2927465913866915E-3</v>
      </c>
      <c r="AH31" s="442">
        <v>5.6668057167631597E-3</v>
      </c>
      <c r="AI31" s="442">
        <v>1.0203007914610044E-2</v>
      </c>
      <c r="AJ31" s="442">
        <v>2.6456719751839816E-2</v>
      </c>
      <c r="AK31" s="442">
        <v>1.8812769786833407E-2</v>
      </c>
      <c r="AL31" s="442">
        <v>1.053834696016598E-2</v>
      </c>
      <c r="AM31" s="442">
        <v>3.3411723606564137E-2</v>
      </c>
      <c r="AN31" s="442">
        <v>4.2408968895053342E-2</v>
      </c>
      <c r="AO31" s="442">
        <v>2.761716348525026E-2</v>
      </c>
      <c r="AP31" s="318">
        <f t="shared" si="0"/>
        <v>1.6684918207577215</v>
      </c>
    </row>
    <row r="32" spans="1:42" ht="12.5" x14ac:dyDescent="0.2">
      <c r="A32" s="281" t="s">
        <v>474</v>
      </c>
      <c r="B32" s="283" t="s">
        <v>37</v>
      </c>
      <c r="C32" s="442">
        <v>5.6741333574695223E-3</v>
      </c>
      <c r="D32" s="442">
        <v>1.0891476888445663E-2</v>
      </c>
      <c r="E32" s="442">
        <v>0</v>
      </c>
      <c r="F32" s="442">
        <v>5.0726234627068136E-2</v>
      </c>
      <c r="G32" s="442">
        <v>5.4054410184561216E-3</v>
      </c>
      <c r="H32" s="442">
        <v>1.7018230729938782E-2</v>
      </c>
      <c r="I32" s="442">
        <v>8.8927824898995585E-3</v>
      </c>
      <c r="J32" s="442">
        <v>4.6799085920849713E-3</v>
      </c>
      <c r="K32" s="442">
        <v>3.5573601506857337E-3</v>
      </c>
      <c r="L32" s="442">
        <v>3.3811440374427624E-3</v>
      </c>
      <c r="M32" s="442">
        <v>1.1311106016863812E-2</v>
      </c>
      <c r="N32" s="442">
        <v>4.1914950069449524E-3</v>
      </c>
      <c r="O32" s="442">
        <v>7.6076321304629629E-3</v>
      </c>
      <c r="P32" s="442">
        <v>1.1010361953210103E-2</v>
      </c>
      <c r="Q32" s="442">
        <v>6.1914709488662288E-3</v>
      </c>
      <c r="R32" s="442">
        <v>6.582089637614778E-3</v>
      </c>
      <c r="S32" s="442">
        <v>1.1135285186121736E-2</v>
      </c>
      <c r="T32" s="442">
        <v>6.174500733148373E-3</v>
      </c>
      <c r="U32" s="442">
        <v>6.3278644086206546E-3</v>
      </c>
      <c r="V32" s="442">
        <v>6.4133789499734705E-3</v>
      </c>
      <c r="W32" s="442">
        <v>3.9629446577146236E-3</v>
      </c>
      <c r="X32" s="442">
        <v>2.0954685318570355E-2</v>
      </c>
      <c r="Y32" s="442">
        <v>1.2774592823116077E-2</v>
      </c>
      <c r="Z32" s="442">
        <v>7.3507629936720243E-3</v>
      </c>
      <c r="AA32" s="442">
        <v>2.2962730687034846E-2</v>
      </c>
      <c r="AB32" s="442">
        <v>2.4115947645171661E-2</v>
      </c>
      <c r="AC32" s="442">
        <v>1.7350953173068943E-2</v>
      </c>
      <c r="AD32" s="442">
        <v>1.0434149493795359</v>
      </c>
      <c r="AE32" s="442">
        <v>6.6723880781805661E-2</v>
      </c>
      <c r="AF32" s="442">
        <v>1.0828626560978865E-2</v>
      </c>
      <c r="AG32" s="442">
        <v>4.7461378999912335E-3</v>
      </c>
      <c r="AH32" s="442">
        <v>2.0008381981483032E-2</v>
      </c>
      <c r="AI32" s="442">
        <v>7.8697400211405581E-3</v>
      </c>
      <c r="AJ32" s="442">
        <v>8.1325684879505408E-3</v>
      </c>
      <c r="AK32" s="442">
        <v>2.5268276357027625E-2</v>
      </c>
      <c r="AL32" s="442">
        <v>5.3546182409786669E-3</v>
      </c>
      <c r="AM32" s="442">
        <v>7.6418545146412983E-3</v>
      </c>
      <c r="AN32" s="442">
        <v>3.9340951493016174E-3</v>
      </c>
      <c r="AO32" s="442">
        <v>8.762273770357959E-3</v>
      </c>
      <c r="AP32" s="318">
        <f t="shared" si="0"/>
        <v>1.5005676435365021</v>
      </c>
    </row>
    <row r="33" spans="1:42" ht="12.5" x14ac:dyDescent="0.2">
      <c r="A33" s="281" t="s">
        <v>475</v>
      </c>
      <c r="B33" s="283" t="s">
        <v>38</v>
      </c>
      <c r="C33" s="442">
        <v>2.4979245251142948E-3</v>
      </c>
      <c r="D33" s="442">
        <v>8.3723729104167937E-4</v>
      </c>
      <c r="E33" s="442">
        <v>0</v>
      </c>
      <c r="F33" s="442">
        <v>6.4609703611359821E-3</v>
      </c>
      <c r="G33" s="442">
        <v>2.2784866536398538E-3</v>
      </c>
      <c r="H33" s="442">
        <v>2.9850759150427944E-3</v>
      </c>
      <c r="I33" s="442">
        <v>2.0552737735392915E-3</v>
      </c>
      <c r="J33" s="442">
        <v>2.2220557927610965E-3</v>
      </c>
      <c r="K33" s="442">
        <v>3.2375254544924351E-4</v>
      </c>
      <c r="L33" s="442">
        <v>1.2114528983288133E-3</v>
      </c>
      <c r="M33" s="442">
        <v>2.9539611686455578E-3</v>
      </c>
      <c r="N33" s="442">
        <v>1.1023324551336735E-3</v>
      </c>
      <c r="O33" s="442">
        <v>7.5603952495083564E-4</v>
      </c>
      <c r="P33" s="442">
        <v>3.0633419908574467E-3</v>
      </c>
      <c r="Q33" s="442">
        <v>2.2464042192613409E-3</v>
      </c>
      <c r="R33" s="442">
        <v>1.9454577648273959E-3</v>
      </c>
      <c r="S33" s="442">
        <v>2.327500214134946E-3</v>
      </c>
      <c r="T33" s="442">
        <v>7.6703076939433159E-4</v>
      </c>
      <c r="U33" s="442">
        <v>2.1807965262789532E-3</v>
      </c>
      <c r="V33" s="442">
        <v>2.3010520682566512E-3</v>
      </c>
      <c r="W33" s="442">
        <v>1.1348316663301625E-3</v>
      </c>
      <c r="X33" s="442">
        <v>2.4563253659138241E-3</v>
      </c>
      <c r="Y33" s="442">
        <v>3.8113687976757955E-3</v>
      </c>
      <c r="Z33" s="442">
        <v>5.8504165678645841E-3</v>
      </c>
      <c r="AA33" s="442">
        <v>1.2870396622056768E-3</v>
      </c>
      <c r="AB33" s="442">
        <v>2.0750652594645415E-3</v>
      </c>
      <c r="AC33" s="442">
        <v>1.984083993432648E-2</v>
      </c>
      <c r="AD33" s="442">
        <v>1.1076162886967895E-2</v>
      </c>
      <c r="AE33" s="442">
        <v>1.0110018993835075</v>
      </c>
      <c r="AF33" s="442">
        <v>1.4488146687323917E-2</v>
      </c>
      <c r="AG33" s="442">
        <v>2.5245918668135282E-2</v>
      </c>
      <c r="AH33" s="442">
        <v>1.9889933524761911E-3</v>
      </c>
      <c r="AI33" s="442">
        <v>5.4581265693429163E-3</v>
      </c>
      <c r="AJ33" s="442">
        <v>1.481085064855492E-2</v>
      </c>
      <c r="AK33" s="442">
        <v>1.1961171848699095E-2</v>
      </c>
      <c r="AL33" s="442">
        <v>4.2594096347329394E-3</v>
      </c>
      <c r="AM33" s="442">
        <v>8.6071125839626422E-3</v>
      </c>
      <c r="AN33" s="442">
        <v>1.4776308936015222E-3</v>
      </c>
      <c r="AO33" s="442">
        <v>1.8530255362423149E-2</v>
      </c>
      <c r="AP33" s="318">
        <f t="shared" si="0"/>
        <v>1.1873474568688802</v>
      </c>
    </row>
    <row r="34" spans="1:42" ht="12.5" x14ac:dyDescent="0.2">
      <c r="A34" s="281" t="s">
        <v>476</v>
      </c>
      <c r="B34" s="283" t="s">
        <v>477</v>
      </c>
      <c r="C34" s="442">
        <v>1.359758905555958E-2</v>
      </c>
      <c r="D34" s="442">
        <v>1.5626226844129155E-2</v>
      </c>
      <c r="E34" s="442">
        <v>0</v>
      </c>
      <c r="F34" s="442">
        <v>1.0758402226846321E-2</v>
      </c>
      <c r="G34" s="442">
        <v>1.3529184725750456E-2</v>
      </c>
      <c r="H34" s="442">
        <v>8.6737461520008368E-3</v>
      </c>
      <c r="I34" s="442">
        <v>1.6892362533940296E-2</v>
      </c>
      <c r="J34" s="442">
        <v>1.1374239458946885E-2</v>
      </c>
      <c r="K34" s="442">
        <v>7.7843650421622942E-3</v>
      </c>
      <c r="L34" s="442">
        <v>8.0169460753130237E-3</v>
      </c>
      <c r="M34" s="442">
        <v>2.1318124173442698E-2</v>
      </c>
      <c r="N34" s="442">
        <v>8.5323618857385715E-3</v>
      </c>
      <c r="O34" s="442">
        <v>1.1034845861615634E-2</v>
      </c>
      <c r="P34" s="442">
        <v>9.6065094855504393E-3</v>
      </c>
      <c r="Q34" s="442">
        <v>7.7120230514052838E-3</v>
      </c>
      <c r="R34" s="442">
        <v>6.7483781760920144E-3</v>
      </c>
      <c r="S34" s="442">
        <v>8.7349488424149496E-3</v>
      </c>
      <c r="T34" s="442">
        <v>8.1213618760671569E-3</v>
      </c>
      <c r="U34" s="442">
        <v>9.085714400624046E-3</v>
      </c>
      <c r="V34" s="442">
        <v>9.6647943973972288E-3</v>
      </c>
      <c r="W34" s="442">
        <v>6.3291147575563643E-3</v>
      </c>
      <c r="X34" s="442">
        <v>5.8035983804693929E-2</v>
      </c>
      <c r="Y34" s="442">
        <v>1.3257095964728082E-2</v>
      </c>
      <c r="Z34" s="442">
        <v>2.5270707159941324E-2</v>
      </c>
      <c r="AA34" s="442">
        <v>7.8468896294909257E-3</v>
      </c>
      <c r="AB34" s="442">
        <v>1.995837639448398E-2</v>
      </c>
      <c r="AC34" s="442">
        <v>9.9760264002169662E-3</v>
      </c>
      <c r="AD34" s="442">
        <v>1.386810978879895E-2</v>
      </c>
      <c r="AE34" s="442">
        <v>1.0849021689755111E-3</v>
      </c>
      <c r="AF34" s="442">
        <v>1.0218208028394675</v>
      </c>
      <c r="AG34" s="442">
        <v>6.3872406163201683E-3</v>
      </c>
      <c r="AH34" s="442">
        <v>1.1523759533064502E-2</v>
      </c>
      <c r="AI34" s="442">
        <v>9.9709884885547558E-3</v>
      </c>
      <c r="AJ34" s="442">
        <v>6.2289229034710849E-3</v>
      </c>
      <c r="AK34" s="442">
        <v>1.3857894896870983E-2</v>
      </c>
      <c r="AL34" s="442">
        <v>4.8846392352348677E-3</v>
      </c>
      <c r="AM34" s="442">
        <v>1.1034769463993333E-2</v>
      </c>
      <c r="AN34" s="442">
        <v>3.0468226001844359E-2</v>
      </c>
      <c r="AO34" s="442">
        <v>3.560252870655467E-2</v>
      </c>
      <c r="AP34" s="318">
        <f t="shared" si="0"/>
        <v>1.4786165743127044</v>
      </c>
    </row>
    <row r="35" spans="1:42" ht="12.5" x14ac:dyDescent="0.2">
      <c r="A35" s="281" t="s">
        <v>478</v>
      </c>
      <c r="B35" s="283" t="s">
        <v>194</v>
      </c>
      <c r="C35" s="442">
        <v>2.1336228991292695E-4</v>
      </c>
      <c r="D35" s="442">
        <v>9.3664732196512733E-5</v>
      </c>
      <c r="E35" s="442">
        <v>0</v>
      </c>
      <c r="F35" s="442">
        <v>5.0116511701076883E-4</v>
      </c>
      <c r="G35" s="442">
        <v>2.5079110300465005E-4</v>
      </c>
      <c r="H35" s="442">
        <v>3.0440597718575673E-4</v>
      </c>
      <c r="I35" s="442">
        <v>2.7494668521251344E-4</v>
      </c>
      <c r="J35" s="442">
        <v>4.7937171761326121E-4</v>
      </c>
      <c r="K35" s="442">
        <v>2.7502846302911328E-5</v>
      </c>
      <c r="L35" s="442">
        <v>2.1258655211811383E-4</v>
      </c>
      <c r="M35" s="442">
        <v>3.3322886628059259E-4</v>
      </c>
      <c r="N35" s="442">
        <v>8.5101687146336478E-5</v>
      </c>
      <c r="O35" s="442">
        <v>7.5888997707406684E-5</v>
      </c>
      <c r="P35" s="442">
        <v>3.238057887793278E-4</v>
      </c>
      <c r="Q35" s="442">
        <v>3.633920458828968E-4</v>
      </c>
      <c r="R35" s="442">
        <v>4.6018270608780959E-4</v>
      </c>
      <c r="S35" s="442">
        <v>3.7618612263846176E-4</v>
      </c>
      <c r="T35" s="442">
        <v>3.647583031868867E-4</v>
      </c>
      <c r="U35" s="442">
        <v>5.6408521109883923E-4</v>
      </c>
      <c r="V35" s="442">
        <v>8.312790258520954E-4</v>
      </c>
      <c r="W35" s="442">
        <v>1.5384289999375542E-4</v>
      </c>
      <c r="X35" s="442">
        <v>3.4940329112022859E-4</v>
      </c>
      <c r="Y35" s="442">
        <v>5.0473723895758105E-4</v>
      </c>
      <c r="Z35" s="442">
        <v>3.7201600908331789E-4</v>
      </c>
      <c r="AA35" s="442">
        <v>1.7998126352320673E-3</v>
      </c>
      <c r="AB35" s="442">
        <v>5.1577828395824336E-4</v>
      </c>
      <c r="AC35" s="442">
        <v>1.5632188174410466E-3</v>
      </c>
      <c r="AD35" s="442">
        <v>2.3827971530581676E-3</v>
      </c>
      <c r="AE35" s="442">
        <v>1.9214248256387977E-4</v>
      </c>
      <c r="AF35" s="442">
        <v>5.4162577690887502E-4</v>
      </c>
      <c r="AG35" s="442">
        <v>1.0059579831500638</v>
      </c>
      <c r="AH35" s="442">
        <v>1.285857843545569E-3</v>
      </c>
      <c r="AI35" s="442">
        <v>1.2413762110934554E-3</v>
      </c>
      <c r="AJ35" s="442">
        <v>5.4540740359782544E-4</v>
      </c>
      <c r="AK35" s="442">
        <v>2.9011918923950285E-3</v>
      </c>
      <c r="AL35" s="442">
        <v>1.3171863629022076E-3</v>
      </c>
      <c r="AM35" s="442">
        <v>9.2830118904700567E-4</v>
      </c>
      <c r="AN35" s="442">
        <v>1.3085831829409095E-4</v>
      </c>
      <c r="AO35" s="442">
        <v>2.5073626960376537E-3</v>
      </c>
      <c r="AP35" s="318">
        <f t="shared" si="0"/>
        <v>1.0288192427344744</v>
      </c>
    </row>
    <row r="36" spans="1:42" ht="12.5" x14ac:dyDescent="0.2">
      <c r="A36" s="281" t="s">
        <v>479</v>
      </c>
      <c r="B36" s="283" t="s">
        <v>39</v>
      </c>
      <c r="C36" s="442">
        <v>9.5354960213217869E-4</v>
      </c>
      <c r="D36" s="442">
        <v>2.3265803653107304E-3</v>
      </c>
      <c r="E36" s="442">
        <v>0</v>
      </c>
      <c r="F36" s="442">
        <v>4.2511563309705798E-3</v>
      </c>
      <c r="G36" s="442">
        <v>1.393102408667979E-3</v>
      </c>
      <c r="H36" s="442">
        <v>8.4663884133202242E-4</v>
      </c>
      <c r="I36" s="442">
        <v>8.6205038471621749E-4</v>
      </c>
      <c r="J36" s="442">
        <v>5.3722606063211947E-4</v>
      </c>
      <c r="K36" s="442">
        <v>9.7042570998179644E-5</v>
      </c>
      <c r="L36" s="442">
        <v>4.4802732140246929E-4</v>
      </c>
      <c r="M36" s="442">
        <v>2.0148109204036939E-3</v>
      </c>
      <c r="N36" s="442">
        <v>8.4904309417108798E-4</v>
      </c>
      <c r="O36" s="442">
        <v>8.3149249710047664E-4</v>
      </c>
      <c r="P36" s="442">
        <v>9.4762002015342768E-4</v>
      </c>
      <c r="Q36" s="442">
        <v>1.818261124941895E-3</v>
      </c>
      <c r="R36" s="442">
        <v>1.4338451400230756E-3</v>
      </c>
      <c r="S36" s="442">
        <v>7.477875773568047E-4</v>
      </c>
      <c r="T36" s="442">
        <v>4.4242151840377902E-4</v>
      </c>
      <c r="U36" s="442">
        <v>8.0385373125144469E-4</v>
      </c>
      <c r="V36" s="442">
        <v>5.4439762876342464E-4</v>
      </c>
      <c r="W36" s="442">
        <v>5.2146806536496656E-4</v>
      </c>
      <c r="X36" s="442">
        <v>9.4243469755842153E-4</v>
      </c>
      <c r="Y36" s="442">
        <v>3.1989622753119044E-3</v>
      </c>
      <c r="Z36" s="442">
        <v>7.0025197894296211E-4</v>
      </c>
      <c r="AA36" s="442">
        <v>2.3697488807809981E-3</v>
      </c>
      <c r="AB36" s="442">
        <v>5.0092018115677605E-3</v>
      </c>
      <c r="AC36" s="442">
        <v>1.895456394839236E-3</v>
      </c>
      <c r="AD36" s="442">
        <v>1.8525315009078772E-3</v>
      </c>
      <c r="AE36" s="442">
        <v>2.9345998946596775E-4</v>
      </c>
      <c r="AF36" s="442">
        <v>2.6351630744672408E-3</v>
      </c>
      <c r="AG36" s="442">
        <v>1.6891102613220173E-4</v>
      </c>
      <c r="AH36" s="442">
        <v>1.0010023074877221</v>
      </c>
      <c r="AI36" s="442">
        <v>2.9139357337255637E-3</v>
      </c>
      <c r="AJ36" s="442">
        <v>1.0071725526640764E-3</v>
      </c>
      <c r="AK36" s="442">
        <v>1.980162042132859E-3</v>
      </c>
      <c r="AL36" s="442">
        <v>1.0021103927707281E-3</v>
      </c>
      <c r="AM36" s="442">
        <v>1.0956817682121599E-3</v>
      </c>
      <c r="AN36" s="442">
        <v>5.7110696915970284E-4</v>
      </c>
      <c r="AO36" s="442">
        <v>0.19007089625645562</v>
      </c>
      <c r="AP36" s="318">
        <f t="shared" si="0"/>
        <v>1.0513089737804584</v>
      </c>
    </row>
    <row r="37" spans="1:42" ht="12.5" x14ac:dyDescent="0.2">
      <c r="A37" s="281" t="s">
        <v>480</v>
      </c>
      <c r="B37" s="283" t="s">
        <v>40</v>
      </c>
      <c r="C37" s="442">
        <v>8.2327998820494849E-6</v>
      </c>
      <c r="D37" s="442">
        <v>9.417826736774971E-6</v>
      </c>
      <c r="E37" s="442">
        <v>0</v>
      </c>
      <c r="F37" s="442">
        <v>2.5378964172021574E-5</v>
      </c>
      <c r="G37" s="442">
        <v>1.001444534523553E-5</v>
      </c>
      <c r="H37" s="442">
        <v>1.2213556387284898E-5</v>
      </c>
      <c r="I37" s="442">
        <v>1.3748123423940413E-5</v>
      </c>
      <c r="J37" s="442">
        <v>1.2970786138183191E-5</v>
      </c>
      <c r="K37" s="442">
        <v>3.2441346204388446E-6</v>
      </c>
      <c r="L37" s="442">
        <v>9.9358938723907082E-6</v>
      </c>
      <c r="M37" s="442">
        <v>2.785770042509039E-4</v>
      </c>
      <c r="N37" s="442">
        <v>9.2819885396060193E-6</v>
      </c>
      <c r="O37" s="442">
        <v>1.1295110309372433E-5</v>
      </c>
      <c r="P37" s="442">
        <v>2.2560800893008516E-4</v>
      </c>
      <c r="Q37" s="442">
        <v>2.1802806682401381E-5</v>
      </c>
      <c r="R37" s="442">
        <v>1.3168889112673464E-4</v>
      </c>
      <c r="S37" s="442">
        <v>2.5809069262273864E-5</v>
      </c>
      <c r="T37" s="442">
        <v>1.4908117796142773E-3</v>
      </c>
      <c r="U37" s="442">
        <v>8.2080013112494803E-4</v>
      </c>
      <c r="V37" s="442">
        <v>1.3669478674696346E-3</v>
      </c>
      <c r="W37" s="442">
        <v>2.2803116967461885E-5</v>
      </c>
      <c r="X37" s="442">
        <v>9.5879994967086349E-5</v>
      </c>
      <c r="Y37" s="442">
        <v>1.4512496021498617E-4</v>
      </c>
      <c r="Z37" s="442">
        <v>3.1291285915510171E-4</v>
      </c>
      <c r="AA37" s="442">
        <v>3.464374599134636E-5</v>
      </c>
      <c r="AB37" s="442">
        <v>2.4749970568899091E-5</v>
      </c>
      <c r="AC37" s="442">
        <v>2.2546124724680403E-5</v>
      </c>
      <c r="AD37" s="442">
        <v>1.6450675580355188E-4</v>
      </c>
      <c r="AE37" s="442">
        <v>1.3106531216467156E-5</v>
      </c>
      <c r="AF37" s="442">
        <v>1.4604513374189744E-4</v>
      </c>
      <c r="AG37" s="442">
        <v>4.7202668342146131E-3</v>
      </c>
      <c r="AH37" s="442">
        <v>1.5209510350036457E-4</v>
      </c>
      <c r="AI37" s="442">
        <v>1.0000207924285698</v>
      </c>
      <c r="AJ37" s="442">
        <v>1.3164103146679588E-4</v>
      </c>
      <c r="AK37" s="442">
        <v>3.0903177025884042E-5</v>
      </c>
      <c r="AL37" s="442">
        <v>1.7827811661002302E-4</v>
      </c>
      <c r="AM37" s="442">
        <v>1.0896885197243815E-4</v>
      </c>
      <c r="AN37" s="442">
        <v>1.7996846591716938E-5</v>
      </c>
      <c r="AO37" s="442">
        <v>2.1049151286735613E-4</v>
      </c>
      <c r="AP37" s="318">
        <f t="shared" si="0"/>
        <v>1.0108310407711916</v>
      </c>
    </row>
    <row r="38" spans="1:42" ht="12.5" x14ac:dyDescent="0.2">
      <c r="A38" s="281" t="s">
        <v>481</v>
      </c>
      <c r="B38" s="283" t="s">
        <v>482</v>
      </c>
      <c r="C38" s="442">
        <v>4.6801542680453969E-4</v>
      </c>
      <c r="D38" s="442">
        <v>4.6925141537255619E-5</v>
      </c>
      <c r="E38" s="442">
        <v>0</v>
      </c>
      <c r="F38" s="442">
        <v>5.8743294942037132E-5</v>
      </c>
      <c r="G38" s="442">
        <v>6.4866631347619623E-5</v>
      </c>
      <c r="H38" s="442">
        <v>2.4793242459805835E-5</v>
      </c>
      <c r="I38" s="442">
        <v>3.6825815430870275E-5</v>
      </c>
      <c r="J38" s="442">
        <v>2.4573193818116135E-5</v>
      </c>
      <c r="K38" s="442">
        <v>1.4412789075635394E-5</v>
      </c>
      <c r="L38" s="442">
        <v>1.8180313709830417E-5</v>
      </c>
      <c r="M38" s="442">
        <v>5.4058413837529352E-5</v>
      </c>
      <c r="N38" s="442">
        <v>2.1936360919664928E-5</v>
      </c>
      <c r="O38" s="442">
        <v>2.6423467150482489E-5</v>
      </c>
      <c r="P38" s="442">
        <v>2.5313108790367221E-5</v>
      </c>
      <c r="Q38" s="442">
        <v>2.8725622324995641E-5</v>
      </c>
      <c r="R38" s="442">
        <v>2.397233374208044E-5</v>
      </c>
      <c r="S38" s="442">
        <v>2.2207891705091906E-5</v>
      </c>
      <c r="T38" s="442">
        <v>1.8113935926427143E-5</v>
      </c>
      <c r="U38" s="442">
        <v>2.2740495896638283E-5</v>
      </c>
      <c r="V38" s="442">
        <v>2.1601947720146239E-5</v>
      </c>
      <c r="W38" s="442">
        <v>1.5475981075831116E-5</v>
      </c>
      <c r="X38" s="442">
        <v>1.0908944702658618E-4</v>
      </c>
      <c r="Y38" s="442">
        <v>5.0357915898235014E-5</v>
      </c>
      <c r="Z38" s="442">
        <v>4.9504660114153713E-5</v>
      </c>
      <c r="AA38" s="442">
        <v>3.5322861259278168E-5</v>
      </c>
      <c r="AB38" s="442">
        <v>7.7712530009701089E-5</v>
      </c>
      <c r="AC38" s="442">
        <v>3.4442106158122725E-5</v>
      </c>
      <c r="AD38" s="442">
        <v>1.5236219159540549E-4</v>
      </c>
      <c r="AE38" s="442">
        <v>1.1520154185010069E-5</v>
      </c>
      <c r="AF38" s="442">
        <v>1.7590850153542472E-3</v>
      </c>
      <c r="AG38" s="442">
        <v>1.2774344213842503E-5</v>
      </c>
      <c r="AH38" s="442">
        <v>3.0003165306860161E-5</v>
      </c>
      <c r="AI38" s="442">
        <v>4.2082643365137005E-5</v>
      </c>
      <c r="AJ38" s="442">
        <v>1.0169708204111714</v>
      </c>
      <c r="AK38" s="442">
        <v>4.2965465895352434E-5</v>
      </c>
      <c r="AL38" s="442">
        <v>1.7124715398010682E-5</v>
      </c>
      <c r="AM38" s="442">
        <v>3.1429845845639786E-5</v>
      </c>
      <c r="AN38" s="442">
        <v>5.695377008571977E-5</v>
      </c>
      <c r="AO38" s="442">
        <v>1.6236495821339752E-3</v>
      </c>
      <c r="AP38" s="318">
        <f t="shared" si="0"/>
        <v>1.0205214566510976</v>
      </c>
    </row>
    <row r="39" spans="1:42" ht="12.5" x14ac:dyDescent="0.2">
      <c r="A39" s="281" t="s">
        <v>483</v>
      </c>
      <c r="B39" s="283" t="s">
        <v>484</v>
      </c>
      <c r="C39" s="442">
        <v>9.4653757829033796E-5</v>
      </c>
      <c r="D39" s="442">
        <v>1.1673866731801647E-4</v>
      </c>
      <c r="E39" s="442">
        <v>0</v>
      </c>
      <c r="F39" s="442">
        <v>2.8428116617303144E-4</v>
      </c>
      <c r="G39" s="442">
        <v>5.6624751879583157E-4</v>
      </c>
      <c r="H39" s="442">
        <v>5.614922369178288E-4</v>
      </c>
      <c r="I39" s="442">
        <v>4.689007722210264E-4</v>
      </c>
      <c r="J39" s="442">
        <v>1.8287617679683488E-3</v>
      </c>
      <c r="K39" s="442">
        <v>3.5222928701154976E-5</v>
      </c>
      <c r="L39" s="442">
        <v>3.3492716745419791E-4</v>
      </c>
      <c r="M39" s="442">
        <v>4.1164178481095068E-4</v>
      </c>
      <c r="N39" s="442">
        <v>7.3860717760052767E-4</v>
      </c>
      <c r="O39" s="442">
        <v>1.0543920430467086E-4</v>
      </c>
      <c r="P39" s="442">
        <v>8.1343651138914919E-4</v>
      </c>
      <c r="Q39" s="442">
        <v>1.7253248130083111E-3</v>
      </c>
      <c r="R39" s="442">
        <v>1.4671250959103421E-3</v>
      </c>
      <c r="S39" s="442">
        <v>9.5948250805639925E-4</v>
      </c>
      <c r="T39" s="442">
        <v>1.2381466417201977E-4</v>
      </c>
      <c r="U39" s="442">
        <v>4.9288700483452982E-4</v>
      </c>
      <c r="V39" s="442">
        <v>8.1230795149489249E-4</v>
      </c>
      <c r="W39" s="442">
        <v>7.6860041095679613E-5</v>
      </c>
      <c r="X39" s="442">
        <v>8.093758800661509E-4</v>
      </c>
      <c r="Y39" s="442">
        <v>7.5875759219533518E-4</v>
      </c>
      <c r="Z39" s="442">
        <v>3.1527079961503881E-3</v>
      </c>
      <c r="AA39" s="442">
        <v>9.1442326225677443E-3</v>
      </c>
      <c r="AB39" s="442">
        <v>1.5584338550806063E-3</v>
      </c>
      <c r="AC39" s="442">
        <v>4.4748389442904394E-4</v>
      </c>
      <c r="AD39" s="442">
        <v>2.2942429729784649E-3</v>
      </c>
      <c r="AE39" s="442">
        <v>1.6538583519312919E-4</v>
      </c>
      <c r="AF39" s="442">
        <v>1.5311922795978384E-3</v>
      </c>
      <c r="AG39" s="442">
        <v>2.0238022352783358E-4</v>
      </c>
      <c r="AH39" s="442">
        <v>2.2689021145636711E-4</v>
      </c>
      <c r="AI39" s="442">
        <v>1.8300392503909216E-3</v>
      </c>
      <c r="AJ39" s="442">
        <v>1.0257913190391877E-3</v>
      </c>
      <c r="AK39" s="442">
        <v>1.0002158908559475</v>
      </c>
      <c r="AL39" s="442">
        <v>1.6501436521362722E-3</v>
      </c>
      <c r="AM39" s="442">
        <v>2.7030776114261522E-3</v>
      </c>
      <c r="AN39" s="442">
        <v>1.8083836083845716E-4</v>
      </c>
      <c r="AO39" s="442">
        <v>3.1416681275572922E-3</v>
      </c>
      <c r="AP39" s="318">
        <f t="shared" si="0"/>
        <v>1.0399150171530773</v>
      </c>
    </row>
    <row r="40" spans="1:42" ht="12.5" x14ac:dyDescent="0.2">
      <c r="A40" s="281" t="s">
        <v>485</v>
      </c>
      <c r="B40" s="283" t="s">
        <v>41</v>
      </c>
      <c r="C40" s="442">
        <v>1.2003554737121813E-2</v>
      </c>
      <c r="D40" s="442">
        <v>1.0119765065932094E-2</v>
      </c>
      <c r="E40" s="442">
        <v>0</v>
      </c>
      <c r="F40" s="442">
        <v>3.6894522609600647E-2</v>
      </c>
      <c r="G40" s="442">
        <v>1.5020175034160418E-2</v>
      </c>
      <c r="H40" s="442">
        <v>1.6947992105155078E-2</v>
      </c>
      <c r="I40" s="442">
        <v>1.1856700217013261E-2</v>
      </c>
      <c r="J40" s="442">
        <v>2.3310945964259217E-2</v>
      </c>
      <c r="K40" s="442">
        <v>3.8880976948347827E-3</v>
      </c>
      <c r="L40" s="442">
        <v>1.905154398244335E-2</v>
      </c>
      <c r="M40" s="442">
        <v>2.8456698758976277E-2</v>
      </c>
      <c r="N40" s="442">
        <v>6.4389331799135224E-3</v>
      </c>
      <c r="O40" s="442">
        <v>7.4941966609334675E-3</v>
      </c>
      <c r="P40" s="442">
        <v>1.4386838156594752E-2</v>
      </c>
      <c r="Q40" s="442">
        <v>1.9016987238355553E-2</v>
      </c>
      <c r="R40" s="442">
        <v>1.635730003298571E-2</v>
      </c>
      <c r="S40" s="442">
        <v>1.6653053845281981E-2</v>
      </c>
      <c r="T40" s="442">
        <v>2.2013294897647213E-2</v>
      </c>
      <c r="U40" s="442">
        <v>1.982524345154885E-2</v>
      </c>
      <c r="V40" s="442">
        <v>1.812523532178793E-2</v>
      </c>
      <c r="W40" s="442">
        <v>1.2675436644654222E-2</v>
      </c>
      <c r="X40" s="442">
        <v>1.9764339623983128E-2</v>
      </c>
      <c r="Y40" s="442">
        <v>4.7471114428590963E-2</v>
      </c>
      <c r="Z40" s="442">
        <v>2.2537482560424635E-2</v>
      </c>
      <c r="AA40" s="442">
        <v>7.0080427204589707E-2</v>
      </c>
      <c r="AB40" s="442">
        <v>3.2157652040669248E-2</v>
      </c>
      <c r="AC40" s="442">
        <v>4.1623150950666585E-2</v>
      </c>
      <c r="AD40" s="442">
        <v>5.6707115806214591E-2</v>
      </c>
      <c r="AE40" s="442">
        <v>8.5271052913392948E-3</v>
      </c>
      <c r="AF40" s="442">
        <v>3.2816519939509063E-2</v>
      </c>
      <c r="AG40" s="442">
        <v>0.10071849826086204</v>
      </c>
      <c r="AH40" s="442">
        <v>4.5361644107977134E-2</v>
      </c>
      <c r="AI40" s="442">
        <v>3.5402740698715206E-2</v>
      </c>
      <c r="AJ40" s="442">
        <v>2.3998743242548977E-2</v>
      </c>
      <c r="AK40" s="442">
        <v>4.0098457224911621E-2</v>
      </c>
      <c r="AL40" s="442">
        <v>1.0650179493626128</v>
      </c>
      <c r="AM40" s="442">
        <v>1.9897099637249574E-2</v>
      </c>
      <c r="AN40" s="442">
        <v>5.4602530104017714E-3</v>
      </c>
      <c r="AO40" s="442">
        <v>2.6490314582529977E-2</v>
      </c>
      <c r="AP40" s="318">
        <f t="shared" si="0"/>
        <v>1.9981768089904666</v>
      </c>
    </row>
    <row r="41" spans="1:42" ht="12.5" x14ac:dyDescent="0.2">
      <c r="A41" s="286">
        <v>37</v>
      </c>
      <c r="B41" s="283" t="s">
        <v>42</v>
      </c>
      <c r="C41" s="442">
        <v>2.7539461161675926E-5</v>
      </c>
      <c r="D41" s="442">
        <v>2.3314468509431382E-5</v>
      </c>
      <c r="E41" s="442">
        <v>0</v>
      </c>
      <c r="F41" s="442">
        <v>4.1036871228884553E-5</v>
      </c>
      <c r="G41" s="442">
        <v>1.1819513614927714E-4</v>
      </c>
      <c r="H41" s="442">
        <v>1.2877609885251912E-4</v>
      </c>
      <c r="I41" s="442">
        <v>3.1406232640258197E-5</v>
      </c>
      <c r="J41" s="442">
        <v>2.425920448756914E-5</v>
      </c>
      <c r="K41" s="442">
        <v>5.5370574869324605E-6</v>
      </c>
      <c r="L41" s="442">
        <v>2.1974618287388098E-5</v>
      </c>
      <c r="M41" s="442">
        <v>3.3758916940647351E-5</v>
      </c>
      <c r="N41" s="442">
        <v>1.4689011150600665E-5</v>
      </c>
      <c r="O41" s="442">
        <v>2.3620094456107945E-5</v>
      </c>
      <c r="P41" s="442">
        <v>2.2313547796022232E-5</v>
      </c>
      <c r="Q41" s="442">
        <v>2.7191372678381896E-5</v>
      </c>
      <c r="R41" s="442">
        <v>7.7113032150121261E-5</v>
      </c>
      <c r="S41" s="442">
        <v>2.4900715621480963E-5</v>
      </c>
      <c r="T41" s="442">
        <v>2.4505154793077997E-5</v>
      </c>
      <c r="U41" s="442">
        <v>1.0120859693890249E-4</v>
      </c>
      <c r="V41" s="442">
        <v>2.5859094525267321E-5</v>
      </c>
      <c r="W41" s="442">
        <v>1.6849591914512455E-5</v>
      </c>
      <c r="X41" s="442">
        <v>4.1791759033787832E-4</v>
      </c>
      <c r="Y41" s="442">
        <v>1.5008166913609854E-4</v>
      </c>
      <c r="Z41" s="442">
        <v>3.2185102166543493E-5</v>
      </c>
      <c r="AA41" s="442">
        <v>6.0128631763244066E-5</v>
      </c>
      <c r="AB41" s="442">
        <v>4.1779293274087409E-5</v>
      </c>
      <c r="AC41" s="442">
        <v>4.3234633866540389E-4</v>
      </c>
      <c r="AD41" s="442">
        <v>1.1202111151236323E-4</v>
      </c>
      <c r="AE41" s="442">
        <v>2.0606218681484017E-4</v>
      </c>
      <c r="AF41" s="442">
        <v>1.6658051912336644E-4</v>
      </c>
      <c r="AG41" s="442">
        <v>2.2692136341802643E-3</v>
      </c>
      <c r="AH41" s="442">
        <v>2.7476256184771631E-4</v>
      </c>
      <c r="AI41" s="442">
        <v>1.5938015662681675E-3</v>
      </c>
      <c r="AJ41" s="442">
        <v>6.1494735330291485E-3</v>
      </c>
      <c r="AK41" s="442">
        <v>1.261865944734022E-3</v>
      </c>
      <c r="AL41" s="442">
        <v>4.0241193679516567E-4</v>
      </c>
      <c r="AM41" s="442">
        <v>1.007855826038365</v>
      </c>
      <c r="AN41" s="442">
        <v>7.2789269924141399E-5</v>
      </c>
      <c r="AO41" s="442">
        <v>7.0261705044631227E-4</v>
      </c>
      <c r="AP41" s="318">
        <f t="shared" si="0"/>
        <v>1.0223132952057066</v>
      </c>
    </row>
    <row r="42" spans="1:42" ht="12.5" x14ac:dyDescent="0.2">
      <c r="A42" s="287">
        <v>38</v>
      </c>
      <c r="B42" s="272" t="s">
        <v>283</v>
      </c>
      <c r="C42" s="442">
        <v>2.5134899341776339E-3</v>
      </c>
      <c r="D42" s="442">
        <v>3.3166583409235213E-4</v>
      </c>
      <c r="E42" s="442">
        <v>0</v>
      </c>
      <c r="F42" s="442">
        <v>7.7389809900577132E-4</v>
      </c>
      <c r="G42" s="442">
        <v>2.5969179222790168E-3</v>
      </c>
      <c r="H42" s="442">
        <v>2.7968225439026569E-3</v>
      </c>
      <c r="I42" s="442">
        <v>2.018852837734952E-3</v>
      </c>
      <c r="J42" s="442">
        <v>3.5900383397042472E-4</v>
      </c>
      <c r="K42" s="442">
        <v>1.1069501799805664E-4</v>
      </c>
      <c r="L42" s="442">
        <v>3.1319031522333087E-4</v>
      </c>
      <c r="M42" s="442">
        <v>3.3550381794289564E-3</v>
      </c>
      <c r="N42" s="442">
        <v>2.1275240542797407E-4</v>
      </c>
      <c r="O42" s="442">
        <v>3.4196517082837235E-4</v>
      </c>
      <c r="P42" s="442">
        <v>1.2078848308517138E-3</v>
      </c>
      <c r="Q42" s="442">
        <v>2.3454833690137555E-3</v>
      </c>
      <c r="R42" s="442">
        <v>2.3559158195229162E-3</v>
      </c>
      <c r="S42" s="442">
        <v>2.5275070429010868E-3</v>
      </c>
      <c r="T42" s="442">
        <v>3.352362414794809E-3</v>
      </c>
      <c r="U42" s="442">
        <v>2.9418359898417106E-3</v>
      </c>
      <c r="V42" s="442">
        <v>2.159627140408466E-3</v>
      </c>
      <c r="W42" s="442">
        <v>1.764590272701433E-3</v>
      </c>
      <c r="X42" s="442">
        <v>3.8648245534777196E-3</v>
      </c>
      <c r="Y42" s="442">
        <v>2.6994530508495924E-3</v>
      </c>
      <c r="Z42" s="442">
        <v>7.8405410902368609E-4</v>
      </c>
      <c r="AA42" s="442">
        <v>3.5659428308177027E-3</v>
      </c>
      <c r="AB42" s="442">
        <v>7.205687895603767E-3</v>
      </c>
      <c r="AC42" s="442">
        <v>5.6565269402761827E-3</v>
      </c>
      <c r="AD42" s="442">
        <v>9.6001675512722932E-3</v>
      </c>
      <c r="AE42" s="442">
        <v>8.7117129021163598E-4</v>
      </c>
      <c r="AF42" s="442">
        <v>4.7295893963590352E-3</v>
      </c>
      <c r="AG42" s="442">
        <v>6.5786848961802509E-4</v>
      </c>
      <c r="AH42" s="442">
        <v>7.5362901151029976E-3</v>
      </c>
      <c r="AI42" s="442">
        <v>9.9065299321723504E-3</v>
      </c>
      <c r="AJ42" s="442">
        <v>4.4205147364401775E-3</v>
      </c>
      <c r="AK42" s="442">
        <v>1.1837477785476797E-2</v>
      </c>
      <c r="AL42" s="442">
        <v>4.6337258192383126E-3</v>
      </c>
      <c r="AM42" s="442">
        <v>5.0134973171600313E-3</v>
      </c>
      <c r="AN42" s="442">
        <v>1.0008981038649321</v>
      </c>
      <c r="AO42" s="442">
        <v>2.3910262160720644E-3</v>
      </c>
      <c r="AP42" s="318">
        <f t="shared" si="0"/>
        <v>1.1182609246521378</v>
      </c>
    </row>
    <row r="43" spans="1:42" ht="12.5" x14ac:dyDescent="0.2">
      <c r="A43" s="287">
        <v>39</v>
      </c>
      <c r="B43" s="272" t="s">
        <v>284</v>
      </c>
      <c r="C43" s="442">
        <v>5.0302733822939379E-3</v>
      </c>
      <c r="D43" s="442">
        <v>1.2273441525455103E-2</v>
      </c>
      <c r="E43" s="442">
        <v>0</v>
      </c>
      <c r="F43" s="442">
        <v>2.2426183690743545E-2</v>
      </c>
      <c r="G43" s="442">
        <v>7.3490523717514153E-3</v>
      </c>
      <c r="H43" s="442">
        <v>4.4662855696711882E-3</v>
      </c>
      <c r="I43" s="442">
        <v>4.5475862972812007E-3</v>
      </c>
      <c r="J43" s="442">
        <v>2.8340360554183108E-3</v>
      </c>
      <c r="K43" s="442">
        <v>5.119300147050414E-4</v>
      </c>
      <c r="L43" s="442">
        <v>2.363484714745746E-3</v>
      </c>
      <c r="M43" s="442">
        <v>1.0628759867970615E-2</v>
      </c>
      <c r="N43" s="442">
        <v>4.4789687578699073E-3</v>
      </c>
      <c r="O43" s="442">
        <v>4.3863838508128913E-3</v>
      </c>
      <c r="P43" s="442">
        <v>4.998992976608543E-3</v>
      </c>
      <c r="Q43" s="442">
        <v>9.5918980181035202E-3</v>
      </c>
      <c r="R43" s="442">
        <v>7.563983065025497E-3</v>
      </c>
      <c r="S43" s="442">
        <v>3.9448141319307923E-3</v>
      </c>
      <c r="T43" s="442">
        <v>2.3339123447844545E-3</v>
      </c>
      <c r="U43" s="442">
        <v>4.2405806877063665E-3</v>
      </c>
      <c r="V43" s="442">
        <v>2.8718683278030374E-3</v>
      </c>
      <c r="W43" s="442">
        <v>2.750907685406485E-3</v>
      </c>
      <c r="X43" s="442">
        <v>4.9716387727266028E-3</v>
      </c>
      <c r="Y43" s="442">
        <v>1.6875529860724894E-2</v>
      </c>
      <c r="Z43" s="442">
        <v>3.6940489332689822E-3</v>
      </c>
      <c r="AA43" s="442">
        <v>1.2501168991166036E-2</v>
      </c>
      <c r="AB43" s="442">
        <v>2.6425111481274615E-2</v>
      </c>
      <c r="AC43" s="442">
        <v>9.9991272912690748E-3</v>
      </c>
      <c r="AD43" s="442">
        <v>9.7726850056261572E-3</v>
      </c>
      <c r="AE43" s="442">
        <v>1.5480935343878334E-3</v>
      </c>
      <c r="AF43" s="442">
        <v>1.3901312151833881E-2</v>
      </c>
      <c r="AG43" s="442">
        <v>8.9105866839949788E-4</v>
      </c>
      <c r="AH43" s="442">
        <v>5.2874865293723837E-3</v>
      </c>
      <c r="AI43" s="442">
        <v>1.5371925410381553E-2</v>
      </c>
      <c r="AJ43" s="442">
        <v>5.313151273635428E-3</v>
      </c>
      <c r="AK43" s="442">
        <v>1.0445976162013008E-2</v>
      </c>
      <c r="AL43" s="442">
        <v>5.2864467916541175E-3</v>
      </c>
      <c r="AM43" s="442">
        <v>5.7800651605100064E-3</v>
      </c>
      <c r="AN43" s="442">
        <v>3.0127684799855789E-3</v>
      </c>
      <c r="AO43" s="442">
        <v>1.002683623431545</v>
      </c>
      <c r="AP43" s="318">
        <f t="shared" si="0"/>
        <v>0.27067093783431728</v>
      </c>
    </row>
    <row r="44" spans="1:42" ht="12.5" x14ac:dyDescent="0.2">
      <c r="A44" s="319">
        <v>40</v>
      </c>
      <c r="B44" s="320" t="s">
        <v>43</v>
      </c>
      <c r="C44" s="321">
        <f t="shared" ref="C44:AO44" si="1">SUM(C5:C42)</f>
        <v>1.1460999997897261</v>
      </c>
      <c r="D44" s="322">
        <f t="shared" si="1"/>
        <v>1.2174403989823284</v>
      </c>
      <c r="E44" s="322">
        <f t="shared" si="1"/>
        <v>1</v>
      </c>
      <c r="F44" s="322">
        <f t="shared" si="1"/>
        <v>1.14871578021952</v>
      </c>
      <c r="G44" s="322">
        <f t="shared" si="1"/>
        <v>1.1909345801778546</v>
      </c>
      <c r="H44" s="322">
        <f t="shared" si="1"/>
        <v>1.1151459854999417</v>
      </c>
      <c r="I44" s="322">
        <f t="shared" si="1"/>
        <v>1.1850080674793542</v>
      </c>
      <c r="J44" s="322">
        <f t="shared" si="1"/>
        <v>1.0984607140077933</v>
      </c>
      <c r="K44" s="322">
        <f t="shared" si="1"/>
        <v>1.0423687403212936</v>
      </c>
      <c r="L44" s="322">
        <f t="shared" si="1"/>
        <v>1.1205863315771705</v>
      </c>
      <c r="M44" s="322">
        <f t="shared" si="1"/>
        <v>1.1827853636706167</v>
      </c>
      <c r="N44" s="322">
        <f t="shared" si="1"/>
        <v>1.1096262367534493</v>
      </c>
      <c r="O44" s="322">
        <f t="shared" si="1"/>
        <v>1.1057982294611892</v>
      </c>
      <c r="P44" s="322">
        <f t="shared" si="1"/>
        <v>1.1214603663676974</v>
      </c>
      <c r="Q44" s="322">
        <f t="shared" si="1"/>
        <v>1.1171904373068766</v>
      </c>
      <c r="R44" s="322">
        <f t="shared" si="1"/>
        <v>1.1039010681282462</v>
      </c>
      <c r="S44" s="322">
        <f t="shared" si="1"/>
        <v>1.171230669667678</v>
      </c>
      <c r="T44" s="322">
        <f t="shared" si="1"/>
        <v>1.1294071535962906</v>
      </c>
      <c r="U44" s="322">
        <f t="shared" si="1"/>
        <v>1.1586841501849587</v>
      </c>
      <c r="V44" s="322">
        <f t="shared" si="1"/>
        <v>1.1182667388304586</v>
      </c>
      <c r="W44" s="322">
        <f t="shared" si="1"/>
        <v>1.1138650628015796</v>
      </c>
      <c r="X44" s="322">
        <f t="shared" si="1"/>
        <v>1.2171714091193755</v>
      </c>
      <c r="Y44" s="322">
        <f t="shared" si="1"/>
        <v>1.1975764914716134</v>
      </c>
      <c r="Z44" s="322">
        <f t="shared" si="1"/>
        <v>1.1461969346974339</v>
      </c>
      <c r="AA44" s="322">
        <f t="shared" si="1"/>
        <v>1.2618985236190234</v>
      </c>
      <c r="AB44" s="322">
        <f t="shared" si="1"/>
        <v>1.141661632695266</v>
      </c>
      <c r="AC44" s="322">
        <f t="shared" si="1"/>
        <v>1.129502186793139</v>
      </c>
      <c r="AD44" s="322">
        <f t="shared" si="1"/>
        <v>1.1725928964453969</v>
      </c>
      <c r="AE44" s="322">
        <f t="shared" si="1"/>
        <v>1.1033590598606748</v>
      </c>
      <c r="AF44" s="322">
        <f t="shared" si="1"/>
        <v>1.1150385818398141</v>
      </c>
      <c r="AG44" s="322">
        <f t="shared" si="1"/>
        <v>1.185021998085614</v>
      </c>
      <c r="AH44" s="322">
        <f t="shared" si="1"/>
        <v>1.1546995145434262</v>
      </c>
      <c r="AI44" s="322">
        <f t="shared" si="1"/>
        <v>1.1320844353100599</v>
      </c>
      <c r="AJ44" s="322">
        <f t="shared" si="1"/>
        <v>1.1385503157558667</v>
      </c>
      <c r="AK44" s="322">
        <f t="shared" si="1"/>
        <v>1.1803025141680741</v>
      </c>
      <c r="AL44" s="322">
        <f t="shared" si="1"/>
        <v>1.1246135973269624</v>
      </c>
      <c r="AM44" s="322">
        <f t="shared" si="1"/>
        <v>1.1640905424005663</v>
      </c>
      <c r="AN44" s="322">
        <f t="shared" si="1"/>
        <v>1.2821436114562419</v>
      </c>
      <c r="AO44" s="322">
        <f t="shared" si="1"/>
        <v>0.39678149662259043</v>
      </c>
      <c r="AP44" s="323">
        <f t="shared" si="0"/>
        <v>43.543480320412584</v>
      </c>
    </row>
    <row r="45" spans="1:42" ht="13" x14ac:dyDescent="0.2">
      <c r="A45" s="56" t="s">
        <v>486</v>
      </c>
    </row>
    <row r="61" spans="3:41" x14ac:dyDescent="0.2">
      <c r="C61" s="324"/>
      <c r="D61" s="324"/>
      <c r="E61" s="324"/>
      <c r="F61" s="324"/>
      <c r="G61" s="324"/>
      <c r="H61" s="324"/>
      <c r="I61" s="324"/>
      <c r="J61" s="324"/>
      <c r="K61" s="324"/>
      <c r="L61" s="324"/>
      <c r="M61" s="324"/>
      <c r="N61" s="324"/>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row>
    <row r="62" spans="3:41" x14ac:dyDescent="0.2">
      <c r="C62" s="324"/>
      <c r="D62" s="324"/>
      <c r="E62" s="324"/>
      <c r="F62" s="324"/>
      <c r="G62" s="324"/>
      <c r="H62" s="324"/>
      <c r="I62" s="324"/>
      <c r="J62" s="324"/>
      <c r="K62" s="324"/>
      <c r="L62" s="324"/>
      <c r="M62" s="324"/>
      <c r="N62" s="324"/>
      <c r="O62" s="324"/>
      <c r="P62" s="324"/>
      <c r="Q62" s="324"/>
      <c r="R62" s="324"/>
      <c r="S62" s="324"/>
      <c r="T62" s="324"/>
      <c r="U62" s="324"/>
      <c r="V62" s="324"/>
      <c r="W62" s="324"/>
      <c r="X62" s="324"/>
      <c r="Y62" s="324"/>
      <c r="Z62" s="324"/>
      <c r="AA62" s="324"/>
      <c r="AB62" s="324"/>
      <c r="AC62" s="324"/>
      <c r="AD62" s="324"/>
      <c r="AE62" s="324"/>
      <c r="AF62" s="324"/>
      <c r="AG62" s="324"/>
      <c r="AH62" s="324"/>
      <c r="AI62" s="324"/>
      <c r="AJ62" s="324"/>
      <c r="AK62" s="324"/>
      <c r="AL62" s="324"/>
      <c r="AM62" s="324"/>
      <c r="AN62" s="324"/>
      <c r="AO62" s="324"/>
    </row>
    <row r="63" spans="3:41" x14ac:dyDescent="0.2">
      <c r="C63" s="324"/>
      <c r="D63" s="324"/>
      <c r="E63" s="324"/>
      <c r="F63" s="324"/>
      <c r="G63" s="324"/>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324"/>
      <c r="AG63" s="324"/>
      <c r="AH63" s="324"/>
      <c r="AI63" s="324"/>
      <c r="AJ63" s="324"/>
      <c r="AK63" s="324"/>
      <c r="AL63" s="324"/>
      <c r="AM63" s="324"/>
      <c r="AN63" s="324"/>
      <c r="AO63" s="324"/>
    </row>
    <row r="64" spans="3:41" x14ac:dyDescent="0.2">
      <c r="C64" s="324"/>
      <c r="D64" s="324"/>
      <c r="E64" s="324"/>
      <c r="F64" s="324"/>
      <c r="G64" s="324"/>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row>
    <row r="65" spans="3:41" x14ac:dyDescent="0.2">
      <c r="C65" s="324"/>
      <c r="D65" s="324"/>
      <c r="E65" s="324"/>
      <c r="F65" s="324"/>
      <c r="G65" s="324"/>
      <c r="H65" s="324"/>
      <c r="I65" s="324"/>
      <c r="J65" s="324"/>
      <c r="K65" s="324"/>
      <c r="L65" s="324"/>
      <c r="M65" s="324"/>
      <c r="N65" s="324"/>
      <c r="O65" s="324"/>
      <c r="P65" s="324"/>
      <c r="Q65" s="324"/>
      <c r="R65" s="324"/>
      <c r="S65" s="324"/>
      <c r="T65" s="324"/>
      <c r="U65" s="324"/>
      <c r="V65" s="324"/>
      <c r="W65" s="324"/>
      <c r="X65" s="324"/>
      <c r="Y65" s="324"/>
      <c r="Z65" s="324"/>
      <c r="AA65" s="324"/>
      <c r="AB65" s="324"/>
      <c r="AC65" s="324"/>
      <c r="AD65" s="324"/>
      <c r="AE65" s="324"/>
      <c r="AF65" s="324"/>
      <c r="AG65" s="324"/>
      <c r="AH65" s="324"/>
      <c r="AI65" s="324"/>
      <c r="AJ65" s="324"/>
      <c r="AK65" s="324"/>
      <c r="AL65" s="324"/>
      <c r="AM65" s="324"/>
      <c r="AN65" s="324"/>
      <c r="AO65" s="324"/>
    </row>
    <row r="66" spans="3:41" x14ac:dyDescent="0.2">
      <c r="C66" s="324"/>
      <c r="D66" s="324"/>
      <c r="E66" s="324"/>
      <c r="F66" s="324"/>
      <c r="G66" s="324"/>
      <c r="H66" s="324"/>
      <c r="I66" s="324"/>
      <c r="J66" s="324"/>
      <c r="K66" s="324"/>
      <c r="L66" s="324"/>
      <c r="M66" s="324"/>
      <c r="N66" s="324"/>
      <c r="O66" s="324"/>
      <c r="P66" s="324"/>
      <c r="Q66" s="324"/>
      <c r="R66" s="324"/>
      <c r="S66" s="324"/>
      <c r="T66" s="324"/>
      <c r="U66" s="324"/>
      <c r="V66" s="324"/>
      <c r="W66" s="324"/>
      <c r="X66" s="324"/>
      <c r="Y66" s="324"/>
      <c r="Z66" s="324"/>
      <c r="AA66" s="324"/>
      <c r="AB66" s="324"/>
      <c r="AC66" s="324"/>
      <c r="AD66" s="324"/>
      <c r="AE66" s="324"/>
      <c r="AF66" s="324"/>
      <c r="AG66" s="324"/>
      <c r="AH66" s="324"/>
      <c r="AI66" s="324"/>
      <c r="AJ66" s="324"/>
      <c r="AK66" s="324"/>
      <c r="AL66" s="324"/>
      <c r="AM66" s="324"/>
      <c r="AN66" s="324"/>
      <c r="AO66" s="324"/>
    </row>
    <row r="67" spans="3:41" x14ac:dyDescent="0.2">
      <c r="C67" s="324"/>
      <c r="D67" s="324"/>
      <c r="E67" s="324"/>
      <c r="F67" s="324"/>
      <c r="G67" s="324"/>
      <c r="H67" s="324"/>
      <c r="I67" s="324"/>
      <c r="J67" s="324"/>
      <c r="K67" s="324"/>
      <c r="L67" s="324"/>
      <c r="M67" s="324"/>
      <c r="N67" s="324"/>
      <c r="O67" s="324"/>
      <c r="P67" s="324"/>
      <c r="Q67" s="324"/>
      <c r="R67" s="324"/>
      <c r="S67" s="324"/>
      <c r="T67" s="324"/>
      <c r="U67" s="324"/>
      <c r="V67" s="324"/>
      <c r="W67" s="324"/>
      <c r="X67" s="324"/>
      <c r="Y67" s="324"/>
      <c r="Z67" s="324"/>
      <c r="AA67" s="324"/>
      <c r="AB67" s="324"/>
      <c r="AC67" s="324"/>
      <c r="AD67" s="324"/>
      <c r="AE67" s="324"/>
      <c r="AF67" s="324"/>
      <c r="AG67" s="324"/>
      <c r="AH67" s="324"/>
      <c r="AI67" s="324"/>
      <c r="AJ67" s="324"/>
      <c r="AK67" s="324"/>
      <c r="AL67" s="324"/>
      <c r="AM67" s="324"/>
      <c r="AN67" s="324"/>
      <c r="AO67" s="324"/>
    </row>
    <row r="68" spans="3:41" x14ac:dyDescent="0.2">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24"/>
      <c r="AI68" s="324"/>
      <c r="AJ68" s="324"/>
      <c r="AK68" s="324"/>
      <c r="AL68" s="324"/>
      <c r="AM68" s="324"/>
      <c r="AN68" s="324"/>
      <c r="AO68" s="324"/>
    </row>
    <row r="69" spans="3:41" x14ac:dyDescent="0.2">
      <c r="C69" s="324"/>
      <c r="D69" s="324"/>
      <c r="E69" s="324"/>
      <c r="F69" s="324"/>
      <c r="G69" s="324"/>
      <c r="H69" s="324"/>
      <c r="I69" s="324"/>
      <c r="J69" s="324"/>
      <c r="K69" s="324"/>
      <c r="L69" s="324"/>
      <c r="M69" s="324"/>
      <c r="N69" s="324"/>
      <c r="O69" s="324"/>
      <c r="P69" s="324"/>
      <c r="Q69" s="324"/>
      <c r="R69" s="324"/>
      <c r="S69" s="324"/>
      <c r="T69" s="324"/>
      <c r="U69" s="324"/>
      <c r="V69" s="324"/>
      <c r="W69" s="324"/>
      <c r="X69" s="324"/>
      <c r="Y69" s="324"/>
      <c r="Z69" s="324"/>
      <c r="AA69" s="324"/>
      <c r="AB69" s="324"/>
      <c r="AC69" s="324"/>
      <c r="AD69" s="324"/>
      <c r="AE69" s="324"/>
      <c r="AF69" s="324"/>
      <c r="AG69" s="324"/>
      <c r="AH69" s="324"/>
      <c r="AI69" s="324"/>
      <c r="AJ69" s="324"/>
      <c r="AK69" s="324"/>
      <c r="AL69" s="324"/>
      <c r="AM69" s="324"/>
      <c r="AN69" s="324"/>
      <c r="AO69" s="324"/>
    </row>
    <row r="70" spans="3:41" x14ac:dyDescent="0.2">
      <c r="C70" s="324"/>
      <c r="D70" s="324"/>
      <c r="E70" s="324"/>
      <c r="F70" s="324"/>
      <c r="G70" s="324"/>
      <c r="H70" s="324"/>
      <c r="I70" s="324"/>
      <c r="J70" s="324"/>
      <c r="K70" s="324"/>
      <c r="L70" s="324"/>
      <c r="M70" s="324"/>
      <c r="N70" s="324"/>
      <c r="O70" s="324"/>
      <c r="P70" s="324"/>
      <c r="Q70" s="324"/>
      <c r="R70" s="324"/>
      <c r="S70" s="324"/>
      <c r="T70" s="324"/>
      <c r="U70" s="324"/>
      <c r="V70" s="324"/>
      <c r="W70" s="324"/>
      <c r="X70" s="324"/>
      <c r="Y70" s="324"/>
      <c r="Z70" s="324"/>
      <c r="AA70" s="324"/>
      <c r="AB70" s="324"/>
      <c r="AC70" s="324"/>
      <c r="AD70" s="324"/>
      <c r="AE70" s="324"/>
      <c r="AF70" s="324"/>
      <c r="AG70" s="324"/>
      <c r="AH70" s="324"/>
      <c r="AI70" s="324"/>
      <c r="AJ70" s="324"/>
      <c r="AK70" s="324"/>
      <c r="AL70" s="324"/>
      <c r="AM70" s="324"/>
      <c r="AN70" s="324"/>
      <c r="AO70" s="324"/>
    </row>
    <row r="71" spans="3:41" x14ac:dyDescent="0.2">
      <c r="C71" s="324"/>
      <c r="D71" s="324"/>
      <c r="E71" s="324"/>
      <c r="F71" s="324"/>
      <c r="G71" s="324"/>
      <c r="H71" s="324"/>
      <c r="I71" s="324"/>
      <c r="J71" s="324"/>
      <c r="K71" s="324"/>
      <c r="L71" s="324"/>
      <c r="M71" s="324"/>
      <c r="N71" s="324"/>
      <c r="O71" s="324"/>
      <c r="P71" s="324"/>
      <c r="Q71" s="324"/>
      <c r="R71" s="324"/>
      <c r="S71" s="324"/>
      <c r="T71" s="324"/>
      <c r="U71" s="324"/>
      <c r="V71" s="324"/>
      <c r="W71" s="324"/>
      <c r="X71" s="324"/>
      <c r="Y71" s="324"/>
      <c r="Z71" s="324"/>
      <c r="AA71" s="324"/>
      <c r="AB71" s="324"/>
      <c r="AC71" s="324"/>
      <c r="AD71" s="324"/>
      <c r="AE71" s="324"/>
      <c r="AF71" s="324"/>
      <c r="AG71" s="324"/>
      <c r="AH71" s="324"/>
      <c r="AI71" s="324"/>
      <c r="AJ71" s="324"/>
      <c r="AK71" s="324"/>
      <c r="AL71" s="324"/>
      <c r="AM71" s="324"/>
      <c r="AN71" s="324"/>
      <c r="AO71" s="324"/>
    </row>
    <row r="72" spans="3:41" x14ac:dyDescent="0.2">
      <c r="C72" s="324"/>
      <c r="D72" s="324"/>
      <c r="E72" s="324"/>
      <c r="F72" s="324"/>
      <c r="G72" s="324"/>
      <c r="H72" s="324"/>
      <c r="I72" s="324"/>
      <c r="J72" s="324"/>
      <c r="K72" s="324"/>
      <c r="L72" s="324"/>
      <c r="M72" s="324"/>
      <c r="N72" s="324"/>
      <c r="O72" s="324"/>
      <c r="P72" s="324"/>
      <c r="Q72" s="324"/>
      <c r="R72" s="324"/>
      <c r="S72" s="324"/>
      <c r="T72" s="324"/>
      <c r="U72" s="324"/>
      <c r="V72" s="324"/>
      <c r="W72" s="324"/>
      <c r="X72" s="324"/>
      <c r="Y72" s="324"/>
      <c r="Z72" s="324"/>
      <c r="AA72" s="324"/>
      <c r="AB72" s="324"/>
      <c r="AC72" s="324"/>
      <c r="AD72" s="324"/>
      <c r="AE72" s="324"/>
      <c r="AF72" s="324"/>
      <c r="AG72" s="324"/>
      <c r="AH72" s="324"/>
      <c r="AI72" s="324"/>
      <c r="AJ72" s="324"/>
      <c r="AK72" s="324"/>
      <c r="AL72" s="324"/>
      <c r="AM72" s="324"/>
      <c r="AN72" s="324"/>
      <c r="AO72" s="324"/>
    </row>
    <row r="73" spans="3:41" x14ac:dyDescent="0.2">
      <c r="C73" s="324"/>
      <c r="D73" s="324"/>
      <c r="E73" s="324"/>
      <c r="F73" s="324"/>
      <c r="G73" s="324"/>
      <c r="H73" s="324"/>
      <c r="I73" s="324"/>
      <c r="J73" s="324"/>
      <c r="K73" s="324"/>
      <c r="L73" s="324"/>
      <c r="M73" s="324"/>
      <c r="N73" s="324"/>
      <c r="O73" s="324"/>
      <c r="P73" s="324"/>
      <c r="Q73" s="324"/>
      <c r="R73" s="324"/>
      <c r="S73" s="324"/>
      <c r="T73" s="324"/>
      <c r="U73" s="324"/>
      <c r="V73" s="324"/>
      <c r="W73" s="324"/>
      <c r="X73" s="324"/>
      <c r="Y73" s="324"/>
      <c r="Z73" s="324"/>
      <c r="AA73" s="324"/>
      <c r="AB73" s="324"/>
      <c r="AC73" s="324"/>
      <c r="AD73" s="324"/>
      <c r="AE73" s="324"/>
      <c r="AF73" s="324"/>
      <c r="AG73" s="324"/>
      <c r="AH73" s="324"/>
      <c r="AI73" s="324"/>
      <c r="AJ73" s="324"/>
      <c r="AK73" s="324"/>
      <c r="AL73" s="324"/>
      <c r="AM73" s="324"/>
      <c r="AN73" s="324"/>
      <c r="AO73" s="324"/>
    </row>
    <row r="74" spans="3:41" x14ac:dyDescent="0.2">
      <c r="C74" s="324"/>
      <c r="D74" s="324"/>
      <c r="E74" s="324"/>
      <c r="F74" s="324"/>
      <c r="G74" s="324"/>
      <c r="H74" s="324"/>
      <c r="I74" s="324"/>
      <c r="J74" s="324"/>
      <c r="K74" s="324"/>
      <c r="L74" s="324"/>
      <c r="M74" s="324"/>
      <c r="N74" s="324"/>
      <c r="O74" s="324"/>
      <c r="P74" s="324"/>
      <c r="Q74" s="324"/>
      <c r="R74" s="324"/>
      <c r="S74" s="324"/>
      <c r="T74" s="324"/>
      <c r="U74" s="324"/>
      <c r="V74" s="324"/>
      <c r="W74" s="324"/>
      <c r="X74" s="324"/>
      <c r="Y74" s="324"/>
      <c r="Z74" s="324"/>
      <c r="AA74" s="324"/>
      <c r="AB74" s="324"/>
      <c r="AC74" s="324"/>
      <c r="AD74" s="324"/>
      <c r="AE74" s="324"/>
      <c r="AF74" s="324"/>
      <c r="AG74" s="324"/>
      <c r="AH74" s="324"/>
      <c r="AI74" s="324"/>
      <c r="AJ74" s="324"/>
      <c r="AK74" s="324"/>
      <c r="AL74" s="324"/>
      <c r="AM74" s="324"/>
      <c r="AN74" s="324"/>
      <c r="AO74" s="324"/>
    </row>
    <row r="75" spans="3:41" x14ac:dyDescent="0.2">
      <c r="C75" s="324"/>
      <c r="D75" s="324"/>
      <c r="E75" s="324"/>
      <c r="F75" s="324"/>
      <c r="G75" s="324"/>
      <c r="H75" s="324"/>
      <c r="I75" s="324"/>
      <c r="J75" s="324"/>
      <c r="K75" s="324"/>
      <c r="L75" s="324"/>
      <c r="M75" s="324"/>
      <c r="N75" s="324"/>
      <c r="O75" s="324"/>
      <c r="P75" s="324"/>
      <c r="Q75" s="324"/>
      <c r="R75" s="324"/>
      <c r="S75" s="324"/>
      <c r="T75" s="324"/>
      <c r="U75" s="324"/>
      <c r="V75" s="324"/>
      <c r="W75" s="324"/>
      <c r="X75" s="324"/>
      <c r="Y75" s="324"/>
      <c r="Z75" s="324"/>
      <c r="AA75" s="324"/>
      <c r="AB75" s="324"/>
      <c r="AC75" s="324"/>
      <c r="AD75" s="324"/>
      <c r="AE75" s="324"/>
      <c r="AF75" s="324"/>
      <c r="AG75" s="324"/>
      <c r="AH75" s="324"/>
      <c r="AI75" s="324"/>
      <c r="AJ75" s="324"/>
      <c r="AK75" s="324"/>
      <c r="AL75" s="324"/>
      <c r="AM75" s="324"/>
      <c r="AN75" s="324"/>
      <c r="AO75" s="324"/>
    </row>
    <row r="76" spans="3:41" x14ac:dyDescent="0.2">
      <c r="C76" s="324"/>
      <c r="D76" s="324"/>
      <c r="E76" s="324"/>
      <c r="F76" s="324"/>
      <c r="G76" s="324"/>
      <c r="H76" s="324"/>
      <c r="I76" s="324"/>
      <c r="J76" s="324"/>
      <c r="K76" s="324"/>
      <c r="L76" s="324"/>
      <c r="M76" s="324"/>
      <c r="N76" s="324"/>
      <c r="O76" s="324"/>
      <c r="P76" s="324"/>
      <c r="Q76" s="324"/>
      <c r="R76" s="324"/>
      <c r="S76" s="324"/>
      <c r="T76" s="324"/>
      <c r="U76" s="324"/>
      <c r="V76" s="324"/>
      <c r="W76" s="324"/>
      <c r="X76" s="324"/>
      <c r="Y76" s="324"/>
      <c r="Z76" s="324"/>
      <c r="AA76" s="324"/>
      <c r="AB76" s="324"/>
      <c r="AC76" s="324"/>
      <c r="AD76" s="324"/>
      <c r="AE76" s="324"/>
      <c r="AF76" s="324"/>
      <c r="AG76" s="324"/>
      <c r="AH76" s="324"/>
      <c r="AI76" s="324"/>
      <c r="AJ76" s="324"/>
      <c r="AK76" s="324"/>
      <c r="AL76" s="324"/>
      <c r="AM76" s="324"/>
      <c r="AN76" s="324"/>
      <c r="AO76" s="324"/>
    </row>
    <row r="77" spans="3:41" x14ac:dyDescent="0.2">
      <c r="C77" s="324"/>
      <c r="D77" s="324"/>
      <c r="E77" s="324"/>
      <c r="F77" s="324"/>
      <c r="G77" s="324"/>
      <c r="H77" s="324"/>
      <c r="I77" s="324"/>
      <c r="J77" s="324"/>
      <c r="K77" s="324"/>
      <c r="L77" s="324"/>
      <c r="M77" s="324"/>
      <c r="N77" s="324"/>
      <c r="O77" s="324"/>
      <c r="P77" s="324"/>
      <c r="Q77" s="324"/>
      <c r="R77" s="324"/>
      <c r="S77" s="324"/>
      <c r="T77" s="324"/>
      <c r="U77" s="324"/>
      <c r="V77" s="324"/>
      <c r="W77" s="324"/>
      <c r="X77" s="324"/>
      <c r="Y77" s="324"/>
      <c r="Z77" s="324"/>
      <c r="AA77" s="324"/>
      <c r="AB77" s="324"/>
      <c r="AC77" s="324"/>
      <c r="AD77" s="324"/>
      <c r="AE77" s="324"/>
      <c r="AF77" s="324"/>
      <c r="AG77" s="324"/>
      <c r="AH77" s="324"/>
      <c r="AI77" s="324"/>
      <c r="AJ77" s="324"/>
      <c r="AK77" s="324"/>
      <c r="AL77" s="324"/>
      <c r="AM77" s="324"/>
      <c r="AN77" s="324"/>
      <c r="AO77" s="324"/>
    </row>
    <row r="78" spans="3:41" x14ac:dyDescent="0.2">
      <c r="C78" s="324"/>
      <c r="D78" s="324"/>
      <c r="E78" s="324"/>
      <c r="F78" s="324"/>
      <c r="G78" s="324"/>
      <c r="H78" s="324"/>
      <c r="I78" s="324"/>
      <c r="J78" s="324"/>
      <c r="K78" s="324"/>
      <c r="L78" s="324"/>
      <c r="M78" s="324"/>
      <c r="N78" s="324"/>
      <c r="O78" s="324"/>
      <c r="P78" s="324"/>
      <c r="Q78" s="324"/>
      <c r="R78" s="324"/>
      <c r="S78" s="324"/>
      <c r="T78" s="324"/>
      <c r="U78" s="324"/>
      <c r="V78" s="324"/>
      <c r="W78" s="324"/>
      <c r="X78" s="324"/>
      <c r="Y78" s="324"/>
      <c r="Z78" s="324"/>
      <c r="AA78" s="324"/>
      <c r="AB78" s="324"/>
      <c r="AC78" s="324"/>
      <c r="AD78" s="324"/>
      <c r="AE78" s="324"/>
      <c r="AF78" s="324"/>
      <c r="AG78" s="324"/>
      <c r="AH78" s="324"/>
      <c r="AI78" s="324"/>
      <c r="AJ78" s="324"/>
      <c r="AK78" s="324"/>
      <c r="AL78" s="324"/>
      <c r="AM78" s="324"/>
      <c r="AN78" s="324"/>
      <c r="AO78" s="324"/>
    </row>
    <row r="79" spans="3:41" x14ac:dyDescent="0.2">
      <c r="C79" s="324"/>
      <c r="D79" s="324"/>
      <c r="E79" s="324"/>
      <c r="F79" s="324"/>
      <c r="G79" s="324"/>
      <c r="H79" s="324"/>
      <c r="I79" s="324"/>
      <c r="J79" s="324"/>
      <c r="K79" s="324"/>
      <c r="L79" s="324"/>
      <c r="M79" s="324"/>
      <c r="N79" s="324"/>
      <c r="O79" s="324"/>
      <c r="P79" s="324"/>
      <c r="Q79" s="324"/>
      <c r="R79" s="324"/>
      <c r="S79" s="324"/>
      <c r="T79" s="324"/>
      <c r="U79" s="324"/>
      <c r="V79" s="324"/>
      <c r="W79" s="324"/>
      <c r="X79" s="324"/>
      <c r="Y79" s="324"/>
      <c r="Z79" s="324"/>
      <c r="AA79" s="324"/>
      <c r="AB79" s="324"/>
      <c r="AC79" s="324"/>
      <c r="AD79" s="324"/>
      <c r="AE79" s="324"/>
      <c r="AF79" s="324"/>
      <c r="AG79" s="324"/>
      <c r="AH79" s="324"/>
      <c r="AI79" s="324"/>
      <c r="AJ79" s="324"/>
      <c r="AK79" s="324"/>
      <c r="AL79" s="324"/>
      <c r="AM79" s="324"/>
      <c r="AN79" s="324"/>
      <c r="AO79" s="324"/>
    </row>
    <row r="80" spans="3:41" x14ac:dyDescent="0.2">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c r="AA80" s="324"/>
      <c r="AB80" s="324"/>
      <c r="AC80" s="324"/>
      <c r="AD80" s="324"/>
      <c r="AE80" s="324"/>
      <c r="AF80" s="324"/>
      <c r="AG80" s="324"/>
      <c r="AH80" s="324"/>
      <c r="AI80" s="324"/>
      <c r="AJ80" s="324"/>
      <c r="AK80" s="324"/>
      <c r="AL80" s="324"/>
      <c r="AM80" s="324"/>
      <c r="AN80" s="324"/>
      <c r="AO80" s="324"/>
    </row>
    <row r="81" spans="3:41" x14ac:dyDescent="0.2">
      <c r="C81" s="324"/>
      <c r="D81" s="324"/>
      <c r="E81" s="324"/>
      <c r="F81" s="324"/>
      <c r="G81" s="324"/>
      <c r="H81" s="324"/>
      <c r="I81" s="324"/>
      <c r="J81" s="324"/>
      <c r="K81" s="324"/>
      <c r="L81" s="324"/>
      <c r="M81" s="324"/>
      <c r="N81" s="324"/>
      <c r="O81" s="324"/>
      <c r="P81" s="324"/>
      <c r="Q81" s="324"/>
      <c r="R81" s="324"/>
      <c r="S81" s="324"/>
      <c r="T81" s="324"/>
      <c r="U81" s="324"/>
      <c r="V81" s="324"/>
      <c r="W81" s="324"/>
      <c r="X81" s="324"/>
      <c r="Y81" s="324"/>
      <c r="Z81" s="324"/>
      <c r="AA81" s="324"/>
      <c r="AB81" s="324"/>
      <c r="AC81" s="324"/>
      <c r="AD81" s="324"/>
      <c r="AE81" s="324"/>
      <c r="AF81" s="324"/>
      <c r="AG81" s="324"/>
      <c r="AH81" s="324"/>
      <c r="AI81" s="324"/>
      <c r="AJ81" s="324"/>
      <c r="AK81" s="324"/>
      <c r="AL81" s="324"/>
      <c r="AM81" s="324"/>
      <c r="AN81" s="324"/>
      <c r="AO81" s="324"/>
    </row>
    <row r="82" spans="3:41" x14ac:dyDescent="0.2">
      <c r="C82" s="324"/>
      <c r="D82" s="324"/>
      <c r="E82" s="324"/>
      <c r="F82" s="324"/>
      <c r="G82" s="324"/>
      <c r="H82" s="324"/>
      <c r="I82" s="324"/>
      <c r="J82" s="324"/>
      <c r="K82" s="324"/>
      <c r="L82" s="324"/>
      <c r="M82" s="324"/>
      <c r="N82" s="324"/>
      <c r="O82" s="324"/>
      <c r="P82" s="324"/>
      <c r="Q82" s="324"/>
      <c r="R82" s="324"/>
      <c r="S82" s="324"/>
      <c r="T82" s="324"/>
      <c r="U82" s="324"/>
      <c r="V82" s="324"/>
      <c r="W82" s="324"/>
      <c r="X82" s="324"/>
      <c r="Y82" s="324"/>
      <c r="Z82" s="324"/>
      <c r="AA82" s="324"/>
      <c r="AB82" s="324"/>
      <c r="AC82" s="324"/>
      <c r="AD82" s="324"/>
      <c r="AE82" s="324"/>
      <c r="AF82" s="324"/>
      <c r="AG82" s="324"/>
      <c r="AH82" s="324"/>
      <c r="AI82" s="324"/>
      <c r="AJ82" s="324"/>
      <c r="AK82" s="324"/>
      <c r="AL82" s="324"/>
      <c r="AM82" s="324"/>
      <c r="AN82" s="324"/>
      <c r="AO82" s="324"/>
    </row>
    <row r="83" spans="3:41" x14ac:dyDescent="0.2">
      <c r="C83" s="324"/>
      <c r="D83" s="324"/>
      <c r="E83" s="324"/>
      <c r="F83" s="324"/>
      <c r="G83" s="324"/>
      <c r="H83" s="324"/>
      <c r="I83" s="324"/>
      <c r="J83" s="324"/>
      <c r="K83" s="324"/>
      <c r="L83" s="324"/>
      <c r="M83" s="324"/>
      <c r="N83" s="324"/>
      <c r="O83" s="324"/>
      <c r="P83" s="324"/>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c r="AN83" s="324"/>
      <c r="AO83" s="324"/>
    </row>
    <row r="84" spans="3:41" x14ac:dyDescent="0.2">
      <c r="C84" s="324"/>
      <c r="D84" s="324"/>
      <c r="E84" s="324"/>
      <c r="F84" s="324"/>
      <c r="G84" s="324"/>
      <c r="H84" s="324"/>
      <c r="I84" s="324"/>
      <c r="J84" s="324"/>
      <c r="K84" s="324"/>
      <c r="L84" s="324"/>
      <c r="M84" s="324"/>
      <c r="N84" s="324"/>
      <c r="O84" s="324"/>
      <c r="P84" s="324"/>
      <c r="Q84" s="324"/>
      <c r="R84" s="324"/>
      <c r="S84" s="324"/>
      <c r="T84" s="324"/>
      <c r="U84" s="324"/>
      <c r="V84" s="324"/>
      <c r="W84" s="324"/>
      <c r="X84" s="324"/>
      <c r="Y84" s="324"/>
      <c r="Z84" s="324"/>
      <c r="AA84" s="324"/>
      <c r="AB84" s="324"/>
      <c r="AC84" s="324"/>
      <c r="AD84" s="324"/>
      <c r="AE84" s="324"/>
      <c r="AF84" s="324"/>
      <c r="AG84" s="324"/>
      <c r="AH84" s="324"/>
      <c r="AI84" s="324"/>
      <c r="AJ84" s="324"/>
      <c r="AK84" s="324"/>
      <c r="AL84" s="324"/>
      <c r="AM84" s="324"/>
      <c r="AN84" s="324"/>
      <c r="AO84" s="324"/>
    </row>
    <row r="85" spans="3:41" x14ac:dyDescent="0.2">
      <c r="C85" s="324"/>
      <c r="D85" s="324"/>
      <c r="E85" s="324"/>
      <c r="F85" s="324"/>
      <c r="G85" s="324"/>
      <c r="H85" s="324"/>
      <c r="I85" s="324"/>
      <c r="J85" s="324"/>
      <c r="K85" s="324"/>
      <c r="L85" s="324"/>
      <c r="M85" s="324"/>
      <c r="N85" s="324"/>
      <c r="O85" s="324"/>
      <c r="P85" s="324"/>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c r="AN85" s="324"/>
      <c r="AO85" s="324"/>
    </row>
    <row r="86" spans="3:41" x14ac:dyDescent="0.2">
      <c r="C86" s="324"/>
      <c r="D86" s="324"/>
      <c r="E86" s="324"/>
      <c r="F86" s="324"/>
      <c r="G86" s="324"/>
      <c r="H86" s="324"/>
      <c r="I86" s="324"/>
      <c r="J86" s="324"/>
      <c r="K86" s="324"/>
      <c r="L86" s="324"/>
      <c r="M86" s="324"/>
      <c r="N86" s="324"/>
      <c r="O86" s="324"/>
      <c r="P86" s="324"/>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c r="AN86" s="324"/>
      <c r="AO86" s="324"/>
    </row>
    <row r="87" spans="3:41" x14ac:dyDescent="0.2">
      <c r="C87" s="324"/>
      <c r="D87" s="324"/>
      <c r="E87" s="324"/>
      <c r="F87" s="324"/>
      <c r="G87" s="324"/>
      <c r="H87" s="324"/>
      <c r="I87" s="324"/>
      <c r="J87" s="324"/>
      <c r="K87" s="324"/>
      <c r="L87" s="324"/>
      <c r="M87" s="324"/>
      <c r="N87" s="324"/>
      <c r="O87" s="324"/>
      <c r="P87" s="324"/>
      <c r="Q87" s="324"/>
      <c r="R87" s="324"/>
      <c r="S87" s="324"/>
      <c r="T87" s="324"/>
      <c r="U87" s="324"/>
      <c r="V87" s="324"/>
      <c r="W87" s="324"/>
      <c r="X87" s="324"/>
      <c r="Y87" s="324"/>
      <c r="Z87" s="324"/>
      <c r="AA87" s="324"/>
      <c r="AB87" s="324"/>
      <c r="AC87" s="324"/>
      <c r="AD87" s="324"/>
      <c r="AE87" s="324"/>
      <c r="AF87" s="324"/>
      <c r="AG87" s="324"/>
      <c r="AH87" s="324"/>
      <c r="AI87" s="324"/>
      <c r="AJ87" s="324"/>
      <c r="AK87" s="324"/>
      <c r="AL87" s="324"/>
      <c r="AM87" s="324"/>
      <c r="AN87" s="324"/>
      <c r="AO87" s="324"/>
    </row>
    <row r="88" spans="3:41" x14ac:dyDescent="0.2">
      <c r="C88" s="324"/>
      <c r="D88" s="324"/>
      <c r="E88" s="324"/>
      <c r="F88" s="324"/>
      <c r="G88" s="324"/>
      <c r="H88" s="324"/>
      <c r="I88" s="324"/>
      <c r="J88" s="324"/>
      <c r="K88" s="324"/>
      <c r="L88" s="324"/>
      <c r="M88" s="324"/>
      <c r="N88" s="324"/>
      <c r="O88" s="324"/>
      <c r="P88" s="324"/>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c r="AN88" s="324"/>
      <c r="AO88" s="324"/>
    </row>
    <row r="89" spans="3:41" x14ac:dyDescent="0.2">
      <c r="C89" s="324"/>
      <c r="D89" s="324"/>
      <c r="E89" s="324"/>
      <c r="F89" s="324"/>
      <c r="G89" s="324"/>
      <c r="H89" s="324"/>
      <c r="I89" s="324"/>
      <c r="J89" s="324"/>
      <c r="K89" s="324"/>
      <c r="L89" s="324"/>
      <c r="M89" s="324"/>
      <c r="N89" s="324"/>
      <c r="O89" s="324"/>
      <c r="P89" s="324"/>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c r="AN89" s="324"/>
      <c r="AO89" s="324"/>
    </row>
    <row r="90" spans="3:41" x14ac:dyDescent="0.2">
      <c r="C90" s="324"/>
      <c r="D90" s="324"/>
      <c r="E90" s="324"/>
      <c r="F90" s="324"/>
      <c r="G90" s="324"/>
      <c r="H90" s="324"/>
      <c r="I90" s="324"/>
      <c r="J90" s="324"/>
      <c r="K90" s="324"/>
      <c r="L90" s="324"/>
      <c r="M90" s="324"/>
      <c r="N90" s="324"/>
      <c r="O90" s="324"/>
      <c r="P90" s="324"/>
      <c r="Q90" s="324"/>
      <c r="R90" s="324"/>
      <c r="S90" s="324"/>
      <c r="T90" s="324"/>
      <c r="U90" s="324"/>
      <c r="V90" s="324"/>
      <c r="W90" s="324"/>
      <c r="X90" s="324"/>
      <c r="Y90" s="324"/>
      <c r="Z90" s="324"/>
      <c r="AA90" s="324"/>
      <c r="AB90" s="324"/>
      <c r="AC90" s="324"/>
      <c r="AD90" s="324"/>
      <c r="AE90" s="324"/>
      <c r="AF90" s="324"/>
      <c r="AG90" s="324"/>
      <c r="AH90" s="324"/>
      <c r="AI90" s="324"/>
      <c r="AJ90" s="324"/>
      <c r="AK90" s="324"/>
      <c r="AL90" s="324"/>
      <c r="AM90" s="324"/>
      <c r="AN90" s="324"/>
      <c r="AO90" s="324"/>
    </row>
    <row r="91" spans="3:41" x14ac:dyDescent="0.2">
      <c r="C91" s="324"/>
      <c r="D91" s="324"/>
      <c r="E91" s="324"/>
      <c r="F91" s="324"/>
      <c r="G91" s="324"/>
      <c r="H91" s="324"/>
      <c r="I91" s="324"/>
      <c r="J91" s="324"/>
      <c r="K91" s="324"/>
      <c r="L91" s="324"/>
      <c r="M91" s="324"/>
      <c r="N91" s="324"/>
      <c r="O91" s="324"/>
      <c r="P91" s="324"/>
      <c r="Q91" s="324"/>
      <c r="R91" s="324"/>
      <c r="S91" s="324"/>
      <c r="T91" s="324"/>
      <c r="U91" s="324"/>
      <c r="V91" s="324"/>
      <c r="W91" s="324"/>
      <c r="X91" s="324"/>
      <c r="Y91" s="324"/>
      <c r="Z91" s="324"/>
      <c r="AA91" s="324"/>
      <c r="AB91" s="324"/>
      <c r="AC91" s="324"/>
      <c r="AD91" s="324"/>
      <c r="AE91" s="324"/>
      <c r="AF91" s="324"/>
      <c r="AG91" s="324"/>
      <c r="AH91" s="324"/>
      <c r="AI91" s="324"/>
      <c r="AJ91" s="324"/>
      <c r="AK91" s="324"/>
      <c r="AL91" s="324"/>
      <c r="AM91" s="324"/>
      <c r="AN91" s="324"/>
      <c r="AO91" s="324"/>
    </row>
    <row r="92" spans="3:41" x14ac:dyDescent="0.2">
      <c r="C92" s="324"/>
      <c r="D92" s="324"/>
      <c r="E92" s="324"/>
      <c r="F92" s="324"/>
      <c r="G92" s="324"/>
      <c r="H92" s="324"/>
      <c r="I92" s="324"/>
      <c r="J92" s="324"/>
      <c r="K92" s="324"/>
      <c r="L92" s="324"/>
      <c r="M92" s="324"/>
      <c r="N92" s="324"/>
      <c r="O92" s="324"/>
      <c r="P92" s="324"/>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c r="AN92" s="324"/>
      <c r="AO92" s="324"/>
    </row>
  </sheetData>
  <phoneticPr fontId="5"/>
  <pageMargins left="0.78740157480314965" right="0.59055118110236227" top="0.98425196850393704" bottom="0.98425196850393704" header="0.51181102362204722" footer="0.51181102362204722"/>
  <pageSetup paperSize="9" scale="95" orientation="landscape" verticalDpi="2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08C01-E7E6-40A6-9BF8-35D0AF9D6623}">
  <dimension ref="A1:AS91"/>
  <sheetViews>
    <sheetView workbookViewId="0">
      <pane xSplit="2" ySplit="4" topLeftCell="O40" activePane="bottomRight" state="frozen"/>
      <selection pane="topRight" activeCell="C1" sqref="C1"/>
      <selection pane="bottomLeft" activeCell="A5" sqref="A5"/>
      <selection pane="bottomRight" activeCell="I49" sqref="I49"/>
    </sheetView>
  </sheetViews>
  <sheetFormatPr defaultRowHeight="13" x14ac:dyDescent="0.2"/>
  <cols>
    <col min="1" max="1" width="3.36328125" style="329" customWidth="1"/>
    <col min="2" max="2" width="21.36328125" style="329" customWidth="1"/>
    <col min="3" max="44" width="9.36328125" style="329" customWidth="1"/>
    <col min="45" max="233" width="9" style="329"/>
    <col min="234" max="234" width="3.36328125" style="329" customWidth="1"/>
    <col min="235" max="235" width="21.36328125" style="329" customWidth="1"/>
    <col min="236" max="237" width="0" style="329" hidden="1" customWidth="1"/>
    <col min="238" max="239" width="9.08984375" style="329" bestFit="1" customWidth="1"/>
    <col min="240" max="248" width="9" style="329"/>
    <col min="249" max="288" width="9.08984375" style="329" bestFit="1" customWidth="1"/>
    <col min="289" max="489" width="9" style="329"/>
    <col min="490" max="490" width="3.36328125" style="329" customWidth="1"/>
    <col min="491" max="491" width="21.36328125" style="329" customWidth="1"/>
    <col min="492" max="493" width="0" style="329" hidden="1" customWidth="1"/>
    <col min="494" max="495" width="9.08984375" style="329" bestFit="1" customWidth="1"/>
    <col min="496" max="504" width="9" style="329"/>
    <col min="505" max="544" width="9.08984375" style="329" bestFit="1" customWidth="1"/>
    <col min="545" max="745" width="9" style="329"/>
    <col min="746" max="746" width="3.36328125" style="329" customWidth="1"/>
    <col min="747" max="747" width="21.36328125" style="329" customWidth="1"/>
    <col min="748" max="749" width="0" style="329" hidden="1" customWidth="1"/>
    <col min="750" max="751" width="9.08984375" style="329" bestFit="1" customWidth="1"/>
    <col min="752" max="760" width="9" style="329"/>
    <col min="761" max="800" width="9.08984375" style="329" bestFit="1" customWidth="1"/>
    <col min="801" max="1001" width="9" style="329"/>
    <col min="1002" max="1002" width="3.36328125" style="329" customWidth="1"/>
    <col min="1003" max="1003" width="21.36328125" style="329" customWidth="1"/>
    <col min="1004" max="1005" width="0" style="329" hidden="1" customWidth="1"/>
    <col min="1006" max="1007" width="9.08984375" style="329" bestFit="1" customWidth="1"/>
    <col min="1008" max="1016" width="9" style="329"/>
    <col min="1017" max="1056" width="9.08984375" style="329" bestFit="1" customWidth="1"/>
    <col min="1057" max="1257" width="9" style="329"/>
    <col min="1258" max="1258" width="3.36328125" style="329" customWidth="1"/>
    <col min="1259" max="1259" width="21.36328125" style="329" customWidth="1"/>
    <col min="1260" max="1261" width="0" style="329" hidden="1" customWidth="1"/>
    <col min="1262" max="1263" width="9.08984375" style="329" bestFit="1" customWidth="1"/>
    <col min="1264" max="1272" width="9" style="329"/>
    <col min="1273" max="1312" width="9.08984375" style="329" bestFit="1" customWidth="1"/>
    <col min="1313" max="1513" width="9" style="329"/>
    <col min="1514" max="1514" width="3.36328125" style="329" customWidth="1"/>
    <col min="1515" max="1515" width="21.36328125" style="329" customWidth="1"/>
    <col min="1516" max="1517" width="0" style="329" hidden="1" customWidth="1"/>
    <col min="1518" max="1519" width="9.08984375" style="329" bestFit="1" customWidth="1"/>
    <col min="1520" max="1528" width="9" style="329"/>
    <col min="1529" max="1568" width="9.08984375" style="329" bestFit="1" customWidth="1"/>
    <col min="1569" max="1769" width="9" style="329"/>
    <col min="1770" max="1770" width="3.36328125" style="329" customWidth="1"/>
    <col min="1771" max="1771" width="21.36328125" style="329" customWidth="1"/>
    <col min="1772" max="1773" width="0" style="329" hidden="1" customWidth="1"/>
    <col min="1774" max="1775" width="9.08984375" style="329" bestFit="1" customWidth="1"/>
    <col min="1776" max="1784" width="9" style="329"/>
    <col min="1785" max="1824" width="9.08984375" style="329" bestFit="1" customWidth="1"/>
    <col min="1825" max="2025" width="9" style="329"/>
    <col min="2026" max="2026" width="3.36328125" style="329" customWidth="1"/>
    <col min="2027" max="2027" width="21.36328125" style="329" customWidth="1"/>
    <col min="2028" max="2029" width="0" style="329" hidden="1" customWidth="1"/>
    <col min="2030" max="2031" width="9.08984375" style="329" bestFit="1" customWidth="1"/>
    <col min="2032" max="2040" width="9" style="329"/>
    <col min="2041" max="2080" width="9.08984375" style="329" bestFit="1" customWidth="1"/>
    <col min="2081" max="2281" width="9" style="329"/>
    <col min="2282" max="2282" width="3.36328125" style="329" customWidth="1"/>
    <col min="2283" max="2283" width="21.36328125" style="329" customWidth="1"/>
    <col min="2284" max="2285" width="0" style="329" hidden="1" customWidth="1"/>
    <col min="2286" max="2287" width="9.08984375" style="329" bestFit="1" customWidth="1"/>
    <col min="2288" max="2296" width="9" style="329"/>
    <col min="2297" max="2336" width="9.08984375" style="329" bestFit="1" customWidth="1"/>
    <col min="2337" max="2537" width="9" style="329"/>
    <col min="2538" max="2538" width="3.36328125" style="329" customWidth="1"/>
    <col min="2539" max="2539" width="21.36328125" style="329" customWidth="1"/>
    <col min="2540" max="2541" width="0" style="329" hidden="1" customWidth="1"/>
    <col min="2542" max="2543" width="9.08984375" style="329" bestFit="1" customWidth="1"/>
    <col min="2544" max="2552" width="9" style="329"/>
    <col min="2553" max="2592" width="9.08984375" style="329" bestFit="1" customWidth="1"/>
    <col min="2593" max="2793" width="9" style="329"/>
    <col min="2794" max="2794" width="3.36328125" style="329" customWidth="1"/>
    <col min="2795" max="2795" width="21.36328125" style="329" customWidth="1"/>
    <col min="2796" max="2797" width="0" style="329" hidden="1" customWidth="1"/>
    <col min="2798" max="2799" width="9.08984375" style="329" bestFit="1" customWidth="1"/>
    <col min="2800" max="2808" width="9" style="329"/>
    <col min="2809" max="2848" width="9.08984375" style="329" bestFit="1" customWidth="1"/>
    <col min="2849" max="3049" width="9" style="329"/>
    <col min="3050" max="3050" width="3.36328125" style="329" customWidth="1"/>
    <col min="3051" max="3051" width="21.36328125" style="329" customWidth="1"/>
    <col min="3052" max="3053" width="0" style="329" hidden="1" customWidth="1"/>
    <col min="3054" max="3055" width="9.08984375" style="329" bestFit="1" customWidth="1"/>
    <col min="3056" max="3064" width="9" style="329"/>
    <col min="3065" max="3104" width="9.08984375" style="329" bestFit="1" customWidth="1"/>
    <col min="3105" max="3305" width="9" style="329"/>
    <col min="3306" max="3306" width="3.36328125" style="329" customWidth="1"/>
    <col min="3307" max="3307" width="21.36328125" style="329" customWidth="1"/>
    <col min="3308" max="3309" width="0" style="329" hidden="1" customWidth="1"/>
    <col min="3310" max="3311" width="9.08984375" style="329" bestFit="1" customWidth="1"/>
    <col min="3312" max="3320" width="9" style="329"/>
    <col min="3321" max="3360" width="9.08984375" style="329" bestFit="1" customWidth="1"/>
    <col min="3361" max="3561" width="9" style="329"/>
    <col min="3562" max="3562" width="3.36328125" style="329" customWidth="1"/>
    <col min="3563" max="3563" width="21.36328125" style="329" customWidth="1"/>
    <col min="3564" max="3565" width="0" style="329" hidden="1" customWidth="1"/>
    <col min="3566" max="3567" width="9.08984375" style="329" bestFit="1" customWidth="1"/>
    <col min="3568" max="3576" width="9" style="329"/>
    <col min="3577" max="3616" width="9.08984375" style="329" bestFit="1" customWidth="1"/>
    <col min="3617" max="3817" width="9" style="329"/>
    <col min="3818" max="3818" width="3.36328125" style="329" customWidth="1"/>
    <col min="3819" max="3819" width="21.36328125" style="329" customWidth="1"/>
    <col min="3820" max="3821" width="0" style="329" hidden="1" customWidth="1"/>
    <col min="3822" max="3823" width="9.08984375" style="329" bestFit="1" customWidth="1"/>
    <col min="3824" max="3832" width="9" style="329"/>
    <col min="3833" max="3872" width="9.08984375" style="329" bestFit="1" customWidth="1"/>
    <col min="3873" max="4073" width="9" style="329"/>
    <col min="4074" max="4074" width="3.36328125" style="329" customWidth="1"/>
    <col min="4075" max="4075" width="21.36328125" style="329" customWidth="1"/>
    <col min="4076" max="4077" width="0" style="329" hidden="1" customWidth="1"/>
    <col min="4078" max="4079" width="9.08984375" style="329" bestFit="1" customWidth="1"/>
    <col min="4080" max="4088" width="9" style="329"/>
    <col min="4089" max="4128" width="9.08984375" style="329" bestFit="1" customWidth="1"/>
    <col min="4129" max="4329" width="9" style="329"/>
    <col min="4330" max="4330" width="3.36328125" style="329" customWidth="1"/>
    <col min="4331" max="4331" width="21.36328125" style="329" customWidth="1"/>
    <col min="4332" max="4333" width="0" style="329" hidden="1" customWidth="1"/>
    <col min="4334" max="4335" width="9.08984375" style="329" bestFit="1" customWidth="1"/>
    <col min="4336" max="4344" width="9" style="329"/>
    <col min="4345" max="4384" width="9.08984375" style="329" bestFit="1" customWidth="1"/>
    <col min="4385" max="4585" width="9" style="329"/>
    <col min="4586" max="4586" width="3.36328125" style="329" customWidth="1"/>
    <col min="4587" max="4587" width="21.36328125" style="329" customWidth="1"/>
    <col min="4588" max="4589" width="0" style="329" hidden="1" customWidth="1"/>
    <col min="4590" max="4591" width="9.08984375" style="329" bestFit="1" customWidth="1"/>
    <col min="4592" max="4600" width="9" style="329"/>
    <col min="4601" max="4640" width="9.08984375" style="329" bestFit="1" customWidth="1"/>
    <col min="4641" max="4841" width="9" style="329"/>
    <col min="4842" max="4842" width="3.36328125" style="329" customWidth="1"/>
    <col min="4843" max="4843" width="21.36328125" style="329" customWidth="1"/>
    <col min="4844" max="4845" width="0" style="329" hidden="1" customWidth="1"/>
    <col min="4846" max="4847" width="9.08984375" style="329" bestFit="1" customWidth="1"/>
    <col min="4848" max="4856" width="9" style="329"/>
    <col min="4857" max="4896" width="9.08984375" style="329" bestFit="1" customWidth="1"/>
    <col min="4897" max="5097" width="9" style="329"/>
    <col min="5098" max="5098" width="3.36328125" style="329" customWidth="1"/>
    <col min="5099" max="5099" width="21.36328125" style="329" customWidth="1"/>
    <col min="5100" max="5101" width="0" style="329" hidden="1" customWidth="1"/>
    <col min="5102" max="5103" width="9.08984375" style="329" bestFit="1" customWidth="1"/>
    <col min="5104" max="5112" width="9" style="329"/>
    <col min="5113" max="5152" width="9.08984375" style="329" bestFit="1" customWidth="1"/>
    <col min="5153" max="5353" width="9" style="329"/>
    <col min="5354" max="5354" width="3.36328125" style="329" customWidth="1"/>
    <col min="5355" max="5355" width="21.36328125" style="329" customWidth="1"/>
    <col min="5356" max="5357" width="0" style="329" hidden="1" customWidth="1"/>
    <col min="5358" max="5359" width="9.08984375" style="329" bestFit="1" customWidth="1"/>
    <col min="5360" max="5368" width="9" style="329"/>
    <col min="5369" max="5408" width="9.08984375" style="329" bestFit="1" customWidth="1"/>
    <col min="5409" max="5609" width="9" style="329"/>
    <col min="5610" max="5610" width="3.36328125" style="329" customWidth="1"/>
    <col min="5611" max="5611" width="21.36328125" style="329" customWidth="1"/>
    <col min="5612" max="5613" width="0" style="329" hidden="1" customWidth="1"/>
    <col min="5614" max="5615" width="9.08984375" style="329" bestFit="1" customWidth="1"/>
    <col min="5616" max="5624" width="9" style="329"/>
    <col min="5625" max="5664" width="9.08984375" style="329" bestFit="1" customWidth="1"/>
    <col min="5665" max="5865" width="9" style="329"/>
    <col min="5866" max="5866" width="3.36328125" style="329" customWidth="1"/>
    <col min="5867" max="5867" width="21.36328125" style="329" customWidth="1"/>
    <col min="5868" max="5869" width="0" style="329" hidden="1" customWidth="1"/>
    <col min="5870" max="5871" width="9.08984375" style="329" bestFit="1" customWidth="1"/>
    <col min="5872" max="5880" width="9" style="329"/>
    <col min="5881" max="5920" width="9.08984375" style="329" bestFit="1" customWidth="1"/>
    <col min="5921" max="6121" width="9" style="329"/>
    <col min="6122" max="6122" width="3.36328125" style="329" customWidth="1"/>
    <col min="6123" max="6123" width="21.36328125" style="329" customWidth="1"/>
    <col min="6124" max="6125" width="0" style="329" hidden="1" customWidth="1"/>
    <col min="6126" max="6127" width="9.08984375" style="329" bestFit="1" customWidth="1"/>
    <col min="6128" max="6136" width="9" style="329"/>
    <col min="6137" max="6176" width="9.08984375" style="329" bestFit="1" customWidth="1"/>
    <col min="6177" max="6377" width="9" style="329"/>
    <col min="6378" max="6378" width="3.36328125" style="329" customWidth="1"/>
    <col min="6379" max="6379" width="21.36328125" style="329" customWidth="1"/>
    <col min="6380" max="6381" width="0" style="329" hidden="1" customWidth="1"/>
    <col min="6382" max="6383" width="9.08984375" style="329" bestFit="1" customWidth="1"/>
    <col min="6384" max="6392" width="9" style="329"/>
    <col min="6393" max="6432" width="9.08984375" style="329" bestFit="1" customWidth="1"/>
    <col min="6433" max="6633" width="9" style="329"/>
    <col min="6634" max="6634" width="3.36328125" style="329" customWidth="1"/>
    <col min="6635" max="6635" width="21.36328125" style="329" customWidth="1"/>
    <col min="6636" max="6637" width="0" style="329" hidden="1" customWidth="1"/>
    <col min="6638" max="6639" width="9.08984375" style="329" bestFit="1" customWidth="1"/>
    <col min="6640" max="6648" width="9" style="329"/>
    <col min="6649" max="6688" width="9.08984375" style="329" bestFit="1" customWidth="1"/>
    <col min="6689" max="6889" width="9" style="329"/>
    <col min="6890" max="6890" width="3.36328125" style="329" customWidth="1"/>
    <col min="6891" max="6891" width="21.36328125" style="329" customWidth="1"/>
    <col min="6892" max="6893" width="0" style="329" hidden="1" customWidth="1"/>
    <col min="6894" max="6895" width="9.08984375" style="329" bestFit="1" customWidth="1"/>
    <col min="6896" max="6904" width="9" style="329"/>
    <col min="6905" max="6944" width="9.08984375" style="329" bestFit="1" customWidth="1"/>
    <col min="6945" max="7145" width="9" style="329"/>
    <col min="7146" max="7146" width="3.36328125" style="329" customWidth="1"/>
    <col min="7147" max="7147" width="21.36328125" style="329" customWidth="1"/>
    <col min="7148" max="7149" width="0" style="329" hidden="1" customWidth="1"/>
    <col min="7150" max="7151" width="9.08984375" style="329" bestFit="1" customWidth="1"/>
    <col min="7152" max="7160" width="9" style="329"/>
    <col min="7161" max="7200" width="9.08984375" style="329" bestFit="1" customWidth="1"/>
    <col min="7201" max="7401" width="9" style="329"/>
    <col min="7402" max="7402" width="3.36328125" style="329" customWidth="1"/>
    <col min="7403" max="7403" width="21.36328125" style="329" customWidth="1"/>
    <col min="7404" max="7405" width="0" style="329" hidden="1" customWidth="1"/>
    <col min="7406" max="7407" width="9.08984375" style="329" bestFit="1" customWidth="1"/>
    <col min="7408" max="7416" width="9" style="329"/>
    <col min="7417" max="7456" width="9.08984375" style="329" bestFit="1" customWidth="1"/>
    <col min="7457" max="7657" width="9" style="329"/>
    <col min="7658" max="7658" width="3.36328125" style="329" customWidth="1"/>
    <col min="7659" max="7659" width="21.36328125" style="329" customWidth="1"/>
    <col min="7660" max="7661" width="0" style="329" hidden="1" customWidth="1"/>
    <col min="7662" max="7663" width="9.08984375" style="329" bestFit="1" customWidth="1"/>
    <col min="7664" max="7672" width="9" style="329"/>
    <col min="7673" max="7712" width="9.08984375" style="329" bestFit="1" customWidth="1"/>
    <col min="7713" max="7913" width="9" style="329"/>
    <col min="7914" max="7914" width="3.36328125" style="329" customWidth="1"/>
    <col min="7915" max="7915" width="21.36328125" style="329" customWidth="1"/>
    <col min="7916" max="7917" width="0" style="329" hidden="1" customWidth="1"/>
    <col min="7918" max="7919" width="9.08984375" style="329" bestFit="1" customWidth="1"/>
    <col min="7920" max="7928" width="9" style="329"/>
    <col min="7929" max="7968" width="9.08984375" style="329" bestFit="1" customWidth="1"/>
    <col min="7969" max="8169" width="9" style="329"/>
    <col min="8170" max="8170" width="3.36328125" style="329" customWidth="1"/>
    <col min="8171" max="8171" width="21.36328125" style="329" customWidth="1"/>
    <col min="8172" max="8173" width="0" style="329" hidden="1" customWidth="1"/>
    <col min="8174" max="8175" width="9.08984375" style="329" bestFit="1" customWidth="1"/>
    <col min="8176" max="8184" width="9" style="329"/>
    <col min="8185" max="8224" width="9.08984375" style="329" bestFit="1" customWidth="1"/>
    <col min="8225" max="8425" width="9" style="329"/>
    <col min="8426" max="8426" width="3.36328125" style="329" customWidth="1"/>
    <col min="8427" max="8427" width="21.36328125" style="329" customWidth="1"/>
    <col min="8428" max="8429" width="0" style="329" hidden="1" customWidth="1"/>
    <col min="8430" max="8431" width="9.08984375" style="329" bestFit="1" customWidth="1"/>
    <col min="8432" max="8440" width="9" style="329"/>
    <col min="8441" max="8480" width="9.08984375" style="329" bestFit="1" customWidth="1"/>
    <col min="8481" max="8681" width="9" style="329"/>
    <col min="8682" max="8682" width="3.36328125" style="329" customWidth="1"/>
    <col min="8683" max="8683" width="21.36328125" style="329" customWidth="1"/>
    <col min="8684" max="8685" width="0" style="329" hidden="1" customWidth="1"/>
    <col min="8686" max="8687" width="9.08984375" style="329" bestFit="1" customWidth="1"/>
    <col min="8688" max="8696" width="9" style="329"/>
    <col min="8697" max="8736" width="9.08984375" style="329" bestFit="1" customWidth="1"/>
    <col min="8737" max="8937" width="9" style="329"/>
    <col min="8938" max="8938" width="3.36328125" style="329" customWidth="1"/>
    <col min="8939" max="8939" width="21.36328125" style="329" customWidth="1"/>
    <col min="8940" max="8941" width="0" style="329" hidden="1" customWidth="1"/>
    <col min="8942" max="8943" width="9.08984375" style="329" bestFit="1" customWidth="1"/>
    <col min="8944" max="8952" width="9" style="329"/>
    <col min="8953" max="8992" width="9.08984375" style="329" bestFit="1" customWidth="1"/>
    <col min="8993" max="9193" width="9" style="329"/>
    <col min="9194" max="9194" width="3.36328125" style="329" customWidth="1"/>
    <col min="9195" max="9195" width="21.36328125" style="329" customWidth="1"/>
    <col min="9196" max="9197" width="0" style="329" hidden="1" customWidth="1"/>
    <col min="9198" max="9199" width="9.08984375" style="329" bestFit="1" customWidth="1"/>
    <col min="9200" max="9208" width="9" style="329"/>
    <col min="9209" max="9248" width="9.08984375" style="329" bestFit="1" customWidth="1"/>
    <col min="9249" max="9449" width="9" style="329"/>
    <col min="9450" max="9450" width="3.36328125" style="329" customWidth="1"/>
    <col min="9451" max="9451" width="21.36328125" style="329" customWidth="1"/>
    <col min="9452" max="9453" width="0" style="329" hidden="1" customWidth="1"/>
    <col min="9454" max="9455" width="9.08984375" style="329" bestFit="1" customWidth="1"/>
    <col min="9456" max="9464" width="9" style="329"/>
    <col min="9465" max="9504" width="9.08984375" style="329" bestFit="1" customWidth="1"/>
    <col min="9505" max="9705" width="9" style="329"/>
    <col min="9706" max="9706" width="3.36328125" style="329" customWidth="1"/>
    <col min="9707" max="9707" width="21.36328125" style="329" customWidth="1"/>
    <col min="9708" max="9709" width="0" style="329" hidden="1" customWidth="1"/>
    <col min="9710" max="9711" width="9.08984375" style="329" bestFit="1" customWidth="1"/>
    <col min="9712" max="9720" width="9" style="329"/>
    <col min="9721" max="9760" width="9.08984375" style="329" bestFit="1" customWidth="1"/>
    <col min="9761" max="9961" width="9" style="329"/>
    <col min="9962" max="9962" width="3.36328125" style="329" customWidth="1"/>
    <col min="9963" max="9963" width="21.36328125" style="329" customWidth="1"/>
    <col min="9964" max="9965" width="0" style="329" hidden="1" customWidth="1"/>
    <col min="9966" max="9967" width="9.08984375" style="329" bestFit="1" customWidth="1"/>
    <col min="9968" max="9976" width="9" style="329"/>
    <col min="9977" max="10016" width="9.08984375" style="329" bestFit="1" customWidth="1"/>
    <col min="10017" max="10217" width="9" style="329"/>
    <col min="10218" max="10218" width="3.36328125" style="329" customWidth="1"/>
    <col min="10219" max="10219" width="21.36328125" style="329" customWidth="1"/>
    <col min="10220" max="10221" width="0" style="329" hidden="1" customWidth="1"/>
    <col min="10222" max="10223" width="9.08984375" style="329" bestFit="1" customWidth="1"/>
    <col min="10224" max="10232" width="9" style="329"/>
    <col min="10233" max="10272" width="9.08984375" style="329" bestFit="1" customWidth="1"/>
    <col min="10273" max="10473" width="9" style="329"/>
    <col min="10474" max="10474" width="3.36328125" style="329" customWidth="1"/>
    <col min="10475" max="10475" width="21.36328125" style="329" customWidth="1"/>
    <col min="10476" max="10477" width="0" style="329" hidden="1" customWidth="1"/>
    <col min="10478" max="10479" width="9.08984375" style="329" bestFit="1" customWidth="1"/>
    <col min="10480" max="10488" width="9" style="329"/>
    <col min="10489" max="10528" width="9.08984375" style="329" bestFit="1" customWidth="1"/>
    <col min="10529" max="10729" width="9" style="329"/>
    <col min="10730" max="10730" width="3.36328125" style="329" customWidth="1"/>
    <col min="10731" max="10731" width="21.36328125" style="329" customWidth="1"/>
    <col min="10732" max="10733" width="0" style="329" hidden="1" customWidth="1"/>
    <col min="10734" max="10735" width="9.08984375" style="329" bestFit="1" customWidth="1"/>
    <col min="10736" max="10744" width="9" style="329"/>
    <col min="10745" max="10784" width="9.08984375" style="329" bestFit="1" customWidth="1"/>
    <col min="10785" max="10985" width="9" style="329"/>
    <col min="10986" max="10986" width="3.36328125" style="329" customWidth="1"/>
    <col min="10987" max="10987" width="21.36328125" style="329" customWidth="1"/>
    <col min="10988" max="10989" width="0" style="329" hidden="1" customWidth="1"/>
    <col min="10990" max="10991" width="9.08984375" style="329" bestFit="1" customWidth="1"/>
    <col min="10992" max="11000" width="9" style="329"/>
    <col min="11001" max="11040" width="9.08984375" style="329" bestFit="1" customWidth="1"/>
    <col min="11041" max="11241" width="9" style="329"/>
    <col min="11242" max="11242" width="3.36328125" style="329" customWidth="1"/>
    <col min="11243" max="11243" width="21.36328125" style="329" customWidth="1"/>
    <col min="11244" max="11245" width="0" style="329" hidden="1" customWidth="1"/>
    <col min="11246" max="11247" width="9.08984375" style="329" bestFit="1" customWidth="1"/>
    <col min="11248" max="11256" width="9" style="329"/>
    <col min="11257" max="11296" width="9.08984375" style="329" bestFit="1" customWidth="1"/>
    <col min="11297" max="11497" width="9" style="329"/>
    <col min="11498" max="11498" width="3.36328125" style="329" customWidth="1"/>
    <col min="11499" max="11499" width="21.36328125" style="329" customWidth="1"/>
    <col min="11500" max="11501" width="0" style="329" hidden="1" customWidth="1"/>
    <col min="11502" max="11503" width="9.08984375" style="329" bestFit="1" customWidth="1"/>
    <col min="11504" max="11512" width="9" style="329"/>
    <col min="11513" max="11552" width="9.08984375" style="329" bestFit="1" customWidth="1"/>
    <col min="11553" max="11753" width="9" style="329"/>
    <col min="11754" max="11754" width="3.36328125" style="329" customWidth="1"/>
    <col min="11755" max="11755" width="21.36328125" style="329" customWidth="1"/>
    <col min="11756" max="11757" width="0" style="329" hidden="1" customWidth="1"/>
    <col min="11758" max="11759" width="9.08984375" style="329" bestFit="1" customWidth="1"/>
    <col min="11760" max="11768" width="9" style="329"/>
    <col min="11769" max="11808" width="9.08984375" style="329" bestFit="1" customWidth="1"/>
    <col min="11809" max="12009" width="9" style="329"/>
    <col min="12010" max="12010" width="3.36328125" style="329" customWidth="1"/>
    <col min="12011" max="12011" width="21.36328125" style="329" customWidth="1"/>
    <col min="12012" max="12013" width="0" style="329" hidden="1" customWidth="1"/>
    <col min="12014" max="12015" width="9.08984375" style="329" bestFit="1" customWidth="1"/>
    <col min="12016" max="12024" width="9" style="329"/>
    <col min="12025" max="12064" width="9.08984375" style="329" bestFit="1" customWidth="1"/>
    <col min="12065" max="12265" width="9" style="329"/>
    <col min="12266" max="12266" width="3.36328125" style="329" customWidth="1"/>
    <col min="12267" max="12267" width="21.36328125" style="329" customWidth="1"/>
    <col min="12268" max="12269" width="0" style="329" hidden="1" customWidth="1"/>
    <col min="12270" max="12271" width="9.08984375" style="329" bestFit="1" customWidth="1"/>
    <col min="12272" max="12280" width="9" style="329"/>
    <col min="12281" max="12320" width="9.08984375" style="329" bestFit="1" customWidth="1"/>
    <col min="12321" max="12521" width="9" style="329"/>
    <col min="12522" max="12522" width="3.36328125" style="329" customWidth="1"/>
    <col min="12523" max="12523" width="21.36328125" style="329" customWidth="1"/>
    <col min="12524" max="12525" width="0" style="329" hidden="1" customWidth="1"/>
    <col min="12526" max="12527" width="9.08984375" style="329" bestFit="1" customWidth="1"/>
    <col min="12528" max="12536" width="9" style="329"/>
    <col min="12537" max="12576" width="9.08984375" style="329" bestFit="1" customWidth="1"/>
    <col min="12577" max="12777" width="9" style="329"/>
    <col min="12778" max="12778" width="3.36328125" style="329" customWidth="1"/>
    <col min="12779" max="12779" width="21.36328125" style="329" customWidth="1"/>
    <col min="12780" max="12781" width="0" style="329" hidden="1" customWidth="1"/>
    <col min="12782" max="12783" width="9.08984375" style="329" bestFit="1" customWidth="1"/>
    <col min="12784" max="12792" width="9" style="329"/>
    <col min="12793" max="12832" width="9.08984375" style="329" bestFit="1" customWidth="1"/>
    <col min="12833" max="13033" width="9" style="329"/>
    <col min="13034" max="13034" width="3.36328125" style="329" customWidth="1"/>
    <col min="13035" max="13035" width="21.36328125" style="329" customWidth="1"/>
    <col min="13036" max="13037" width="0" style="329" hidden="1" customWidth="1"/>
    <col min="13038" max="13039" width="9.08984375" style="329" bestFit="1" customWidth="1"/>
    <col min="13040" max="13048" width="9" style="329"/>
    <col min="13049" max="13088" width="9.08984375" style="329" bestFit="1" customWidth="1"/>
    <col min="13089" max="13289" width="9" style="329"/>
    <col min="13290" max="13290" width="3.36328125" style="329" customWidth="1"/>
    <col min="13291" max="13291" width="21.36328125" style="329" customWidth="1"/>
    <col min="13292" max="13293" width="0" style="329" hidden="1" customWidth="1"/>
    <col min="13294" max="13295" width="9.08984375" style="329" bestFit="1" customWidth="1"/>
    <col min="13296" max="13304" width="9" style="329"/>
    <col min="13305" max="13344" width="9.08984375" style="329" bestFit="1" customWidth="1"/>
    <col min="13345" max="13545" width="9" style="329"/>
    <col min="13546" max="13546" width="3.36328125" style="329" customWidth="1"/>
    <col min="13547" max="13547" width="21.36328125" style="329" customWidth="1"/>
    <col min="13548" max="13549" width="0" style="329" hidden="1" customWidth="1"/>
    <col min="13550" max="13551" width="9.08984375" style="329" bestFit="1" customWidth="1"/>
    <col min="13552" max="13560" width="9" style="329"/>
    <col min="13561" max="13600" width="9.08984375" style="329" bestFit="1" customWidth="1"/>
    <col min="13601" max="13801" width="9" style="329"/>
    <col min="13802" max="13802" width="3.36328125" style="329" customWidth="1"/>
    <col min="13803" max="13803" width="21.36328125" style="329" customWidth="1"/>
    <col min="13804" max="13805" width="0" style="329" hidden="1" customWidth="1"/>
    <col min="13806" max="13807" width="9.08984375" style="329" bestFit="1" customWidth="1"/>
    <col min="13808" max="13816" width="9" style="329"/>
    <col min="13817" max="13856" width="9.08984375" style="329" bestFit="1" customWidth="1"/>
    <col min="13857" max="14057" width="9" style="329"/>
    <col min="14058" max="14058" width="3.36328125" style="329" customWidth="1"/>
    <col min="14059" max="14059" width="21.36328125" style="329" customWidth="1"/>
    <col min="14060" max="14061" width="0" style="329" hidden="1" customWidth="1"/>
    <col min="14062" max="14063" width="9.08984375" style="329" bestFit="1" customWidth="1"/>
    <col min="14064" max="14072" width="9" style="329"/>
    <col min="14073" max="14112" width="9.08984375" style="329" bestFit="1" customWidth="1"/>
    <col min="14113" max="14313" width="9" style="329"/>
    <col min="14314" max="14314" width="3.36328125" style="329" customWidth="1"/>
    <col min="14315" max="14315" width="21.36328125" style="329" customWidth="1"/>
    <col min="14316" max="14317" width="0" style="329" hidden="1" customWidth="1"/>
    <col min="14318" max="14319" width="9.08984375" style="329" bestFit="1" customWidth="1"/>
    <col min="14320" max="14328" width="9" style="329"/>
    <col min="14329" max="14368" width="9.08984375" style="329" bestFit="1" customWidth="1"/>
    <col min="14369" max="14569" width="9" style="329"/>
    <col min="14570" max="14570" width="3.36328125" style="329" customWidth="1"/>
    <col min="14571" max="14571" width="21.36328125" style="329" customWidth="1"/>
    <col min="14572" max="14573" width="0" style="329" hidden="1" customWidth="1"/>
    <col min="14574" max="14575" width="9.08984375" style="329" bestFit="1" customWidth="1"/>
    <col min="14576" max="14584" width="9" style="329"/>
    <col min="14585" max="14624" width="9.08984375" style="329" bestFit="1" customWidth="1"/>
    <col min="14625" max="14825" width="9" style="329"/>
    <col min="14826" max="14826" width="3.36328125" style="329" customWidth="1"/>
    <col min="14827" max="14827" width="21.36328125" style="329" customWidth="1"/>
    <col min="14828" max="14829" width="0" style="329" hidden="1" customWidth="1"/>
    <col min="14830" max="14831" width="9.08984375" style="329" bestFit="1" customWidth="1"/>
    <col min="14832" max="14840" width="9" style="329"/>
    <col min="14841" max="14880" width="9.08984375" style="329" bestFit="1" customWidth="1"/>
    <col min="14881" max="15081" width="9" style="329"/>
    <col min="15082" max="15082" width="3.36328125" style="329" customWidth="1"/>
    <col min="15083" max="15083" width="21.36328125" style="329" customWidth="1"/>
    <col min="15084" max="15085" width="0" style="329" hidden="1" customWidth="1"/>
    <col min="15086" max="15087" width="9.08984375" style="329" bestFit="1" customWidth="1"/>
    <col min="15088" max="15096" width="9" style="329"/>
    <col min="15097" max="15136" width="9.08984375" style="329" bestFit="1" customWidth="1"/>
    <col min="15137" max="15337" width="9" style="329"/>
    <col min="15338" max="15338" width="3.36328125" style="329" customWidth="1"/>
    <col min="15339" max="15339" width="21.36328125" style="329" customWidth="1"/>
    <col min="15340" max="15341" width="0" style="329" hidden="1" customWidth="1"/>
    <col min="15342" max="15343" width="9.08984375" style="329" bestFit="1" customWidth="1"/>
    <col min="15344" max="15352" width="9" style="329"/>
    <col min="15353" max="15392" width="9.08984375" style="329" bestFit="1" customWidth="1"/>
    <col min="15393" max="15593" width="9" style="329"/>
    <col min="15594" max="15594" width="3.36328125" style="329" customWidth="1"/>
    <col min="15595" max="15595" width="21.36328125" style="329" customWidth="1"/>
    <col min="15596" max="15597" width="0" style="329" hidden="1" customWidth="1"/>
    <col min="15598" max="15599" width="9.08984375" style="329" bestFit="1" customWidth="1"/>
    <col min="15600" max="15608" width="9" style="329"/>
    <col min="15609" max="15648" width="9.08984375" style="329" bestFit="1" customWidth="1"/>
    <col min="15649" max="15849" width="9" style="329"/>
    <col min="15850" max="15850" width="3.36328125" style="329" customWidth="1"/>
    <col min="15851" max="15851" width="21.36328125" style="329" customWidth="1"/>
    <col min="15852" max="15853" width="0" style="329" hidden="1" customWidth="1"/>
    <col min="15854" max="15855" width="9.08984375" style="329" bestFit="1" customWidth="1"/>
    <col min="15856" max="15864" width="9" style="329"/>
    <col min="15865" max="15904" width="9.08984375" style="329" bestFit="1" customWidth="1"/>
    <col min="15905" max="16105" width="9" style="329"/>
    <col min="16106" max="16106" width="3.36328125" style="329" customWidth="1"/>
    <col min="16107" max="16107" width="21.36328125" style="329" customWidth="1"/>
    <col min="16108" max="16109" width="0" style="329" hidden="1" customWidth="1"/>
    <col min="16110" max="16111" width="9.08984375" style="329" bestFit="1" customWidth="1"/>
    <col min="16112" max="16120" width="9" style="329"/>
    <col min="16121" max="16160" width="9.08984375" style="329" bestFit="1" customWidth="1"/>
    <col min="16161" max="16384" width="9" style="329"/>
  </cols>
  <sheetData>
    <row r="1" spans="1:44" x14ac:dyDescent="0.2">
      <c r="A1" s="325" t="s">
        <v>489</v>
      </c>
      <c r="B1" s="326"/>
      <c r="C1" s="327"/>
      <c r="D1" s="327"/>
      <c r="E1" s="328">
        <v>45093</v>
      </c>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c r="AI1" s="327"/>
      <c r="AJ1" s="327"/>
      <c r="AK1" s="327"/>
      <c r="AL1" s="327"/>
      <c r="AM1" s="327"/>
      <c r="AN1" s="327"/>
      <c r="AO1" s="327"/>
      <c r="AP1" s="327"/>
      <c r="AQ1" s="327"/>
      <c r="AR1" s="327"/>
    </row>
    <row r="2" spans="1:44" x14ac:dyDescent="0.2">
      <c r="A2" s="326" t="s">
        <v>178</v>
      </c>
      <c r="B2" s="326" t="s">
        <v>351</v>
      </c>
      <c r="C2" s="327"/>
      <c r="D2" s="327"/>
      <c r="E2" s="327" t="s">
        <v>178</v>
      </c>
      <c r="F2" s="327"/>
      <c r="G2" s="327"/>
      <c r="H2" s="327"/>
      <c r="I2" s="327"/>
      <c r="J2" s="327"/>
      <c r="K2" s="327"/>
      <c r="L2" s="327"/>
      <c r="M2" s="327"/>
      <c r="N2" s="327"/>
      <c r="O2" s="327"/>
      <c r="P2" s="327"/>
      <c r="Q2" s="327"/>
      <c r="R2" s="327"/>
      <c r="S2" s="327"/>
      <c r="T2" s="327"/>
      <c r="U2" s="327"/>
      <c r="V2" s="327"/>
      <c r="W2" s="327"/>
      <c r="X2" s="327"/>
      <c r="Y2" s="327"/>
      <c r="Z2" s="327"/>
      <c r="AA2" s="327"/>
      <c r="AB2" s="327"/>
      <c r="AC2" s="327"/>
      <c r="AD2" s="327"/>
      <c r="AE2" s="327"/>
      <c r="AF2" s="327"/>
      <c r="AG2" s="327"/>
      <c r="AH2" s="327"/>
      <c r="AI2" s="327"/>
      <c r="AJ2" s="327"/>
      <c r="AK2" s="327"/>
      <c r="AL2" s="327"/>
      <c r="AM2" s="327"/>
      <c r="AN2" s="327"/>
      <c r="AO2" s="327"/>
      <c r="AP2" s="327"/>
      <c r="AQ2" s="327" t="s">
        <v>490</v>
      </c>
      <c r="AR2" s="327"/>
    </row>
    <row r="3" spans="1:44" x14ac:dyDescent="0.2">
      <c r="A3" s="462" t="s">
        <v>491</v>
      </c>
      <c r="B3" s="463"/>
      <c r="C3" s="330" t="s">
        <v>492</v>
      </c>
      <c r="D3" s="331" t="s">
        <v>133</v>
      </c>
      <c r="E3" s="332" t="s">
        <v>493</v>
      </c>
      <c r="F3" s="331" t="s">
        <v>494</v>
      </c>
      <c r="G3" s="333" t="s">
        <v>495</v>
      </c>
      <c r="H3" s="332" t="s">
        <v>496</v>
      </c>
      <c r="I3" s="332" t="s">
        <v>497</v>
      </c>
      <c r="J3" s="331" t="s">
        <v>498</v>
      </c>
      <c r="K3" s="333" t="s">
        <v>499</v>
      </c>
      <c r="L3" s="332" t="s">
        <v>500</v>
      </c>
      <c r="M3" s="332" t="s">
        <v>501</v>
      </c>
      <c r="N3" s="331" t="s">
        <v>502</v>
      </c>
      <c r="O3" s="333" t="s">
        <v>503</v>
      </c>
      <c r="P3" s="331" t="s">
        <v>504</v>
      </c>
      <c r="Q3" s="333" t="s">
        <v>505</v>
      </c>
      <c r="R3" s="332" t="s">
        <v>506</v>
      </c>
      <c r="S3" s="332" t="s">
        <v>507</v>
      </c>
      <c r="T3" s="331" t="s">
        <v>508</v>
      </c>
      <c r="U3" s="333" t="s">
        <v>509</v>
      </c>
      <c r="V3" s="332" t="s">
        <v>510</v>
      </c>
      <c r="W3" s="332" t="s">
        <v>511</v>
      </c>
      <c r="X3" s="331" t="s">
        <v>512</v>
      </c>
      <c r="Y3" s="333" t="s">
        <v>513</v>
      </c>
      <c r="Z3" s="332" t="s">
        <v>514</v>
      </c>
      <c r="AA3" s="332" t="s">
        <v>515</v>
      </c>
      <c r="AB3" s="331" t="s">
        <v>516</v>
      </c>
      <c r="AC3" s="333" t="s">
        <v>517</v>
      </c>
      <c r="AD3" s="332" t="s">
        <v>518</v>
      </c>
      <c r="AE3" s="332" t="s">
        <v>519</v>
      </c>
      <c r="AF3" s="331" t="s">
        <v>520</v>
      </c>
      <c r="AG3" s="333" t="s">
        <v>521</v>
      </c>
      <c r="AH3" s="332" t="s">
        <v>522</v>
      </c>
      <c r="AI3" s="332" t="s">
        <v>523</v>
      </c>
      <c r="AJ3" s="331" t="s">
        <v>524</v>
      </c>
      <c r="AK3" s="333" t="s">
        <v>525</v>
      </c>
      <c r="AL3" s="332" t="s">
        <v>526</v>
      </c>
      <c r="AM3" s="332" t="s">
        <v>527</v>
      </c>
      <c r="AN3" s="331" t="s">
        <v>528</v>
      </c>
      <c r="AO3" s="333" t="s">
        <v>529</v>
      </c>
      <c r="AP3" s="332" t="s">
        <v>530</v>
      </c>
      <c r="AQ3" s="332" t="s">
        <v>531</v>
      </c>
      <c r="AR3" s="334" t="s">
        <v>532</v>
      </c>
    </row>
    <row r="4" spans="1:44" x14ac:dyDescent="0.2">
      <c r="A4" s="335"/>
      <c r="B4" s="336"/>
      <c r="C4" s="337" t="s">
        <v>533</v>
      </c>
      <c r="D4" s="338" t="s">
        <v>533</v>
      </c>
      <c r="E4" s="339" t="s">
        <v>533</v>
      </c>
      <c r="F4" s="338" t="s">
        <v>533</v>
      </c>
      <c r="G4" s="340" t="s">
        <v>533</v>
      </c>
      <c r="H4" s="339" t="s">
        <v>533</v>
      </c>
      <c r="I4" s="339" t="s">
        <v>533</v>
      </c>
      <c r="J4" s="338" t="s">
        <v>533</v>
      </c>
      <c r="K4" s="340" t="s">
        <v>533</v>
      </c>
      <c r="L4" s="339" t="s">
        <v>533</v>
      </c>
      <c r="M4" s="339" t="s">
        <v>533</v>
      </c>
      <c r="N4" s="338" t="s">
        <v>533</v>
      </c>
      <c r="O4" s="340" t="s">
        <v>533</v>
      </c>
      <c r="P4" s="338" t="s">
        <v>533</v>
      </c>
      <c r="Q4" s="340" t="s">
        <v>533</v>
      </c>
      <c r="R4" s="339" t="s">
        <v>533</v>
      </c>
      <c r="S4" s="339" t="s">
        <v>533</v>
      </c>
      <c r="T4" s="338" t="s">
        <v>533</v>
      </c>
      <c r="U4" s="340" t="s">
        <v>533</v>
      </c>
      <c r="V4" s="339" t="s">
        <v>533</v>
      </c>
      <c r="W4" s="339" t="s">
        <v>533</v>
      </c>
      <c r="X4" s="338" t="s">
        <v>533</v>
      </c>
      <c r="Y4" s="340" t="s">
        <v>533</v>
      </c>
      <c r="Z4" s="339" t="s">
        <v>533</v>
      </c>
      <c r="AA4" s="339" t="s">
        <v>533</v>
      </c>
      <c r="AB4" s="338" t="s">
        <v>533</v>
      </c>
      <c r="AC4" s="340" t="s">
        <v>533</v>
      </c>
      <c r="AD4" s="339" t="s">
        <v>533</v>
      </c>
      <c r="AE4" s="339" t="s">
        <v>533</v>
      </c>
      <c r="AF4" s="338" t="s">
        <v>533</v>
      </c>
      <c r="AG4" s="340" t="s">
        <v>533</v>
      </c>
      <c r="AH4" s="339" t="s">
        <v>533</v>
      </c>
      <c r="AI4" s="339" t="s">
        <v>533</v>
      </c>
      <c r="AJ4" s="338" t="s">
        <v>533</v>
      </c>
      <c r="AK4" s="340" t="s">
        <v>533</v>
      </c>
      <c r="AL4" s="339" t="s">
        <v>533</v>
      </c>
      <c r="AM4" s="339" t="s">
        <v>533</v>
      </c>
      <c r="AN4" s="338" t="s">
        <v>533</v>
      </c>
      <c r="AO4" s="340" t="s">
        <v>533</v>
      </c>
      <c r="AP4" s="339" t="s">
        <v>533</v>
      </c>
      <c r="AQ4" s="339" t="s">
        <v>533</v>
      </c>
      <c r="AR4" s="341" t="s">
        <v>533</v>
      </c>
    </row>
    <row r="5" spans="1:44" x14ac:dyDescent="0.2">
      <c r="A5" s="342" t="s">
        <v>264</v>
      </c>
      <c r="B5" s="343" t="s">
        <v>534</v>
      </c>
      <c r="C5" s="344">
        <v>52217</v>
      </c>
      <c r="D5" s="345">
        <v>5496</v>
      </c>
      <c r="E5" s="346">
        <v>2250</v>
      </c>
      <c r="F5" s="345">
        <v>682</v>
      </c>
      <c r="G5" s="347">
        <v>797</v>
      </c>
      <c r="H5" s="346">
        <v>732</v>
      </c>
      <c r="I5" s="346">
        <v>2451</v>
      </c>
      <c r="J5" s="345">
        <v>105</v>
      </c>
      <c r="K5" s="347">
        <v>727</v>
      </c>
      <c r="L5" s="346">
        <v>204</v>
      </c>
      <c r="M5" s="346">
        <v>2710</v>
      </c>
      <c r="N5" s="345">
        <v>1090</v>
      </c>
      <c r="O5" s="347">
        <v>495</v>
      </c>
      <c r="P5" s="345">
        <v>383</v>
      </c>
      <c r="Q5" s="347">
        <v>1109</v>
      </c>
      <c r="R5" s="346">
        <v>1919</v>
      </c>
      <c r="S5" s="346">
        <v>215</v>
      </c>
      <c r="T5" s="345">
        <v>567</v>
      </c>
      <c r="U5" s="347">
        <v>811</v>
      </c>
      <c r="V5" s="346">
        <v>1485</v>
      </c>
      <c r="W5" s="346">
        <v>1074</v>
      </c>
      <c r="X5" s="345">
        <v>3000</v>
      </c>
      <c r="Y5" s="347">
        <v>1075</v>
      </c>
      <c r="Z5" s="346">
        <v>3053</v>
      </c>
      <c r="AA5" s="346">
        <v>6898</v>
      </c>
      <c r="AB5" s="345">
        <v>942</v>
      </c>
      <c r="AC5" s="347">
        <v>2553</v>
      </c>
      <c r="AD5" s="346">
        <v>732</v>
      </c>
      <c r="AE5" s="346">
        <v>1117</v>
      </c>
      <c r="AF5" s="345">
        <v>1098</v>
      </c>
      <c r="AG5" s="347">
        <v>487</v>
      </c>
      <c r="AH5" s="346">
        <v>417</v>
      </c>
      <c r="AI5" s="346">
        <v>845</v>
      </c>
      <c r="AJ5" s="345">
        <v>71</v>
      </c>
      <c r="AK5" s="347">
        <v>215</v>
      </c>
      <c r="AL5" s="346">
        <v>313</v>
      </c>
      <c r="AM5" s="346">
        <v>227</v>
      </c>
      <c r="AN5" s="345">
        <v>215</v>
      </c>
      <c r="AO5" s="347">
        <v>383</v>
      </c>
      <c r="AP5" s="346">
        <v>852</v>
      </c>
      <c r="AQ5" s="346">
        <v>933</v>
      </c>
      <c r="AR5" s="348">
        <v>1116</v>
      </c>
    </row>
    <row r="6" spans="1:44" x14ac:dyDescent="0.2">
      <c r="A6" s="342" t="s">
        <v>220</v>
      </c>
      <c r="B6" s="343" t="s">
        <v>446</v>
      </c>
      <c r="C6" s="344">
        <v>1559</v>
      </c>
      <c r="D6" s="345">
        <f t="shared" ref="D6:D40" si="0">C6-SUM(E6:AR6)</f>
        <v>89</v>
      </c>
      <c r="E6" s="346">
        <v>98</v>
      </c>
      <c r="F6" s="345">
        <v>2</v>
      </c>
      <c r="G6" s="347">
        <v>25</v>
      </c>
      <c r="H6" s="346">
        <v>8</v>
      </c>
      <c r="I6" s="346">
        <v>15</v>
      </c>
      <c r="J6" s="345">
        <v>0</v>
      </c>
      <c r="K6" s="347">
        <v>5</v>
      </c>
      <c r="L6" s="346">
        <v>9</v>
      </c>
      <c r="M6" s="346">
        <v>123</v>
      </c>
      <c r="N6" s="345">
        <v>0</v>
      </c>
      <c r="O6" s="347">
        <v>0</v>
      </c>
      <c r="P6" s="345">
        <v>21</v>
      </c>
      <c r="Q6" s="347">
        <v>6</v>
      </c>
      <c r="R6" s="346">
        <v>0</v>
      </c>
      <c r="S6" s="346">
        <v>0</v>
      </c>
      <c r="T6" s="345">
        <v>0</v>
      </c>
      <c r="U6" s="347">
        <v>1</v>
      </c>
      <c r="V6" s="346">
        <v>9</v>
      </c>
      <c r="W6" s="346">
        <v>2</v>
      </c>
      <c r="X6" s="345">
        <v>46</v>
      </c>
      <c r="Y6" s="347">
        <v>124</v>
      </c>
      <c r="Z6" s="346">
        <v>145</v>
      </c>
      <c r="AA6" s="346">
        <v>13</v>
      </c>
      <c r="AB6" s="345">
        <v>123</v>
      </c>
      <c r="AC6" s="347">
        <v>1</v>
      </c>
      <c r="AD6" s="346">
        <v>317</v>
      </c>
      <c r="AE6" s="346">
        <v>2</v>
      </c>
      <c r="AF6" s="345">
        <v>18</v>
      </c>
      <c r="AG6" s="347">
        <v>8</v>
      </c>
      <c r="AH6" s="346">
        <v>92</v>
      </c>
      <c r="AI6" s="346">
        <v>1</v>
      </c>
      <c r="AJ6" s="345">
        <v>0</v>
      </c>
      <c r="AK6" s="347">
        <v>15</v>
      </c>
      <c r="AL6" s="346">
        <v>18</v>
      </c>
      <c r="AM6" s="346">
        <v>78</v>
      </c>
      <c r="AN6" s="345">
        <v>0</v>
      </c>
      <c r="AO6" s="347">
        <v>11</v>
      </c>
      <c r="AP6" s="346">
        <v>25</v>
      </c>
      <c r="AQ6" s="346">
        <v>81</v>
      </c>
      <c r="AR6" s="348">
        <v>28</v>
      </c>
    </row>
    <row r="7" spans="1:44" x14ac:dyDescent="0.2">
      <c r="A7" s="342" t="s">
        <v>221</v>
      </c>
      <c r="B7" s="343" t="s">
        <v>250</v>
      </c>
      <c r="C7" s="344">
        <v>4484</v>
      </c>
      <c r="D7" s="345">
        <f t="shared" si="0"/>
        <v>226</v>
      </c>
      <c r="E7" s="346">
        <v>564</v>
      </c>
      <c r="F7" s="345">
        <v>1</v>
      </c>
      <c r="G7" s="347">
        <v>563</v>
      </c>
      <c r="H7" s="346">
        <v>0</v>
      </c>
      <c r="I7" s="346">
        <v>381</v>
      </c>
      <c r="J7" s="345">
        <v>9</v>
      </c>
      <c r="K7" s="347">
        <v>0</v>
      </c>
      <c r="L7" s="346">
        <v>88</v>
      </c>
      <c r="M7" s="346">
        <v>162</v>
      </c>
      <c r="N7" s="345">
        <v>24</v>
      </c>
      <c r="O7" s="347">
        <v>106</v>
      </c>
      <c r="P7" s="345">
        <v>0</v>
      </c>
      <c r="Q7" s="347">
        <v>0</v>
      </c>
      <c r="R7" s="346">
        <v>1</v>
      </c>
      <c r="S7" s="346">
        <v>46</v>
      </c>
      <c r="T7" s="345">
        <v>1</v>
      </c>
      <c r="U7" s="347">
        <v>0</v>
      </c>
      <c r="V7" s="346">
        <v>0</v>
      </c>
      <c r="W7" s="346">
        <v>0</v>
      </c>
      <c r="X7" s="345">
        <v>0</v>
      </c>
      <c r="Y7" s="347">
        <v>2</v>
      </c>
      <c r="Z7" s="346">
        <v>1</v>
      </c>
      <c r="AA7" s="346">
        <v>443</v>
      </c>
      <c r="AB7" s="345">
        <v>6</v>
      </c>
      <c r="AC7" s="347">
        <v>1108</v>
      </c>
      <c r="AD7" s="346">
        <v>9</v>
      </c>
      <c r="AE7" s="346">
        <v>0</v>
      </c>
      <c r="AF7" s="345">
        <v>149</v>
      </c>
      <c r="AG7" s="347">
        <v>0</v>
      </c>
      <c r="AH7" s="346">
        <v>0</v>
      </c>
      <c r="AI7" s="346">
        <v>0</v>
      </c>
      <c r="AJ7" s="345">
        <v>14</v>
      </c>
      <c r="AK7" s="347">
        <v>0</v>
      </c>
      <c r="AL7" s="346">
        <v>0</v>
      </c>
      <c r="AM7" s="346">
        <v>0</v>
      </c>
      <c r="AN7" s="345">
        <v>0</v>
      </c>
      <c r="AO7" s="347">
        <v>1</v>
      </c>
      <c r="AP7" s="346">
        <v>0</v>
      </c>
      <c r="AQ7" s="346">
        <v>352</v>
      </c>
      <c r="AR7" s="348">
        <v>227</v>
      </c>
    </row>
    <row r="8" spans="1:44" x14ac:dyDescent="0.2">
      <c r="A8" s="342" t="s">
        <v>222</v>
      </c>
      <c r="B8" s="343" t="s">
        <v>27</v>
      </c>
      <c r="C8" s="344">
        <v>420</v>
      </c>
      <c r="D8" s="345">
        <f t="shared" si="0"/>
        <v>30</v>
      </c>
      <c r="E8" s="346">
        <v>119</v>
      </c>
      <c r="F8" s="345">
        <v>21</v>
      </c>
      <c r="G8" s="347">
        <v>5</v>
      </c>
      <c r="H8" s="346">
        <v>5</v>
      </c>
      <c r="I8" s="346">
        <v>13</v>
      </c>
      <c r="J8" s="345">
        <v>0</v>
      </c>
      <c r="K8" s="347">
        <v>0</v>
      </c>
      <c r="L8" s="346">
        <v>9</v>
      </c>
      <c r="M8" s="346">
        <v>12</v>
      </c>
      <c r="N8" s="345">
        <v>9</v>
      </c>
      <c r="O8" s="347">
        <v>22</v>
      </c>
      <c r="P8" s="345">
        <v>1</v>
      </c>
      <c r="Q8" s="347">
        <v>8</v>
      </c>
      <c r="R8" s="346">
        <v>0</v>
      </c>
      <c r="S8" s="346">
        <v>13</v>
      </c>
      <c r="T8" s="345">
        <v>0</v>
      </c>
      <c r="U8" s="347">
        <v>5</v>
      </c>
      <c r="V8" s="346">
        <v>1</v>
      </c>
      <c r="W8" s="346">
        <v>8</v>
      </c>
      <c r="X8" s="345">
        <v>1</v>
      </c>
      <c r="Y8" s="347">
        <v>32</v>
      </c>
      <c r="Z8" s="346">
        <v>11</v>
      </c>
      <c r="AA8" s="346">
        <v>4</v>
      </c>
      <c r="AB8" s="345">
        <v>8</v>
      </c>
      <c r="AC8" s="347">
        <v>1</v>
      </c>
      <c r="AD8" s="346">
        <v>1</v>
      </c>
      <c r="AE8" s="346">
        <v>43</v>
      </c>
      <c r="AF8" s="345">
        <v>7</v>
      </c>
      <c r="AG8" s="347">
        <v>0</v>
      </c>
      <c r="AH8" s="346">
        <v>1</v>
      </c>
      <c r="AI8" s="346">
        <v>0</v>
      </c>
      <c r="AJ8" s="345">
        <v>1</v>
      </c>
      <c r="AK8" s="347">
        <v>0</v>
      </c>
      <c r="AL8" s="346">
        <v>0</v>
      </c>
      <c r="AM8" s="346">
        <v>15</v>
      </c>
      <c r="AN8" s="345">
        <v>0</v>
      </c>
      <c r="AO8" s="347">
        <v>1</v>
      </c>
      <c r="AP8" s="346">
        <v>5</v>
      </c>
      <c r="AQ8" s="346">
        <v>7</v>
      </c>
      <c r="AR8" s="348">
        <v>1</v>
      </c>
    </row>
    <row r="9" spans="1:44" x14ac:dyDescent="0.2">
      <c r="A9" s="342" t="s">
        <v>223</v>
      </c>
      <c r="B9" s="343" t="s">
        <v>191</v>
      </c>
      <c r="C9" s="344">
        <v>71746</v>
      </c>
      <c r="D9" s="345">
        <f t="shared" si="0"/>
        <v>20579</v>
      </c>
      <c r="E9" s="346">
        <v>6310</v>
      </c>
      <c r="F9" s="345">
        <v>2289</v>
      </c>
      <c r="G9" s="347">
        <v>2199</v>
      </c>
      <c r="H9" s="346">
        <v>6105</v>
      </c>
      <c r="I9" s="346">
        <v>191</v>
      </c>
      <c r="J9" s="345">
        <v>219</v>
      </c>
      <c r="K9" s="347">
        <v>4036</v>
      </c>
      <c r="L9" s="346">
        <v>481</v>
      </c>
      <c r="M9" s="346">
        <v>1014</v>
      </c>
      <c r="N9" s="345">
        <v>3971</v>
      </c>
      <c r="O9" s="347">
        <v>229</v>
      </c>
      <c r="P9" s="345">
        <v>168</v>
      </c>
      <c r="Q9" s="347">
        <v>1782</v>
      </c>
      <c r="R9" s="346">
        <v>1571</v>
      </c>
      <c r="S9" s="346">
        <v>1055</v>
      </c>
      <c r="T9" s="345">
        <v>226</v>
      </c>
      <c r="U9" s="347">
        <v>2431</v>
      </c>
      <c r="V9" s="346">
        <v>1192</v>
      </c>
      <c r="W9" s="346">
        <v>680</v>
      </c>
      <c r="X9" s="345">
        <v>567</v>
      </c>
      <c r="Y9" s="347">
        <v>238</v>
      </c>
      <c r="Z9" s="346">
        <v>1199</v>
      </c>
      <c r="AA9" s="346">
        <v>893</v>
      </c>
      <c r="AB9" s="345">
        <v>606</v>
      </c>
      <c r="AC9" s="347">
        <v>1022</v>
      </c>
      <c r="AD9" s="346">
        <v>2015</v>
      </c>
      <c r="AE9" s="346">
        <v>749</v>
      </c>
      <c r="AF9" s="345">
        <v>3055</v>
      </c>
      <c r="AG9" s="347">
        <v>24</v>
      </c>
      <c r="AH9" s="346">
        <v>341</v>
      </c>
      <c r="AI9" s="346">
        <v>1803</v>
      </c>
      <c r="AJ9" s="345">
        <v>22</v>
      </c>
      <c r="AK9" s="347">
        <v>22</v>
      </c>
      <c r="AL9" s="346">
        <v>202</v>
      </c>
      <c r="AM9" s="346">
        <v>292</v>
      </c>
      <c r="AN9" s="345">
        <v>223</v>
      </c>
      <c r="AO9" s="347">
        <v>187</v>
      </c>
      <c r="AP9" s="346">
        <v>188</v>
      </c>
      <c r="AQ9" s="346">
        <v>870</v>
      </c>
      <c r="AR9" s="348">
        <v>500</v>
      </c>
    </row>
    <row r="10" spans="1:44" x14ac:dyDescent="0.2">
      <c r="A10" s="342" t="s">
        <v>224</v>
      </c>
      <c r="B10" s="343" t="s">
        <v>28</v>
      </c>
      <c r="C10" s="344">
        <v>13333</v>
      </c>
      <c r="D10" s="345">
        <f t="shared" si="0"/>
        <v>767</v>
      </c>
      <c r="E10" s="346">
        <v>1941</v>
      </c>
      <c r="F10" s="345">
        <v>351</v>
      </c>
      <c r="G10" s="347">
        <v>89</v>
      </c>
      <c r="H10" s="346">
        <v>324</v>
      </c>
      <c r="I10" s="346">
        <v>198</v>
      </c>
      <c r="J10" s="345">
        <v>69</v>
      </c>
      <c r="K10" s="347">
        <v>399</v>
      </c>
      <c r="L10" s="346">
        <v>43</v>
      </c>
      <c r="M10" s="346">
        <v>448</v>
      </c>
      <c r="N10" s="345">
        <v>1408</v>
      </c>
      <c r="O10" s="347">
        <v>325</v>
      </c>
      <c r="P10" s="345">
        <v>1799</v>
      </c>
      <c r="Q10" s="347">
        <v>284</v>
      </c>
      <c r="R10" s="346">
        <v>151</v>
      </c>
      <c r="S10" s="346">
        <v>217</v>
      </c>
      <c r="T10" s="345">
        <v>81</v>
      </c>
      <c r="U10" s="347">
        <v>423</v>
      </c>
      <c r="V10" s="346">
        <v>49</v>
      </c>
      <c r="W10" s="346">
        <v>319</v>
      </c>
      <c r="X10" s="345">
        <v>91</v>
      </c>
      <c r="Y10" s="347">
        <v>157</v>
      </c>
      <c r="Z10" s="346">
        <v>581</v>
      </c>
      <c r="AA10" s="346">
        <v>88</v>
      </c>
      <c r="AB10" s="345">
        <v>368</v>
      </c>
      <c r="AC10" s="347">
        <v>75</v>
      </c>
      <c r="AD10" s="346">
        <v>161</v>
      </c>
      <c r="AE10" s="346">
        <v>270</v>
      </c>
      <c r="AF10" s="345">
        <v>192</v>
      </c>
      <c r="AG10" s="347">
        <v>0</v>
      </c>
      <c r="AH10" s="346">
        <v>974</v>
      </c>
      <c r="AI10" s="346">
        <v>81</v>
      </c>
      <c r="AJ10" s="345">
        <v>144</v>
      </c>
      <c r="AK10" s="347">
        <v>66</v>
      </c>
      <c r="AL10" s="346">
        <v>58</v>
      </c>
      <c r="AM10" s="346">
        <v>43</v>
      </c>
      <c r="AN10" s="345">
        <v>20</v>
      </c>
      <c r="AO10" s="347">
        <v>13</v>
      </c>
      <c r="AP10" s="346">
        <v>73</v>
      </c>
      <c r="AQ10" s="346">
        <v>145</v>
      </c>
      <c r="AR10" s="348">
        <v>48</v>
      </c>
    </row>
    <row r="11" spans="1:44" x14ac:dyDescent="0.2">
      <c r="A11" s="342" t="s">
        <v>225</v>
      </c>
      <c r="B11" s="343" t="s">
        <v>268</v>
      </c>
      <c r="C11" s="344">
        <v>15830</v>
      </c>
      <c r="D11" s="345">
        <f t="shared" si="0"/>
        <v>1747</v>
      </c>
      <c r="E11" s="346">
        <v>1704</v>
      </c>
      <c r="F11" s="345">
        <v>1404</v>
      </c>
      <c r="G11" s="347">
        <v>650</v>
      </c>
      <c r="H11" s="346">
        <v>317</v>
      </c>
      <c r="I11" s="346">
        <v>80</v>
      </c>
      <c r="J11" s="345">
        <v>14</v>
      </c>
      <c r="K11" s="347">
        <v>837</v>
      </c>
      <c r="L11" s="346">
        <v>69</v>
      </c>
      <c r="M11" s="346">
        <v>477</v>
      </c>
      <c r="N11" s="345">
        <v>571</v>
      </c>
      <c r="O11" s="347">
        <v>100</v>
      </c>
      <c r="P11" s="345">
        <v>142</v>
      </c>
      <c r="Q11" s="347">
        <v>49</v>
      </c>
      <c r="R11" s="346">
        <v>518</v>
      </c>
      <c r="S11" s="346">
        <v>621</v>
      </c>
      <c r="T11" s="345">
        <v>86</v>
      </c>
      <c r="U11" s="347">
        <v>540</v>
      </c>
      <c r="V11" s="346">
        <v>375</v>
      </c>
      <c r="W11" s="346">
        <v>762</v>
      </c>
      <c r="X11" s="345">
        <v>262</v>
      </c>
      <c r="Y11" s="347">
        <v>91</v>
      </c>
      <c r="Z11" s="346">
        <v>1234</v>
      </c>
      <c r="AA11" s="346">
        <v>113</v>
      </c>
      <c r="AB11" s="345">
        <v>108</v>
      </c>
      <c r="AC11" s="347">
        <v>27</v>
      </c>
      <c r="AD11" s="346">
        <v>619</v>
      </c>
      <c r="AE11" s="346">
        <v>651</v>
      </c>
      <c r="AF11" s="345">
        <v>610</v>
      </c>
      <c r="AG11" s="347">
        <v>10</v>
      </c>
      <c r="AH11" s="346">
        <v>114</v>
      </c>
      <c r="AI11" s="346">
        <v>242</v>
      </c>
      <c r="AJ11" s="345">
        <v>61</v>
      </c>
      <c r="AK11" s="347">
        <v>60</v>
      </c>
      <c r="AL11" s="346">
        <v>236</v>
      </c>
      <c r="AM11" s="346">
        <v>143</v>
      </c>
      <c r="AN11" s="345">
        <v>73</v>
      </c>
      <c r="AO11" s="347">
        <v>41</v>
      </c>
      <c r="AP11" s="346">
        <v>47</v>
      </c>
      <c r="AQ11" s="346">
        <v>16</v>
      </c>
      <c r="AR11" s="348">
        <v>9</v>
      </c>
    </row>
    <row r="12" spans="1:44" x14ac:dyDescent="0.2">
      <c r="A12" s="342" t="s">
        <v>226</v>
      </c>
      <c r="B12" s="343" t="s">
        <v>29</v>
      </c>
      <c r="C12" s="344">
        <v>27385</v>
      </c>
      <c r="D12" s="345">
        <f t="shared" si="0"/>
        <v>3721</v>
      </c>
      <c r="E12" s="346">
        <v>4289</v>
      </c>
      <c r="F12" s="345">
        <v>4057</v>
      </c>
      <c r="G12" s="347">
        <v>726</v>
      </c>
      <c r="H12" s="346">
        <v>844</v>
      </c>
      <c r="I12" s="346">
        <v>68</v>
      </c>
      <c r="J12" s="345">
        <v>237</v>
      </c>
      <c r="K12" s="347">
        <v>948</v>
      </c>
      <c r="L12" s="346">
        <v>140</v>
      </c>
      <c r="M12" s="346">
        <v>164</v>
      </c>
      <c r="N12" s="345">
        <v>618</v>
      </c>
      <c r="O12" s="347">
        <v>1941</v>
      </c>
      <c r="P12" s="345">
        <v>12</v>
      </c>
      <c r="Q12" s="347">
        <v>76</v>
      </c>
      <c r="R12" s="346">
        <v>369</v>
      </c>
      <c r="S12" s="346">
        <v>1815</v>
      </c>
      <c r="T12" s="345">
        <v>165</v>
      </c>
      <c r="U12" s="347">
        <v>611</v>
      </c>
      <c r="V12" s="346">
        <v>1519</v>
      </c>
      <c r="W12" s="346">
        <v>62</v>
      </c>
      <c r="X12" s="345">
        <v>492</v>
      </c>
      <c r="Y12" s="347">
        <v>101</v>
      </c>
      <c r="Z12" s="346">
        <v>792</v>
      </c>
      <c r="AA12" s="346">
        <v>0</v>
      </c>
      <c r="AB12" s="345">
        <v>125</v>
      </c>
      <c r="AC12" s="347">
        <v>111</v>
      </c>
      <c r="AD12" s="346">
        <v>39</v>
      </c>
      <c r="AE12" s="346">
        <v>596</v>
      </c>
      <c r="AF12" s="345">
        <v>931</v>
      </c>
      <c r="AG12" s="347">
        <v>56</v>
      </c>
      <c r="AH12" s="346">
        <v>3</v>
      </c>
      <c r="AI12" s="346">
        <v>135</v>
      </c>
      <c r="AJ12" s="345">
        <v>816</v>
      </c>
      <c r="AK12" s="347">
        <v>60</v>
      </c>
      <c r="AL12" s="346">
        <v>673</v>
      </c>
      <c r="AM12" s="346">
        <v>21</v>
      </c>
      <c r="AN12" s="345">
        <v>0</v>
      </c>
      <c r="AO12" s="347">
        <v>51</v>
      </c>
      <c r="AP12" s="346">
        <v>1</v>
      </c>
      <c r="AQ12" s="346">
        <v>0</v>
      </c>
      <c r="AR12" s="348">
        <v>0</v>
      </c>
    </row>
    <row r="13" spans="1:44" x14ac:dyDescent="0.2">
      <c r="A13" s="342" t="s">
        <v>227</v>
      </c>
      <c r="B13" s="343" t="s">
        <v>30</v>
      </c>
      <c r="C13" s="344">
        <v>1491</v>
      </c>
      <c r="D13" s="345">
        <f t="shared" si="0"/>
        <v>382</v>
      </c>
      <c r="E13" s="346">
        <v>83</v>
      </c>
      <c r="F13" s="345">
        <v>281</v>
      </c>
      <c r="G13" s="347">
        <v>25</v>
      </c>
      <c r="H13" s="346">
        <v>33</v>
      </c>
      <c r="I13" s="346">
        <v>3</v>
      </c>
      <c r="J13" s="345">
        <v>0</v>
      </c>
      <c r="K13" s="347">
        <v>10</v>
      </c>
      <c r="L13" s="346">
        <v>0</v>
      </c>
      <c r="M13" s="346">
        <v>0</v>
      </c>
      <c r="N13" s="345">
        <v>395</v>
      </c>
      <c r="O13" s="347">
        <v>68</v>
      </c>
      <c r="P13" s="345">
        <v>10</v>
      </c>
      <c r="Q13" s="347">
        <v>10</v>
      </c>
      <c r="R13" s="346">
        <v>20</v>
      </c>
      <c r="S13" s="346">
        <v>0</v>
      </c>
      <c r="T13" s="345">
        <v>0</v>
      </c>
      <c r="U13" s="347">
        <v>28</v>
      </c>
      <c r="V13" s="346">
        <v>43</v>
      </c>
      <c r="W13" s="346">
        <v>0</v>
      </c>
      <c r="X13" s="345">
        <v>0</v>
      </c>
      <c r="Y13" s="347">
        <v>3</v>
      </c>
      <c r="Z13" s="346">
        <v>25</v>
      </c>
      <c r="AA13" s="346">
        <v>0</v>
      </c>
      <c r="AB13" s="345">
        <v>8</v>
      </c>
      <c r="AC13" s="347">
        <v>6</v>
      </c>
      <c r="AD13" s="346">
        <v>22</v>
      </c>
      <c r="AE13" s="346">
        <v>9</v>
      </c>
      <c r="AF13" s="345">
        <v>2</v>
      </c>
      <c r="AG13" s="347">
        <v>0</v>
      </c>
      <c r="AH13" s="346">
        <v>0</v>
      </c>
      <c r="AI13" s="346">
        <v>0</v>
      </c>
      <c r="AJ13" s="345">
        <v>0</v>
      </c>
      <c r="AK13" s="347">
        <v>0</v>
      </c>
      <c r="AL13" s="346">
        <v>0</v>
      </c>
      <c r="AM13" s="346">
        <v>10</v>
      </c>
      <c r="AN13" s="345">
        <v>15</v>
      </c>
      <c r="AO13" s="347">
        <v>0</v>
      </c>
      <c r="AP13" s="346">
        <v>0</v>
      </c>
      <c r="AQ13" s="346">
        <v>0</v>
      </c>
      <c r="AR13" s="348">
        <v>0</v>
      </c>
    </row>
    <row r="14" spans="1:44" x14ac:dyDescent="0.2">
      <c r="A14" s="342" t="s">
        <v>2</v>
      </c>
      <c r="B14" s="343" t="s">
        <v>535</v>
      </c>
      <c r="C14" s="344">
        <v>24915</v>
      </c>
      <c r="D14" s="345">
        <f t="shared" si="0"/>
        <v>6656</v>
      </c>
      <c r="E14" s="346">
        <v>2168</v>
      </c>
      <c r="F14" s="345">
        <v>1733</v>
      </c>
      <c r="G14" s="347">
        <v>961</v>
      </c>
      <c r="H14" s="346">
        <v>293</v>
      </c>
      <c r="I14" s="346">
        <v>25</v>
      </c>
      <c r="J14" s="345">
        <v>29</v>
      </c>
      <c r="K14" s="347">
        <v>950</v>
      </c>
      <c r="L14" s="346">
        <v>62</v>
      </c>
      <c r="M14" s="346">
        <v>918</v>
      </c>
      <c r="N14" s="345">
        <v>1337</v>
      </c>
      <c r="O14" s="347">
        <v>203</v>
      </c>
      <c r="P14" s="345">
        <v>265</v>
      </c>
      <c r="Q14" s="347">
        <v>175</v>
      </c>
      <c r="R14" s="346">
        <v>446</v>
      </c>
      <c r="S14" s="346">
        <v>207</v>
      </c>
      <c r="T14" s="345">
        <v>48</v>
      </c>
      <c r="U14" s="347">
        <v>668</v>
      </c>
      <c r="V14" s="346">
        <v>971</v>
      </c>
      <c r="W14" s="346">
        <v>882</v>
      </c>
      <c r="X14" s="345">
        <v>501</v>
      </c>
      <c r="Y14" s="347">
        <v>36</v>
      </c>
      <c r="Z14" s="346">
        <v>1022</v>
      </c>
      <c r="AA14" s="346">
        <v>90</v>
      </c>
      <c r="AB14" s="345">
        <v>191</v>
      </c>
      <c r="AC14" s="347">
        <v>46</v>
      </c>
      <c r="AD14" s="346">
        <v>238</v>
      </c>
      <c r="AE14" s="346">
        <v>747</v>
      </c>
      <c r="AF14" s="345">
        <v>1321</v>
      </c>
      <c r="AG14" s="347">
        <v>0</v>
      </c>
      <c r="AH14" s="346">
        <v>250</v>
      </c>
      <c r="AI14" s="346">
        <v>512</v>
      </c>
      <c r="AJ14" s="345">
        <v>124</v>
      </c>
      <c r="AK14" s="347">
        <v>173</v>
      </c>
      <c r="AL14" s="346">
        <v>407</v>
      </c>
      <c r="AM14" s="346">
        <v>18</v>
      </c>
      <c r="AN14" s="345">
        <v>35</v>
      </c>
      <c r="AO14" s="347">
        <v>164</v>
      </c>
      <c r="AP14" s="346">
        <v>38</v>
      </c>
      <c r="AQ14" s="346">
        <v>2</v>
      </c>
      <c r="AR14" s="348">
        <v>3</v>
      </c>
    </row>
    <row r="15" spans="1:44" x14ac:dyDescent="0.2">
      <c r="A15" s="342" t="s">
        <v>3</v>
      </c>
      <c r="B15" s="343" t="s">
        <v>31</v>
      </c>
      <c r="C15" s="344">
        <v>10880</v>
      </c>
      <c r="D15" s="345">
        <f t="shared" si="0"/>
        <v>771</v>
      </c>
      <c r="E15" s="346">
        <v>1251</v>
      </c>
      <c r="F15" s="345">
        <v>1443</v>
      </c>
      <c r="G15" s="347">
        <v>296</v>
      </c>
      <c r="H15" s="346">
        <v>203</v>
      </c>
      <c r="I15" s="346">
        <v>17</v>
      </c>
      <c r="J15" s="345">
        <v>12</v>
      </c>
      <c r="K15" s="347">
        <v>196</v>
      </c>
      <c r="L15" s="346">
        <v>32</v>
      </c>
      <c r="M15" s="346">
        <v>216</v>
      </c>
      <c r="N15" s="345">
        <v>146</v>
      </c>
      <c r="O15" s="347">
        <v>830</v>
      </c>
      <c r="P15" s="345">
        <v>167</v>
      </c>
      <c r="Q15" s="347">
        <v>19</v>
      </c>
      <c r="R15" s="346">
        <v>109</v>
      </c>
      <c r="S15" s="346">
        <v>1449</v>
      </c>
      <c r="T15" s="345">
        <v>93</v>
      </c>
      <c r="U15" s="347">
        <v>308</v>
      </c>
      <c r="V15" s="346">
        <v>31</v>
      </c>
      <c r="W15" s="346">
        <v>271</v>
      </c>
      <c r="X15" s="345">
        <v>205</v>
      </c>
      <c r="Y15" s="347">
        <v>103</v>
      </c>
      <c r="Z15" s="346">
        <v>319</v>
      </c>
      <c r="AA15" s="346">
        <v>846</v>
      </c>
      <c r="AB15" s="345">
        <v>56</v>
      </c>
      <c r="AC15" s="347">
        <v>153</v>
      </c>
      <c r="AD15" s="346">
        <v>75</v>
      </c>
      <c r="AE15" s="346">
        <v>318</v>
      </c>
      <c r="AF15" s="345">
        <v>133</v>
      </c>
      <c r="AG15" s="347">
        <v>35</v>
      </c>
      <c r="AH15" s="346">
        <v>42</v>
      </c>
      <c r="AI15" s="346">
        <v>44</v>
      </c>
      <c r="AJ15" s="345">
        <v>317</v>
      </c>
      <c r="AK15" s="347">
        <v>85</v>
      </c>
      <c r="AL15" s="346">
        <v>52</v>
      </c>
      <c r="AM15" s="346">
        <v>47</v>
      </c>
      <c r="AN15" s="345">
        <v>5</v>
      </c>
      <c r="AO15" s="347">
        <v>5</v>
      </c>
      <c r="AP15" s="346">
        <v>109</v>
      </c>
      <c r="AQ15" s="346">
        <v>39</v>
      </c>
      <c r="AR15" s="348">
        <v>32</v>
      </c>
    </row>
    <row r="16" spans="1:44" x14ac:dyDescent="0.2">
      <c r="A16" s="342" t="s">
        <v>4</v>
      </c>
      <c r="B16" s="343" t="s">
        <v>32</v>
      </c>
      <c r="C16" s="344">
        <v>23687</v>
      </c>
      <c r="D16" s="345">
        <f t="shared" si="0"/>
        <v>4316</v>
      </c>
      <c r="E16" s="346">
        <v>6480</v>
      </c>
      <c r="F16" s="345">
        <v>3271</v>
      </c>
      <c r="G16" s="347">
        <v>65</v>
      </c>
      <c r="H16" s="346">
        <v>247</v>
      </c>
      <c r="I16" s="346">
        <v>15</v>
      </c>
      <c r="J16" s="345">
        <v>0</v>
      </c>
      <c r="K16" s="347">
        <v>1254</v>
      </c>
      <c r="L16" s="346">
        <v>85</v>
      </c>
      <c r="M16" s="346">
        <v>34</v>
      </c>
      <c r="N16" s="345">
        <v>5085</v>
      </c>
      <c r="O16" s="347">
        <v>11</v>
      </c>
      <c r="P16" s="345">
        <v>61</v>
      </c>
      <c r="Q16" s="347">
        <v>3</v>
      </c>
      <c r="R16" s="346">
        <v>157</v>
      </c>
      <c r="S16" s="346">
        <v>152</v>
      </c>
      <c r="T16" s="345">
        <v>156</v>
      </c>
      <c r="U16" s="347">
        <v>717</v>
      </c>
      <c r="V16" s="346">
        <v>61</v>
      </c>
      <c r="W16" s="346">
        <v>473</v>
      </c>
      <c r="X16" s="345">
        <v>56</v>
      </c>
      <c r="Y16" s="347">
        <v>17</v>
      </c>
      <c r="Z16" s="346">
        <v>38</v>
      </c>
      <c r="AA16" s="346">
        <v>13</v>
      </c>
      <c r="AB16" s="345">
        <v>105</v>
      </c>
      <c r="AC16" s="347">
        <v>31</v>
      </c>
      <c r="AD16" s="346">
        <v>11</v>
      </c>
      <c r="AE16" s="346">
        <v>53</v>
      </c>
      <c r="AF16" s="345">
        <v>96</v>
      </c>
      <c r="AG16" s="347">
        <v>13</v>
      </c>
      <c r="AH16" s="346">
        <v>82</v>
      </c>
      <c r="AI16" s="346">
        <v>122</v>
      </c>
      <c r="AJ16" s="345">
        <v>165</v>
      </c>
      <c r="AK16" s="347">
        <v>16</v>
      </c>
      <c r="AL16" s="346">
        <v>40</v>
      </c>
      <c r="AM16" s="346">
        <v>0</v>
      </c>
      <c r="AN16" s="345">
        <v>95</v>
      </c>
      <c r="AO16" s="347">
        <v>3</v>
      </c>
      <c r="AP16" s="346">
        <v>88</v>
      </c>
      <c r="AQ16" s="346">
        <v>0</v>
      </c>
      <c r="AR16" s="348">
        <v>0</v>
      </c>
    </row>
    <row r="17" spans="1:44" x14ac:dyDescent="0.2">
      <c r="A17" s="342" t="s">
        <v>5</v>
      </c>
      <c r="B17" s="343" t="s">
        <v>33</v>
      </c>
      <c r="C17" s="344">
        <v>6870</v>
      </c>
      <c r="D17" s="345">
        <f t="shared" si="0"/>
        <v>978</v>
      </c>
      <c r="E17" s="346">
        <v>690</v>
      </c>
      <c r="F17" s="345">
        <v>1893</v>
      </c>
      <c r="G17" s="347">
        <v>406</v>
      </c>
      <c r="H17" s="346">
        <v>50</v>
      </c>
      <c r="I17" s="346">
        <v>4</v>
      </c>
      <c r="J17" s="345">
        <v>9</v>
      </c>
      <c r="K17" s="347">
        <v>114</v>
      </c>
      <c r="L17" s="346">
        <v>65</v>
      </c>
      <c r="M17" s="346">
        <v>353</v>
      </c>
      <c r="N17" s="345">
        <v>292</v>
      </c>
      <c r="O17" s="347">
        <v>89</v>
      </c>
      <c r="P17" s="345">
        <v>0</v>
      </c>
      <c r="Q17" s="347">
        <v>68</v>
      </c>
      <c r="R17" s="346">
        <v>102</v>
      </c>
      <c r="S17" s="346">
        <v>167</v>
      </c>
      <c r="T17" s="345">
        <v>48</v>
      </c>
      <c r="U17" s="347">
        <v>78</v>
      </c>
      <c r="V17" s="346">
        <v>376</v>
      </c>
      <c r="W17" s="346">
        <v>81</v>
      </c>
      <c r="X17" s="345">
        <v>9</v>
      </c>
      <c r="Y17" s="347">
        <v>6</v>
      </c>
      <c r="Z17" s="346">
        <v>241</v>
      </c>
      <c r="AA17" s="346">
        <v>1</v>
      </c>
      <c r="AB17" s="345">
        <v>67</v>
      </c>
      <c r="AC17" s="347">
        <v>7</v>
      </c>
      <c r="AD17" s="346">
        <v>33</v>
      </c>
      <c r="AE17" s="346">
        <v>145</v>
      </c>
      <c r="AF17" s="345">
        <v>45</v>
      </c>
      <c r="AG17" s="347">
        <v>0</v>
      </c>
      <c r="AH17" s="346">
        <v>146</v>
      </c>
      <c r="AI17" s="346">
        <v>33</v>
      </c>
      <c r="AJ17" s="345">
        <v>173</v>
      </c>
      <c r="AK17" s="347">
        <v>4</v>
      </c>
      <c r="AL17" s="346">
        <v>41</v>
      </c>
      <c r="AM17" s="346">
        <v>12</v>
      </c>
      <c r="AN17" s="345">
        <v>0</v>
      </c>
      <c r="AO17" s="347">
        <v>0</v>
      </c>
      <c r="AP17" s="346">
        <v>35</v>
      </c>
      <c r="AQ17" s="346">
        <v>9</v>
      </c>
      <c r="AR17" s="348">
        <v>0</v>
      </c>
    </row>
    <row r="18" spans="1:44" x14ac:dyDescent="0.2">
      <c r="A18" s="342" t="s">
        <v>6</v>
      </c>
      <c r="B18" s="343" t="s">
        <v>34</v>
      </c>
      <c r="C18" s="344">
        <v>39164</v>
      </c>
      <c r="D18" s="345">
        <f t="shared" si="0"/>
        <v>4594</v>
      </c>
      <c r="E18" s="346">
        <v>4229</v>
      </c>
      <c r="F18" s="345">
        <v>5784</v>
      </c>
      <c r="G18" s="347">
        <v>4259</v>
      </c>
      <c r="H18" s="346">
        <v>366</v>
      </c>
      <c r="I18" s="346">
        <v>169</v>
      </c>
      <c r="J18" s="345">
        <v>6</v>
      </c>
      <c r="K18" s="347">
        <v>1663</v>
      </c>
      <c r="L18" s="346">
        <v>292</v>
      </c>
      <c r="M18" s="346">
        <v>663</v>
      </c>
      <c r="N18" s="345">
        <v>1310</v>
      </c>
      <c r="O18" s="347">
        <v>496</v>
      </c>
      <c r="P18" s="345">
        <v>421</v>
      </c>
      <c r="Q18" s="347">
        <v>214</v>
      </c>
      <c r="R18" s="346">
        <v>2556</v>
      </c>
      <c r="S18" s="346">
        <v>844</v>
      </c>
      <c r="T18" s="345">
        <v>442</v>
      </c>
      <c r="U18" s="347">
        <v>1605</v>
      </c>
      <c r="V18" s="346">
        <v>291</v>
      </c>
      <c r="W18" s="346">
        <v>1777</v>
      </c>
      <c r="X18" s="345">
        <v>346</v>
      </c>
      <c r="Y18" s="347">
        <v>162</v>
      </c>
      <c r="Z18" s="346">
        <v>773</v>
      </c>
      <c r="AA18" s="346">
        <v>115</v>
      </c>
      <c r="AB18" s="345">
        <v>1359</v>
      </c>
      <c r="AC18" s="347">
        <v>63</v>
      </c>
      <c r="AD18" s="346">
        <v>212</v>
      </c>
      <c r="AE18" s="346">
        <v>587</v>
      </c>
      <c r="AF18" s="345">
        <v>587</v>
      </c>
      <c r="AG18" s="347">
        <v>108</v>
      </c>
      <c r="AH18" s="346">
        <v>278</v>
      </c>
      <c r="AI18" s="346">
        <v>502</v>
      </c>
      <c r="AJ18" s="345">
        <v>521</v>
      </c>
      <c r="AK18" s="347">
        <v>635</v>
      </c>
      <c r="AL18" s="346">
        <v>545</v>
      </c>
      <c r="AM18" s="346">
        <v>4</v>
      </c>
      <c r="AN18" s="345">
        <v>91</v>
      </c>
      <c r="AO18" s="347">
        <v>83</v>
      </c>
      <c r="AP18" s="346">
        <v>160</v>
      </c>
      <c r="AQ18" s="346">
        <v>28</v>
      </c>
      <c r="AR18" s="348">
        <v>24</v>
      </c>
    </row>
    <row r="19" spans="1:44" x14ac:dyDescent="0.2">
      <c r="A19" s="342" t="s">
        <v>7</v>
      </c>
      <c r="B19" s="343" t="s">
        <v>269</v>
      </c>
      <c r="C19" s="344">
        <v>31734</v>
      </c>
      <c r="D19" s="345">
        <f t="shared" si="0"/>
        <v>9431</v>
      </c>
      <c r="E19" s="346">
        <v>2932</v>
      </c>
      <c r="F19" s="345">
        <v>2245</v>
      </c>
      <c r="G19" s="347">
        <v>538</v>
      </c>
      <c r="H19" s="346">
        <v>190</v>
      </c>
      <c r="I19" s="346">
        <v>177</v>
      </c>
      <c r="J19" s="345">
        <v>21</v>
      </c>
      <c r="K19" s="347">
        <v>670</v>
      </c>
      <c r="L19" s="346">
        <v>749</v>
      </c>
      <c r="M19" s="346">
        <v>157</v>
      </c>
      <c r="N19" s="345">
        <v>1315</v>
      </c>
      <c r="O19" s="347">
        <v>27</v>
      </c>
      <c r="P19" s="345">
        <v>88</v>
      </c>
      <c r="Q19" s="347">
        <v>67</v>
      </c>
      <c r="R19" s="346">
        <v>264</v>
      </c>
      <c r="S19" s="346">
        <v>7743</v>
      </c>
      <c r="T19" s="345">
        <v>153</v>
      </c>
      <c r="U19" s="347">
        <v>319</v>
      </c>
      <c r="V19" s="346">
        <v>52</v>
      </c>
      <c r="W19" s="346">
        <v>1661</v>
      </c>
      <c r="X19" s="345">
        <v>178</v>
      </c>
      <c r="Y19" s="347">
        <v>37</v>
      </c>
      <c r="Z19" s="346">
        <v>40</v>
      </c>
      <c r="AA19" s="346">
        <v>81</v>
      </c>
      <c r="AB19" s="345">
        <v>122</v>
      </c>
      <c r="AC19" s="347">
        <v>21</v>
      </c>
      <c r="AD19" s="346">
        <v>49</v>
      </c>
      <c r="AE19" s="346">
        <v>794</v>
      </c>
      <c r="AF19" s="345">
        <v>606</v>
      </c>
      <c r="AG19" s="347">
        <v>13</v>
      </c>
      <c r="AH19" s="346">
        <v>98</v>
      </c>
      <c r="AI19" s="346">
        <v>135</v>
      </c>
      <c r="AJ19" s="345">
        <v>607</v>
      </c>
      <c r="AK19" s="347">
        <v>12</v>
      </c>
      <c r="AL19" s="346">
        <v>52</v>
      </c>
      <c r="AM19" s="346">
        <v>4</v>
      </c>
      <c r="AN19" s="345">
        <v>46</v>
      </c>
      <c r="AO19" s="347">
        <v>3</v>
      </c>
      <c r="AP19" s="346">
        <v>8</v>
      </c>
      <c r="AQ19" s="346">
        <v>24</v>
      </c>
      <c r="AR19" s="348">
        <v>5</v>
      </c>
    </row>
    <row r="20" spans="1:44" x14ac:dyDescent="0.2">
      <c r="A20" s="342" t="s">
        <v>8</v>
      </c>
      <c r="B20" s="343" t="s">
        <v>270</v>
      </c>
      <c r="C20" s="344">
        <v>30254</v>
      </c>
      <c r="D20" s="345">
        <f t="shared" si="0"/>
        <v>5601</v>
      </c>
      <c r="E20" s="346">
        <v>1875</v>
      </c>
      <c r="F20" s="345">
        <v>5058</v>
      </c>
      <c r="G20" s="347">
        <v>4761</v>
      </c>
      <c r="H20" s="346">
        <v>590</v>
      </c>
      <c r="I20" s="346">
        <v>599</v>
      </c>
      <c r="J20" s="345">
        <v>24</v>
      </c>
      <c r="K20" s="347">
        <v>1375</v>
      </c>
      <c r="L20" s="346">
        <v>40</v>
      </c>
      <c r="M20" s="346">
        <v>187</v>
      </c>
      <c r="N20" s="345">
        <v>1544</v>
      </c>
      <c r="O20" s="347">
        <v>123</v>
      </c>
      <c r="P20" s="345">
        <v>249</v>
      </c>
      <c r="Q20" s="347">
        <v>132</v>
      </c>
      <c r="R20" s="346">
        <v>1052</v>
      </c>
      <c r="S20" s="346">
        <v>235</v>
      </c>
      <c r="T20" s="345">
        <v>693</v>
      </c>
      <c r="U20" s="347">
        <v>264</v>
      </c>
      <c r="V20" s="346">
        <v>211</v>
      </c>
      <c r="W20" s="346">
        <v>950</v>
      </c>
      <c r="X20" s="345">
        <v>158</v>
      </c>
      <c r="Y20" s="347">
        <v>251</v>
      </c>
      <c r="Z20" s="346">
        <v>210</v>
      </c>
      <c r="AA20" s="346">
        <v>250</v>
      </c>
      <c r="AB20" s="345">
        <v>205</v>
      </c>
      <c r="AC20" s="347">
        <v>103</v>
      </c>
      <c r="AD20" s="346">
        <v>55</v>
      </c>
      <c r="AE20" s="346">
        <v>583</v>
      </c>
      <c r="AF20" s="345">
        <v>268</v>
      </c>
      <c r="AG20" s="347">
        <v>0</v>
      </c>
      <c r="AH20" s="346">
        <v>164</v>
      </c>
      <c r="AI20" s="346">
        <v>892</v>
      </c>
      <c r="AJ20" s="345">
        <v>1214</v>
      </c>
      <c r="AK20" s="347">
        <v>52</v>
      </c>
      <c r="AL20" s="346">
        <v>148</v>
      </c>
      <c r="AM20" s="346">
        <v>8</v>
      </c>
      <c r="AN20" s="345">
        <v>18</v>
      </c>
      <c r="AO20" s="347">
        <v>25</v>
      </c>
      <c r="AP20" s="346">
        <v>10</v>
      </c>
      <c r="AQ20" s="346">
        <v>22</v>
      </c>
      <c r="AR20" s="348">
        <v>55</v>
      </c>
    </row>
    <row r="21" spans="1:44" x14ac:dyDescent="0.2">
      <c r="A21" s="342" t="s">
        <v>9</v>
      </c>
      <c r="B21" s="343" t="s">
        <v>271</v>
      </c>
      <c r="C21" s="344">
        <v>10720</v>
      </c>
      <c r="D21" s="345">
        <f t="shared" si="0"/>
        <v>2732</v>
      </c>
      <c r="E21" s="346">
        <v>2506</v>
      </c>
      <c r="F21" s="345">
        <v>617</v>
      </c>
      <c r="G21" s="347">
        <v>725</v>
      </c>
      <c r="H21" s="346">
        <v>663</v>
      </c>
      <c r="I21" s="346">
        <v>0</v>
      </c>
      <c r="J21" s="345">
        <v>66</v>
      </c>
      <c r="K21" s="347">
        <v>232</v>
      </c>
      <c r="L21" s="346">
        <v>31</v>
      </c>
      <c r="M21" s="346">
        <v>184</v>
      </c>
      <c r="N21" s="345">
        <v>278</v>
      </c>
      <c r="O21" s="347">
        <v>1</v>
      </c>
      <c r="P21" s="345">
        <v>15</v>
      </c>
      <c r="Q21" s="347">
        <v>649</v>
      </c>
      <c r="R21" s="346">
        <v>142</v>
      </c>
      <c r="S21" s="346">
        <v>49</v>
      </c>
      <c r="T21" s="345">
        <v>67</v>
      </c>
      <c r="U21" s="347">
        <v>0</v>
      </c>
      <c r="V21" s="346">
        <v>43</v>
      </c>
      <c r="W21" s="346">
        <v>151</v>
      </c>
      <c r="X21" s="345">
        <v>109</v>
      </c>
      <c r="Y21" s="347">
        <v>7</v>
      </c>
      <c r="Z21" s="346">
        <v>10</v>
      </c>
      <c r="AA21" s="346">
        <v>60</v>
      </c>
      <c r="AB21" s="345">
        <v>0</v>
      </c>
      <c r="AC21" s="347">
        <v>9</v>
      </c>
      <c r="AD21" s="346">
        <v>69</v>
      </c>
      <c r="AE21" s="346">
        <v>7</v>
      </c>
      <c r="AF21" s="345">
        <v>112</v>
      </c>
      <c r="AG21" s="347">
        <v>3</v>
      </c>
      <c r="AH21" s="346">
        <v>235</v>
      </c>
      <c r="AI21" s="346">
        <v>9</v>
      </c>
      <c r="AJ21" s="345">
        <v>69</v>
      </c>
      <c r="AK21" s="347">
        <v>202</v>
      </c>
      <c r="AL21" s="346">
        <v>529</v>
      </c>
      <c r="AM21" s="346">
        <v>0</v>
      </c>
      <c r="AN21" s="345">
        <v>0</v>
      </c>
      <c r="AO21" s="347">
        <v>10</v>
      </c>
      <c r="AP21" s="346">
        <v>102</v>
      </c>
      <c r="AQ21" s="346">
        <v>27</v>
      </c>
      <c r="AR21" s="348">
        <v>0</v>
      </c>
    </row>
    <row r="22" spans="1:44" x14ac:dyDescent="0.2">
      <c r="A22" s="342" t="s">
        <v>10</v>
      </c>
      <c r="B22" s="343" t="s">
        <v>281</v>
      </c>
      <c r="C22" s="344">
        <v>11196</v>
      </c>
      <c r="D22" s="345">
        <f t="shared" si="0"/>
        <v>1058</v>
      </c>
      <c r="E22" s="346">
        <v>1505</v>
      </c>
      <c r="F22" s="345">
        <v>1466</v>
      </c>
      <c r="G22" s="347">
        <v>514</v>
      </c>
      <c r="H22" s="346">
        <v>147</v>
      </c>
      <c r="I22" s="346">
        <v>14</v>
      </c>
      <c r="J22" s="345">
        <v>13</v>
      </c>
      <c r="K22" s="347">
        <v>1254</v>
      </c>
      <c r="L22" s="346">
        <v>48</v>
      </c>
      <c r="M22" s="346">
        <v>266</v>
      </c>
      <c r="N22" s="345">
        <v>162</v>
      </c>
      <c r="O22" s="347">
        <v>213</v>
      </c>
      <c r="P22" s="345">
        <v>152</v>
      </c>
      <c r="Q22" s="347">
        <v>104</v>
      </c>
      <c r="R22" s="346">
        <v>51</v>
      </c>
      <c r="S22" s="346">
        <v>8</v>
      </c>
      <c r="T22" s="345">
        <v>72</v>
      </c>
      <c r="U22" s="347">
        <v>142</v>
      </c>
      <c r="V22" s="346">
        <v>137</v>
      </c>
      <c r="W22" s="346">
        <v>93</v>
      </c>
      <c r="X22" s="345">
        <v>165</v>
      </c>
      <c r="Y22" s="347">
        <v>31</v>
      </c>
      <c r="Z22" s="346">
        <v>376</v>
      </c>
      <c r="AA22" s="346">
        <v>35</v>
      </c>
      <c r="AB22" s="345">
        <v>108</v>
      </c>
      <c r="AC22" s="347">
        <v>2</v>
      </c>
      <c r="AD22" s="346">
        <v>13</v>
      </c>
      <c r="AE22" s="346">
        <v>452</v>
      </c>
      <c r="AF22" s="345">
        <v>248</v>
      </c>
      <c r="AG22" s="347">
        <v>319</v>
      </c>
      <c r="AH22" s="346">
        <v>163</v>
      </c>
      <c r="AI22" s="346">
        <v>3</v>
      </c>
      <c r="AJ22" s="345">
        <v>2</v>
      </c>
      <c r="AK22" s="347">
        <v>6</v>
      </c>
      <c r="AL22" s="346">
        <v>2</v>
      </c>
      <c r="AM22" s="346">
        <v>0</v>
      </c>
      <c r="AN22" s="345">
        <v>1567</v>
      </c>
      <c r="AO22" s="347">
        <v>18</v>
      </c>
      <c r="AP22" s="346">
        <v>164</v>
      </c>
      <c r="AQ22" s="346">
        <v>103</v>
      </c>
      <c r="AR22" s="348">
        <v>0</v>
      </c>
    </row>
    <row r="23" spans="1:44" x14ac:dyDescent="0.2">
      <c r="A23" s="342" t="s">
        <v>11</v>
      </c>
      <c r="B23" s="343" t="s">
        <v>35</v>
      </c>
      <c r="C23" s="344">
        <v>38482</v>
      </c>
      <c r="D23" s="345">
        <f t="shared" si="0"/>
        <v>7041</v>
      </c>
      <c r="E23" s="346">
        <v>10403</v>
      </c>
      <c r="F23" s="345">
        <v>3136</v>
      </c>
      <c r="G23" s="347">
        <v>1365</v>
      </c>
      <c r="H23" s="346">
        <v>567</v>
      </c>
      <c r="I23" s="346">
        <v>1357</v>
      </c>
      <c r="J23" s="345">
        <v>39</v>
      </c>
      <c r="K23" s="347">
        <v>1016</v>
      </c>
      <c r="L23" s="346">
        <v>52</v>
      </c>
      <c r="M23" s="346">
        <v>245</v>
      </c>
      <c r="N23" s="345">
        <v>1152</v>
      </c>
      <c r="O23" s="347">
        <v>725</v>
      </c>
      <c r="P23" s="345">
        <v>99</v>
      </c>
      <c r="Q23" s="347">
        <v>314</v>
      </c>
      <c r="R23" s="346">
        <v>135</v>
      </c>
      <c r="S23" s="346">
        <v>556</v>
      </c>
      <c r="T23" s="345">
        <v>309</v>
      </c>
      <c r="U23" s="347">
        <v>94</v>
      </c>
      <c r="V23" s="346">
        <v>1473</v>
      </c>
      <c r="W23" s="346">
        <v>1430</v>
      </c>
      <c r="X23" s="345">
        <v>241</v>
      </c>
      <c r="Y23" s="347">
        <v>306</v>
      </c>
      <c r="Z23" s="346">
        <v>1375</v>
      </c>
      <c r="AA23" s="346">
        <v>794</v>
      </c>
      <c r="AB23" s="345">
        <v>12</v>
      </c>
      <c r="AC23" s="347">
        <v>350</v>
      </c>
      <c r="AD23" s="346">
        <v>568</v>
      </c>
      <c r="AE23" s="346">
        <v>431</v>
      </c>
      <c r="AF23" s="345">
        <v>786</v>
      </c>
      <c r="AG23" s="347">
        <v>3</v>
      </c>
      <c r="AH23" s="346">
        <v>115</v>
      </c>
      <c r="AI23" s="346">
        <v>140</v>
      </c>
      <c r="AJ23" s="345">
        <v>96</v>
      </c>
      <c r="AK23" s="347">
        <v>112</v>
      </c>
      <c r="AL23" s="346">
        <v>916</v>
      </c>
      <c r="AM23" s="346">
        <v>22</v>
      </c>
      <c r="AN23" s="345">
        <v>140</v>
      </c>
      <c r="AO23" s="347">
        <v>365</v>
      </c>
      <c r="AP23" s="346">
        <v>181</v>
      </c>
      <c r="AQ23" s="346">
        <v>0</v>
      </c>
      <c r="AR23" s="348">
        <v>21</v>
      </c>
    </row>
    <row r="24" spans="1:44" x14ac:dyDescent="0.2">
      <c r="A24" s="342" t="s">
        <v>12</v>
      </c>
      <c r="B24" s="343" t="s">
        <v>366</v>
      </c>
      <c r="C24" s="344">
        <v>13315</v>
      </c>
      <c r="D24" s="345">
        <f t="shared" si="0"/>
        <v>3151</v>
      </c>
      <c r="E24" s="346">
        <v>474</v>
      </c>
      <c r="F24" s="345">
        <v>3386</v>
      </c>
      <c r="G24" s="347">
        <v>508</v>
      </c>
      <c r="H24" s="346">
        <v>824</v>
      </c>
      <c r="I24" s="346">
        <v>0</v>
      </c>
      <c r="J24" s="345">
        <v>0</v>
      </c>
      <c r="K24" s="347">
        <v>731</v>
      </c>
      <c r="L24" s="346">
        <v>0</v>
      </c>
      <c r="M24" s="346">
        <v>12</v>
      </c>
      <c r="N24" s="345">
        <v>41</v>
      </c>
      <c r="O24" s="347">
        <v>0</v>
      </c>
      <c r="P24" s="345">
        <v>96</v>
      </c>
      <c r="Q24" s="347">
        <v>144</v>
      </c>
      <c r="R24" s="346">
        <v>423</v>
      </c>
      <c r="S24" s="346">
        <v>0</v>
      </c>
      <c r="T24" s="345">
        <v>31</v>
      </c>
      <c r="U24" s="347">
        <v>10</v>
      </c>
      <c r="V24" s="346">
        <v>2279</v>
      </c>
      <c r="W24" s="346">
        <v>24</v>
      </c>
      <c r="X24" s="345">
        <v>200</v>
      </c>
      <c r="Y24" s="347">
        <v>0</v>
      </c>
      <c r="Z24" s="346">
        <v>12</v>
      </c>
      <c r="AA24" s="346">
        <v>0</v>
      </c>
      <c r="AB24" s="345">
        <v>0</v>
      </c>
      <c r="AC24" s="347">
        <v>89</v>
      </c>
      <c r="AD24" s="346">
        <v>0</v>
      </c>
      <c r="AE24" s="346">
        <v>661</v>
      </c>
      <c r="AF24" s="345">
        <v>8</v>
      </c>
      <c r="AG24" s="347">
        <v>15</v>
      </c>
      <c r="AH24" s="346">
        <v>0</v>
      </c>
      <c r="AI24" s="346">
        <v>79</v>
      </c>
      <c r="AJ24" s="345">
        <v>0</v>
      </c>
      <c r="AK24" s="347">
        <v>2</v>
      </c>
      <c r="AL24" s="346">
        <v>105</v>
      </c>
      <c r="AM24" s="346">
        <v>0</v>
      </c>
      <c r="AN24" s="345">
        <v>0</v>
      </c>
      <c r="AO24" s="347">
        <v>0</v>
      </c>
      <c r="AP24" s="346">
        <v>0</v>
      </c>
      <c r="AQ24" s="346">
        <v>10</v>
      </c>
      <c r="AR24" s="348">
        <v>0</v>
      </c>
    </row>
    <row r="25" spans="1:44" x14ac:dyDescent="0.2">
      <c r="A25" s="342" t="s">
        <v>13</v>
      </c>
      <c r="B25" s="343" t="s">
        <v>192</v>
      </c>
      <c r="C25" s="344">
        <v>32308</v>
      </c>
      <c r="D25" s="345">
        <f t="shared" si="0"/>
        <v>9941</v>
      </c>
      <c r="E25" s="346">
        <v>2887</v>
      </c>
      <c r="F25" s="345">
        <v>1816</v>
      </c>
      <c r="G25" s="347">
        <v>6662</v>
      </c>
      <c r="H25" s="346">
        <v>692</v>
      </c>
      <c r="I25" s="346">
        <v>105</v>
      </c>
      <c r="J25" s="345">
        <v>16</v>
      </c>
      <c r="K25" s="347">
        <v>555</v>
      </c>
      <c r="L25" s="346">
        <v>882</v>
      </c>
      <c r="M25" s="346">
        <v>287</v>
      </c>
      <c r="N25" s="345">
        <v>432</v>
      </c>
      <c r="O25" s="347">
        <v>71</v>
      </c>
      <c r="P25" s="345">
        <v>166</v>
      </c>
      <c r="Q25" s="347">
        <v>197</v>
      </c>
      <c r="R25" s="346">
        <v>544</v>
      </c>
      <c r="S25" s="346">
        <v>439</v>
      </c>
      <c r="T25" s="345">
        <v>379</v>
      </c>
      <c r="U25" s="347">
        <v>715</v>
      </c>
      <c r="V25" s="346">
        <v>671</v>
      </c>
      <c r="W25" s="346">
        <v>606</v>
      </c>
      <c r="X25" s="345">
        <v>248</v>
      </c>
      <c r="Y25" s="347">
        <v>75</v>
      </c>
      <c r="Z25" s="346">
        <v>777</v>
      </c>
      <c r="AA25" s="346">
        <v>117</v>
      </c>
      <c r="AB25" s="345">
        <v>70</v>
      </c>
      <c r="AC25" s="347">
        <v>222</v>
      </c>
      <c r="AD25" s="346">
        <v>174</v>
      </c>
      <c r="AE25" s="346">
        <v>207</v>
      </c>
      <c r="AF25" s="345">
        <v>318</v>
      </c>
      <c r="AG25" s="347">
        <v>3</v>
      </c>
      <c r="AH25" s="346">
        <v>297</v>
      </c>
      <c r="AI25" s="346">
        <v>597</v>
      </c>
      <c r="AJ25" s="345">
        <v>146</v>
      </c>
      <c r="AK25" s="347">
        <v>33</v>
      </c>
      <c r="AL25" s="346">
        <v>651</v>
      </c>
      <c r="AM25" s="346">
        <v>57</v>
      </c>
      <c r="AN25" s="345">
        <v>19</v>
      </c>
      <c r="AO25" s="347">
        <v>0</v>
      </c>
      <c r="AP25" s="346">
        <v>74</v>
      </c>
      <c r="AQ25" s="346">
        <v>132</v>
      </c>
      <c r="AR25" s="348">
        <v>28</v>
      </c>
    </row>
    <row r="26" spans="1:44" x14ac:dyDescent="0.2">
      <c r="A26" s="342" t="s">
        <v>14</v>
      </c>
      <c r="B26" s="343" t="s">
        <v>50</v>
      </c>
      <c r="C26" s="344">
        <v>35106</v>
      </c>
      <c r="D26" s="345">
        <f t="shared" si="0"/>
        <v>8818</v>
      </c>
      <c r="E26" s="346">
        <v>4915</v>
      </c>
      <c r="F26" s="345">
        <v>1451</v>
      </c>
      <c r="G26" s="347">
        <v>650</v>
      </c>
      <c r="H26" s="346">
        <v>797</v>
      </c>
      <c r="I26" s="346">
        <v>290</v>
      </c>
      <c r="J26" s="345">
        <v>165</v>
      </c>
      <c r="K26" s="347">
        <v>596</v>
      </c>
      <c r="L26" s="346">
        <v>29</v>
      </c>
      <c r="M26" s="346">
        <v>2900</v>
      </c>
      <c r="N26" s="345">
        <v>549</v>
      </c>
      <c r="O26" s="347">
        <v>163</v>
      </c>
      <c r="P26" s="345">
        <v>811</v>
      </c>
      <c r="Q26" s="347">
        <v>175</v>
      </c>
      <c r="R26" s="346">
        <v>679</v>
      </c>
      <c r="S26" s="346">
        <v>324</v>
      </c>
      <c r="T26" s="345">
        <v>177</v>
      </c>
      <c r="U26" s="347">
        <v>387</v>
      </c>
      <c r="V26" s="346">
        <v>397</v>
      </c>
      <c r="W26" s="346">
        <v>533</v>
      </c>
      <c r="X26" s="345">
        <v>432</v>
      </c>
      <c r="Y26" s="347">
        <v>338</v>
      </c>
      <c r="Z26" s="346">
        <v>1129</v>
      </c>
      <c r="AA26" s="346">
        <v>178</v>
      </c>
      <c r="AB26" s="345">
        <v>175</v>
      </c>
      <c r="AC26" s="347">
        <v>793</v>
      </c>
      <c r="AD26" s="346">
        <v>379</v>
      </c>
      <c r="AE26" s="346">
        <v>2318</v>
      </c>
      <c r="AF26" s="345">
        <v>2990</v>
      </c>
      <c r="AG26" s="347">
        <v>38</v>
      </c>
      <c r="AH26" s="346">
        <v>91</v>
      </c>
      <c r="AI26" s="346">
        <v>259</v>
      </c>
      <c r="AJ26" s="345">
        <v>28</v>
      </c>
      <c r="AK26" s="347">
        <v>158</v>
      </c>
      <c r="AL26" s="346">
        <v>603</v>
      </c>
      <c r="AM26" s="346">
        <v>55</v>
      </c>
      <c r="AN26" s="345">
        <v>153</v>
      </c>
      <c r="AO26" s="347">
        <v>76</v>
      </c>
      <c r="AP26" s="346">
        <v>46</v>
      </c>
      <c r="AQ26" s="346">
        <v>43</v>
      </c>
      <c r="AR26" s="348">
        <v>18</v>
      </c>
    </row>
    <row r="27" spans="1:44" x14ac:dyDescent="0.2">
      <c r="A27" s="342" t="s">
        <v>15</v>
      </c>
      <c r="B27" s="343" t="s">
        <v>36</v>
      </c>
      <c r="C27" s="344">
        <v>160898</v>
      </c>
      <c r="D27" s="345">
        <f t="shared" si="0"/>
        <v>39946</v>
      </c>
      <c r="E27" s="346">
        <v>24975</v>
      </c>
      <c r="F27" s="345">
        <v>16540</v>
      </c>
      <c r="G27" s="347">
        <v>5351</v>
      </c>
      <c r="H27" s="346">
        <v>8271</v>
      </c>
      <c r="I27" s="346">
        <v>1758</v>
      </c>
      <c r="J27" s="345">
        <v>990</v>
      </c>
      <c r="K27" s="347">
        <v>5172</v>
      </c>
      <c r="L27" s="346">
        <v>1246</v>
      </c>
      <c r="M27" s="346">
        <v>4190</v>
      </c>
      <c r="N27" s="345">
        <v>8789</v>
      </c>
      <c r="O27" s="347">
        <v>1269</v>
      </c>
      <c r="P27" s="345">
        <v>1232</v>
      </c>
      <c r="Q27" s="347">
        <v>3691</v>
      </c>
      <c r="R27" s="346">
        <v>2451</v>
      </c>
      <c r="S27" s="346">
        <v>4236</v>
      </c>
      <c r="T27" s="345">
        <v>2924</v>
      </c>
      <c r="U27" s="347">
        <v>1071</v>
      </c>
      <c r="V27" s="346">
        <v>1706</v>
      </c>
      <c r="W27" s="346">
        <v>1293</v>
      </c>
      <c r="X27" s="345">
        <v>1038</v>
      </c>
      <c r="Y27" s="347">
        <v>1126</v>
      </c>
      <c r="Z27" s="346">
        <v>2505</v>
      </c>
      <c r="AA27" s="346">
        <v>1937</v>
      </c>
      <c r="AB27" s="345">
        <v>1238</v>
      </c>
      <c r="AC27" s="347">
        <v>1488</v>
      </c>
      <c r="AD27" s="346">
        <v>1882</v>
      </c>
      <c r="AE27" s="346">
        <v>1242</v>
      </c>
      <c r="AF27" s="345">
        <v>2462</v>
      </c>
      <c r="AG27" s="347">
        <v>542</v>
      </c>
      <c r="AH27" s="346">
        <v>615</v>
      </c>
      <c r="AI27" s="346">
        <v>1142</v>
      </c>
      <c r="AJ27" s="345">
        <v>831</v>
      </c>
      <c r="AK27" s="347">
        <v>363</v>
      </c>
      <c r="AL27" s="346">
        <v>585</v>
      </c>
      <c r="AM27" s="346">
        <v>404</v>
      </c>
      <c r="AN27" s="345">
        <v>1129</v>
      </c>
      <c r="AO27" s="347">
        <v>404</v>
      </c>
      <c r="AP27" s="346">
        <v>899</v>
      </c>
      <c r="AQ27" s="346">
        <v>942</v>
      </c>
      <c r="AR27" s="348">
        <v>1023</v>
      </c>
    </row>
    <row r="28" spans="1:44" x14ac:dyDescent="0.2">
      <c r="A28" s="342" t="s">
        <v>16</v>
      </c>
      <c r="B28" s="343" t="s">
        <v>193</v>
      </c>
      <c r="C28" s="344">
        <v>7222</v>
      </c>
      <c r="D28" s="345">
        <f t="shared" si="0"/>
        <v>2084</v>
      </c>
      <c r="E28" s="346">
        <v>1982</v>
      </c>
      <c r="F28" s="345">
        <v>765</v>
      </c>
      <c r="G28" s="347">
        <v>179</v>
      </c>
      <c r="H28" s="346">
        <v>26</v>
      </c>
      <c r="I28" s="346">
        <v>199</v>
      </c>
      <c r="J28" s="345">
        <v>10</v>
      </c>
      <c r="K28" s="347">
        <v>0</v>
      </c>
      <c r="L28" s="346">
        <v>419</v>
      </c>
      <c r="M28" s="346">
        <v>196</v>
      </c>
      <c r="N28" s="345">
        <v>188</v>
      </c>
      <c r="O28" s="347">
        <v>250</v>
      </c>
      <c r="P28" s="345">
        <v>2</v>
      </c>
      <c r="Q28" s="347">
        <v>30</v>
      </c>
      <c r="R28" s="346">
        <v>7</v>
      </c>
      <c r="S28" s="346">
        <v>157</v>
      </c>
      <c r="T28" s="345">
        <v>0</v>
      </c>
      <c r="U28" s="347">
        <v>0</v>
      </c>
      <c r="V28" s="346">
        <v>219</v>
      </c>
      <c r="W28" s="346">
        <v>0</v>
      </c>
      <c r="X28" s="345">
        <v>17</v>
      </c>
      <c r="Y28" s="347">
        <v>3</v>
      </c>
      <c r="Z28" s="346">
        <v>23</v>
      </c>
      <c r="AA28" s="346">
        <v>1</v>
      </c>
      <c r="AB28" s="345">
        <v>223</v>
      </c>
      <c r="AC28" s="347">
        <v>9</v>
      </c>
      <c r="AD28" s="346">
        <v>17</v>
      </c>
      <c r="AE28" s="346">
        <v>143</v>
      </c>
      <c r="AF28" s="345">
        <v>3</v>
      </c>
      <c r="AG28" s="347">
        <v>13</v>
      </c>
      <c r="AH28" s="346">
        <v>0</v>
      </c>
      <c r="AI28" s="346">
        <v>0</v>
      </c>
      <c r="AJ28" s="345">
        <v>0</v>
      </c>
      <c r="AK28" s="347">
        <v>0</v>
      </c>
      <c r="AL28" s="346">
        <v>13</v>
      </c>
      <c r="AM28" s="346">
        <v>33</v>
      </c>
      <c r="AN28" s="345">
        <v>0</v>
      </c>
      <c r="AO28" s="347">
        <v>0</v>
      </c>
      <c r="AP28" s="346">
        <v>0</v>
      </c>
      <c r="AQ28" s="346">
        <v>11</v>
      </c>
      <c r="AR28" s="348">
        <v>0</v>
      </c>
    </row>
    <row r="29" spans="1:44" x14ac:dyDescent="0.2">
      <c r="A29" s="342" t="s">
        <v>17</v>
      </c>
      <c r="B29" s="343" t="s">
        <v>273</v>
      </c>
      <c r="C29" s="344">
        <v>3361</v>
      </c>
      <c r="D29" s="345">
        <f t="shared" si="0"/>
        <v>1174</v>
      </c>
      <c r="E29" s="346">
        <v>379</v>
      </c>
      <c r="F29" s="345">
        <v>382</v>
      </c>
      <c r="G29" s="347">
        <v>127</v>
      </c>
      <c r="H29" s="346">
        <v>264</v>
      </c>
      <c r="I29" s="346">
        <v>11</v>
      </c>
      <c r="J29" s="345">
        <v>64</v>
      </c>
      <c r="K29" s="347">
        <v>44</v>
      </c>
      <c r="L29" s="346">
        <v>38</v>
      </c>
      <c r="M29" s="346">
        <v>36</v>
      </c>
      <c r="N29" s="345">
        <v>131</v>
      </c>
      <c r="O29" s="347">
        <v>54</v>
      </c>
      <c r="P29" s="345">
        <v>6</v>
      </c>
      <c r="Q29" s="347">
        <v>72</v>
      </c>
      <c r="R29" s="346">
        <v>11</v>
      </c>
      <c r="S29" s="346">
        <v>119</v>
      </c>
      <c r="T29" s="345">
        <v>58</v>
      </c>
      <c r="U29" s="347">
        <v>46</v>
      </c>
      <c r="V29" s="346">
        <v>47</v>
      </c>
      <c r="W29" s="346">
        <v>7</v>
      </c>
      <c r="X29" s="345">
        <v>27</v>
      </c>
      <c r="Y29" s="347">
        <v>3</v>
      </c>
      <c r="Z29" s="346">
        <v>25</v>
      </c>
      <c r="AA29" s="346">
        <v>33</v>
      </c>
      <c r="AB29" s="345">
        <v>9</v>
      </c>
      <c r="AC29" s="347">
        <v>23</v>
      </c>
      <c r="AD29" s="346">
        <v>36</v>
      </c>
      <c r="AE29" s="346">
        <v>11</v>
      </c>
      <c r="AF29" s="345">
        <v>13</v>
      </c>
      <c r="AG29" s="347">
        <v>5</v>
      </c>
      <c r="AH29" s="346">
        <v>14</v>
      </c>
      <c r="AI29" s="346">
        <v>3</v>
      </c>
      <c r="AJ29" s="345">
        <v>11</v>
      </c>
      <c r="AK29" s="347">
        <v>5</v>
      </c>
      <c r="AL29" s="346">
        <v>7</v>
      </c>
      <c r="AM29" s="346">
        <v>8</v>
      </c>
      <c r="AN29" s="345">
        <v>4</v>
      </c>
      <c r="AO29" s="347">
        <v>39</v>
      </c>
      <c r="AP29" s="346">
        <v>8</v>
      </c>
      <c r="AQ29" s="346">
        <v>7</v>
      </c>
      <c r="AR29" s="348">
        <v>0</v>
      </c>
    </row>
    <row r="30" spans="1:44" x14ac:dyDescent="0.2">
      <c r="A30" s="342" t="s">
        <v>18</v>
      </c>
      <c r="B30" s="343" t="s">
        <v>282</v>
      </c>
      <c r="C30" s="344">
        <v>11375</v>
      </c>
      <c r="D30" s="345">
        <f t="shared" si="0"/>
        <v>3172</v>
      </c>
      <c r="E30" s="346">
        <v>1918</v>
      </c>
      <c r="F30" s="345">
        <v>1231</v>
      </c>
      <c r="G30" s="347">
        <v>410</v>
      </c>
      <c r="H30" s="346">
        <v>663</v>
      </c>
      <c r="I30" s="346">
        <v>143</v>
      </c>
      <c r="J30" s="345">
        <v>97</v>
      </c>
      <c r="K30" s="347">
        <v>199</v>
      </c>
      <c r="L30" s="346">
        <v>270</v>
      </c>
      <c r="M30" s="346">
        <v>221</v>
      </c>
      <c r="N30" s="345">
        <v>362</v>
      </c>
      <c r="O30" s="347">
        <v>248</v>
      </c>
      <c r="P30" s="345">
        <v>68</v>
      </c>
      <c r="Q30" s="347">
        <v>221</v>
      </c>
      <c r="R30" s="346">
        <v>90</v>
      </c>
      <c r="S30" s="346">
        <v>383</v>
      </c>
      <c r="T30" s="345">
        <v>166</v>
      </c>
      <c r="U30" s="347">
        <v>76</v>
      </c>
      <c r="V30" s="346">
        <v>217</v>
      </c>
      <c r="W30" s="346">
        <v>29</v>
      </c>
      <c r="X30" s="345">
        <v>76</v>
      </c>
      <c r="Y30" s="347">
        <v>44</v>
      </c>
      <c r="Z30" s="346">
        <v>106</v>
      </c>
      <c r="AA30" s="346">
        <v>93</v>
      </c>
      <c r="AB30" s="345">
        <v>92</v>
      </c>
      <c r="AC30" s="347">
        <v>74</v>
      </c>
      <c r="AD30" s="346">
        <v>60</v>
      </c>
      <c r="AE30" s="346">
        <v>108</v>
      </c>
      <c r="AF30" s="345">
        <v>121</v>
      </c>
      <c r="AG30" s="347">
        <v>48</v>
      </c>
      <c r="AH30" s="346">
        <v>3</v>
      </c>
      <c r="AI30" s="346">
        <v>30</v>
      </c>
      <c r="AJ30" s="345">
        <v>26</v>
      </c>
      <c r="AK30" s="347">
        <v>29</v>
      </c>
      <c r="AL30" s="346">
        <v>40</v>
      </c>
      <c r="AM30" s="346">
        <v>29</v>
      </c>
      <c r="AN30" s="345">
        <v>34</v>
      </c>
      <c r="AO30" s="347">
        <v>35</v>
      </c>
      <c r="AP30" s="346">
        <v>41</v>
      </c>
      <c r="AQ30" s="346">
        <v>41</v>
      </c>
      <c r="AR30" s="348">
        <v>61</v>
      </c>
    </row>
    <row r="31" spans="1:44" x14ac:dyDescent="0.2">
      <c r="A31" s="342" t="s">
        <v>19</v>
      </c>
      <c r="B31" s="343" t="s">
        <v>385</v>
      </c>
      <c r="C31" s="344">
        <v>462368</v>
      </c>
      <c r="D31" s="345">
        <f t="shared" si="0"/>
        <v>157638</v>
      </c>
      <c r="E31" s="346">
        <v>55660</v>
      </c>
      <c r="F31" s="345">
        <v>33001</v>
      </c>
      <c r="G31" s="347">
        <v>19312</v>
      </c>
      <c r="H31" s="346">
        <v>33440</v>
      </c>
      <c r="I31" s="346">
        <v>4238</v>
      </c>
      <c r="J31" s="345">
        <v>5258</v>
      </c>
      <c r="K31" s="347">
        <v>14704</v>
      </c>
      <c r="L31" s="346">
        <v>1946</v>
      </c>
      <c r="M31" s="346">
        <v>8721</v>
      </c>
      <c r="N31" s="345">
        <v>20083</v>
      </c>
      <c r="O31" s="347">
        <v>3744</v>
      </c>
      <c r="P31" s="345">
        <v>3770</v>
      </c>
      <c r="Q31" s="347">
        <v>11086</v>
      </c>
      <c r="R31" s="346">
        <v>8265</v>
      </c>
      <c r="S31" s="346">
        <v>6042</v>
      </c>
      <c r="T31" s="345">
        <v>9203</v>
      </c>
      <c r="U31" s="347">
        <v>4156</v>
      </c>
      <c r="V31" s="346">
        <v>7717</v>
      </c>
      <c r="W31" s="346">
        <v>3628</v>
      </c>
      <c r="X31" s="345">
        <v>3413</v>
      </c>
      <c r="Y31" s="347">
        <v>1893</v>
      </c>
      <c r="Z31" s="346">
        <v>4899</v>
      </c>
      <c r="AA31" s="346">
        <v>4535</v>
      </c>
      <c r="AB31" s="345">
        <v>3023</v>
      </c>
      <c r="AC31" s="347">
        <v>3609</v>
      </c>
      <c r="AD31" s="346">
        <v>2870</v>
      </c>
      <c r="AE31" s="346">
        <v>3352</v>
      </c>
      <c r="AF31" s="345">
        <v>5793</v>
      </c>
      <c r="AG31" s="347">
        <v>1989</v>
      </c>
      <c r="AH31" s="346">
        <v>1142</v>
      </c>
      <c r="AI31" s="346">
        <v>2459</v>
      </c>
      <c r="AJ31" s="345">
        <v>1432</v>
      </c>
      <c r="AK31" s="347">
        <v>546</v>
      </c>
      <c r="AL31" s="346">
        <v>2098</v>
      </c>
      <c r="AM31" s="346">
        <v>660</v>
      </c>
      <c r="AN31" s="345">
        <v>2596</v>
      </c>
      <c r="AO31" s="347">
        <v>903</v>
      </c>
      <c r="AP31" s="346">
        <v>1223</v>
      </c>
      <c r="AQ31" s="346">
        <v>1184</v>
      </c>
      <c r="AR31" s="348">
        <v>1137</v>
      </c>
    </row>
    <row r="32" spans="1:44" x14ac:dyDescent="0.2">
      <c r="A32" s="342" t="s">
        <v>20</v>
      </c>
      <c r="B32" s="343" t="s">
        <v>37</v>
      </c>
      <c r="C32" s="344">
        <v>52260</v>
      </c>
      <c r="D32" s="345">
        <f t="shared" si="0"/>
        <v>19391</v>
      </c>
      <c r="E32" s="346">
        <v>7668</v>
      </c>
      <c r="F32" s="345">
        <v>3775</v>
      </c>
      <c r="G32" s="347">
        <v>2950</v>
      </c>
      <c r="H32" s="346">
        <v>3128</v>
      </c>
      <c r="I32" s="346">
        <v>738</v>
      </c>
      <c r="J32" s="345">
        <v>800</v>
      </c>
      <c r="K32" s="347">
        <v>1116</v>
      </c>
      <c r="L32" s="346">
        <v>241</v>
      </c>
      <c r="M32" s="346">
        <v>1282</v>
      </c>
      <c r="N32" s="345">
        <v>2079</v>
      </c>
      <c r="O32" s="347">
        <v>353</v>
      </c>
      <c r="P32" s="345">
        <v>439</v>
      </c>
      <c r="Q32" s="347">
        <v>932</v>
      </c>
      <c r="R32" s="346">
        <v>490</v>
      </c>
      <c r="S32" s="346">
        <v>611</v>
      </c>
      <c r="T32" s="345">
        <v>1122</v>
      </c>
      <c r="U32" s="347">
        <v>309</v>
      </c>
      <c r="V32" s="346">
        <v>753</v>
      </c>
      <c r="W32" s="346">
        <v>303</v>
      </c>
      <c r="X32" s="345">
        <v>258</v>
      </c>
      <c r="Y32" s="347">
        <v>165</v>
      </c>
      <c r="Z32" s="346">
        <v>313</v>
      </c>
      <c r="AA32" s="346">
        <v>352</v>
      </c>
      <c r="AB32" s="345">
        <v>269</v>
      </c>
      <c r="AC32" s="347">
        <v>340</v>
      </c>
      <c r="AD32" s="346">
        <v>344</v>
      </c>
      <c r="AE32" s="346">
        <v>197</v>
      </c>
      <c r="AF32" s="345">
        <v>425</v>
      </c>
      <c r="AG32" s="347">
        <v>79</v>
      </c>
      <c r="AH32" s="346">
        <v>79</v>
      </c>
      <c r="AI32" s="346">
        <v>77</v>
      </c>
      <c r="AJ32" s="345">
        <v>87</v>
      </c>
      <c r="AK32" s="347">
        <v>25</v>
      </c>
      <c r="AL32" s="346">
        <v>208</v>
      </c>
      <c r="AM32" s="346">
        <v>48</v>
      </c>
      <c r="AN32" s="345">
        <v>153</v>
      </c>
      <c r="AO32" s="347">
        <v>62</v>
      </c>
      <c r="AP32" s="346">
        <v>84</v>
      </c>
      <c r="AQ32" s="346">
        <v>113</v>
      </c>
      <c r="AR32" s="348">
        <v>102</v>
      </c>
    </row>
    <row r="33" spans="1:45" x14ac:dyDescent="0.2">
      <c r="A33" s="342" t="s">
        <v>21</v>
      </c>
      <c r="B33" s="343" t="s">
        <v>38</v>
      </c>
      <c r="C33" s="344">
        <v>52349</v>
      </c>
      <c r="D33" s="345">
        <f t="shared" si="0"/>
        <v>20397</v>
      </c>
      <c r="E33" s="346">
        <v>4934</v>
      </c>
      <c r="F33" s="345">
        <v>5367</v>
      </c>
      <c r="G33" s="347">
        <v>2199</v>
      </c>
      <c r="H33" s="346">
        <v>5928</v>
      </c>
      <c r="I33" s="346">
        <v>251</v>
      </c>
      <c r="J33" s="345">
        <v>1478</v>
      </c>
      <c r="K33" s="347">
        <v>1727</v>
      </c>
      <c r="L33" s="346">
        <v>141</v>
      </c>
      <c r="M33" s="346">
        <v>422</v>
      </c>
      <c r="N33" s="345">
        <v>1870</v>
      </c>
      <c r="O33" s="347">
        <v>180</v>
      </c>
      <c r="P33" s="345">
        <v>137</v>
      </c>
      <c r="Q33" s="347">
        <v>2097</v>
      </c>
      <c r="R33" s="346">
        <v>390</v>
      </c>
      <c r="S33" s="346">
        <v>490</v>
      </c>
      <c r="T33" s="345">
        <v>1169</v>
      </c>
      <c r="U33" s="347">
        <v>166</v>
      </c>
      <c r="V33" s="346">
        <v>745</v>
      </c>
      <c r="W33" s="346">
        <v>113</v>
      </c>
      <c r="X33" s="345">
        <v>148</v>
      </c>
      <c r="Y33" s="347">
        <v>44</v>
      </c>
      <c r="Z33" s="346">
        <v>216</v>
      </c>
      <c r="AA33" s="346">
        <v>184</v>
      </c>
      <c r="AB33" s="345">
        <v>95</v>
      </c>
      <c r="AC33" s="347">
        <v>179</v>
      </c>
      <c r="AD33" s="346">
        <v>77</v>
      </c>
      <c r="AE33" s="346">
        <v>228</v>
      </c>
      <c r="AF33" s="345">
        <v>233</v>
      </c>
      <c r="AG33" s="347">
        <v>83</v>
      </c>
      <c r="AH33" s="346">
        <v>32</v>
      </c>
      <c r="AI33" s="346">
        <v>102</v>
      </c>
      <c r="AJ33" s="345">
        <v>154</v>
      </c>
      <c r="AK33" s="347">
        <v>9</v>
      </c>
      <c r="AL33" s="346">
        <v>84</v>
      </c>
      <c r="AM33" s="346">
        <v>18</v>
      </c>
      <c r="AN33" s="345">
        <v>143</v>
      </c>
      <c r="AO33" s="347">
        <v>55</v>
      </c>
      <c r="AP33" s="346">
        <v>29</v>
      </c>
      <c r="AQ33" s="346">
        <v>15</v>
      </c>
      <c r="AR33" s="348">
        <v>20</v>
      </c>
    </row>
    <row r="34" spans="1:45" x14ac:dyDescent="0.2">
      <c r="A34" s="342" t="s">
        <v>22</v>
      </c>
      <c r="B34" s="343" t="s">
        <v>536</v>
      </c>
      <c r="C34" s="344">
        <v>146857</v>
      </c>
      <c r="D34" s="345">
        <f t="shared" si="0"/>
        <v>58372</v>
      </c>
      <c r="E34" s="346">
        <v>16419</v>
      </c>
      <c r="F34" s="345">
        <v>13991</v>
      </c>
      <c r="G34" s="347">
        <v>4784</v>
      </c>
      <c r="H34" s="346">
        <v>10779</v>
      </c>
      <c r="I34" s="346">
        <v>684</v>
      </c>
      <c r="J34" s="345">
        <v>738</v>
      </c>
      <c r="K34" s="347">
        <v>4655</v>
      </c>
      <c r="L34" s="346">
        <v>526</v>
      </c>
      <c r="M34" s="346">
        <v>1177</v>
      </c>
      <c r="N34" s="345">
        <v>5450</v>
      </c>
      <c r="O34" s="347">
        <v>866</v>
      </c>
      <c r="P34" s="345">
        <v>999</v>
      </c>
      <c r="Q34" s="347">
        <v>2236</v>
      </c>
      <c r="R34" s="346">
        <v>1997</v>
      </c>
      <c r="S34" s="346">
        <v>1799</v>
      </c>
      <c r="T34" s="345">
        <v>1811</v>
      </c>
      <c r="U34" s="347">
        <v>1361</v>
      </c>
      <c r="V34" s="346">
        <v>1718</v>
      </c>
      <c r="W34" s="346">
        <v>1983</v>
      </c>
      <c r="X34" s="345">
        <v>846</v>
      </c>
      <c r="Y34" s="347">
        <v>580</v>
      </c>
      <c r="Z34" s="346">
        <v>1473</v>
      </c>
      <c r="AA34" s="346">
        <v>927</v>
      </c>
      <c r="AB34" s="345">
        <v>645</v>
      </c>
      <c r="AC34" s="347">
        <v>769</v>
      </c>
      <c r="AD34" s="346">
        <v>542</v>
      </c>
      <c r="AE34" s="346">
        <v>1367</v>
      </c>
      <c r="AF34" s="345">
        <v>1973</v>
      </c>
      <c r="AG34" s="347">
        <v>347</v>
      </c>
      <c r="AH34" s="346">
        <v>291</v>
      </c>
      <c r="AI34" s="346">
        <v>1199</v>
      </c>
      <c r="AJ34" s="345">
        <v>702</v>
      </c>
      <c r="AK34" s="347">
        <v>182</v>
      </c>
      <c r="AL34" s="346">
        <v>957</v>
      </c>
      <c r="AM34" s="346">
        <v>317</v>
      </c>
      <c r="AN34" s="345">
        <v>755</v>
      </c>
      <c r="AO34" s="347">
        <v>180</v>
      </c>
      <c r="AP34" s="346">
        <v>166</v>
      </c>
      <c r="AQ34" s="346">
        <v>155</v>
      </c>
      <c r="AR34" s="348">
        <v>139</v>
      </c>
    </row>
    <row r="35" spans="1:45" x14ac:dyDescent="0.2">
      <c r="A35" s="342" t="s">
        <v>23</v>
      </c>
      <c r="B35" s="343" t="s">
        <v>194</v>
      </c>
      <c r="C35" s="344">
        <v>29908</v>
      </c>
      <c r="D35" s="345">
        <f t="shared" si="0"/>
        <v>14890</v>
      </c>
      <c r="E35" s="346">
        <v>2790</v>
      </c>
      <c r="F35" s="345">
        <v>3249</v>
      </c>
      <c r="G35" s="347">
        <v>1499</v>
      </c>
      <c r="H35" s="346">
        <v>1884</v>
      </c>
      <c r="I35" s="346">
        <v>126</v>
      </c>
      <c r="J35" s="345">
        <v>253</v>
      </c>
      <c r="K35" s="347">
        <v>857</v>
      </c>
      <c r="L35" s="346">
        <v>55</v>
      </c>
      <c r="M35" s="346">
        <v>283</v>
      </c>
      <c r="N35" s="345">
        <v>844</v>
      </c>
      <c r="O35" s="347">
        <v>42</v>
      </c>
      <c r="P35" s="345">
        <v>58</v>
      </c>
      <c r="Q35" s="347">
        <v>576</v>
      </c>
      <c r="R35" s="346">
        <v>61</v>
      </c>
      <c r="S35" s="346">
        <v>588</v>
      </c>
      <c r="T35" s="345">
        <v>233</v>
      </c>
      <c r="U35" s="347">
        <v>49</v>
      </c>
      <c r="V35" s="346">
        <v>841</v>
      </c>
      <c r="W35" s="346">
        <v>41</v>
      </c>
      <c r="X35" s="345">
        <v>50</v>
      </c>
      <c r="Y35" s="347">
        <v>45</v>
      </c>
      <c r="Z35" s="346">
        <v>91</v>
      </c>
      <c r="AA35" s="346">
        <v>42</v>
      </c>
      <c r="AB35" s="345">
        <v>40</v>
      </c>
      <c r="AC35" s="347">
        <v>22</v>
      </c>
      <c r="AD35" s="346">
        <v>22</v>
      </c>
      <c r="AE35" s="346">
        <v>72</v>
      </c>
      <c r="AF35" s="345">
        <v>60</v>
      </c>
      <c r="AG35" s="347">
        <v>36</v>
      </c>
      <c r="AH35" s="346">
        <v>11</v>
      </c>
      <c r="AI35" s="346">
        <v>28</v>
      </c>
      <c r="AJ35" s="345">
        <v>24</v>
      </c>
      <c r="AK35" s="347">
        <v>10</v>
      </c>
      <c r="AL35" s="346">
        <v>14</v>
      </c>
      <c r="AM35" s="346">
        <v>13</v>
      </c>
      <c r="AN35" s="345">
        <v>45</v>
      </c>
      <c r="AO35" s="347">
        <v>13</v>
      </c>
      <c r="AP35" s="346">
        <v>18</v>
      </c>
      <c r="AQ35" s="346">
        <v>15</v>
      </c>
      <c r="AR35" s="348">
        <v>18</v>
      </c>
    </row>
    <row r="36" spans="1:45" x14ac:dyDescent="0.2">
      <c r="A36" s="342" t="s">
        <v>24</v>
      </c>
      <c r="B36" s="343" t="s">
        <v>39</v>
      </c>
      <c r="C36" s="344">
        <v>66571</v>
      </c>
      <c r="D36" s="345">
        <f t="shared" si="0"/>
        <v>21457</v>
      </c>
      <c r="E36" s="346">
        <v>5675</v>
      </c>
      <c r="F36" s="345">
        <v>3806</v>
      </c>
      <c r="G36" s="347">
        <v>3174</v>
      </c>
      <c r="H36" s="346">
        <v>3719</v>
      </c>
      <c r="I36" s="346">
        <v>904</v>
      </c>
      <c r="J36" s="345">
        <v>1158</v>
      </c>
      <c r="K36" s="347">
        <v>5057</v>
      </c>
      <c r="L36" s="346">
        <v>467</v>
      </c>
      <c r="M36" s="346">
        <v>1455</v>
      </c>
      <c r="N36" s="345">
        <v>2835</v>
      </c>
      <c r="O36" s="347">
        <v>532</v>
      </c>
      <c r="P36" s="345">
        <v>521</v>
      </c>
      <c r="Q36" s="347">
        <v>1746</v>
      </c>
      <c r="R36" s="346">
        <v>778</v>
      </c>
      <c r="S36" s="346">
        <v>863</v>
      </c>
      <c r="T36" s="345">
        <v>1203</v>
      </c>
      <c r="U36" s="347">
        <v>857</v>
      </c>
      <c r="V36" s="346">
        <v>976</v>
      </c>
      <c r="W36" s="346">
        <v>507</v>
      </c>
      <c r="X36" s="345">
        <v>589</v>
      </c>
      <c r="Y36" s="347">
        <v>409</v>
      </c>
      <c r="Z36" s="346">
        <v>907</v>
      </c>
      <c r="AA36" s="346">
        <v>508</v>
      </c>
      <c r="AB36" s="345">
        <v>545</v>
      </c>
      <c r="AC36" s="347">
        <v>572</v>
      </c>
      <c r="AD36" s="346">
        <v>599</v>
      </c>
      <c r="AE36" s="346">
        <v>850</v>
      </c>
      <c r="AF36" s="345">
        <v>913</v>
      </c>
      <c r="AG36" s="347">
        <v>261</v>
      </c>
      <c r="AH36" s="346">
        <v>237</v>
      </c>
      <c r="AI36" s="346">
        <v>228</v>
      </c>
      <c r="AJ36" s="345">
        <v>224</v>
      </c>
      <c r="AK36" s="347">
        <v>110</v>
      </c>
      <c r="AL36" s="346">
        <v>281</v>
      </c>
      <c r="AM36" s="346">
        <v>148</v>
      </c>
      <c r="AN36" s="345">
        <v>209</v>
      </c>
      <c r="AO36" s="347">
        <v>350</v>
      </c>
      <c r="AP36" s="346">
        <v>305</v>
      </c>
      <c r="AQ36" s="346">
        <v>344</v>
      </c>
      <c r="AR36" s="348">
        <v>292</v>
      </c>
    </row>
    <row r="37" spans="1:45" x14ac:dyDescent="0.2">
      <c r="A37" s="342" t="s">
        <v>25</v>
      </c>
      <c r="B37" s="343" t="s">
        <v>40</v>
      </c>
      <c r="C37" s="344">
        <v>138126</v>
      </c>
      <c r="D37" s="345">
        <f t="shared" si="0"/>
        <v>43795</v>
      </c>
      <c r="E37" s="346">
        <v>12968</v>
      </c>
      <c r="F37" s="345">
        <v>7577</v>
      </c>
      <c r="G37" s="347">
        <v>5322</v>
      </c>
      <c r="H37" s="346">
        <v>16151</v>
      </c>
      <c r="I37" s="346">
        <v>1121</v>
      </c>
      <c r="J37" s="345">
        <v>2875</v>
      </c>
      <c r="K37" s="347">
        <v>3760</v>
      </c>
      <c r="L37" s="346">
        <v>801</v>
      </c>
      <c r="M37" s="346">
        <v>2473</v>
      </c>
      <c r="N37" s="345">
        <v>4941</v>
      </c>
      <c r="O37" s="347">
        <v>1206</v>
      </c>
      <c r="P37" s="345">
        <v>950</v>
      </c>
      <c r="Q37" s="347">
        <v>4818</v>
      </c>
      <c r="R37" s="346">
        <v>1783</v>
      </c>
      <c r="S37" s="346">
        <v>1571</v>
      </c>
      <c r="T37" s="345">
        <v>2837</v>
      </c>
      <c r="U37" s="347">
        <v>931</v>
      </c>
      <c r="V37" s="346">
        <v>3683</v>
      </c>
      <c r="W37" s="346">
        <v>1038</v>
      </c>
      <c r="X37" s="345">
        <v>1159</v>
      </c>
      <c r="Y37" s="347">
        <v>608</v>
      </c>
      <c r="Z37" s="346">
        <v>1894</v>
      </c>
      <c r="AA37" s="346">
        <v>991</v>
      </c>
      <c r="AB37" s="345">
        <v>918</v>
      </c>
      <c r="AC37" s="347">
        <v>1045</v>
      </c>
      <c r="AD37" s="346">
        <v>957</v>
      </c>
      <c r="AE37" s="346">
        <v>1412</v>
      </c>
      <c r="AF37" s="345">
        <v>1939</v>
      </c>
      <c r="AG37" s="347">
        <v>770</v>
      </c>
      <c r="AH37" s="346">
        <v>637</v>
      </c>
      <c r="AI37" s="346">
        <v>716</v>
      </c>
      <c r="AJ37" s="345">
        <v>766</v>
      </c>
      <c r="AK37" s="347">
        <v>305</v>
      </c>
      <c r="AL37" s="346">
        <v>561</v>
      </c>
      <c r="AM37" s="346">
        <v>250</v>
      </c>
      <c r="AN37" s="345">
        <v>557</v>
      </c>
      <c r="AO37" s="347">
        <v>649</v>
      </c>
      <c r="AP37" s="346">
        <v>398</v>
      </c>
      <c r="AQ37" s="346">
        <v>625</v>
      </c>
      <c r="AR37" s="348">
        <v>368</v>
      </c>
    </row>
    <row r="38" spans="1:45" x14ac:dyDescent="0.2">
      <c r="A38" s="342" t="s">
        <v>26</v>
      </c>
      <c r="B38" s="343" t="s">
        <v>482</v>
      </c>
      <c r="C38" s="344">
        <v>297763</v>
      </c>
      <c r="D38" s="345">
        <f t="shared" si="0"/>
        <v>88946</v>
      </c>
      <c r="E38" s="346">
        <v>29406</v>
      </c>
      <c r="F38" s="345">
        <v>23893</v>
      </c>
      <c r="G38" s="347">
        <v>15856</v>
      </c>
      <c r="H38" s="346">
        <v>23984</v>
      </c>
      <c r="I38" s="346">
        <v>3407</v>
      </c>
      <c r="J38" s="345">
        <v>4333</v>
      </c>
      <c r="K38" s="347">
        <v>9314</v>
      </c>
      <c r="L38" s="346">
        <v>1963</v>
      </c>
      <c r="M38" s="346">
        <v>4830</v>
      </c>
      <c r="N38" s="345">
        <v>13053</v>
      </c>
      <c r="O38" s="347">
        <v>3234</v>
      </c>
      <c r="P38" s="345">
        <v>2394</v>
      </c>
      <c r="Q38" s="347">
        <v>11091</v>
      </c>
      <c r="R38" s="346">
        <v>4394</v>
      </c>
      <c r="S38" s="346">
        <v>3774</v>
      </c>
      <c r="T38" s="345">
        <v>8092</v>
      </c>
      <c r="U38" s="347">
        <v>3462</v>
      </c>
      <c r="V38" s="346">
        <v>5844</v>
      </c>
      <c r="W38" s="346">
        <v>2145</v>
      </c>
      <c r="X38" s="345">
        <v>2225</v>
      </c>
      <c r="Y38" s="347">
        <v>1968</v>
      </c>
      <c r="Z38" s="346">
        <v>3593</v>
      </c>
      <c r="AA38" s="346">
        <v>2285</v>
      </c>
      <c r="AB38" s="345">
        <v>1857</v>
      </c>
      <c r="AC38" s="347">
        <v>2560</v>
      </c>
      <c r="AD38" s="346">
        <v>2029</v>
      </c>
      <c r="AE38" s="346">
        <v>1810</v>
      </c>
      <c r="AF38" s="345">
        <v>4086</v>
      </c>
      <c r="AG38" s="347">
        <v>1453</v>
      </c>
      <c r="AH38" s="346">
        <v>1134</v>
      </c>
      <c r="AI38" s="346">
        <v>1621</v>
      </c>
      <c r="AJ38" s="345">
        <v>1027</v>
      </c>
      <c r="AK38" s="347">
        <v>332</v>
      </c>
      <c r="AL38" s="346">
        <v>1054</v>
      </c>
      <c r="AM38" s="346">
        <v>655</v>
      </c>
      <c r="AN38" s="345">
        <v>1084</v>
      </c>
      <c r="AO38" s="347">
        <v>710</v>
      </c>
      <c r="AP38" s="346">
        <v>1446</v>
      </c>
      <c r="AQ38" s="346">
        <v>767</v>
      </c>
      <c r="AR38" s="348">
        <v>652</v>
      </c>
    </row>
    <row r="39" spans="1:45" x14ac:dyDescent="0.2">
      <c r="A39" s="342" t="s">
        <v>51</v>
      </c>
      <c r="B39" s="343" t="s">
        <v>537</v>
      </c>
      <c r="C39" s="344">
        <v>24412</v>
      </c>
      <c r="D39" s="345">
        <f t="shared" si="0"/>
        <v>7105</v>
      </c>
      <c r="E39" s="346">
        <v>2880</v>
      </c>
      <c r="F39" s="345">
        <v>943</v>
      </c>
      <c r="G39" s="347">
        <v>900</v>
      </c>
      <c r="H39" s="346">
        <v>1300</v>
      </c>
      <c r="I39" s="346">
        <v>340</v>
      </c>
      <c r="J39" s="345">
        <v>185</v>
      </c>
      <c r="K39" s="347">
        <v>528</v>
      </c>
      <c r="L39" s="346">
        <v>183</v>
      </c>
      <c r="M39" s="346">
        <v>721</v>
      </c>
      <c r="N39" s="345">
        <v>924</v>
      </c>
      <c r="O39" s="347">
        <v>301</v>
      </c>
      <c r="P39" s="345">
        <v>345</v>
      </c>
      <c r="Q39" s="347">
        <v>591</v>
      </c>
      <c r="R39" s="346">
        <v>414</v>
      </c>
      <c r="S39" s="346">
        <v>357</v>
      </c>
      <c r="T39" s="345">
        <v>316</v>
      </c>
      <c r="U39" s="347">
        <v>257</v>
      </c>
      <c r="V39" s="346">
        <v>504</v>
      </c>
      <c r="W39" s="346">
        <v>317</v>
      </c>
      <c r="X39" s="345">
        <v>325</v>
      </c>
      <c r="Y39" s="347">
        <v>245</v>
      </c>
      <c r="Z39" s="346">
        <v>629</v>
      </c>
      <c r="AA39" s="346">
        <v>432</v>
      </c>
      <c r="AB39" s="345">
        <v>287</v>
      </c>
      <c r="AC39" s="347">
        <v>432</v>
      </c>
      <c r="AD39" s="346">
        <v>372</v>
      </c>
      <c r="AE39" s="346">
        <v>321</v>
      </c>
      <c r="AF39" s="345">
        <v>555</v>
      </c>
      <c r="AG39" s="347">
        <v>71</v>
      </c>
      <c r="AH39" s="346">
        <v>199</v>
      </c>
      <c r="AI39" s="346">
        <v>97</v>
      </c>
      <c r="AJ39" s="345">
        <v>92</v>
      </c>
      <c r="AK39" s="347">
        <v>69</v>
      </c>
      <c r="AL39" s="346">
        <v>115</v>
      </c>
      <c r="AM39" s="346">
        <v>112</v>
      </c>
      <c r="AN39" s="345">
        <v>81</v>
      </c>
      <c r="AO39" s="347">
        <v>108</v>
      </c>
      <c r="AP39" s="346">
        <v>149</v>
      </c>
      <c r="AQ39" s="346">
        <v>159</v>
      </c>
      <c r="AR39" s="348">
        <v>151</v>
      </c>
    </row>
    <row r="40" spans="1:45" x14ac:dyDescent="0.2">
      <c r="A40" s="342" t="s">
        <v>195</v>
      </c>
      <c r="B40" s="343" t="s">
        <v>41</v>
      </c>
      <c r="C40" s="344">
        <v>223814</v>
      </c>
      <c r="D40" s="345">
        <f t="shared" si="0"/>
        <v>82167</v>
      </c>
      <c r="E40" s="346">
        <v>23856</v>
      </c>
      <c r="F40" s="345">
        <v>20433</v>
      </c>
      <c r="G40" s="347">
        <v>10079</v>
      </c>
      <c r="H40" s="346">
        <v>13233</v>
      </c>
      <c r="I40" s="346">
        <v>1516</v>
      </c>
      <c r="J40" s="345">
        <v>3636</v>
      </c>
      <c r="K40" s="347">
        <v>4949</v>
      </c>
      <c r="L40" s="346">
        <v>933</v>
      </c>
      <c r="M40" s="346">
        <v>3211</v>
      </c>
      <c r="N40" s="345">
        <v>8567</v>
      </c>
      <c r="O40" s="347">
        <v>1103</v>
      </c>
      <c r="P40" s="345">
        <v>1505</v>
      </c>
      <c r="Q40" s="347">
        <v>6040</v>
      </c>
      <c r="R40" s="346">
        <v>1641</v>
      </c>
      <c r="S40" s="346">
        <v>11242</v>
      </c>
      <c r="T40" s="345">
        <v>3538</v>
      </c>
      <c r="U40" s="347">
        <v>1099</v>
      </c>
      <c r="V40" s="346">
        <v>3286</v>
      </c>
      <c r="W40" s="346">
        <v>1778</v>
      </c>
      <c r="X40" s="345">
        <v>1021</v>
      </c>
      <c r="Y40" s="347">
        <v>787</v>
      </c>
      <c r="Z40" s="346">
        <v>1865</v>
      </c>
      <c r="AA40" s="346">
        <v>953</v>
      </c>
      <c r="AB40" s="345">
        <v>1147</v>
      </c>
      <c r="AC40" s="347">
        <v>746</v>
      </c>
      <c r="AD40" s="346">
        <v>1017</v>
      </c>
      <c r="AE40" s="346">
        <v>1255</v>
      </c>
      <c r="AF40" s="345">
        <v>2642</v>
      </c>
      <c r="AG40" s="347">
        <v>617</v>
      </c>
      <c r="AH40" s="346">
        <v>461</v>
      </c>
      <c r="AI40" s="346">
        <v>769</v>
      </c>
      <c r="AJ40" s="345">
        <v>1621</v>
      </c>
      <c r="AK40" s="347">
        <v>227</v>
      </c>
      <c r="AL40" s="346">
        <v>479</v>
      </c>
      <c r="AM40" s="346">
        <v>142</v>
      </c>
      <c r="AN40" s="345">
        <v>566</v>
      </c>
      <c r="AO40" s="347">
        <v>624</v>
      </c>
      <c r="AP40" s="346">
        <v>2089</v>
      </c>
      <c r="AQ40" s="346">
        <v>390</v>
      </c>
      <c r="AR40" s="348">
        <v>584</v>
      </c>
    </row>
    <row r="41" spans="1:45" x14ac:dyDescent="0.2">
      <c r="A41" s="342" t="s">
        <v>201</v>
      </c>
      <c r="B41" s="343" t="s">
        <v>42</v>
      </c>
      <c r="C41" s="344">
        <v>341198</v>
      </c>
      <c r="D41" s="345">
        <f>C41-SUM(E41:AR41)</f>
        <v>114877</v>
      </c>
      <c r="E41" s="346">
        <v>35465</v>
      </c>
      <c r="F41" s="345">
        <v>27676</v>
      </c>
      <c r="G41" s="347">
        <v>15061</v>
      </c>
      <c r="H41" s="346">
        <v>27050</v>
      </c>
      <c r="I41" s="346">
        <v>3759</v>
      </c>
      <c r="J41" s="345">
        <v>4521</v>
      </c>
      <c r="K41" s="347">
        <v>9834</v>
      </c>
      <c r="L41" s="346">
        <v>1549</v>
      </c>
      <c r="M41" s="346">
        <v>7789</v>
      </c>
      <c r="N41" s="345">
        <v>13853</v>
      </c>
      <c r="O41" s="347">
        <v>2911</v>
      </c>
      <c r="P41" s="345">
        <v>2566</v>
      </c>
      <c r="Q41" s="347">
        <v>9760</v>
      </c>
      <c r="R41" s="346">
        <v>5091</v>
      </c>
      <c r="S41" s="346">
        <v>4340</v>
      </c>
      <c r="T41" s="345">
        <v>6066</v>
      </c>
      <c r="U41" s="347">
        <v>2737</v>
      </c>
      <c r="V41" s="346">
        <v>6638</v>
      </c>
      <c r="W41" s="346">
        <v>2283</v>
      </c>
      <c r="X41" s="345">
        <v>2907</v>
      </c>
      <c r="Y41" s="347">
        <v>1372</v>
      </c>
      <c r="Z41" s="346">
        <v>3235</v>
      </c>
      <c r="AA41" s="346">
        <v>3319</v>
      </c>
      <c r="AB41" s="345">
        <v>1890</v>
      </c>
      <c r="AC41" s="347">
        <v>3548</v>
      </c>
      <c r="AD41" s="346">
        <v>1930</v>
      </c>
      <c r="AE41" s="346">
        <v>3326</v>
      </c>
      <c r="AF41" s="345">
        <v>3672</v>
      </c>
      <c r="AG41" s="347">
        <v>1048</v>
      </c>
      <c r="AH41" s="346">
        <v>996</v>
      </c>
      <c r="AI41" s="346">
        <v>1300</v>
      </c>
      <c r="AJ41" s="345">
        <v>1257</v>
      </c>
      <c r="AK41" s="347">
        <v>394</v>
      </c>
      <c r="AL41" s="346">
        <v>1284</v>
      </c>
      <c r="AM41" s="346">
        <v>513</v>
      </c>
      <c r="AN41" s="345">
        <v>1311</v>
      </c>
      <c r="AO41" s="347">
        <v>652</v>
      </c>
      <c r="AP41" s="346">
        <v>973</v>
      </c>
      <c r="AQ41" s="346">
        <v>1192</v>
      </c>
      <c r="AR41" s="348">
        <v>1253</v>
      </c>
    </row>
    <row r="42" spans="1:45" x14ac:dyDescent="0.2">
      <c r="A42" s="342" t="s">
        <v>202</v>
      </c>
      <c r="B42" s="343" t="s">
        <v>283</v>
      </c>
      <c r="C42" s="344">
        <v>0</v>
      </c>
      <c r="D42" s="345">
        <v>0</v>
      </c>
      <c r="E42" s="346">
        <v>0</v>
      </c>
      <c r="F42" s="345">
        <v>0</v>
      </c>
      <c r="G42" s="347">
        <v>0</v>
      </c>
      <c r="H42" s="346">
        <v>0</v>
      </c>
      <c r="I42" s="346">
        <v>0</v>
      </c>
      <c r="J42" s="345">
        <v>0</v>
      </c>
      <c r="K42" s="347">
        <v>0</v>
      </c>
      <c r="L42" s="346">
        <v>0</v>
      </c>
      <c r="M42" s="346">
        <v>0</v>
      </c>
      <c r="N42" s="345">
        <v>0</v>
      </c>
      <c r="O42" s="347">
        <v>0</v>
      </c>
      <c r="P42" s="345">
        <v>0</v>
      </c>
      <c r="Q42" s="347">
        <v>0</v>
      </c>
      <c r="R42" s="346">
        <v>0</v>
      </c>
      <c r="S42" s="346">
        <v>0</v>
      </c>
      <c r="T42" s="345">
        <v>0</v>
      </c>
      <c r="U42" s="347">
        <v>0</v>
      </c>
      <c r="V42" s="346">
        <v>0</v>
      </c>
      <c r="W42" s="346">
        <v>0</v>
      </c>
      <c r="X42" s="345">
        <v>0</v>
      </c>
      <c r="Y42" s="347">
        <v>0</v>
      </c>
      <c r="Z42" s="346">
        <v>0</v>
      </c>
      <c r="AA42" s="346">
        <v>0</v>
      </c>
      <c r="AB42" s="345">
        <v>0</v>
      </c>
      <c r="AC42" s="347">
        <v>0</v>
      </c>
      <c r="AD42" s="346">
        <v>0</v>
      </c>
      <c r="AE42" s="346">
        <v>0</v>
      </c>
      <c r="AF42" s="345">
        <v>0</v>
      </c>
      <c r="AG42" s="347">
        <v>0</v>
      </c>
      <c r="AH42" s="346">
        <v>0</v>
      </c>
      <c r="AI42" s="346">
        <v>0</v>
      </c>
      <c r="AJ42" s="345">
        <v>0</v>
      </c>
      <c r="AK42" s="347">
        <v>0</v>
      </c>
      <c r="AL42" s="346">
        <v>0</v>
      </c>
      <c r="AM42" s="346">
        <v>0</v>
      </c>
      <c r="AN42" s="345">
        <v>0</v>
      </c>
      <c r="AO42" s="347">
        <v>0</v>
      </c>
      <c r="AP42" s="346">
        <v>0</v>
      </c>
      <c r="AQ42" s="346">
        <v>0</v>
      </c>
      <c r="AR42" s="348">
        <v>0</v>
      </c>
      <c r="AS42" s="329" t="s">
        <v>538</v>
      </c>
    </row>
    <row r="43" spans="1:45" x14ac:dyDescent="0.2">
      <c r="A43" s="342" t="s">
        <v>203</v>
      </c>
      <c r="B43" s="343" t="s">
        <v>284</v>
      </c>
      <c r="C43" s="344">
        <v>434</v>
      </c>
      <c r="D43" s="345">
        <f>C43-SUM(E43:AR43)</f>
        <v>110</v>
      </c>
      <c r="E43" s="346">
        <v>42</v>
      </c>
      <c r="F43" s="345">
        <v>18</v>
      </c>
      <c r="G43" s="347">
        <v>21</v>
      </c>
      <c r="H43" s="346">
        <v>53</v>
      </c>
      <c r="I43" s="346">
        <v>2</v>
      </c>
      <c r="J43" s="345">
        <v>14</v>
      </c>
      <c r="K43" s="347">
        <v>13</v>
      </c>
      <c r="L43" s="346">
        <v>2</v>
      </c>
      <c r="M43" s="346">
        <v>9</v>
      </c>
      <c r="N43" s="345">
        <v>23</v>
      </c>
      <c r="O43" s="347">
        <v>2</v>
      </c>
      <c r="P43" s="345">
        <v>3</v>
      </c>
      <c r="Q43" s="347">
        <v>17</v>
      </c>
      <c r="R43" s="346">
        <v>6</v>
      </c>
      <c r="S43" s="346">
        <v>8</v>
      </c>
      <c r="T43" s="345">
        <v>12</v>
      </c>
      <c r="U43" s="347">
        <v>3</v>
      </c>
      <c r="V43" s="346">
        <v>12</v>
      </c>
      <c r="W43" s="346">
        <v>4</v>
      </c>
      <c r="X43" s="345">
        <v>5</v>
      </c>
      <c r="Y43" s="347">
        <v>2</v>
      </c>
      <c r="Z43" s="346">
        <v>6</v>
      </c>
      <c r="AA43" s="346">
        <v>5</v>
      </c>
      <c r="AB43" s="345">
        <v>2</v>
      </c>
      <c r="AC43" s="347">
        <v>4</v>
      </c>
      <c r="AD43" s="346">
        <v>3</v>
      </c>
      <c r="AE43" s="346">
        <v>5</v>
      </c>
      <c r="AF43" s="345">
        <v>7</v>
      </c>
      <c r="AG43" s="347">
        <v>3</v>
      </c>
      <c r="AH43" s="346">
        <v>2</v>
      </c>
      <c r="AI43" s="346">
        <v>2</v>
      </c>
      <c r="AJ43" s="345">
        <v>3</v>
      </c>
      <c r="AK43" s="347">
        <v>0</v>
      </c>
      <c r="AL43" s="346">
        <v>2</v>
      </c>
      <c r="AM43" s="346">
        <v>1</v>
      </c>
      <c r="AN43" s="345">
        <v>2</v>
      </c>
      <c r="AO43" s="347">
        <v>2</v>
      </c>
      <c r="AP43" s="346">
        <v>1</v>
      </c>
      <c r="AQ43" s="346">
        <v>2</v>
      </c>
      <c r="AR43" s="348">
        <v>1</v>
      </c>
    </row>
    <row r="44" spans="1:45" x14ac:dyDescent="0.2">
      <c r="A44" s="349"/>
      <c r="B44" s="350" t="s">
        <v>539</v>
      </c>
      <c r="C44" s="351">
        <f>SUM(C5:C43)</f>
        <v>2516012</v>
      </c>
      <c r="D44" s="352">
        <f>SUM(D5:D43)</f>
        <v>773646</v>
      </c>
      <c r="E44" s="353">
        <f t="shared" ref="E44:AR44" si="1">SUM(E5:E43)</f>
        <v>286690</v>
      </c>
      <c r="F44" s="352">
        <f t="shared" si="1"/>
        <v>205034</v>
      </c>
      <c r="G44" s="354">
        <f t="shared" si="1"/>
        <v>114013</v>
      </c>
      <c r="H44" s="353">
        <f t="shared" si="1"/>
        <v>163870</v>
      </c>
      <c r="I44" s="353">
        <f t="shared" si="1"/>
        <v>25369</v>
      </c>
      <c r="J44" s="352">
        <f t="shared" si="1"/>
        <v>27463</v>
      </c>
      <c r="K44" s="354">
        <f t="shared" si="1"/>
        <v>79497</v>
      </c>
      <c r="L44" s="353">
        <f t="shared" si="1"/>
        <v>14190</v>
      </c>
      <c r="M44" s="353">
        <f t="shared" si="1"/>
        <v>48548</v>
      </c>
      <c r="N44" s="352">
        <f t="shared" si="1"/>
        <v>105721</v>
      </c>
      <c r="O44" s="354">
        <f t="shared" si="1"/>
        <v>22533</v>
      </c>
      <c r="P44" s="352">
        <f t="shared" si="1"/>
        <v>20121</v>
      </c>
      <c r="Q44" s="354">
        <f t="shared" si="1"/>
        <v>60589</v>
      </c>
      <c r="R44" s="353">
        <f t="shared" si="1"/>
        <v>39078</v>
      </c>
      <c r="S44" s="353">
        <f t="shared" si="1"/>
        <v>52735</v>
      </c>
      <c r="T44" s="352">
        <f t="shared" si="1"/>
        <v>42544</v>
      </c>
      <c r="U44" s="354">
        <f t="shared" si="1"/>
        <v>26737</v>
      </c>
      <c r="V44" s="353">
        <f t="shared" si="1"/>
        <v>46572</v>
      </c>
      <c r="W44" s="353">
        <f t="shared" si="1"/>
        <v>27308</v>
      </c>
      <c r="X44" s="352">
        <f t="shared" si="1"/>
        <v>21411</v>
      </c>
      <c r="Y44" s="354">
        <f t="shared" si="1"/>
        <v>12486</v>
      </c>
      <c r="Z44" s="353">
        <f t="shared" si="1"/>
        <v>35143</v>
      </c>
      <c r="AA44" s="353">
        <f t="shared" si="1"/>
        <v>27629</v>
      </c>
      <c r="AB44" s="352">
        <f t="shared" si="1"/>
        <v>17044</v>
      </c>
      <c r="AC44" s="354">
        <f t="shared" si="1"/>
        <v>22213</v>
      </c>
      <c r="AD44" s="353">
        <f t="shared" si="1"/>
        <v>18548</v>
      </c>
      <c r="AE44" s="353">
        <f t="shared" si="1"/>
        <v>26439</v>
      </c>
      <c r="AF44" s="352">
        <f t="shared" si="1"/>
        <v>38477</v>
      </c>
      <c r="AG44" s="354">
        <f t="shared" si="1"/>
        <v>8500</v>
      </c>
      <c r="AH44" s="353">
        <f t="shared" si="1"/>
        <v>9756</v>
      </c>
      <c r="AI44" s="353">
        <f t="shared" si="1"/>
        <v>16207</v>
      </c>
      <c r="AJ44" s="352">
        <f t="shared" si="1"/>
        <v>12848</v>
      </c>
      <c r="AK44" s="354">
        <f t="shared" si="1"/>
        <v>4534</v>
      </c>
      <c r="AL44" s="353">
        <f t="shared" si="1"/>
        <v>13373</v>
      </c>
      <c r="AM44" s="353">
        <f t="shared" si="1"/>
        <v>4407</v>
      </c>
      <c r="AN44" s="352">
        <f t="shared" si="1"/>
        <v>11384</v>
      </c>
      <c r="AO44" s="354">
        <f t="shared" si="1"/>
        <v>6226</v>
      </c>
      <c r="AP44" s="353">
        <f t="shared" si="1"/>
        <v>10035</v>
      </c>
      <c r="AQ44" s="353">
        <f t="shared" si="1"/>
        <v>8805</v>
      </c>
      <c r="AR44" s="355">
        <f t="shared" si="1"/>
        <v>7916</v>
      </c>
      <c r="AS44" s="356"/>
    </row>
    <row r="45" spans="1:45" x14ac:dyDescent="0.2">
      <c r="A45" s="327"/>
      <c r="B45" s="327"/>
      <c r="C45" s="357"/>
      <c r="D45" s="357" t="s">
        <v>540</v>
      </c>
      <c r="E45" s="357"/>
      <c r="F45" s="357"/>
      <c r="G45" s="357"/>
      <c r="H45" s="357"/>
      <c r="I45" s="357"/>
      <c r="J45" s="357"/>
      <c r="K45" s="357"/>
      <c r="L45" s="357"/>
      <c r="M45" s="357"/>
      <c r="N45" s="357"/>
      <c r="O45" s="357"/>
      <c r="P45" s="357"/>
      <c r="Q45" s="357"/>
      <c r="R45" s="357"/>
      <c r="S45" s="357"/>
      <c r="T45" s="357"/>
      <c r="U45" s="357"/>
      <c r="V45" s="357"/>
      <c r="W45" s="357"/>
      <c r="X45" s="357"/>
      <c r="Y45" s="357"/>
      <c r="Z45" s="357"/>
      <c r="AA45" s="357"/>
      <c r="AB45" s="357"/>
      <c r="AC45" s="357"/>
      <c r="AD45" s="357"/>
      <c r="AE45" s="357"/>
      <c r="AF45" s="357"/>
      <c r="AG45" s="357"/>
      <c r="AH45" s="357"/>
      <c r="AI45" s="357"/>
      <c r="AJ45" s="357"/>
      <c r="AK45" s="357"/>
      <c r="AL45" s="357"/>
      <c r="AM45" s="357"/>
      <c r="AN45" s="357"/>
      <c r="AO45" s="357"/>
      <c r="AP45" s="357"/>
      <c r="AQ45" s="357"/>
      <c r="AR45" s="357"/>
    </row>
    <row r="46" spans="1:45" x14ac:dyDescent="0.2">
      <c r="A46" s="327"/>
      <c r="B46" s="327"/>
      <c r="C46" s="357"/>
      <c r="D46" s="327"/>
      <c r="E46" s="327"/>
      <c r="F46" s="327"/>
      <c r="G46" s="327"/>
      <c r="H46" s="327"/>
      <c r="I46" s="327"/>
      <c r="J46" s="327"/>
      <c r="K46" s="327"/>
      <c r="L46" s="327"/>
      <c r="M46" s="327"/>
      <c r="N46" s="327"/>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row>
    <row r="47" spans="1:45" x14ac:dyDescent="0.2">
      <c r="A47" s="325" t="s">
        <v>541</v>
      </c>
      <c r="B47" s="326"/>
      <c r="C47" s="327"/>
      <c r="D47" s="327"/>
      <c r="E47" s="327"/>
      <c r="F47" s="327"/>
      <c r="G47" s="327"/>
      <c r="H47" s="327"/>
      <c r="I47" s="327"/>
      <c r="J47" s="327"/>
      <c r="K47" s="327"/>
      <c r="L47" s="327"/>
      <c r="M47" s="327"/>
      <c r="N47" s="327"/>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row>
    <row r="48" spans="1:45" x14ac:dyDescent="0.2">
      <c r="A48" s="326" t="s">
        <v>178</v>
      </c>
      <c r="B48" s="326" t="s">
        <v>542</v>
      </c>
      <c r="C48" s="327"/>
      <c r="D48" s="327"/>
      <c r="E48" s="327" t="s">
        <v>178</v>
      </c>
      <c r="F48" s="327"/>
      <c r="G48" s="327"/>
      <c r="H48" s="327"/>
      <c r="I48" s="327"/>
      <c r="J48" s="327"/>
      <c r="K48" s="327"/>
      <c r="L48" s="327"/>
      <c r="M48" s="327"/>
      <c r="N48" s="327"/>
      <c r="O48" s="327"/>
      <c r="P48" s="327"/>
      <c r="Q48" s="327"/>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t="s">
        <v>490</v>
      </c>
      <c r="AR48" s="327"/>
    </row>
    <row r="49" spans="1:44" ht="13.5" customHeight="1" x14ac:dyDescent="0.2">
      <c r="A49" s="462" t="s">
        <v>491</v>
      </c>
      <c r="B49" s="464"/>
      <c r="C49" s="330" t="s">
        <v>492</v>
      </c>
      <c r="D49" s="332" t="s">
        <v>133</v>
      </c>
      <c r="E49" s="332" t="s">
        <v>493</v>
      </c>
      <c r="F49" s="331" t="s">
        <v>494</v>
      </c>
      <c r="G49" s="333" t="s">
        <v>495</v>
      </c>
      <c r="H49" s="332" t="s">
        <v>496</v>
      </c>
      <c r="I49" s="332" t="s">
        <v>497</v>
      </c>
      <c r="J49" s="331" t="s">
        <v>498</v>
      </c>
      <c r="K49" s="333" t="s">
        <v>499</v>
      </c>
      <c r="L49" s="332" t="s">
        <v>500</v>
      </c>
      <c r="M49" s="332" t="s">
        <v>501</v>
      </c>
      <c r="N49" s="331" t="s">
        <v>502</v>
      </c>
      <c r="O49" s="333" t="s">
        <v>503</v>
      </c>
      <c r="P49" s="332" t="s">
        <v>504</v>
      </c>
      <c r="Q49" s="332" t="s">
        <v>505</v>
      </c>
      <c r="R49" s="331" t="s">
        <v>506</v>
      </c>
      <c r="S49" s="333" t="s">
        <v>507</v>
      </c>
      <c r="T49" s="332" t="s">
        <v>508</v>
      </c>
      <c r="U49" s="332" t="s">
        <v>509</v>
      </c>
      <c r="V49" s="331" t="s">
        <v>510</v>
      </c>
      <c r="W49" s="333" t="s">
        <v>511</v>
      </c>
      <c r="X49" s="332" t="s">
        <v>512</v>
      </c>
      <c r="Y49" s="332" t="s">
        <v>513</v>
      </c>
      <c r="Z49" s="331" t="s">
        <v>514</v>
      </c>
      <c r="AA49" s="333" t="s">
        <v>515</v>
      </c>
      <c r="AB49" s="332" t="s">
        <v>516</v>
      </c>
      <c r="AC49" s="332" t="s">
        <v>517</v>
      </c>
      <c r="AD49" s="331" t="s">
        <v>518</v>
      </c>
      <c r="AE49" s="333" t="s">
        <v>519</v>
      </c>
      <c r="AF49" s="332" t="s">
        <v>520</v>
      </c>
      <c r="AG49" s="332" t="s">
        <v>521</v>
      </c>
      <c r="AH49" s="331" t="s">
        <v>522</v>
      </c>
      <c r="AI49" s="333" t="s">
        <v>523</v>
      </c>
      <c r="AJ49" s="332" t="s">
        <v>524</v>
      </c>
      <c r="AK49" s="332" t="s">
        <v>525</v>
      </c>
      <c r="AL49" s="331" t="s">
        <v>526</v>
      </c>
      <c r="AM49" s="333" t="s">
        <v>527</v>
      </c>
      <c r="AN49" s="332" t="s">
        <v>528</v>
      </c>
      <c r="AO49" s="332" t="s">
        <v>529</v>
      </c>
      <c r="AP49" s="331" t="s">
        <v>530</v>
      </c>
      <c r="AQ49" s="333" t="s">
        <v>531</v>
      </c>
      <c r="AR49" s="334" t="s">
        <v>532</v>
      </c>
    </row>
    <row r="50" spans="1:44" ht="24" x14ac:dyDescent="0.2">
      <c r="A50" s="335"/>
      <c r="B50" s="358"/>
      <c r="C50" s="359" t="s">
        <v>543</v>
      </c>
      <c r="D50" s="360" t="s">
        <v>543</v>
      </c>
      <c r="E50" s="360" t="s">
        <v>543</v>
      </c>
      <c r="F50" s="361" t="s">
        <v>543</v>
      </c>
      <c r="G50" s="362" t="s">
        <v>543</v>
      </c>
      <c r="H50" s="360" t="s">
        <v>543</v>
      </c>
      <c r="I50" s="360" t="s">
        <v>543</v>
      </c>
      <c r="J50" s="361" t="s">
        <v>543</v>
      </c>
      <c r="K50" s="362" t="s">
        <v>543</v>
      </c>
      <c r="L50" s="360" t="s">
        <v>543</v>
      </c>
      <c r="M50" s="360" t="s">
        <v>543</v>
      </c>
      <c r="N50" s="361" t="s">
        <v>543</v>
      </c>
      <c r="O50" s="362" t="s">
        <v>543</v>
      </c>
      <c r="P50" s="360" t="s">
        <v>543</v>
      </c>
      <c r="Q50" s="360" t="s">
        <v>543</v>
      </c>
      <c r="R50" s="361" t="s">
        <v>543</v>
      </c>
      <c r="S50" s="362" t="s">
        <v>543</v>
      </c>
      <c r="T50" s="360" t="s">
        <v>543</v>
      </c>
      <c r="U50" s="360" t="s">
        <v>543</v>
      </c>
      <c r="V50" s="361" t="s">
        <v>543</v>
      </c>
      <c r="W50" s="362" t="s">
        <v>543</v>
      </c>
      <c r="X50" s="360" t="s">
        <v>543</v>
      </c>
      <c r="Y50" s="360" t="s">
        <v>543</v>
      </c>
      <c r="Z50" s="361" t="s">
        <v>543</v>
      </c>
      <c r="AA50" s="362" t="s">
        <v>543</v>
      </c>
      <c r="AB50" s="360" t="s">
        <v>543</v>
      </c>
      <c r="AC50" s="360" t="s">
        <v>543</v>
      </c>
      <c r="AD50" s="361" t="s">
        <v>543</v>
      </c>
      <c r="AE50" s="362" t="s">
        <v>543</v>
      </c>
      <c r="AF50" s="360" t="s">
        <v>543</v>
      </c>
      <c r="AG50" s="360" t="s">
        <v>543</v>
      </c>
      <c r="AH50" s="361" t="s">
        <v>543</v>
      </c>
      <c r="AI50" s="362" t="s">
        <v>543</v>
      </c>
      <c r="AJ50" s="360" t="s">
        <v>543</v>
      </c>
      <c r="AK50" s="360" t="s">
        <v>543</v>
      </c>
      <c r="AL50" s="361" t="s">
        <v>543</v>
      </c>
      <c r="AM50" s="362" t="s">
        <v>543</v>
      </c>
      <c r="AN50" s="360" t="s">
        <v>543</v>
      </c>
      <c r="AO50" s="360" t="s">
        <v>543</v>
      </c>
      <c r="AP50" s="361" t="s">
        <v>543</v>
      </c>
      <c r="AQ50" s="362" t="s">
        <v>543</v>
      </c>
      <c r="AR50" s="363" t="s">
        <v>543</v>
      </c>
    </row>
    <row r="51" spans="1:44" x14ac:dyDescent="0.2">
      <c r="A51" s="342" t="s">
        <v>264</v>
      </c>
      <c r="B51" s="326" t="s">
        <v>534</v>
      </c>
      <c r="C51" s="344">
        <v>32013</v>
      </c>
      <c r="D51" s="346">
        <v>5496</v>
      </c>
      <c r="E51" s="346">
        <v>920</v>
      </c>
      <c r="F51" s="345">
        <v>619</v>
      </c>
      <c r="G51" s="347">
        <v>541</v>
      </c>
      <c r="H51" s="346">
        <v>642</v>
      </c>
      <c r="I51" s="346">
        <v>875</v>
      </c>
      <c r="J51" s="345">
        <v>85</v>
      </c>
      <c r="K51" s="347">
        <v>567</v>
      </c>
      <c r="L51" s="346">
        <v>153</v>
      </c>
      <c r="M51" s="346">
        <v>1627</v>
      </c>
      <c r="N51" s="345">
        <v>689</v>
      </c>
      <c r="O51" s="347">
        <v>452</v>
      </c>
      <c r="P51" s="346">
        <v>119</v>
      </c>
      <c r="Q51" s="346">
        <v>716</v>
      </c>
      <c r="R51" s="345">
        <v>1569</v>
      </c>
      <c r="S51" s="347">
        <v>148</v>
      </c>
      <c r="T51" s="346">
        <v>368</v>
      </c>
      <c r="U51" s="346">
        <v>642</v>
      </c>
      <c r="V51" s="345">
        <v>806</v>
      </c>
      <c r="W51" s="347">
        <v>325</v>
      </c>
      <c r="X51" s="346">
        <v>1985</v>
      </c>
      <c r="Y51" s="346">
        <v>722</v>
      </c>
      <c r="Z51" s="345">
        <v>1460</v>
      </c>
      <c r="AA51" s="347">
        <v>4404</v>
      </c>
      <c r="AB51" s="346">
        <v>714</v>
      </c>
      <c r="AC51" s="346">
        <v>1642</v>
      </c>
      <c r="AD51" s="345">
        <v>459</v>
      </c>
      <c r="AE51" s="347">
        <v>569</v>
      </c>
      <c r="AF51" s="346">
        <v>705</v>
      </c>
      <c r="AG51" s="346">
        <v>251</v>
      </c>
      <c r="AH51" s="345">
        <v>328</v>
      </c>
      <c r="AI51" s="347">
        <v>473</v>
      </c>
      <c r="AJ51" s="346">
        <v>0</v>
      </c>
      <c r="AK51" s="346">
        <v>130</v>
      </c>
      <c r="AL51" s="345">
        <v>126</v>
      </c>
      <c r="AM51" s="347">
        <v>71</v>
      </c>
      <c r="AN51" s="346">
        <v>0</v>
      </c>
      <c r="AO51" s="346">
        <v>320</v>
      </c>
      <c r="AP51" s="345">
        <v>671</v>
      </c>
      <c r="AQ51" s="347">
        <v>635</v>
      </c>
      <c r="AR51" s="348">
        <v>664</v>
      </c>
    </row>
    <row r="52" spans="1:44" x14ac:dyDescent="0.2">
      <c r="A52" s="342" t="s">
        <v>220</v>
      </c>
      <c r="B52" s="326" t="s">
        <v>446</v>
      </c>
      <c r="C52" s="344">
        <v>924</v>
      </c>
      <c r="D52" s="346">
        <f t="shared" ref="D52:D86" si="2">C52-SUM(E52:AR52)</f>
        <v>52</v>
      </c>
      <c r="E52" s="346">
        <v>56</v>
      </c>
      <c r="F52" s="345">
        <v>0</v>
      </c>
      <c r="G52" s="347">
        <v>0</v>
      </c>
      <c r="H52" s="346">
        <v>7</v>
      </c>
      <c r="I52" s="346">
        <v>0</v>
      </c>
      <c r="J52" s="345">
        <v>0</v>
      </c>
      <c r="K52" s="347">
        <v>0</v>
      </c>
      <c r="L52" s="346">
        <v>0</v>
      </c>
      <c r="M52" s="346">
        <v>86</v>
      </c>
      <c r="N52" s="345">
        <v>0</v>
      </c>
      <c r="O52" s="347">
        <v>0</v>
      </c>
      <c r="P52" s="346">
        <v>6</v>
      </c>
      <c r="Q52" s="346">
        <v>0</v>
      </c>
      <c r="R52" s="345">
        <v>0</v>
      </c>
      <c r="S52" s="347">
        <v>0</v>
      </c>
      <c r="T52" s="346">
        <v>0</v>
      </c>
      <c r="U52" s="346">
        <v>0</v>
      </c>
      <c r="V52" s="345">
        <v>6</v>
      </c>
      <c r="W52" s="347">
        <v>0</v>
      </c>
      <c r="X52" s="346">
        <v>5</v>
      </c>
      <c r="Y52" s="346">
        <v>106</v>
      </c>
      <c r="Z52" s="345">
        <v>85</v>
      </c>
      <c r="AA52" s="347">
        <v>0</v>
      </c>
      <c r="AB52" s="346">
        <v>78</v>
      </c>
      <c r="AC52" s="346">
        <v>0</v>
      </c>
      <c r="AD52" s="345">
        <v>246</v>
      </c>
      <c r="AE52" s="347">
        <v>0</v>
      </c>
      <c r="AF52" s="346">
        <v>4</v>
      </c>
      <c r="AG52" s="346">
        <v>0</v>
      </c>
      <c r="AH52" s="345">
        <v>59</v>
      </c>
      <c r="AI52" s="347">
        <v>0</v>
      </c>
      <c r="AJ52" s="346">
        <v>0</v>
      </c>
      <c r="AK52" s="346">
        <v>0</v>
      </c>
      <c r="AL52" s="345">
        <v>14</v>
      </c>
      <c r="AM52" s="347">
        <v>47</v>
      </c>
      <c r="AN52" s="346">
        <v>0</v>
      </c>
      <c r="AO52" s="346">
        <v>2</v>
      </c>
      <c r="AP52" s="345">
        <v>7</v>
      </c>
      <c r="AQ52" s="347">
        <v>46</v>
      </c>
      <c r="AR52" s="348">
        <v>12</v>
      </c>
    </row>
    <row r="53" spans="1:44" x14ac:dyDescent="0.2">
      <c r="A53" s="342" t="s">
        <v>221</v>
      </c>
      <c r="B53" s="326" t="s">
        <v>250</v>
      </c>
      <c r="C53" s="344">
        <v>3104</v>
      </c>
      <c r="D53" s="346">
        <f t="shared" si="2"/>
        <v>252</v>
      </c>
      <c r="E53" s="346">
        <v>41</v>
      </c>
      <c r="F53" s="345">
        <v>0</v>
      </c>
      <c r="G53" s="347">
        <v>431</v>
      </c>
      <c r="H53" s="346">
        <v>0</v>
      </c>
      <c r="I53" s="346">
        <v>0</v>
      </c>
      <c r="J53" s="345">
        <v>0</v>
      </c>
      <c r="K53" s="347">
        <v>0</v>
      </c>
      <c r="L53" s="346">
        <v>52</v>
      </c>
      <c r="M53" s="346">
        <v>101</v>
      </c>
      <c r="N53" s="345">
        <v>0</v>
      </c>
      <c r="O53" s="347">
        <v>32</v>
      </c>
      <c r="P53" s="346">
        <v>0</v>
      </c>
      <c r="Q53" s="346">
        <v>0</v>
      </c>
      <c r="R53" s="345">
        <v>0</v>
      </c>
      <c r="S53" s="347">
        <v>18</v>
      </c>
      <c r="T53" s="346">
        <v>0</v>
      </c>
      <c r="U53" s="346">
        <v>0</v>
      </c>
      <c r="V53" s="345">
        <v>0</v>
      </c>
      <c r="W53" s="347">
        <v>0</v>
      </c>
      <c r="X53" s="346">
        <v>0</v>
      </c>
      <c r="Y53" s="346">
        <v>0</v>
      </c>
      <c r="Z53" s="345">
        <v>0</v>
      </c>
      <c r="AA53" s="347">
        <v>312</v>
      </c>
      <c r="AB53" s="346">
        <v>5</v>
      </c>
      <c r="AC53" s="346">
        <v>1208</v>
      </c>
      <c r="AD53" s="345">
        <v>11</v>
      </c>
      <c r="AE53" s="347">
        <v>0</v>
      </c>
      <c r="AF53" s="346">
        <v>155</v>
      </c>
      <c r="AG53" s="346">
        <v>0</v>
      </c>
      <c r="AH53" s="345">
        <v>0</v>
      </c>
      <c r="AI53" s="347">
        <v>0</v>
      </c>
      <c r="AJ53" s="346">
        <v>0</v>
      </c>
      <c r="AK53" s="346">
        <v>0</v>
      </c>
      <c r="AL53" s="345">
        <v>0</v>
      </c>
      <c r="AM53" s="347">
        <v>0</v>
      </c>
      <c r="AN53" s="346">
        <v>0</v>
      </c>
      <c r="AO53" s="346">
        <v>0</v>
      </c>
      <c r="AP53" s="345">
        <v>0</v>
      </c>
      <c r="AQ53" s="347">
        <v>347</v>
      </c>
      <c r="AR53" s="348">
        <v>139</v>
      </c>
    </row>
    <row r="54" spans="1:44" x14ac:dyDescent="0.2">
      <c r="A54" s="342" t="s">
        <v>222</v>
      </c>
      <c r="B54" s="326" t="s">
        <v>27</v>
      </c>
      <c r="C54" s="344">
        <v>240</v>
      </c>
      <c r="D54" s="346">
        <f t="shared" si="2"/>
        <v>17</v>
      </c>
      <c r="E54" s="346">
        <v>77</v>
      </c>
      <c r="F54" s="345">
        <v>15</v>
      </c>
      <c r="G54" s="347">
        <v>0</v>
      </c>
      <c r="H54" s="346">
        <v>4</v>
      </c>
      <c r="I54" s="346">
        <v>2</v>
      </c>
      <c r="J54" s="345">
        <v>0</v>
      </c>
      <c r="K54" s="347">
        <v>0</v>
      </c>
      <c r="L54" s="346">
        <v>3</v>
      </c>
      <c r="M54" s="346">
        <v>0</v>
      </c>
      <c r="N54" s="345">
        <v>0</v>
      </c>
      <c r="O54" s="347">
        <v>19</v>
      </c>
      <c r="P54" s="346">
        <v>1</v>
      </c>
      <c r="Q54" s="346">
        <v>0</v>
      </c>
      <c r="R54" s="345">
        <v>0</v>
      </c>
      <c r="S54" s="347">
        <v>3</v>
      </c>
      <c r="T54" s="346">
        <v>0</v>
      </c>
      <c r="U54" s="346">
        <v>0</v>
      </c>
      <c r="V54" s="345">
        <v>0</v>
      </c>
      <c r="W54" s="347">
        <v>4</v>
      </c>
      <c r="X54" s="346">
        <v>0</v>
      </c>
      <c r="Y54" s="346">
        <v>24</v>
      </c>
      <c r="Z54" s="345">
        <v>9</v>
      </c>
      <c r="AA54" s="347">
        <v>3</v>
      </c>
      <c r="AB54" s="346">
        <v>7</v>
      </c>
      <c r="AC54" s="346">
        <v>0</v>
      </c>
      <c r="AD54" s="345">
        <v>0</v>
      </c>
      <c r="AE54" s="347">
        <v>36</v>
      </c>
      <c r="AF54" s="346">
        <v>3</v>
      </c>
      <c r="AG54" s="346">
        <v>0</v>
      </c>
      <c r="AH54" s="345">
        <v>0</v>
      </c>
      <c r="AI54" s="347">
        <v>0</v>
      </c>
      <c r="AJ54" s="346">
        <v>0</v>
      </c>
      <c r="AK54" s="346">
        <v>0</v>
      </c>
      <c r="AL54" s="345">
        <v>0</v>
      </c>
      <c r="AM54" s="347">
        <v>7</v>
      </c>
      <c r="AN54" s="346">
        <v>0</v>
      </c>
      <c r="AO54" s="346">
        <v>0</v>
      </c>
      <c r="AP54" s="345">
        <v>0</v>
      </c>
      <c r="AQ54" s="347">
        <v>6</v>
      </c>
      <c r="AR54" s="348">
        <v>0</v>
      </c>
    </row>
    <row r="55" spans="1:44" x14ac:dyDescent="0.2">
      <c r="A55" s="342" t="s">
        <v>223</v>
      </c>
      <c r="B55" s="326" t="s">
        <v>191</v>
      </c>
      <c r="C55" s="344">
        <v>73039</v>
      </c>
      <c r="D55" s="346">
        <f t="shared" si="2"/>
        <v>21268</v>
      </c>
      <c r="E55" s="346">
        <v>6547</v>
      </c>
      <c r="F55" s="345">
        <v>2250</v>
      </c>
      <c r="G55" s="347">
        <v>2300</v>
      </c>
      <c r="H55" s="346">
        <v>6230</v>
      </c>
      <c r="I55" s="346">
        <v>139</v>
      </c>
      <c r="J55" s="345">
        <v>189</v>
      </c>
      <c r="K55" s="347">
        <v>4443</v>
      </c>
      <c r="L55" s="346">
        <v>517</v>
      </c>
      <c r="M55" s="346">
        <v>992</v>
      </c>
      <c r="N55" s="345">
        <v>4385</v>
      </c>
      <c r="O55" s="347">
        <v>220</v>
      </c>
      <c r="P55" s="346">
        <v>148</v>
      </c>
      <c r="Q55" s="346">
        <v>1953</v>
      </c>
      <c r="R55" s="345">
        <v>1548</v>
      </c>
      <c r="S55" s="347">
        <v>1051</v>
      </c>
      <c r="T55" s="346">
        <v>229</v>
      </c>
      <c r="U55" s="346">
        <v>2183</v>
      </c>
      <c r="V55" s="345">
        <v>1264</v>
      </c>
      <c r="W55" s="347">
        <v>743</v>
      </c>
      <c r="X55" s="346">
        <v>568</v>
      </c>
      <c r="Y55" s="346">
        <v>235</v>
      </c>
      <c r="Z55" s="345">
        <v>1012</v>
      </c>
      <c r="AA55" s="347">
        <v>787</v>
      </c>
      <c r="AB55" s="346">
        <v>638</v>
      </c>
      <c r="AC55" s="346">
        <v>833</v>
      </c>
      <c r="AD55" s="345">
        <v>1671</v>
      </c>
      <c r="AE55" s="347">
        <v>825</v>
      </c>
      <c r="AF55" s="346">
        <v>3111</v>
      </c>
      <c r="AG55" s="346">
        <v>18</v>
      </c>
      <c r="AH55" s="345">
        <v>345</v>
      </c>
      <c r="AI55" s="347">
        <v>1977</v>
      </c>
      <c r="AJ55" s="346">
        <v>19</v>
      </c>
      <c r="AK55" s="346">
        <v>15</v>
      </c>
      <c r="AL55" s="345">
        <v>204</v>
      </c>
      <c r="AM55" s="347">
        <v>329</v>
      </c>
      <c r="AN55" s="346">
        <v>210</v>
      </c>
      <c r="AO55" s="346">
        <v>178</v>
      </c>
      <c r="AP55" s="345">
        <v>169</v>
      </c>
      <c r="AQ55" s="347">
        <v>785</v>
      </c>
      <c r="AR55" s="348">
        <v>511</v>
      </c>
    </row>
    <row r="56" spans="1:44" x14ac:dyDescent="0.2">
      <c r="A56" s="342" t="s">
        <v>224</v>
      </c>
      <c r="B56" s="326" t="s">
        <v>28</v>
      </c>
      <c r="C56" s="344">
        <v>11242</v>
      </c>
      <c r="D56" s="346">
        <f t="shared" si="2"/>
        <v>536</v>
      </c>
      <c r="E56" s="346">
        <v>1898</v>
      </c>
      <c r="F56" s="345">
        <v>273</v>
      </c>
      <c r="G56" s="347">
        <v>63</v>
      </c>
      <c r="H56" s="346">
        <v>261</v>
      </c>
      <c r="I56" s="346">
        <v>189</v>
      </c>
      <c r="J56" s="345">
        <v>65</v>
      </c>
      <c r="K56" s="347">
        <v>385</v>
      </c>
      <c r="L56" s="346">
        <v>38</v>
      </c>
      <c r="M56" s="346">
        <v>324</v>
      </c>
      <c r="N56" s="345">
        <v>1291</v>
      </c>
      <c r="O56" s="347">
        <v>314</v>
      </c>
      <c r="P56" s="346">
        <v>1376</v>
      </c>
      <c r="Q56" s="346">
        <v>256</v>
      </c>
      <c r="R56" s="345">
        <v>109</v>
      </c>
      <c r="S56" s="347">
        <v>199</v>
      </c>
      <c r="T56" s="346">
        <v>61</v>
      </c>
      <c r="U56" s="346">
        <v>412</v>
      </c>
      <c r="V56" s="345">
        <v>37</v>
      </c>
      <c r="W56" s="347">
        <v>227</v>
      </c>
      <c r="X56" s="346">
        <v>40</v>
      </c>
      <c r="Y56" s="346">
        <v>131</v>
      </c>
      <c r="Z56" s="345">
        <v>470</v>
      </c>
      <c r="AA56" s="347">
        <v>76</v>
      </c>
      <c r="AB56" s="346">
        <v>369</v>
      </c>
      <c r="AC56" s="346">
        <v>66</v>
      </c>
      <c r="AD56" s="345">
        <v>132</v>
      </c>
      <c r="AE56" s="347">
        <v>235</v>
      </c>
      <c r="AF56" s="346">
        <v>165</v>
      </c>
      <c r="AG56" s="346">
        <v>0</v>
      </c>
      <c r="AH56" s="345">
        <v>608</v>
      </c>
      <c r="AI56" s="347">
        <v>77</v>
      </c>
      <c r="AJ56" s="346">
        <v>150</v>
      </c>
      <c r="AK56" s="346">
        <v>58</v>
      </c>
      <c r="AL56" s="345">
        <v>48</v>
      </c>
      <c r="AM56" s="347">
        <v>39</v>
      </c>
      <c r="AN56" s="346">
        <v>14</v>
      </c>
      <c r="AO56" s="346">
        <v>10</v>
      </c>
      <c r="AP56" s="345">
        <v>65</v>
      </c>
      <c r="AQ56" s="347">
        <v>132</v>
      </c>
      <c r="AR56" s="348">
        <v>43</v>
      </c>
    </row>
    <row r="57" spans="1:44" x14ac:dyDescent="0.2">
      <c r="A57" s="342" t="s">
        <v>225</v>
      </c>
      <c r="B57" s="326" t="s">
        <v>268</v>
      </c>
      <c r="C57" s="344">
        <v>14078</v>
      </c>
      <c r="D57" s="346">
        <f t="shared" si="2"/>
        <v>1405</v>
      </c>
      <c r="E57" s="346">
        <v>1471</v>
      </c>
      <c r="F57" s="345">
        <v>1325</v>
      </c>
      <c r="G57" s="347">
        <v>635</v>
      </c>
      <c r="H57" s="346">
        <v>290</v>
      </c>
      <c r="I57" s="346">
        <v>62</v>
      </c>
      <c r="J57" s="345">
        <v>6</v>
      </c>
      <c r="K57" s="347">
        <v>810</v>
      </c>
      <c r="L57" s="346">
        <v>63</v>
      </c>
      <c r="M57" s="346">
        <v>367</v>
      </c>
      <c r="N57" s="345">
        <v>499</v>
      </c>
      <c r="O57" s="347">
        <v>86</v>
      </c>
      <c r="P57" s="346">
        <v>99</v>
      </c>
      <c r="Q57" s="346">
        <v>21</v>
      </c>
      <c r="R57" s="345">
        <v>438</v>
      </c>
      <c r="S57" s="347">
        <v>639</v>
      </c>
      <c r="T57" s="346">
        <v>71</v>
      </c>
      <c r="U57" s="346">
        <v>419</v>
      </c>
      <c r="V57" s="345">
        <v>369</v>
      </c>
      <c r="W57" s="347">
        <v>728</v>
      </c>
      <c r="X57" s="346">
        <v>245</v>
      </c>
      <c r="Y57" s="346">
        <v>68</v>
      </c>
      <c r="Z57" s="345">
        <v>1123</v>
      </c>
      <c r="AA57" s="347">
        <v>67</v>
      </c>
      <c r="AB57" s="346">
        <v>80</v>
      </c>
      <c r="AC57" s="346">
        <v>13</v>
      </c>
      <c r="AD57" s="345">
        <v>548</v>
      </c>
      <c r="AE57" s="347">
        <v>612</v>
      </c>
      <c r="AF57" s="346">
        <v>570</v>
      </c>
      <c r="AG57" s="346">
        <v>7</v>
      </c>
      <c r="AH57" s="345">
        <v>91</v>
      </c>
      <c r="AI57" s="347">
        <v>233</v>
      </c>
      <c r="AJ57" s="346">
        <v>62</v>
      </c>
      <c r="AK57" s="346">
        <v>41</v>
      </c>
      <c r="AL57" s="345">
        <v>244</v>
      </c>
      <c r="AM57" s="347">
        <v>125</v>
      </c>
      <c r="AN57" s="346">
        <v>73</v>
      </c>
      <c r="AO57" s="346">
        <v>24</v>
      </c>
      <c r="AP57" s="345">
        <v>36</v>
      </c>
      <c r="AQ57" s="347">
        <v>11</v>
      </c>
      <c r="AR57" s="348">
        <v>2</v>
      </c>
    </row>
    <row r="58" spans="1:44" x14ac:dyDescent="0.2">
      <c r="A58" s="342" t="s">
        <v>226</v>
      </c>
      <c r="B58" s="326" t="s">
        <v>29</v>
      </c>
      <c r="C58" s="344">
        <v>24748</v>
      </c>
      <c r="D58" s="346">
        <f t="shared" si="2"/>
        <v>3256</v>
      </c>
      <c r="E58" s="346">
        <v>3897</v>
      </c>
      <c r="F58" s="345">
        <v>3715</v>
      </c>
      <c r="G58" s="347">
        <v>652</v>
      </c>
      <c r="H58" s="346">
        <v>744</v>
      </c>
      <c r="I58" s="346">
        <v>55</v>
      </c>
      <c r="J58" s="345">
        <v>205</v>
      </c>
      <c r="K58" s="347">
        <v>855</v>
      </c>
      <c r="L58" s="346">
        <v>128</v>
      </c>
      <c r="M58" s="346">
        <v>154</v>
      </c>
      <c r="N58" s="345">
        <v>526</v>
      </c>
      <c r="O58" s="347">
        <v>1762</v>
      </c>
      <c r="P58" s="346">
        <v>10</v>
      </c>
      <c r="Q58" s="346">
        <v>71</v>
      </c>
      <c r="R58" s="345">
        <v>341</v>
      </c>
      <c r="S58" s="347">
        <v>1689</v>
      </c>
      <c r="T58" s="346">
        <v>140</v>
      </c>
      <c r="U58" s="346">
        <v>554</v>
      </c>
      <c r="V58" s="345">
        <v>1404</v>
      </c>
      <c r="W58" s="347">
        <v>53</v>
      </c>
      <c r="X58" s="346">
        <v>455</v>
      </c>
      <c r="Y58" s="346">
        <v>92</v>
      </c>
      <c r="Z58" s="345">
        <v>733</v>
      </c>
      <c r="AA58" s="347">
        <v>0</v>
      </c>
      <c r="AB58" s="346">
        <v>116</v>
      </c>
      <c r="AC58" s="346">
        <v>99</v>
      </c>
      <c r="AD58" s="345">
        <v>31</v>
      </c>
      <c r="AE58" s="347">
        <v>547</v>
      </c>
      <c r="AF58" s="346">
        <v>802</v>
      </c>
      <c r="AG58" s="346">
        <v>42</v>
      </c>
      <c r="AH58" s="345">
        <v>3</v>
      </c>
      <c r="AI58" s="347">
        <v>120</v>
      </c>
      <c r="AJ58" s="346">
        <v>754</v>
      </c>
      <c r="AK58" s="346">
        <v>56</v>
      </c>
      <c r="AL58" s="345">
        <v>624</v>
      </c>
      <c r="AM58" s="347">
        <v>15</v>
      </c>
      <c r="AN58" s="346">
        <v>0</v>
      </c>
      <c r="AO58" s="346">
        <v>48</v>
      </c>
      <c r="AP58" s="345">
        <v>0</v>
      </c>
      <c r="AQ58" s="347">
        <v>0</v>
      </c>
      <c r="AR58" s="348">
        <v>0</v>
      </c>
    </row>
    <row r="59" spans="1:44" x14ac:dyDescent="0.2">
      <c r="A59" s="342" t="s">
        <v>227</v>
      </c>
      <c r="B59" s="326" t="s">
        <v>30</v>
      </c>
      <c r="C59" s="344">
        <v>1425</v>
      </c>
      <c r="D59" s="346">
        <f t="shared" si="2"/>
        <v>363</v>
      </c>
      <c r="E59" s="346">
        <v>71</v>
      </c>
      <c r="F59" s="345">
        <v>274</v>
      </c>
      <c r="G59" s="347">
        <v>23</v>
      </c>
      <c r="H59" s="346">
        <v>25</v>
      </c>
      <c r="I59" s="346">
        <v>2</v>
      </c>
      <c r="J59" s="345">
        <v>0</v>
      </c>
      <c r="K59" s="347">
        <v>10</v>
      </c>
      <c r="L59" s="346">
        <v>0</v>
      </c>
      <c r="M59" s="346">
        <v>0</v>
      </c>
      <c r="N59" s="345">
        <v>398</v>
      </c>
      <c r="O59" s="347">
        <v>69</v>
      </c>
      <c r="P59" s="346">
        <v>6</v>
      </c>
      <c r="Q59" s="346">
        <v>10</v>
      </c>
      <c r="R59" s="345">
        <v>19</v>
      </c>
      <c r="S59" s="347">
        <v>0</v>
      </c>
      <c r="T59" s="346">
        <v>0</v>
      </c>
      <c r="U59" s="346">
        <v>28</v>
      </c>
      <c r="V59" s="345">
        <v>41</v>
      </c>
      <c r="W59" s="347">
        <v>0</v>
      </c>
      <c r="X59" s="346">
        <v>0</v>
      </c>
      <c r="Y59" s="346">
        <v>3</v>
      </c>
      <c r="Z59" s="345">
        <v>20</v>
      </c>
      <c r="AA59" s="347">
        <v>0</v>
      </c>
      <c r="AB59" s="346">
        <v>8</v>
      </c>
      <c r="AC59" s="346">
        <v>4</v>
      </c>
      <c r="AD59" s="345">
        <v>16</v>
      </c>
      <c r="AE59" s="347">
        <v>9</v>
      </c>
      <c r="AF59" s="346">
        <v>1</v>
      </c>
      <c r="AG59" s="346">
        <v>0</v>
      </c>
      <c r="AH59" s="345">
        <v>0</v>
      </c>
      <c r="AI59" s="347">
        <v>0</v>
      </c>
      <c r="AJ59" s="346">
        <v>0</v>
      </c>
      <c r="AK59" s="346">
        <v>0</v>
      </c>
      <c r="AL59" s="345">
        <v>0</v>
      </c>
      <c r="AM59" s="347">
        <v>10</v>
      </c>
      <c r="AN59" s="346">
        <v>15</v>
      </c>
      <c r="AO59" s="346">
        <v>0</v>
      </c>
      <c r="AP59" s="345">
        <v>0</v>
      </c>
      <c r="AQ59" s="347">
        <v>0</v>
      </c>
      <c r="AR59" s="348">
        <v>0</v>
      </c>
    </row>
    <row r="60" spans="1:44" x14ac:dyDescent="0.2">
      <c r="A60" s="342" t="s">
        <v>2</v>
      </c>
      <c r="B60" s="326" t="s">
        <v>535</v>
      </c>
      <c r="C60" s="344">
        <v>23900</v>
      </c>
      <c r="D60" s="346">
        <f t="shared" si="2"/>
        <v>6083</v>
      </c>
      <c r="E60" s="346">
        <v>2050</v>
      </c>
      <c r="F60" s="345">
        <v>1659</v>
      </c>
      <c r="G60" s="347">
        <v>965</v>
      </c>
      <c r="H60" s="346">
        <v>280</v>
      </c>
      <c r="I60" s="346">
        <v>24</v>
      </c>
      <c r="J60" s="345">
        <v>23</v>
      </c>
      <c r="K60" s="347">
        <v>935</v>
      </c>
      <c r="L60" s="346">
        <v>55</v>
      </c>
      <c r="M60" s="346">
        <v>884</v>
      </c>
      <c r="N60" s="345">
        <v>1371</v>
      </c>
      <c r="O60" s="347">
        <v>186</v>
      </c>
      <c r="P60" s="346">
        <v>247</v>
      </c>
      <c r="Q60" s="346">
        <v>174</v>
      </c>
      <c r="R60" s="345">
        <v>407</v>
      </c>
      <c r="S60" s="347">
        <v>210</v>
      </c>
      <c r="T60" s="346">
        <v>33</v>
      </c>
      <c r="U60" s="346">
        <v>690</v>
      </c>
      <c r="V60" s="345">
        <v>1016</v>
      </c>
      <c r="W60" s="347">
        <v>817</v>
      </c>
      <c r="X60" s="346">
        <v>513</v>
      </c>
      <c r="Y60" s="346">
        <v>30</v>
      </c>
      <c r="Z60" s="345">
        <v>981</v>
      </c>
      <c r="AA60" s="347">
        <v>83</v>
      </c>
      <c r="AB60" s="346">
        <v>192</v>
      </c>
      <c r="AC60" s="346">
        <v>35</v>
      </c>
      <c r="AD60" s="345">
        <v>232</v>
      </c>
      <c r="AE60" s="347">
        <v>730</v>
      </c>
      <c r="AF60" s="346">
        <v>1365</v>
      </c>
      <c r="AG60" s="346">
        <v>0</v>
      </c>
      <c r="AH60" s="345">
        <v>195</v>
      </c>
      <c r="AI60" s="347">
        <v>495</v>
      </c>
      <c r="AJ60" s="346">
        <v>114</v>
      </c>
      <c r="AK60" s="346">
        <v>174</v>
      </c>
      <c r="AL60" s="345">
        <v>409</v>
      </c>
      <c r="AM60" s="347">
        <v>12</v>
      </c>
      <c r="AN60" s="346">
        <v>29</v>
      </c>
      <c r="AO60" s="346">
        <v>164</v>
      </c>
      <c r="AP60" s="345">
        <v>36</v>
      </c>
      <c r="AQ60" s="347">
        <v>1</v>
      </c>
      <c r="AR60" s="348">
        <v>1</v>
      </c>
    </row>
    <row r="61" spans="1:44" x14ac:dyDescent="0.2">
      <c r="A61" s="342" t="s">
        <v>3</v>
      </c>
      <c r="B61" s="326" t="s">
        <v>31</v>
      </c>
      <c r="C61" s="344">
        <v>10398</v>
      </c>
      <c r="D61" s="346">
        <f t="shared" si="2"/>
        <v>701</v>
      </c>
      <c r="E61" s="346">
        <v>1236</v>
      </c>
      <c r="F61" s="345">
        <v>1421</v>
      </c>
      <c r="G61" s="347">
        <v>296</v>
      </c>
      <c r="H61" s="346">
        <v>186</v>
      </c>
      <c r="I61" s="346">
        <v>6</v>
      </c>
      <c r="J61" s="345">
        <v>9</v>
      </c>
      <c r="K61" s="347">
        <v>183</v>
      </c>
      <c r="L61" s="346">
        <v>32</v>
      </c>
      <c r="M61" s="346">
        <v>207</v>
      </c>
      <c r="N61" s="345">
        <v>125</v>
      </c>
      <c r="O61" s="347">
        <v>891</v>
      </c>
      <c r="P61" s="346">
        <v>156</v>
      </c>
      <c r="Q61" s="346">
        <v>8</v>
      </c>
      <c r="R61" s="345">
        <v>95</v>
      </c>
      <c r="S61" s="347">
        <v>1560</v>
      </c>
      <c r="T61" s="346">
        <v>50</v>
      </c>
      <c r="U61" s="346">
        <v>287</v>
      </c>
      <c r="V61" s="345">
        <v>23</v>
      </c>
      <c r="W61" s="347">
        <v>250</v>
      </c>
      <c r="X61" s="346">
        <v>99</v>
      </c>
      <c r="Y61" s="346">
        <v>98</v>
      </c>
      <c r="Z61" s="345">
        <v>313</v>
      </c>
      <c r="AA61" s="347">
        <v>683</v>
      </c>
      <c r="AB61" s="346">
        <v>46</v>
      </c>
      <c r="AC61" s="346">
        <v>136</v>
      </c>
      <c r="AD61" s="345">
        <v>51</v>
      </c>
      <c r="AE61" s="347">
        <v>321</v>
      </c>
      <c r="AF61" s="346">
        <v>111</v>
      </c>
      <c r="AG61" s="346">
        <v>32</v>
      </c>
      <c r="AH61" s="345">
        <v>46</v>
      </c>
      <c r="AI61" s="347">
        <v>31</v>
      </c>
      <c r="AJ61" s="346">
        <v>345</v>
      </c>
      <c r="AK61" s="346">
        <v>90</v>
      </c>
      <c r="AL61" s="345">
        <v>53</v>
      </c>
      <c r="AM61" s="347">
        <v>44</v>
      </c>
      <c r="AN61" s="346">
        <v>4</v>
      </c>
      <c r="AO61" s="346">
        <v>5</v>
      </c>
      <c r="AP61" s="345">
        <v>105</v>
      </c>
      <c r="AQ61" s="347">
        <v>34</v>
      </c>
      <c r="AR61" s="348">
        <v>29</v>
      </c>
    </row>
    <row r="62" spans="1:44" x14ac:dyDescent="0.2">
      <c r="A62" s="342" t="s">
        <v>4</v>
      </c>
      <c r="B62" s="326" t="s">
        <v>32</v>
      </c>
      <c r="C62" s="344">
        <v>26698</v>
      </c>
      <c r="D62" s="346">
        <f t="shared" si="2"/>
        <v>4907</v>
      </c>
      <c r="E62" s="346">
        <v>7310</v>
      </c>
      <c r="F62" s="345">
        <v>3667</v>
      </c>
      <c r="G62" s="347">
        <v>57</v>
      </c>
      <c r="H62" s="346">
        <v>280</v>
      </c>
      <c r="I62" s="346">
        <v>13</v>
      </c>
      <c r="J62" s="345">
        <v>0</v>
      </c>
      <c r="K62" s="347">
        <v>1442</v>
      </c>
      <c r="L62" s="346">
        <v>88</v>
      </c>
      <c r="M62" s="346">
        <v>26</v>
      </c>
      <c r="N62" s="345">
        <v>5882</v>
      </c>
      <c r="O62" s="347">
        <v>12</v>
      </c>
      <c r="P62" s="346">
        <v>67</v>
      </c>
      <c r="Q62" s="346">
        <v>3</v>
      </c>
      <c r="R62" s="345">
        <v>155</v>
      </c>
      <c r="S62" s="347">
        <v>149</v>
      </c>
      <c r="T62" s="346">
        <v>163</v>
      </c>
      <c r="U62" s="346">
        <v>811</v>
      </c>
      <c r="V62" s="345">
        <v>69</v>
      </c>
      <c r="W62" s="347">
        <v>515</v>
      </c>
      <c r="X62" s="346">
        <v>61</v>
      </c>
      <c r="Y62" s="346">
        <v>18</v>
      </c>
      <c r="Z62" s="345">
        <v>42</v>
      </c>
      <c r="AA62" s="347">
        <v>7</v>
      </c>
      <c r="AB62" s="346">
        <v>121</v>
      </c>
      <c r="AC62" s="346">
        <v>21</v>
      </c>
      <c r="AD62" s="345">
        <v>2</v>
      </c>
      <c r="AE62" s="347">
        <v>55</v>
      </c>
      <c r="AF62" s="346">
        <v>100</v>
      </c>
      <c r="AG62" s="346">
        <v>11</v>
      </c>
      <c r="AH62" s="345">
        <v>90</v>
      </c>
      <c r="AI62" s="347">
        <v>119</v>
      </c>
      <c r="AJ62" s="346">
        <v>186</v>
      </c>
      <c r="AK62" s="346">
        <v>17</v>
      </c>
      <c r="AL62" s="345">
        <v>43</v>
      </c>
      <c r="AM62" s="347">
        <v>0</v>
      </c>
      <c r="AN62" s="346">
        <v>100</v>
      </c>
      <c r="AO62" s="346">
        <v>0</v>
      </c>
      <c r="AP62" s="345">
        <v>89</v>
      </c>
      <c r="AQ62" s="347">
        <v>0</v>
      </c>
      <c r="AR62" s="348">
        <v>0</v>
      </c>
    </row>
    <row r="63" spans="1:44" x14ac:dyDescent="0.2">
      <c r="A63" s="342" t="s">
        <v>5</v>
      </c>
      <c r="B63" s="326" t="s">
        <v>33</v>
      </c>
      <c r="C63" s="344">
        <v>7261</v>
      </c>
      <c r="D63" s="346">
        <f t="shared" si="2"/>
        <v>970</v>
      </c>
      <c r="E63" s="346">
        <v>736</v>
      </c>
      <c r="F63" s="345">
        <v>2042</v>
      </c>
      <c r="G63" s="347">
        <v>441</v>
      </c>
      <c r="H63" s="346">
        <v>53</v>
      </c>
      <c r="I63" s="346">
        <v>3</v>
      </c>
      <c r="J63" s="345">
        <v>4</v>
      </c>
      <c r="K63" s="347">
        <v>116</v>
      </c>
      <c r="L63" s="346">
        <v>72</v>
      </c>
      <c r="M63" s="346">
        <v>382</v>
      </c>
      <c r="N63" s="345">
        <v>309</v>
      </c>
      <c r="O63" s="347">
        <v>98</v>
      </c>
      <c r="P63" s="346">
        <v>0</v>
      </c>
      <c r="Q63" s="346">
        <v>64</v>
      </c>
      <c r="R63" s="345">
        <v>109</v>
      </c>
      <c r="S63" s="347">
        <v>184</v>
      </c>
      <c r="T63" s="346">
        <v>43</v>
      </c>
      <c r="U63" s="346">
        <v>78</v>
      </c>
      <c r="V63" s="345">
        <v>424</v>
      </c>
      <c r="W63" s="347">
        <v>62</v>
      </c>
      <c r="X63" s="346">
        <v>8</v>
      </c>
      <c r="Y63" s="346">
        <v>4</v>
      </c>
      <c r="Z63" s="345">
        <v>261</v>
      </c>
      <c r="AA63" s="347">
        <v>0</v>
      </c>
      <c r="AB63" s="346">
        <v>71</v>
      </c>
      <c r="AC63" s="346">
        <v>5</v>
      </c>
      <c r="AD63" s="345">
        <v>32</v>
      </c>
      <c r="AE63" s="347">
        <v>156</v>
      </c>
      <c r="AF63" s="346">
        <v>49</v>
      </c>
      <c r="AG63" s="346">
        <v>0</v>
      </c>
      <c r="AH63" s="345">
        <v>154</v>
      </c>
      <c r="AI63" s="347">
        <v>30</v>
      </c>
      <c r="AJ63" s="346">
        <v>195</v>
      </c>
      <c r="AK63" s="346">
        <v>4</v>
      </c>
      <c r="AL63" s="345">
        <v>44</v>
      </c>
      <c r="AM63" s="347">
        <v>13</v>
      </c>
      <c r="AN63" s="346">
        <v>0</v>
      </c>
      <c r="AO63" s="346">
        <v>0</v>
      </c>
      <c r="AP63" s="345">
        <v>38</v>
      </c>
      <c r="AQ63" s="347">
        <v>7</v>
      </c>
      <c r="AR63" s="348">
        <v>0</v>
      </c>
    </row>
    <row r="64" spans="1:44" x14ac:dyDescent="0.2">
      <c r="A64" s="342" t="s">
        <v>6</v>
      </c>
      <c r="B64" s="326" t="s">
        <v>34</v>
      </c>
      <c r="C64" s="344">
        <v>33535</v>
      </c>
      <c r="D64" s="346">
        <f t="shared" si="2"/>
        <v>3722</v>
      </c>
      <c r="E64" s="346">
        <v>3519</v>
      </c>
      <c r="F64" s="345">
        <v>5011</v>
      </c>
      <c r="G64" s="347">
        <v>4119</v>
      </c>
      <c r="H64" s="346">
        <v>282</v>
      </c>
      <c r="I64" s="346">
        <v>147</v>
      </c>
      <c r="J64" s="345">
        <v>4</v>
      </c>
      <c r="K64" s="347">
        <v>1420</v>
      </c>
      <c r="L64" s="346">
        <v>237</v>
      </c>
      <c r="M64" s="346">
        <v>589</v>
      </c>
      <c r="N64" s="345">
        <v>1091</v>
      </c>
      <c r="O64" s="347">
        <v>416</v>
      </c>
      <c r="P64" s="346">
        <v>344</v>
      </c>
      <c r="Q64" s="346">
        <v>182</v>
      </c>
      <c r="R64" s="345">
        <v>2042</v>
      </c>
      <c r="S64" s="347">
        <v>733</v>
      </c>
      <c r="T64" s="346">
        <v>344</v>
      </c>
      <c r="U64" s="346">
        <v>1259</v>
      </c>
      <c r="V64" s="345">
        <v>260</v>
      </c>
      <c r="W64" s="347">
        <v>1539</v>
      </c>
      <c r="X64" s="346">
        <v>314</v>
      </c>
      <c r="Y64" s="346">
        <v>135</v>
      </c>
      <c r="Z64" s="345">
        <v>683</v>
      </c>
      <c r="AA64" s="347">
        <v>68</v>
      </c>
      <c r="AB64" s="346">
        <v>1284</v>
      </c>
      <c r="AC64" s="346">
        <v>37</v>
      </c>
      <c r="AD64" s="345">
        <v>183</v>
      </c>
      <c r="AE64" s="347">
        <v>519</v>
      </c>
      <c r="AF64" s="346">
        <v>476</v>
      </c>
      <c r="AG64" s="346">
        <v>91</v>
      </c>
      <c r="AH64" s="345">
        <v>239</v>
      </c>
      <c r="AI64" s="347">
        <v>391</v>
      </c>
      <c r="AJ64" s="346">
        <v>486</v>
      </c>
      <c r="AK64" s="346">
        <v>549</v>
      </c>
      <c r="AL64" s="345">
        <v>488</v>
      </c>
      <c r="AM64" s="347">
        <v>1</v>
      </c>
      <c r="AN64" s="346">
        <v>72</v>
      </c>
      <c r="AO64" s="346">
        <v>69</v>
      </c>
      <c r="AP64" s="345">
        <v>150</v>
      </c>
      <c r="AQ64" s="347">
        <v>20</v>
      </c>
      <c r="AR64" s="348">
        <v>20</v>
      </c>
    </row>
    <row r="65" spans="1:44" x14ac:dyDescent="0.2">
      <c r="A65" s="342" t="s">
        <v>7</v>
      </c>
      <c r="B65" s="326" t="s">
        <v>269</v>
      </c>
      <c r="C65" s="344">
        <v>32705</v>
      </c>
      <c r="D65" s="346">
        <f t="shared" si="2"/>
        <v>9957</v>
      </c>
      <c r="E65" s="346">
        <v>2904</v>
      </c>
      <c r="F65" s="345">
        <v>2197</v>
      </c>
      <c r="G65" s="347">
        <v>496</v>
      </c>
      <c r="H65" s="346">
        <v>171</v>
      </c>
      <c r="I65" s="346">
        <v>173</v>
      </c>
      <c r="J65" s="345">
        <v>17</v>
      </c>
      <c r="K65" s="347">
        <v>635</v>
      </c>
      <c r="L65" s="346">
        <v>780</v>
      </c>
      <c r="M65" s="346">
        <v>169</v>
      </c>
      <c r="N65" s="345">
        <v>1287</v>
      </c>
      <c r="O65" s="347">
        <v>20</v>
      </c>
      <c r="P65" s="346">
        <v>91</v>
      </c>
      <c r="Q65" s="346">
        <v>66</v>
      </c>
      <c r="R65" s="345">
        <v>259</v>
      </c>
      <c r="S65" s="347">
        <v>8441</v>
      </c>
      <c r="T65" s="346">
        <v>118</v>
      </c>
      <c r="U65" s="346">
        <v>256</v>
      </c>
      <c r="V65" s="345">
        <v>51</v>
      </c>
      <c r="W65" s="347">
        <v>1686</v>
      </c>
      <c r="X65" s="346">
        <v>190</v>
      </c>
      <c r="Y65" s="346">
        <v>34</v>
      </c>
      <c r="Z65" s="345">
        <v>28</v>
      </c>
      <c r="AA65" s="347">
        <v>76</v>
      </c>
      <c r="AB65" s="346">
        <v>132</v>
      </c>
      <c r="AC65" s="346">
        <v>13</v>
      </c>
      <c r="AD65" s="345">
        <v>42</v>
      </c>
      <c r="AE65" s="347">
        <v>835</v>
      </c>
      <c r="AF65" s="346">
        <v>597</v>
      </c>
      <c r="AG65" s="346">
        <v>8</v>
      </c>
      <c r="AH65" s="345">
        <v>104</v>
      </c>
      <c r="AI65" s="347">
        <v>116</v>
      </c>
      <c r="AJ65" s="346">
        <v>624</v>
      </c>
      <c r="AK65" s="346">
        <v>10</v>
      </c>
      <c r="AL65" s="345">
        <v>44</v>
      </c>
      <c r="AM65" s="347">
        <v>4</v>
      </c>
      <c r="AN65" s="346">
        <v>45</v>
      </c>
      <c r="AO65" s="346">
        <v>0</v>
      </c>
      <c r="AP65" s="345">
        <v>7</v>
      </c>
      <c r="AQ65" s="347">
        <v>19</v>
      </c>
      <c r="AR65" s="348">
        <v>3</v>
      </c>
    </row>
    <row r="66" spans="1:44" x14ac:dyDescent="0.2">
      <c r="A66" s="342" t="s">
        <v>8</v>
      </c>
      <c r="B66" s="326" t="s">
        <v>270</v>
      </c>
      <c r="C66" s="344">
        <v>30021</v>
      </c>
      <c r="D66" s="346">
        <f t="shared" si="2"/>
        <v>5521</v>
      </c>
      <c r="E66" s="346">
        <v>1688</v>
      </c>
      <c r="F66" s="345">
        <v>5051</v>
      </c>
      <c r="G66" s="347">
        <v>4993</v>
      </c>
      <c r="H66" s="346">
        <v>574</v>
      </c>
      <c r="I66" s="346">
        <v>626</v>
      </c>
      <c r="J66" s="345">
        <v>12</v>
      </c>
      <c r="K66" s="347">
        <v>1314</v>
      </c>
      <c r="L66" s="346">
        <v>38</v>
      </c>
      <c r="M66" s="346">
        <v>187</v>
      </c>
      <c r="N66" s="345">
        <v>1544</v>
      </c>
      <c r="O66" s="347">
        <v>111</v>
      </c>
      <c r="P66" s="346">
        <v>243</v>
      </c>
      <c r="Q66" s="346">
        <v>114</v>
      </c>
      <c r="R66" s="345">
        <v>1045</v>
      </c>
      <c r="S66" s="347">
        <v>215</v>
      </c>
      <c r="T66" s="346">
        <v>690</v>
      </c>
      <c r="U66" s="346">
        <v>245</v>
      </c>
      <c r="V66" s="345">
        <v>220</v>
      </c>
      <c r="W66" s="347">
        <v>890</v>
      </c>
      <c r="X66" s="346">
        <v>155</v>
      </c>
      <c r="Y66" s="346">
        <v>249</v>
      </c>
      <c r="Z66" s="345">
        <v>208</v>
      </c>
      <c r="AA66" s="347">
        <v>222</v>
      </c>
      <c r="AB66" s="346">
        <v>221</v>
      </c>
      <c r="AC66" s="346">
        <v>91</v>
      </c>
      <c r="AD66" s="345">
        <v>55</v>
      </c>
      <c r="AE66" s="347">
        <v>620</v>
      </c>
      <c r="AF66" s="346">
        <v>212</v>
      </c>
      <c r="AG66" s="346">
        <v>0</v>
      </c>
      <c r="AH66" s="345">
        <v>157</v>
      </c>
      <c r="AI66" s="347">
        <v>905</v>
      </c>
      <c r="AJ66" s="346">
        <v>1298</v>
      </c>
      <c r="AK66" s="346">
        <v>46</v>
      </c>
      <c r="AL66" s="345">
        <v>133</v>
      </c>
      <c r="AM66" s="347">
        <v>5</v>
      </c>
      <c r="AN66" s="346">
        <v>15</v>
      </c>
      <c r="AO66" s="346">
        <v>23</v>
      </c>
      <c r="AP66" s="345">
        <v>7</v>
      </c>
      <c r="AQ66" s="347">
        <v>21</v>
      </c>
      <c r="AR66" s="348">
        <v>57</v>
      </c>
    </row>
    <row r="67" spans="1:44" x14ac:dyDescent="0.2">
      <c r="A67" s="342" t="s">
        <v>9</v>
      </c>
      <c r="B67" s="326" t="s">
        <v>271</v>
      </c>
      <c r="C67" s="344">
        <v>10683</v>
      </c>
      <c r="D67" s="346">
        <f t="shared" si="2"/>
        <v>2738</v>
      </c>
      <c r="E67" s="346">
        <v>2533</v>
      </c>
      <c r="F67" s="345">
        <v>569</v>
      </c>
      <c r="G67" s="347">
        <v>736</v>
      </c>
      <c r="H67" s="346">
        <v>666</v>
      </c>
      <c r="I67" s="346">
        <v>0</v>
      </c>
      <c r="J67" s="345">
        <v>52</v>
      </c>
      <c r="K67" s="347">
        <v>216</v>
      </c>
      <c r="L67" s="346">
        <v>25</v>
      </c>
      <c r="M67" s="346">
        <v>190</v>
      </c>
      <c r="N67" s="345">
        <v>270</v>
      </c>
      <c r="O67" s="347">
        <v>0</v>
      </c>
      <c r="P67" s="346">
        <v>11</v>
      </c>
      <c r="Q67" s="346">
        <v>636</v>
      </c>
      <c r="R67" s="345">
        <v>132</v>
      </c>
      <c r="S67" s="347">
        <v>47</v>
      </c>
      <c r="T67" s="346">
        <v>68</v>
      </c>
      <c r="U67" s="346">
        <v>0</v>
      </c>
      <c r="V67" s="345">
        <v>45</v>
      </c>
      <c r="W67" s="347">
        <v>152</v>
      </c>
      <c r="X67" s="346">
        <v>112</v>
      </c>
      <c r="Y67" s="346">
        <v>7</v>
      </c>
      <c r="Z67" s="345">
        <v>8</v>
      </c>
      <c r="AA67" s="347">
        <v>63</v>
      </c>
      <c r="AB67" s="346">
        <v>0</v>
      </c>
      <c r="AC67" s="346">
        <v>7</v>
      </c>
      <c r="AD67" s="345">
        <v>68</v>
      </c>
      <c r="AE67" s="347">
        <v>4</v>
      </c>
      <c r="AF67" s="346">
        <v>115</v>
      </c>
      <c r="AG67" s="346">
        <v>2</v>
      </c>
      <c r="AH67" s="345">
        <v>235</v>
      </c>
      <c r="AI67" s="347">
        <v>8</v>
      </c>
      <c r="AJ67" s="346">
        <v>73</v>
      </c>
      <c r="AK67" s="346">
        <v>207</v>
      </c>
      <c r="AL67" s="345">
        <v>548</v>
      </c>
      <c r="AM67" s="347">
        <v>0</v>
      </c>
      <c r="AN67" s="346">
        <v>0</v>
      </c>
      <c r="AO67" s="346">
        <v>9</v>
      </c>
      <c r="AP67" s="345">
        <v>104</v>
      </c>
      <c r="AQ67" s="347">
        <v>27</v>
      </c>
      <c r="AR67" s="348">
        <v>0</v>
      </c>
    </row>
    <row r="68" spans="1:44" x14ac:dyDescent="0.2">
      <c r="A68" s="342" t="s">
        <v>10</v>
      </c>
      <c r="B68" s="326" t="s">
        <v>281</v>
      </c>
      <c r="C68" s="344">
        <v>10590</v>
      </c>
      <c r="D68" s="346">
        <f t="shared" si="2"/>
        <v>960</v>
      </c>
      <c r="E68" s="346">
        <v>1440</v>
      </c>
      <c r="F68" s="345">
        <v>1410</v>
      </c>
      <c r="G68" s="347">
        <v>489</v>
      </c>
      <c r="H68" s="346">
        <v>139</v>
      </c>
      <c r="I68" s="346">
        <v>12</v>
      </c>
      <c r="J68" s="345">
        <v>7</v>
      </c>
      <c r="K68" s="347">
        <v>1220</v>
      </c>
      <c r="L68" s="346">
        <v>46</v>
      </c>
      <c r="M68" s="346">
        <v>260</v>
      </c>
      <c r="N68" s="345">
        <v>137</v>
      </c>
      <c r="O68" s="347">
        <v>193</v>
      </c>
      <c r="P68" s="346">
        <v>80</v>
      </c>
      <c r="Q68" s="346">
        <v>100</v>
      </c>
      <c r="R68" s="345">
        <v>51</v>
      </c>
      <c r="S68" s="347">
        <v>7</v>
      </c>
      <c r="T68" s="346">
        <v>60</v>
      </c>
      <c r="U68" s="346">
        <v>138</v>
      </c>
      <c r="V68" s="345">
        <v>131</v>
      </c>
      <c r="W68" s="347">
        <v>80</v>
      </c>
      <c r="X68" s="346">
        <v>155</v>
      </c>
      <c r="Y68" s="346">
        <v>24</v>
      </c>
      <c r="Z68" s="345">
        <v>359</v>
      </c>
      <c r="AA68" s="347">
        <v>7</v>
      </c>
      <c r="AB68" s="346">
        <v>100</v>
      </c>
      <c r="AC68" s="346">
        <v>0</v>
      </c>
      <c r="AD68" s="345">
        <v>8</v>
      </c>
      <c r="AE68" s="347">
        <v>424</v>
      </c>
      <c r="AF68" s="346">
        <v>244</v>
      </c>
      <c r="AG68" s="346">
        <v>311</v>
      </c>
      <c r="AH68" s="345">
        <v>160</v>
      </c>
      <c r="AI68" s="347">
        <v>0</v>
      </c>
      <c r="AJ68" s="346">
        <v>1</v>
      </c>
      <c r="AK68" s="346">
        <v>6</v>
      </c>
      <c r="AL68" s="345">
        <v>1</v>
      </c>
      <c r="AM68" s="347">
        <v>0</v>
      </c>
      <c r="AN68" s="346">
        <v>1561</v>
      </c>
      <c r="AO68" s="346">
        <v>17</v>
      </c>
      <c r="AP68" s="345">
        <v>156</v>
      </c>
      <c r="AQ68" s="347">
        <v>96</v>
      </c>
      <c r="AR68" s="348">
        <v>0</v>
      </c>
    </row>
    <row r="69" spans="1:44" x14ac:dyDescent="0.2">
      <c r="A69" s="342" t="s">
        <v>11</v>
      </c>
      <c r="B69" s="326" t="s">
        <v>35</v>
      </c>
      <c r="C69" s="344">
        <v>41425</v>
      </c>
      <c r="D69" s="346">
        <f t="shared" si="2"/>
        <v>7463</v>
      </c>
      <c r="E69" s="346">
        <v>11420</v>
      </c>
      <c r="F69" s="345">
        <v>3323</v>
      </c>
      <c r="G69" s="347">
        <v>1442</v>
      </c>
      <c r="H69" s="346">
        <v>580</v>
      </c>
      <c r="I69" s="346">
        <v>1443</v>
      </c>
      <c r="J69" s="345">
        <v>31</v>
      </c>
      <c r="K69" s="347">
        <v>1061</v>
      </c>
      <c r="L69" s="346">
        <v>51</v>
      </c>
      <c r="M69" s="346">
        <v>256</v>
      </c>
      <c r="N69" s="345">
        <v>1236</v>
      </c>
      <c r="O69" s="347">
        <v>792</v>
      </c>
      <c r="P69" s="346">
        <v>100</v>
      </c>
      <c r="Q69" s="346">
        <v>323</v>
      </c>
      <c r="R69" s="345">
        <v>135</v>
      </c>
      <c r="S69" s="347">
        <v>607</v>
      </c>
      <c r="T69" s="346">
        <v>308</v>
      </c>
      <c r="U69" s="346">
        <v>93</v>
      </c>
      <c r="V69" s="345">
        <v>1625</v>
      </c>
      <c r="W69" s="347">
        <v>1572</v>
      </c>
      <c r="X69" s="346">
        <v>260</v>
      </c>
      <c r="Y69" s="346">
        <v>339</v>
      </c>
      <c r="Z69" s="345">
        <v>1491</v>
      </c>
      <c r="AA69" s="347">
        <v>876</v>
      </c>
      <c r="AB69" s="346">
        <v>12</v>
      </c>
      <c r="AC69" s="346">
        <v>380</v>
      </c>
      <c r="AD69" s="345">
        <v>605</v>
      </c>
      <c r="AE69" s="347">
        <v>470</v>
      </c>
      <c r="AF69" s="346">
        <v>858</v>
      </c>
      <c r="AG69" s="346">
        <v>2</v>
      </c>
      <c r="AH69" s="345">
        <v>121</v>
      </c>
      <c r="AI69" s="347">
        <v>138</v>
      </c>
      <c r="AJ69" s="346">
        <v>101</v>
      </c>
      <c r="AK69" s="346">
        <v>119</v>
      </c>
      <c r="AL69" s="345">
        <v>1010</v>
      </c>
      <c r="AM69" s="347">
        <v>22</v>
      </c>
      <c r="AN69" s="346">
        <v>146</v>
      </c>
      <c r="AO69" s="346">
        <v>398</v>
      </c>
      <c r="AP69" s="345">
        <v>192</v>
      </c>
      <c r="AQ69" s="347">
        <v>0</v>
      </c>
      <c r="AR69" s="348">
        <v>24</v>
      </c>
    </row>
    <row r="70" spans="1:44" x14ac:dyDescent="0.2">
      <c r="A70" s="342" t="s">
        <v>12</v>
      </c>
      <c r="B70" s="326" t="s">
        <v>366</v>
      </c>
      <c r="C70" s="344">
        <v>15837</v>
      </c>
      <c r="D70" s="346">
        <f t="shared" si="2"/>
        <v>3725</v>
      </c>
      <c r="E70" s="346">
        <v>547</v>
      </c>
      <c r="F70" s="345">
        <v>4055</v>
      </c>
      <c r="G70" s="347">
        <v>602</v>
      </c>
      <c r="H70" s="346">
        <v>994</v>
      </c>
      <c r="I70" s="346">
        <v>0</v>
      </c>
      <c r="J70" s="345">
        <v>0</v>
      </c>
      <c r="K70" s="347">
        <v>862</v>
      </c>
      <c r="L70" s="346">
        <v>0</v>
      </c>
      <c r="M70" s="346">
        <v>9</v>
      </c>
      <c r="N70" s="345">
        <v>49</v>
      </c>
      <c r="O70" s="347">
        <v>0</v>
      </c>
      <c r="P70" s="346">
        <v>112</v>
      </c>
      <c r="Q70" s="346">
        <v>173</v>
      </c>
      <c r="R70" s="345">
        <v>511</v>
      </c>
      <c r="S70" s="347">
        <v>0</v>
      </c>
      <c r="T70" s="346">
        <v>34</v>
      </c>
      <c r="U70" s="346">
        <v>5</v>
      </c>
      <c r="V70" s="345">
        <v>2749</v>
      </c>
      <c r="W70" s="347">
        <v>24</v>
      </c>
      <c r="X70" s="346">
        <v>237</v>
      </c>
      <c r="Y70" s="346">
        <v>0</v>
      </c>
      <c r="Z70" s="345">
        <v>13</v>
      </c>
      <c r="AA70" s="347">
        <v>0</v>
      </c>
      <c r="AB70" s="346">
        <v>0</v>
      </c>
      <c r="AC70" s="346">
        <v>101</v>
      </c>
      <c r="AD70" s="345">
        <v>0</v>
      </c>
      <c r="AE70" s="347">
        <v>778</v>
      </c>
      <c r="AF70" s="346">
        <v>7</v>
      </c>
      <c r="AG70" s="346">
        <v>18</v>
      </c>
      <c r="AH70" s="345">
        <v>0</v>
      </c>
      <c r="AI70" s="347">
        <v>95</v>
      </c>
      <c r="AJ70" s="346">
        <v>0</v>
      </c>
      <c r="AK70" s="346">
        <v>3</v>
      </c>
      <c r="AL70" s="345">
        <v>125</v>
      </c>
      <c r="AM70" s="347">
        <v>0</v>
      </c>
      <c r="AN70" s="346">
        <v>0</v>
      </c>
      <c r="AO70" s="346">
        <v>0</v>
      </c>
      <c r="AP70" s="345">
        <v>0</v>
      </c>
      <c r="AQ70" s="347">
        <v>9</v>
      </c>
      <c r="AR70" s="348">
        <v>0</v>
      </c>
    </row>
    <row r="71" spans="1:44" x14ac:dyDescent="0.2">
      <c r="A71" s="342" t="s">
        <v>13</v>
      </c>
      <c r="B71" s="326" t="s">
        <v>192</v>
      </c>
      <c r="C71" s="344">
        <v>32143</v>
      </c>
      <c r="D71" s="346">
        <f t="shared" si="2"/>
        <v>10049</v>
      </c>
      <c r="E71" s="346">
        <v>2853</v>
      </c>
      <c r="F71" s="345">
        <v>1803</v>
      </c>
      <c r="G71" s="347">
        <v>6937</v>
      </c>
      <c r="H71" s="346">
        <v>689</v>
      </c>
      <c r="I71" s="346">
        <v>92</v>
      </c>
      <c r="J71" s="345">
        <v>13</v>
      </c>
      <c r="K71" s="347">
        <v>338</v>
      </c>
      <c r="L71" s="346">
        <v>907</v>
      </c>
      <c r="M71" s="346">
        <v>274</v>
      </c>
      <c r="N71" s="345">
        <v>416</v>
      </c>
      <c r="O71" s="347">
        <v>64</v>
      </c>
      <c r="P71" s="346">
        <v>161</v>
      </c>
      <c r="Q71" s="346">
        <v>185</v>
      </c>
      <c r="R71" s="345">
        <v>541</v>
      </c>
      <c r="S71" s="347">
        <v>448</v>
      </c>
      <c r="T71" s="346">
        <v>376</v>
      </c>
      <c r="U71" s="346">
        <v>729</v>
      </c>
      <c r="V71" s="345">
        <v>703</v>
      </c>
      <c r="W71" s="347">
        <v>538</v>
      </c>
      <c r="X71" s="346">
        <v>244</v>
      </c>
      <c r="Y71" s="346">
        <v>80</v>
      </c>
      <c r="Z71" s="345">
        <v>684</v>
      </c>
      <c r="AA71" s="347">
        <v>107</v>
      </c>
      <c r="AB71" s="346">
        <v>68</v>
      </c>
      <c r="AC71" s="346">
        <v>185</v>
      </c>
      <c r="AD71" s="345">
        <v>175</v>
      </c>
      <c r="AE71" s="347">
        <v>207</v>
      </c>
      <c r="AF71" s="346">
        <v>317</v>
      </c>
      <c r="AG71" s="346">
        <v>0</v>
      </c>
      <c r="AH71" s="345">
        <v>286</v>
      </c>
      <c r="AI71" s="347">
        <v>515</v>
      </c>
      <c r="AJ71" s="346">
        <v>147</v>
      </c>
      <c r="AK71" s="346">
        <v>21</v>
      </c>
      <c r="AL71" s="345">
        <v>682</v>
      </c>
      <c r="AM71" s="347">
        <v>59</v>
      </c>
      <c r="AN71" s="346">
        <v>18</v>
      </c>
      <c r="AO71" s="346">
        <v>0</v>
      </c>
      <c r="AP71" s="345">
        <v>74</v>
      </c>
      <c r="AQ71" s="347">
        <v>130</v>
      </c>
      <c r="AR71" s="348">
        <v>28</v>
      </c>
    </row>
    <row r="72" spans="1:44" x14ac:dyDescent="0.2">
      <c r="A72" s="342" t="s">
        <v>14</v>
      </c>
      <c r="B72" s="326" t="s">
        <v>50</v>
      </c>
      <c r="C72" s="344">
        <v>25566</v>
      </c>
      <c r="D72" s="346">
        <f t="shared" si="2"/>
        <v>6274</v>
      </c>
      <c r="E72" s="346">
        <v>3478</v>
      </c>
      <c r="F72" s="345">
        <v>1048</v>
      </c>
      <c r="G72" s="347">
        <v>482</v>
      </c>
      <c r="H72" s="346">
        <v>582</v>
      </c>
      <c r="I72" s="346">
        <v>152</v>
      </c>
      <c r="J72" s="345">
        <v>114</v>
      </c>
      <c r="K72" s="347">
        <v>440</v>
      </c>
      <c r="L72" s="346">
        <v>12</v>
      </c>
      <c r="M72" s="346">
        <v>2094</v>
      </c>
      <c r="N72" s="345">
        <v>377</v>
      </c>
      <c r="O72" s="347">
        <v>120</v>
      </c>
      <c r="P72" s="346">
        <v>597</v>
      </c>
      <c r="Q72" s="346">
        <v>88</v>
      </c>
      <c r="R72" s="345">
        <v>457</v>
      </c>
      <c r="S72" s="347">
        <v>244</v>
      </c>
      <c r="T72" s="346">
        <v>102</v>
      </c>
      <c r="U72" s="346">
        <v>245</v>
      </c>
      <c r="V72" s="345">
        <v>283</v>
      </c>
      <c r="W72" s="347">
        <v>366</v>
      </c>
      <c r="X72" s="346">
        <v>336</v>
      </c>
      <c r="Y72" s="346">
        <v>277</v>
      </c>
      <c r="Z72" s="345">
        <v>876</v>
      </c>
      <c r="AA72" s="347">
        <v>106</v>
      </c>
      <c r="AB72" s="346">
        <v>135</v>
      </c>
      <c r="AC72" s="346">
        <v>585</v>
      </c>
      <c r="AD72" s="345">
        <v>265</v>
      </c>
      <c r="AE72" s="347">
        <v>1956</v>
      </c>
      <c r="AF72" s="346">
        <v>2323</v>
      </c>
      <c r="AG72" s="346">
        <v>16</v>
      </c>
      <c r="AH72" s="345">
        <v>48</v>
      </c>
      <c r="AI72" s="347">
        <v>215</v>
      </c>
      <c r="AJ72" s="346">
        <v>13</v>
      </c>
      <c r="AK72" s="346">
        <v>88</v>
      </c>
      <c r="AL72" s="345">
        <v>517</v>
      </c>
      <c r="AM72" s="347">
        <v>43</v>
      </c>
      <c r="AN72" s="346">
        <v>106</v>
      </c>
      <c r="AO72" s="346">
        <v>58</v>
      </c>
      <c r="AP72" s="345">
        <v>19</v>
      </c>
      <c r="AQ72" s="347">
        <v>17</v>
      </c>
      <c r="AR72" s="348">
        <v>12</v>
      </c>
    </row>
    <row r="73" spans="1:44" x14ac:dyDescent="0.2">
      <c r="A73" s="342" t="s">
        <v>15</v>
      </c>
      <c r="B73" s="326" t="s">
        <v>36</v>
      </c>
      <c r="C73" s="344">
        <v>116652</v>
      </c>
      <c r="D73" s="346">
        <f t="shared" si="2"/>
        <v>30572</v>
      </c>
      <c r="E73" s="346">
        <v>19186</v>
      </c>
      <c r="F73" s="345">
        <v>12619</v>
      </c>
      <c r="G73" s="347">
        <v>3885</v>
      </c>
      <c r="H73" s="346">
        <v>6121</v>
      </c>
      <c r="I73" s="346">
        <v>1183</v>
      </c>
      <c r="J73" s="345">
        <v>674</v>
      </c>
      <c r="K73" s="347">
        <v>3561</v>
      </c>
      <c r="L73" s="346">
        <v>935</v>
      </c>
      <c r="M73" s="346">
        <v>2961</v>
      </c>
      <c r="N73" s="345">
        <v>6712</v>
      </c>
      <c r="O73" s="347">
        <v>859</v>
      </c>
      <c r="P73" s="346">
        <v>737</v>
      </c>
      <c r="Q73" s="346">
        <v>2498</v>
      </c>
      <c r="R73" s="345">
        <v>1594</v>
      </c>
      <c r="S73" s="347">
        <v>3227</v>
      </c>
      <c r="T73" s="346">
        <v>1863</v>
      </c>
      <c r="U73" s="346">
        <v>688</v>
      </c>
      <c r="V73" s="345">
        <v>1113</v>
      </c>
      <c r="W73" s="347">
        <v>781</v>
      </c>
      <c r="X73" s="346">
        <v>578</v>
      </c>
      <c r="Y73" s="346">
        <v>735</v>
      </c>
      <c r="Z73" s="345">
        <v>1438</v>
      </c>
      <c r="AA73" s="347">
        <v>1356</v>
      </c>
      <c r="AB73" s="346">
        <v>880</v>
      </c>
      <c r="AC73" s="346">
        <v>981</v>
      </c>
      <c r="AD73" s="345">
        <v>1027</v>
      </c>
      <c r="AE73" s="347">
        <v>827</v>
      </c>
      <c r="AF73" s="346">
        <v>1521</v>
      </c>
      <c r="AG73" s="346">
        <v>321</v>
      </c>
      <c r="AH73" s="345">
        <v>288</v>
      </c>
      <c r="AI73" s="347">
        <v>687</v>
      </c>
      <c r="AJ73" s="346">
        <v>558</v>
      </c>
      <c r="AK73" s="346">
        <v>185</v>
      </c>
      <c r="AL73" s="345">
        <v>337</v>
      </c>
      <c r="AM73" s="347">
        <v>220</v>
      </c>
      <c r="AN73" s="346">
        <v>749</v>
      </c>
      <c r="AO73" s="346">
        <v>207</v>
      </c>
      <c r="AP73" s="345">
        <v>616</v>
      </c>
      <c r="AQ73" s="347">
        <v>619</v>
      </c>
      <c r="AR73" s="348">
        <v>753</v>
      </c>
    </row>
    <row r="74" spans="1:44" x14ac:dyDescent="0.2">
      <c r="A74" s="342" t="s">
        <v>16</v>
      </c>
      <c r="B74" s="326" t="s">
        <v>193</v>
      </c>
      <c r="C74" s="344">
        <v>6284</v>
      </c>
      <c r="D74" s="346">
        <f t="shared" si="2"/>
        <v>1812</v>
      </c>
      <c r="E74" s="346">
        <v>1730</v>
      </c>
      <c r="F74" s="345">
        <v>668</v>
      </c>
      <c r="G74" s="347">
        <v>155</v>
      </c>
      <c r="H74" s="346">
        <v>23</v>
      </c>
      <c r="I74" s="346">
        <v>171</v>
      </c>
      <c r="J74" s="345">
        <v>7</v>
      </c>
      <c r="K74" s="347">
        <v>0</v>
      </c>
      <c r="L74" s="346">
        <v>366</v>
      </c>
      <c r="M74" s="346">
        <v>167</v>
      </c>
      <c r="N74" s="345">
        <v>164</v>
      </c>
      <c r="O74" s="347">
        <v>218</v>
      </c>
      <c r="P74" s="346">
        <v>2</v>
      </c>
      <c r="Q74" s="346">
        <v>26</v>
      </c>
      <c r="R74" s="345">
        <v>6</v>
      </c>
      <c r="S74" s="347">
        <v>137</v>
      </c>
      <c r="T74" s="346">
        <v>0</v>
      </c>
      <c r="U74" s="346">
        <v>0</v>
      </c>
      <c r="V74" s="345">
        <v>191</v>
      </c>
      <c r="W74" s="347">
        <v>0</v>
      </c>
      <c r="X74" s="346">
        <v>14</v>
      </c>
      <c r="Y74" s="346">
        <v>3</v>
      </c>
      <c r="Z74" s="345">
        <v>20</v>
      </c>
      <c r="AA74" s="347">
        <v>1</v>
      </c>
      <c r="AB74" s="346">
        <v>195</v>
      </c>
      <c r="AC74" s="346">
        <v>4</v>
      </c>
      <c r="AD74" s="345">
        <v>15</v>
      </c>
      <c r="AE74" s="347">
        <v>125</v>
      </c>
      <c r="AF74" s="346">
        <v>3</v>
      </c>
      <c r="AG74" s="346">
        <v>11</v>
      </c>
      <c r="AH74" s="345">
        <v>0</v>
      </c>
      <c r="AI74" s="347">
        <v>0</v>
      </c>
      <c r="AJ74" s="346">
        <v>0</v>
      </c>
      <c r="AK74" s="346">
        <v>0</v>
      </c>
      <c r="AL74" s="345">
        <v>11</v>
      </c>
      <c r="AM74" s="347">
        <v>29</v>
      </c>
      <c r="AN74" s="346">
        <v>0</v>
      </c>
      <c r="AO74" s="346">
        <v>0</v>
      </c>
      <c r="AP74" s="345">
        <v>0</v>
      </c>
      <c r="AQ74" s="347">
        <v>10</v>
      </c>
      <c r="AR74" s="348">
        <v>0</v>
      </c>
    </row>
    <row r="75" spans="1:44" x14ac:dyDescent="0.2">
      <c r="A75" s="342" t="s">
        <v>17</v>
      </c>
      <c r="B75" s="326" t="s">
        <v>273</v>
      </c>
      <c r="C75" s="344">
        <v>5038</v>
      </c>
      <c r="D75" s="346">
        <f t="shared" si="2"/>
        <v>1764</v>
      </c>
      <c r="E75" s="346">
        <v>566</v>
      </c>
      <c r="F75" s="345">
        <v>576</v>
      </c>
      <c r="G75" s="347">
        <v>191</v>
      </c>
      <c r="H75" s="346">
        <v>396</v>
      </c>
      <c r="I75" s="346">
        <v>17</v>
      </c>
      <c r="J75" s="345">
        <v>97</v>
      </c>
      <c r="K75" s="347">
        <v>66</v>
      </c>
      <c r="L75" s="346">
        <v>57</v>
      </c>
      <c r="M75" s="346">
        <v>54</v>
      </c>
      <c r="N75" s="345">
        <v>197</v>
      </c>
      <c r="O75" s="347">
        <v>82</v>
      </c>
      <c r="P75" s="346">
        <v>9</v>
      </c>
      <c r="Q75" s="346">
        <v>108</v>
      </c>
      <c r="R75" s="345">
        <v>17</v>
      </c>
      <c r="S75" s="347">
        <v>179</v>
      </c>
      <c r="T75" s="346">
        <v>87</v>
      </c>
      <c r="U75" s="346">
        <v>69</v>
      </c>
      <c r="V75" s="345">
        <v>68</v>
      </c>
      <c r="W75" s="347">
        <v>11</v>
      </c>
      <c r="X75" s="346">
        <v>40</v>
      </c>
      <c r="Y75" s="346">
        <v>4</v>
      </c>
      <c r="Z75" s="345">
        <v>32</v>
      </c>
      <c r="AA75" s="347">
        <v>50</v>
      </c>
      <c r="AB75" s="346">
        <v>13</v>
      </c>
      <c r="AC75" s="346">
        <v>35</v>
      </c>
      <c r="AD75" s="345">
        <v>50</v>
      </c>
      <c r="AE75" s="347">
        <v>16</v>
      </c>
      <c r="AF75" s="346">
        <v>20</v>
      </c>
      <c r="AG75" s="346">
        <v>8</v>
      </c>
      <c r="AH75" s="345">
        <v>21</v>
      </c>
      <c r="AI75" s="347">
        <v>5</v>
      </c>
      <c r="AJ75" s="346">
        <v>17</v>
      </c>
      <c r="AK75" s="346">
        <v>7</v>
      </c>
      <c r="AL75" s="345">
        <v>9</v>
      </c>
      <c r="AM75" s="347">
        <v>12</v>
      </c>
      <c r="AN75" s="346">
        <v>6</v>
      </c>
      <c r="AO75" s="346">
        <v>59</v>
      </c>
      <c r="AP75" s="345">
        <v>12</v>
      </c>
      <c r="AQ75" s="347">
        <v>11</v>
      </c>
      <c r="AR75" s="348">
        <v>0</v>
      </c>
    </row>
    <row r="76" spans="1:44" x14ac:dyDescent="0.2">
      <c r="A76" s="342" t="s">
        <v>18</v>
      </c>
      <c r="B76" s="326" t="s">
        <v>282</v>
      </c>
      <c r="C76" s="344">
        <v>11062</v>
      </c>
      <c r="D76" s="346">
        <f t="shared" si="2"/>
        <v>3158</v>
      </c>
      <c r="E76" s="346">
        <v>1899</v>
      </c>
      <c r="F76" s="345">
        <v>1210</v>
      </c>
      <c r="G76" s="347">
        <v>413</v>
      </c>
      <c r="H76" s="346">
        <v>644</v>
      </c>
      <c r="I76" s="346">
        <v>141</v>
      </c>
      <c r="J76" s="345">
        <v>100</v>
      </c>
      <c r="K76" s="347">
        <v>192</v>
      </c>
      <c r="L76" s="346">
        <v>286</v>
      </c>
      <c r="M76" s="346">
        <v>185</v>
      </c>
      <c r="N76" s="345">
        <v>345</v>
      </c>
      <c r="O76" s="347">
        <v>238</v>
      </c>
      <c r="P76" s="346">
        <v>60</v>
      </c>
      <c r="Q76" s="346">
        <v>217</v>
      </c>
      <c r="R76" s="345">
        <v>95</v>
      </c>
      <c r="S76" s="347">
        <v>347</v>
      </c>
      <c r="T76" s="346">
        <v>157</v>
      </c>
      <c r="U76" s="346">
        <v>70</v>
      </c>
      <c r="V76" s="345">
        <v>203</v>
      </c>
      <c r="W76" s="347">
        <v>27</v>
      </c>
      <c r="X76" s="346">
        <v>69</v>
      </c>
      <c r="Y76" s="346">
        <v>41</v>
      </c>
      <c r="Z76" s="345">
        <v>93</v>
      </c>
      <c r="AA76" s="347">
        <v>88</v>
      </c>
      <c r="AB76" s="346">
        <v>78</v>
      </c>
      <c r="AC76" s="346">
        <v>59</v>
      </c>
      <c r="AD76" s="345">
        <v>45</v>
      </c>
      <c r="AE76" s="347">
        <v>97</v>
      </c>
      <c r="AF76" s="346">
        <v>122</v>
      </c>
      <c r="AG76" s="346">
        <v>40</v>
      </c>
      <c r="AH76" s="345">
        <v>0</v>
      </c>
      <c r="AI76" s="347">
        <v>27</v>
      </c>
      <c r="AJ76" s="346">
        <v>25</v>
      </c>
      <c r="AK76" s="346">
        <v>25</v>
      </c>
      <c r="AL76" s="345">
        <v>32</v>
      </c>
      <c r="AM76" s="347">
        <v>31</v>
      </c>
      <c r="AN76" s="346">
        <v>32</v>
      </c>
      <c r="AO76" s="346">
        <v>36</v>
      </c>
      <c r="AP76" s="345">
        <v>37</v>
      </c>
      <c r="AQ76" s="347">
        <v>38</v>
      </c>
      <c r="AR76" s="348">
        <v>60</v>
      </c>
    </row>
    <row r="77" spans="1:44" x14ac:dyDescent="0.2">
      <c r="A77" s="342" t="s">
        <v>19</v>
      </c>
      <c r="B77" s="326" t="s">
        <v>385</v>
      </c>
      <c r="C77" s="344">
        <v>340314</v>
      </c>
      <c r="D77" s="346">
        <f t="shared" si="2"/>
        <v>118742</v>
      </c>
      <c r="E77" s="346">
        <v>40756</v>
      </c>
      <c r="F77" s="345">
        <v>24654</v>
      </c>
      <c r="G77" s="347">
        <v>14407</v>
      </c>
      <c r="H77" s="346">
        <v>25405</v>
      </c>
      <c r="I77" s="346">
        <v>2780</v>
      </c>
      <c r="J77" s="345">
        <v>3880</v>
      </c>
      <c r="K77" s="347">
        <v>10580</v>
      </c>
      <c r="L77" s="346">
        <v>1383</v>
      </c>
      <c r="M77" s="346">
        <v>5924</v>
      </c>
      <c r="N77" s="345">
        <v>15110</v>
      </c>
      <c r="O77" s="347">
        <v>2627</v>
      </c>
      <c r="P77" s="346">
        <v>2599</v>
      </c>
      <c r="Q77" s="346">
        <v>8190</v>
      </c>
      <c r="R77" s="345">
        <v>5986</v>
      </c>
      <c r="S77" s="347">
        <v>4379</v>
      </c>
      <c r="T77" s="346">
        <v>6890</v>
      </c>
      <c r="U77" s="346">
        <v>3017</v>
      </c>
      <c r="V77" s="345">
        <v>5926</v>
      </c>
      <c r="W77" s="347">
        <v>2486</v>
      </c>
      <c r="X77" s="346">
        <v>2337</v>
      </c>
      <c r="Y77" s="346">
        <v>1231</v>
      </c>
      <c r="Z77" s="345">
        <v>3279</v>
      </c>
      <c r="AA77" s="347">
        <v>2862</v>
      </c>
      <c r="AB77" s="346">
        <v>2096</v>
      </c>
      <c r="AC77" s="346">
        <v>2179</v>
      </c>
      <c r="AD77" s="345">
        <v>1874</v>
      </c>
      <c r="AE77" s="347">
        <v>2370</v>
      </c>
      <c r="AF77" s="346">
        <v>4130</v>
      </c>
      <c r="AG77" s="346">
        <v>1603</v>
      </c>
      <c r="AH77" s="345">
        <v>717</v>
      </c>
      <c r="AI77" s="347">
        <v>1855</v>
      </c>
      <c r="AJ77" s="346">
        <v>997</v>
      </c>
      <c r="AK77" s="346">
        <v>350</v>
      </c>
      <c r="AL77" s="345">
        <v>1586</v>
      </c>
      <c r="AM77" s="347">
        <v>434</v>
      </c>
      <c r="AN77" s="346">
        <v>1988</v>
      </c>
      <c r="AO77" s="346">
        <v>626</v>
      </c>
      <c r="AP77" s="345">
        <v>740</v>
      </c>
      <c r="AQ77" s="347">
        <v>674</v>
      </c>
      <c r="AR77" s="348">
        <v>665</v>
      </c>
    </row>
    <row r="78" spans="1:44" x14ac:dyDescent="0.2">
      <c r="A78" s="342" t="s">
        <v>20</v>
      </c>
      <c r="B78" s="326" t="s">
        <v>37</v>
      </c>
      <c r="C78" s="344">
        <v>46842</v>
      </c>
      <c r="D78" s="346">
        <f t="shared" si="2"/>
        <v>17383</v>
      </c>
      <c r="E78" s="346">
        <v>6892</v>
      </c>
      <c r="F78" s="345">
        <v>3398</v>
      </c>
      <c r="G78" s="347">
        <v>2645</v>
      </c>
      <c r="H78" s="346">
        <v>2819</v>
      </c>
      <c r="I78" s="346">
        <v>661</v>
      </c>
      <c r="J78" s="345">
        <v>712</v>
      </c>
      <c r="K78" s="347">
        <v>997</v>
      </c>
      <c r="L78" s="346">
        <v>208</v>
      </c>
      <c r="M78" s="346">
        <v>1131</v>
      </c>
      <c r="N78" s="345">
        <v>1870</v>
      </c>
      <c r="O78" s="347">
        <v>310</v>
      </c>
      <c r="P78" s="346">
        <v>391</v>
      </c>
      <c r="Q78" s="346">
        <v>813</v>
      </c>
      <c r="R78" s="345">
        <v>448</v>
      </c>
      <c r="S78" s="347">
        <v>554</v>
      </c>
      <c r="T78" s="346">
        <v>1001</v>
      </c>
      <c r="U78" s="346">
        <v>284</v>
      </c>
      <c r="V78" s="345">
        <v>689</v>
      </c>
      <c r="W78" s="347">
        <v>271</v>
      </c>
      <c r="X78" s="346">
        <v>232</v>
      </c>
      <c r="Y78" s="346">
        <v>151</v>
      </c>
      <c r="Z78" s="345">
        <v>287</v>
      </c>
      <c r="AA78" s="347">
        <v>326</v>
      </c>
      <c r="AB78" s="346">
        <v>244</v>
      </c>
      <c r="AC78" s="346">
        <v>314</v>
      </c>
      <c r="AD78" s="345">
        <v>295</v>
      </c>
      <c r="AE78" s="347">
        <v>178</v>
      </c>
      <c r="AF78" s="346">
        <v>369</v>
      </c>
      <c r="AG78" s="346">
        <v>69</v>
      </c>
      <c r="AH78" s="345">
        <v>63</v>
      </c>
      <c r="AI78" s="347">
        <v>72</v>
      </c>
      <c r="AJ78" s="346">
        <v>68</v>
      </c>
      <c r="AK78" s="346">
        <v>23</v>
      </c>
      <c r="AL78" s="345">
        <v>186</v>
      </c>
      <c r="AM78" s="347">
        <v>46</v>
      </c>
      <c r="AN78" s="346">
        <v>135</v>
      </c>
      <c r="AO78" s="346">
        <v>48</v>
      </c>
      <c r="AP78" s="345">
        <v>66</v>
      </c>
      <c r="AQ78" s="347">
        <v>98</v>
      </c>
      <c r="AR78" s="348">
        <v>95</v>
      </c>
    </row>
    <row r="79" spans="1:44" x14ac:dyDescent="0.2">
      <c r="A79" s="342" t="s">
        <v>21</v>
      </c>
      <c r="B79" s="326" t="s">
        <v>38</v>
      </c>
      <c r="C79" s="344">
        <v>26548</v>
      </c>
      <c r="D79" s="346">
        <f t="shared" si="2"/>
        <v>11246</v>
      </c>
      <c r="E79" s="346">
        <v>2409</v>
      </c>
      <c r="F79" s="345">
        <v>2829</v>
      </c>
      <c r="G79" s="347">
        <v>1077</v>
      </c>
      <c r="H79" s="346">
        <v>3066</v>
      </c>
      <c r="I79" s="346">
        <v>73</v>
      </c>
      <c r="J79" s="345">
        <v>927</v>
      </c>
      <c r="K79" s="347">
        <v>786</v>
      </c>
      <c r="L79" s="346">
        <v>34</v>
      </c>
      <c r="M79" s="346">
        <v>125</v>
      </c>
      <c r="N79" s="345">
        <v>834</v>
      </c>
      <c r="O79" s="347">
        <v>71</v>
      </c>
      <c r="P79" s="346">
        <v>28</v>
      </c>
      <c r="Q79" s="346">
        <v>1102</v>
      </c>
      <c r="R79" s="345">
        <v>150</v>
      </c>
      <c r="S79" s="347">
        <v>209</v>
      </c>
      <c r="T79" s="346">
        <v>470</v>
      </c>
      <c r="U79" s="346">
        <v>67</v>
      </c>
      <c r="V79" s="345">
        <v>359</v>
      </c>
      <c r="W79" s="347">
        <v>44</v>
      </c>
      <c r="X79" s="346">
        <v>37</v>
      </c>
      <c r="Y79" s="346">
        <v>10</v>
      </c>
      <c r="Z79" s="345">
        <v>60</v>
      </c>
      <c r="AA79" s="347">
        <v>48</v>
      </c>
      <c r="AB79" s="346">
        <v>18</v>
      </c>
      <c r="AC79" s="346">
        <v>44</v>
      </c>
      <c r="AD79" s="345">
        <v>17</v>
      </c>
      <c r="AE79" s="347">
        <v>95</v>
      </c>
      <c r="AF79" s="346">
        <v>63</v>
      </c>
      <c r="AG79" s="346">
        <v>64</v>
      </c>
      <c r="AH79" s="345">
        <v>12</v>
      </c>
      <c r="AI79" s="347">
        <v>33</v>
      </c>
      <c r="AJ79" s="346">
        <v>46</v>
      </c>
      <c r="AK79" s="346">
        <v>1</v>
      </c>
      <c r="AL79" s="345">
        <v>18</v>
      </c>
      <c r="AM79" s="347">
        <v>0</v>
      </c>
      <c r="AN79" s="346">
        <v>52</v>
      </c>
      <c r="AO79" s="346">
        <v>18</v>
      </c>
      <c r="AP79" s="345">
        <v>2</v>
      </c>
      <c r="AQ79" s="347">
        <v>3</v>
      </c>
      <c r="AR79" s="348">
        <v>1</v>
      </c>
    </row>
    <row r="80" spans="1:44" x14ac:dyDescent="0.2">
      <c r="A80" s="342" t="s">
        <v>22</v>
      </c>
      <c r="B80" s="326" t="s">
        <v>536</v>
      </c>
      <c r="C80" s="344">
        <v>136212</v>
      </c>
      <c r="D80" s="346">
        <f t="shared" si="2"/>
        <v>54185</v>
      </c>
      <c r="E80" s="346">
        <v>14874</v>
      </c>
      <c r="F80" s="345">
        <v>13132</v>
      </c>
      <c r="G80" s="347">
        <v>4586</v>
      </c>
      <c r="H80" s="346">
        <v>10185</v>
      </c>
      <c r="I80" s="346">
        <v>632</v>
      </c>
      <c r="J80" s="345">
        <v>707</v>
      </c>
      <c r="K80" s="347">
        <v>4350</v>
      </c>
      <c r="L80" s="346">
        <v>468</v>
      </c>
      <c r="M80" s="346">
        <v>1062</v>
      </c>
      <c r="N80" s="345">
        <v>5172</v>
      </c>
      <c r="O80" s="347">
        <v>805</v>
      </c>
      <c r="P80" s="346">
        <v>909</v>
      </c>
      <c r="Q80" s="346">
        <v>2132</v>
      </c>
      <c r="R80" s="345">
        <v>1840</v>
      </c>
      <c r="S80" s="347">
        <v>1649</v>
      </c>
      <c r="T80" s="346">
        <v>1720</v>
      </c>
      <c r="U80" s="346">
        <v>1276</v>
      </c>
      <c r="V80" s="345">
        <v>1541</v>
      </c>
      <c r="W80" s="347">
        <v>1828</v>
      </c>
      <c r="X80" s="346">
        <v>771</v>
      </c>
      <c r="Y80" s="346">
        <v>529</v>
      </c>
      <c r="Z80" s="345">
        <v>1318</v>
      </c>
      <c r="AA80" s="347">
        <v>774</v>
      </c>
      <c r="AB80" s="346">
        <v>598</v>
      </c>
      <c r="AC80" s="346">
        <v>692</v>
      </c>
      <c r="AD80" s="345">
        <v>484</v>
      </c>
      <c r="AE80" s="347">
        <v>1315</v>
      </c>
      <c r="AF80" s="346">
        <v>1832</v>
      </c>
      <c r="AG80" s="346">
        <v>332</v>
      </c>
      <c r="AH80" s="345">
        <v>254</v>
      </c>
      <c r="AI80" s="347">
        <v>1077</v>
      </c>
      <c r="AJ80" s="346">
        <v>625</v>
      </c>
      <c r="AK80" s="346">
        <v>153</v>
      </c>
      <c r="AL80" s="345">
        <v>905</v>
      </c>
      <c r="AM80" s="347">
        <v>284</v>
      </c>
      <c r="AN80" s="346">
        <v>715</v>
      </c>
      <c r="AO80" s="346">
        <v>141</v>
      </c>
      <c r="AP80" s="345">
        <v>136</v>
      </c>
      <c r="AQ80" s="347">
        <v>109</v>
      </c>
      <c r="AR80" s="348">
        <v>115</v>
      </c>
    </row>
    <row r="81" spans="1:45" x14ac:dyDescent="0.2">
      <c r="A81" s="342" t="s">
        <v>23</v>
      </c>
      <c r="B81" s="326" t="s">
        <v>194</v>
      </c>
      <c r="C81" s="344">
        <v>33345</v>
      </c>
      <c r="D81" s="346">
        <f t="shared" si="2"/>
        <v>17011</v>
      </c>
      <c r="E81" s="346">
        <v>3055</v>
      </c>
      <c r="F81" s="345">
        <v>3823</v>
      </c>
      <c r="G81" s="347">
        <v>1660</v>
      </c>
      <c r="H81" s="346">
        <v>2095</v>
      </c>
      <c r="I81" s="346">
        <v>122</v>
      </c>
      <c r="J81" s="345">
        <v>233</v>
      </c>
      <c r="K81" s="347">
        <v>933</v>
      </c>
      <c r="L81" s="346">
        <v>63</v>
      </c>
      <c r="M81" s="346">
        <v>290</v>
      </c>
      <c r="N81" s="345">
        <v>926</v>
      </c>
      <c r="O81" s="347">
        <v>35</v>
      </c>
      <c r="P81" s="346">
        <v>57</v>
      </c>
      <c r="Q81" s="346">
        <v>491</v>
      </c>
      <c r="R81" s="345">
        <v>59</v>
      </c>
      <c r="S81" s="347">
        <v>695</v>
      </c>
      <c r="T81" s="346">
        <v>160</v>
      </c>
      <c r="U81" s="346">
        <v>38</v>
      </c>
      <c r="V81" s="345">
        <v>929</v>
      </c>
      <c r="W81" s="347">
        <v>26</v>
      </c>
      <c r="X81" s="346">
        <v>57</v>
      </c>
      <c r="Y81" s="346">
        <v>51</v>
      </c>
      <c r="Z81" s="345">
        <v>75</v>
      </c>
      <c r="AA81" s="347">
        <v>40</v>
      </c>
      <c r="AB81" s="346">
        <v>36</v>
      </c>
      <c r="AC81" s="346">
        <v>21</v>
      </c>
      <c r="AD81" s="345">
        <v>15</v>
      </c>
      <c r="AE81" s="347">
        <v>59</v>
      </c>
      <c r="AF81" s="346">
        <v>51</v>
      </c>
      <c r="AG81" s="346">
        <v>28</v>
      </c>
      <c r="AH81" s="345">
        <v>10</v>
      </c>
      <c r="AI81" s="347">
        <v>35</v>
      </c>
      <c r="AJ81" s="346">
        <v>29</v>
      </c>
      <c r="AK81" s="346">
        <v>0</v>
      </c>
      <c r="AL81" s="345">
        <v>17</v>
      </c>
      <c r="AM81" s="347">
        <v>16</v>
      </c>
      <c r="AN81" s="346">
        <v>48</v>
      </c>
      <c r="AO81" s="346">
        <v>0</v>
      </c>
      <c r="AP81" s="345">
        <v>22</v>
      </c>
      <c r="AQ81" s="347">
        <v>12</v>
      </c>
      <c r="AR81" s="348">
        <v>22</v>
      </c>
    </row>
    <row r="82" spans="1:45" x14ac:dyDescent="0.2">
      <c r="A82" s="342" t="s">
        <v>24</v>
      </c>
      <c r="B82" s="326" t="s">
        <v>39</v>
      </c>
      <c r="C82" s="344">
        <v>83827</v>
      </c>
      <c r="D82" s="346">
        <f t="shared" si="2"/>
        <v>27092</v>
      </c>
      <c r="E82" s="346">
        <v>7174</v>
      </c>
      <c r="F82" s="345">
        <v>4731</v>
      </c>
      <c r="G82" s="347">
        <v>4020</v>
      </c>
      <c r="H82" s="346">
        <v>4702</v>
      </c>
      <c r="I82" s="346">
        <v>1144</v>
      </c>
      <c r="J82" s="345">
        <v>1467</v>
      </c>
      <c r="K82" s="347">
        <v>6407</v>
      </c>
      <c r="L82" s="346">
        <v>592</v>
      </c>
      <c r="M82" s="346">
        <v>1844</v>
      </c>
      <c r="N82" s="345">
        <v>3590</v>
      </c>
      <c r="O82" s="347">
        <v>674</v>
      </c>
      <c r="P82" s="346">
        <v>658</v>
      </c>
      <c r="Q82" s="346">
        <v>2209</v>
      </c>
      <c r="R82" s="345">
        <v>966</v>
      </c>
      <c r="S82" s="347">
        <v>1027</v>
      </c>
      <c r="T82" s="346">
        <v>1520</v>
      </c>
      <c r="U82" s="346">
        <v>1086</v>
      </c>
      <c r="V82" s="345">
        <v>1237</v>
      </c>
      <c r="W82" s="347">
        <v>643</v>
      </c>
      <c r="X82" s="346">
        <v>746</v>
      </c>
      <c r="Y82" s="346">
        <v>518</v>
      </c>
      <c r="Z82" s="345">
        <v>1141</v>
      </c>
      <c r="AA82" s="347">
        <v>643</v>
      </c>
      <c r="AB82" s="346">
        <v>656</v>
      </c>
      <c r="AC82" s="346">
        <v>698</v>
      </c>
      <c r="AD82" s="345">
        <v>712</v>
      </c>
      <c r="AE82" s="347">
        <v>1075</v>
      </c>
      <c r="AF82" s="346">
        <v>1151</v>
      </c>
      <c r="AG82" s="346">
        <v>331</v>
      </c>
      <c r="AH82" s="345">
        <v>298</v>
      </c>
      <c r="AI82" s="347">
        <v>289</v>
      </c>
      <c r="AJ82" s="346">
        <v>236</v>
      </c>
      <c r="AK82" s="346">
        <v>131</v>
      </c>
      <c r="AL82" s="345">
        <v>330</v>
      </c>
      <c r="AM82" s="347">
        <v>188</v>
      </c>
      <c r="AN82" s="346">
        <v>265</v>
      </c>
      <c r="AO82" s="346">
        <v>444</v>
      </c>
      <c r="AP82" s="345">
        <v>386</v>
      </c>
      <c r="AQ82" s="347">
        <v>436</v>
      </c>
      <c r="AR82" s="348">
        <v>370</v>
      </c>
    </row>
    <row r="83" spans="1:45" x14ac:dyDescent="0.2">
      <c r="A83" s="342" t="s">
        <v>25</v>
      </c>
      <c r="B83" s="326" t="s">
        <v>40</v>
      </c>
      <c r="C83" s="344">
        <v>84687</v>
      </c>
      <c r="D83" s="346">
        <f t="shared" si="2"/>
        <v>26984</v>
      </c>
      <c r="E83" s="346">
        <v>7939</v>
      </c>
      <c r="F83" s="345">
        <v>4721</v>
      </c>
      <c r="G83" s="347">
        <v>3322</v>
      </c>
      <c r="H83" s="346">
        <v>9802</v>
      </c>
      <c r="I83" s="346">
        <v>683</v>
      </c>
      <c r="J83" s="345">
        <v>1713</v>
      </c>
      <c r="K83" s="347">
        <v>2416</v>
      </c>
      <c r="L83" s="346">
        <v>506</v>
      </c>
      <c r="M83" s="346">
        <v>1391</v>
      </c>
      <c r="N83" s="345">
        <v>3096</v>
      </c>
      <c r="O83" s="347">
        <v>764</v>
      </c>
      <c r="P83" s="346">
        <v>602</v>
      </c>
      <c r="Q83" s="346">
        <v>2810</v>
      </c>
      <c r="R83" s="345">
        <v>1006</v>
      </c>
      <c r="S83" s="347">
        <v>984</v>
      </c>
      <c r="T83" s="346">
        <v>1562</v>
      </c>
      <c r="U83" s="346">
        <v>592</v>
      </c>
      <c r="V83" s="345">
        <v>2234</v>
      </c>
      <c r="W83" s="347">
        <v>682</v>
      </c>
      <c r="X83" s="346">
        <v>744</v>
      </c>
      <c r="Y83" s="346">
        <v>370</v>
      </c>
      <c r="Z83" s="345">
        <v>1172</v>
      </c>
      <c r="AA83" s="347">
        <v>609</v>
      </c>
      <c r="AB83" s="346">
        <v>528</v>
      </c>
      <c r="AC83" s="346">
        <v>626</v>
      </c>
      <c r="AD83" s="345">
        <v>599</v>
      </c>
      <c r="AE83" s="347">
        <v>890</v>
      </c>
      <c r="AF83" s="346">
        <v>1234</v>
      </c>
      <c r="AG83" s="346">
        <v>487</v>
      </c>
      <c r="AH83" s="345">
        <v>395</v>
      </c>
      <c r="AI83" s="347">
        <v>467</v>
      </c>
      <c r="AJ83" s="346">
        <v>490</v>
      </c>
      <c r="AK83" s="346">
        <v>170</v>
      </c>
      <c r="AL83" s="345">
        <v>353</v>
      </c>
      <c r="AM83" s="347">
        <v>152</v>
      </c>
      <c r="AN83" s="346">
        <v>321</v>
      </c>
      <c r="AO83" s="346">
        <v>390</v>
      </c>
      <c r="AP83" s="345">
        <v>258</v>
      </c>
      <c r="AQ83" s="347">
        <v>383</v>
      </c>
      <c r="AR83" s="348">
        <v>240</v>
      </c>
    </row>
    <row r="84" spans="1:45" x14ac:dyDescent="0.2">
      <c r="A84" s="342" t="s">
        <v>26</v>
      </c>
      <c r="B84" s="326" t="s">
        <v>482</v>
      </c>
      <c r="C84" s="344">
        <v>281131</v>
      </c>
      <c r="D84" s="346">
        <f t="shared" si="2"/>
        <v>83885</v>
      </c>
      <c r="E84" s="346">
        <v>28334</v>
      </c>
      <c r="F84" s="345">
        <v>22023</v>
      </c>
      <c r="G84" s="347">
        <v>14967</v>
      </c>
      <c r="H84" s="346">
        <v>22311</v>
      </c>
      <c r="I84" s="346">
        <v>3211</v>
      </c>
      <c r="J84" s="345">
        <v>3924</v>
      </c>
      <c r="K84" s="347">
        <v>8559</v>
      </c>
      <c r="L84" s="346">
        <v>1862</v>
      </c>
      <c r="M84" s="346">
        <v>4567</v>
      </c>
      <c r="N84" s="345">
        <v>12271</v>
      </c>
      <c r="O84" s="347">
        <v>3173</v>
      </c>
      <c r="P84" s="346">
        <v>2320</v>
      </c>
      <c r="Q84" s="346">
        <v>10390</v>
      </c>
      <c r="R84" s="345">
        <v>4137</v>
      </c>
      <c r="S84" s="347">
        <v>3586</v>
      </c>
      <c r="T84" s="346">
        <v>7564</v>
      </c>
      <c r="U84" s="346">
        <v>3269</v>
      </c>
      <c r="V84" s="345">
        <v>5696</v>
      </c>
      <c r="W84" s="347">
        <v>2147</v>
      </c>
      <c r="X84" s="346">
        <v>2164</v>
      </c>
      <c r="Y84" s="346">
        <v>1899</v>
      </c>
      <c r="Z84" s="345">
        <v>3337</v>
      </c>
      <c r="AA84" s="347">
        <v>2215</v>
      </c>
      <c r="AB84" s="346">
        <v>1791</v>
      </c>
      <c r="AC84" s="346">
        <v>2394</v>
      </c>
      <c r="AD84" s="345">
        <v>1881</v>
      </c>
      <c r="AE84" s="347">
        <v>1766</v>
      </c>
      <c r="AF84" s="346">
        <v>4065</v>
      </c>
      <c r="AG84" s="346">
        <v>1386</v>
      </c>
      <c r="AH84" s="345">
        <v>1095</v>
      </c>
      <c r="AI84" s="347">
        <v>1561</v>
      </c>
      <c r="AJ84" s="346">
        <v>972</v>
      </c>
      <c r="AK84" s="346">
        <v>315</v>
      </c>
      <c r="AL84" s="345">
        <v>992</v>
      </c>
      <c r="AM84" s="347">
        <v>643</v>
      </c>
      <c r="AN84" s="346">
        <v>995</v>
      </c>
      <c r="AO84" s="346">
        <v>706</v>
      </c>
      <c r="AP84" s="345">
        <v>1465</v>
      </c>
      <c r="AQ84" s="347">
        <v>694</v>
      </c>
      <c r="AR84" s="348">
        <v>599</v>
      </c>
    </row>
    <row r="85" spans="1:45" x14ac:dyDescent="0.2">
      <c r="A85" s="342" t="s">
        <v>51</v>
      </c>
      <c r="B85" s="326" t="s">
        <v>537</v>
      </c>
      <c r="C85" s="344">
        <v>20319</v>
      </c>
      <c r="D85" s="346">
        <f t="shared" si="2"/>
        <v>6081</v>
      </c>
      <c r="E85" s="346">
        <v>2395</v>
      </c>
      <c r="F85" s="345">
        <v>689</v>
      </c>
      <c r="G85" s="347">
        <v>799</v>
      </c>
      <c r="H85" s="346">
        <v>1199</v>
      </c>
      <c r="I85" s="346">
        <v>286</v>
      </c>
      <c r="J85" s="345">
        <v>163</v>
      </c>
      <c r="K85" s="347">
        <v>454</v>
      </c>
      <c r="L85" s="346">
        <v>167</v>
      </c>
      <c r="M85" s="346">
        <v>558</v>
      </c>
      <c r="N85" s="345">
        <v>792</v>
      </c>
      <c r="O85" s="347">
        <v>257</v>
      </c>
      <c r="P85" s="346">
        <v>310</v>
      </c>
      <c r="Q85" s="346">
        <v>507</v>
      </c>
      <c r="R85" s="345">
        <v>312</v>
      </c>
      <c r="S85" s="347">
        <v>246</v>
      </c>
      <c r="T85" s="346">
        <v>244</v>
      </c>
      <c r="U85" s="346">
        <v>227</v>
      </c>
      <c r="V85" s="345">
        <v>369</v>
      </c>
      <c r="W85" s="347">
        <v>242</v>
      </c>
      <c r="X85" s="346">
        <v>208</v>
      </c>
      <c r="Y85" s="346">
        <v>185</v>
      </c>
      <c r="Z85" s="345">
        <v>481</v>
      </c>
      <c r="AA85" s="347">
        <v>413</v>
      </c>
      <c r="AB85" s="346">
        <v>180</v>
      </c>
      <c r="AC85" s="346">
        <v>349</v>
      </c>
      <c r="AD85" s="345">
        <v>318</v>
      </c>
      <c r="AE85" s="347">
        <v>297</v>
      </c>
      <c r="AF85" s="346">
        <v>458</v>
      </c>
      <c r="AG85" s="346">
        <v>53</v>
      </c>
      <c r="AH85" s="345">
        <v>150</v>
      </c>
      <c r="AI85" s="347">
        <v>88</v>
      </c>
      <c r="AJ85" s="346">
        <v>82</v>
      </c>
      <c r="AK85" s="346">
        <v>50</v>
      </c>
      <c r="AL85" s="345">
        <v>95</v>
      </c>
      <c r="AM85" s="347">
        <v>85</v>
      </c>
      <c r="AN85" s="346">
        <v>58</v>
      </c>
      <c r="AO85" s="346">
        <v>91</v>
      </c>
      <c r="AP85" s="345">
        <v>104</v>
      </c>
      <c r="AQ85" s="347">
        <v>156</v>
      </c>
      <c r="AR85" s="348">
        <v>121</v>
      </c>
    </row>
    <row r="86" spans="1:45" x14ac:dyDescent="0.2">
      <c r="A86" s="342" t="s">
        <v>195</v>
      </c>
      <c r="B86" s="326" t="s">
        <v>41</v>
      </c>
      <c r="C86" s="344">
        <v>178642</v>
      </c>
      <c r="D86" s="346">
        <f t="shared" si="2"/>
        <v>67088</v>
      </c>
      <c r="E86" s="346">
        <v>19699</v>
      </c>
      <c r="F86" s="345">
        <v>16420</v>
      </c>
      <c r="G86" s="347">
        <v>8274</v>
      </c>
      <c r="H86" s="346">
        <v>10064</v>
      </c>
      <c r="I86" s="346">
        <v>1149</v>
      </c>
      <c r="J86" s="345">
        <v>2817</v>
      </c>
      <c r="K86" s="347">
        <v>3790</v>
      </c>
      <c r="L86" s="346">
        <v>755</v>
      </c>
      <c r="M86" s="346">
        <v>2644</v>
      </c>
      <c r="N86" s="345">
        <v>6778</v>
      </c>
      <c r="O86" s="347">
        <v>873</v>
      </c>
      <c r="P86" s="346">
        <v>1213</v>
      </c>
      <c r="Q86" s="346">
        <v>3960</v>
      </c>
      <c r="R86" s="345">
        <v>1378</v>
      </c>
      <c r="S86" s="347">
        <v>9166</v>
      </c>
      <c r="T86" s="346">
        <v>2622</v>
      </c>
      <c r="U86" s="346">
        <v>891</v>
      </c>
      <c r="V86" s="345">
        <v>2608</v>
      </c>
      <c r="W86" s="347">
        <v>1332</v>
      </c>
      <c r="X86" s="346">
        <v>754</v>
      </c>
      <c r="Y86" s="346">
        <v>555</v>
      </c>
      <c r="Z86" s="345">
        <v>1498</v>
      </c>
      <c r="AA86" s="347">
        <v>634</v>
      </c>
      <c r="AB86" s="346">
        <v>953</v>
      </c>
      <c r="AC86" s="346">
        <v>592</v>
      </c>
      <c r="AD86" s="345">
        <v>785</v>
      </c>
      <c r="AE86" s="347">
        <v>922</v>
      </c>
      <c r="AF86" s="346">
        <v>2165</v>
      </c>
      <c r="AG86" s="346">
        <v>395</v>
      </c>
      <c r="AH86" s="345">
        <v>314</v>
      </c>
      <c r="AI86" s="347">
        <v>587</v>
      </c>
      <c r="AJ86" s="346">
        <v>1253</v>
      </c>
      <c r="AK86" s="346">
        <v>141</v>
      </c>
      <c r="AL86" s="345">
        <v>369</v>
      </c>
      <c r="AM86" s="347">
        <v>79</v>
      </c>
      <c r="AN86" s="346">
        <v>449</v>
      </c>
      <c r="AO86" s="346">
        <v>513</v>
      </c>
      <c r="AP86" s="345">
        <v>1480</v>
      </c>
      <c r="AQ86" s="347">
        <v>233</v>
      </c>
      <c r="AR86" s="348">
        <v>450</v>
      </c>
    </row>
    <row r="87" spans="1:45" x14ac:dyDescent="0.2">
      <c r="A87" s="342" t="s">
        <v>201</v>
      </c>
      <c r="B87" s="326" t="s">
        <v>42</v>
      </c>
      <c r="C87" s="344">
        <v>248513</v>
      </c>
      <c r="D87" s="346">
        <f>C87-SUM(E87:AR87)</f>
        <v>85307</v>
      </c>
      <c r="E87" s="346">
        <v>25729</v>
      </c>
      <c r="F87" s="345">
        <v>19860</v>
      </c>
      <c r="G87" s="347">
        <v>11336</v>
      </c>
      <c r="H87" s="346">
        <v>20092</v>
      </c>
      <c r="I87" s="346">
        <v>2625</v>
      </c>
      <c r="J87" s="345">
        <v>3461</v>
      </c>
      <c r="K87" s="347">
        <v>7279</v>
      </c>
      <c r="L87" s="346">
        <v>1072</v>
      </c>
      <c r="M87" s="346">
        <v>5170</v>
      </c>
      <c r="N87" s="345">
        <v>10373</v>
      </c>
      <c r="O87" s="347">
        <v>2026</v>
      </c>
      <c r="P87" s="346">
        <v>1817</v>
      </c>
      <c r="Q87" s="346">
        <v>6944</v>
      </c>
      <c r="R87" s="345">
        <v>3891</v>
      </c>
      <c r="S87" s="347">
        <v>2902</v>
      </c>
      <c r="T87" s="346">
        <v>4658</v>
      </c>
      <c r="U87" s="346">
        <v>2095</v>
      </c>
      <c r="V87" s="345">
        <v>5198</v>
      </c>
      <c r="W87" s="347">
        <v>1616</v>
      </c>
      <c r="X87" s="346">
        <v>2162</v>
      </c>
      <c r="Y87" s="346">
        <v>780</v>
      </c>
      <c r="Z87" s="345">
        <v>2113</v>
      </c>
      <c r="AA87" s="347">
        <v>1968</v>
      </c>
      <c r="AB87" s="346">
        <v>1192</v>
      </c>
      <c r="AC87" s="346">
        <v>2512</v>
      </c>
      <c r="AD87" s="345">
        <v>1140</v>
      </c>
      <c r="AE87" s="347">
        <v>2603</v>
      </c>
      <c r="AF87" s="346">
        <v>2520</v>
      </c>
      <c r="AG87" s="346">
        <v>743</v>
      </c>
      <c r="AH87" s="345">
        <v>586</v>
      </c>
      <c r="AI87" s="347">
        <v>996</v>
      </c>
      <c r="AJ87" s="346">
        <v>847</v>
      </c>
      <c r="AK87" s="346">
        <v>282</v>
      </c>
      <c r="AL87" s="345">
        <v>868</v>
      </c>
      <c r="AM87" s="347">
        <v>290</v>
      </c>
      <c r="AN87" s="346">
        <v>996</v>
      </c>
      <c r="AO87" s="346">
        <v>423</v>
      </c>
      <c r="AP87" s="345">
        <v>642</v>
      </c>
      <c r="AQ87" s="347">
        <v>549</v>
      </c>
      <c r="AR87" s="348">
        <v>850</v>
      </c>
    </row>
    <row r="88" spans="1:45" x14ac:dyDescent="0.2">
      <c r="A88" s="342" t="s">
        <v>202</v>
      </c>
      <c r="B88" s="326" t="s">
        <v>283</v>
      </c>
      <c r="C88" s="344">
        <v>0</v>
      </c>
      <c r="D88" s="346">
        <v>0</v>
      </c>
      <c r="E88" s="346">
        <v>0</v>
      </c>
      <c r="F88" s="345">
        <v>0</v>
      </c>
      <c r="G88" s="347">
        <v>0</v>
      </c>
      <c r="H88" s="346">
        <v>0</v>
      </c>
      <c r="I88" s="346">
        <v>0</v>
      </c>
      <c r="J88" s="345">
        <v>0</v>
      </c>
      <c r="K88" s="347">
        <v>0</v>
      </c>
      <c r="L88" s="346">
        <v>0</v>
      </c>
      <c r="M88" s="346">
        <v>0</v>
      </c>
      <c r="N88" s="345">
        <v>0</v>
      </c>
      <c r="O88" s="347">
        <v>0</v>
      </c>
      <c r="P88" s="346">
        <v>0</v>
      </c>
      <c r="Q88" s="346">
        <v>0</v>
      </c>
      <c r="R88" s="345">
        <v>0</v>
      </c>
      <c r="S88" s="347">
        <v>0</v>
      </c>
      <c r="T88" s="346">
        <v>0</v>
      </c>
      <c r="U88" s="346">
        <v>0</v>
      </c>
      <c r="V88" s="345">
        <v>0</v>
      </c>
      <c r="W88" s="347">
        <v>0</v>
      </c>
      <c r="X88" s="346">
        <v>0</v>
      </c>
      <c r="Y88" s="346">
        <v>0</v>
      </c>
      <c r="Z88" s="345">
        <v>0</v>
      </c>
      <c r="AA88" s="347">
        <v>0</v>
      </c>
      <c r="AB88" s="346">
        <v>0</v>
      </c>
      <c r="AC88" s="346">
        <v>0</v>
      </c>
      <c r="AD88" s="345">
        <v>0</v>
      </c>
      <c r="AE88" s="347">
        <v>0</v>
      </c>
      <c r="AF88" s="346">
        <v>0</v>
      </c>
      <c r="AG88" s="346">
        <v>0</v>
      </c>
      <c r="AH88" s="345">
        <v>0</v>
      </c>
      <c r="AI88" s="347">
        <v>0</v>
      </c>
      <c r="AJ88" s="346">
        <v>0</v>
      </c>
      <c r="AK88" s="346">
        <v>0</v>
      </c>
      <c r="AL88" s="345">
        <v>0</v>
      </c>
      <c r="AM88" s="347">
        <v>0</v>
      </c>
      <c r="AN88" s="346">
        <v>0</v>
      </c>
      <c r="AO88" s="346">
        <v>0</v>
      </c>
      <c r="AP88" s="345">
        <v>0</v>
      </c>
      <c r="AQ88" s="347">
        <v>0</v>
      </c>
      <c r="AR88" s="348">
        <v>0</v>
      </c>
    </row>
    <row r="89" spans="1:45" x14ac:dyDescent="0.2">
      <c r="A89" s="342" t="s">
        <v>203</v>
      </c>
      <c r="B89" s="326" t="s">
        <v>284</v>
      </c>
      <c r="C89" s="344">
        <v>1210</v>
      </c>
      <c r="D89" s="346">
        <f>C89-SUM(E89:AR89)</f>
        <v>307</v>
      </c>
      <c r="E89" s="346">
        <v>120</v>
      </c>
      <c r="F89" s="345">
        <v>52</v>
      </c>
      <c r="G89" s="347">
        <v>61</v>
      </c>
      <c r="H89" s="346">
        <v>140</v>
      </c>
      <c r="I89" s="346">
        <v>7</v>
      </c>
      <c r="J89" s="345">
        <v>39</v>
      </c>
      <c r="K89" s="347">
        <v>37</v>
      </c>
      <c r="L89" s="346">
        <v>6</v>
      </c>
      <c r="M89" s="346">
        <v>23</v>
      </c>
      <c r="N89" s="345">
        <v>67</v>
      </c>
      <c r="O89" s="347">
        <v>6</v>
      </c>
      <c r="P89" s="346">
        <v>9</v>
      </c>
      <c r="Q89" s="346">
        <v>39</v>
      </c>
      <c r="R89" s="345">
        <v>15</v>
      </c>
      <c r="S89" s="347">
        <v>21</v>
      </c>
      <c r="T89" s="346">
        <v>33</v>
      </c>
      <c r="U89" s="346">
        <v>10</v>
      </c>
      <c r="V89" s="345">
        <v>31</v>
      </c>
      <c r="W89" s="347">
        <v>13</v>
      </c>
      <c r="X89" s="346">
        <v>14</v>
      </c>
      <c r="Y89" s="346">
        <v>4</v>
      </c>
      <c r="Z89" s="345">
        <v>17</v>
      </c>
      <c r="AA89" s="347">
        <v>15</v>
      </c>
      <c r="AB89" s="346">
        <v>5</v>
      </c>
      <c r="AC89" s="346">
        <v>13</v>
      </c>
      <c r="AD89" s="345">
        <v>10</v>
      </c>
      <c r="AE89" s="347">
        <v>14</v>
      </c>
      <c r="AF89" s="346">
        <v>21</v>
      </c>
      <c r="AG89" s="346">
        <v>9</v>
      </c>
      <c r="AH89" s="345">
        <v>6</v>
      </c>
      <c r="AI89" s="347">
        <v>6</v>
      </c>
      <c r="AJ89" s="346">
        <v>8</v>
      </c>
      <c r="AK89" s="346">
        <v>1</v>
      </c>
      <c r="AL89" s="345">
        <v>7</v>
      </c>
      <c r="AM89" s="347">
        <v>2</v>
      </c>
      <c r="AN89" s="346">
        <v>4</v>
      </c>
      <c r="AO89" s="346">
        <v>5</v>
      </c>
      <c r="AP89" s="345">
        <v>3</v>
      </c>
      <c r="AQ89" s="347">
        <v>7</v>
      </c>
      <c r="AR89" s="348">
        <v>3</v>
      </c>
    </row>
    <row r="90" spans="1:45" x14ac:dyDescent="0.2">
      <c r="A90" s="349"/>
      <c r="B90" s="364" t="s">
        <v>539</v>
      </c>
      <c r="C90" s="351">
        <f>SUM(C51:C89)</f>
        <v>2082201</v>
      </c>
      <c r="D90" s="353">
        <f>SUM(D51:D89)</f>
        <v>648332</v>
      </c>
      <c r="E90" s="353">
        <f t="shared" ref="E90:AR90" si="3">SUM(E51:E89)</f>
        <v>239449</v>
      </c>
      <c r="F90" s="352">
        <f t="shared" si="3"/>
        <v>173132</v>
      </c>
      <c r="G90" s="354">
        <f t="shared" si="3"/>
        <v>98498</v>
      </c>
      <c r="H90" s="353">
        <f t="shared" si="3"/>
        <v>132743</v>
      </c>
      <c r="I90" s="353">
        <f t="shared" si="3"/>
        <v>18900</v>
      </c>
      <c r="J90" s="352">
        <f t="shared" si="3"/>
        <v>21757</v>
      </c>
      <c r="K90" s="354">
        <f t="shared" si="3"/>
        <v>67659</v>
      </c>
      <c r="L90" s="353">
        <f t="shared" si="3"/>
        <v>12057</v>
      </c>
      <c r="M90" s="353">
        <f t="shared" si="3"/>
        <v>37274</v>
      </c>
      <c r="N90" s="352">
        <f t="shared" si="3"/>
        <v>90179</v>
      </c>
      <c r="O90" s="354">
        <f t="shared" si="3"/>
        <v>18875</v>
      </c>
      <c r="P90" s="353">
        <f t="shared" si="3"/>
        <v>15695</v>
      </c>
      <c r="Q90" s="353">
        <f t="shared" si="3"/>
        <v>47579</v>
      </c>
      <c r="R90" s="352">
        <f t="shared" si="3"/>
        <v>31863</v>
      </c>
      <c r="S90" s="354">
        <f t="shared" si="3"/>
        <v>45900</v>
      </c>
      <c r="T90" s="353">
        <f t="shared" si="3"/>
        <v>33809</v>
      </c>
      <c r="U90" s="353">
        <f t="shared" si="3"/>
        <v>22753</v>
      </c>
      <c r="V90" s="352">
        <f t="shared" si="3"/>
        <v>39918</v>
      </c>
      <c r="W90" s="354">
        <f t="shared" si="3"/>
        <v>22720</v>
      </c>
      <c r="X90" s="353">
        <f t="shared" si="3"/>
        <v>16909</v>
      </c>
      <c r="Y90" s="353">
        <f t="shared" si="3"/>
        <v>9742</v>
      </c>
      <c r="Z90" s="352">
        <f t="shared" si="3"/>
        <v>27220</v>
      </c>
      <c r="AA90" s="354">
        <f t="shared" si="3"/>
        <v>19989</v>
      </c>
      <c r="AB90" s="353">
        <f t="shared" si="3"/>
        <v>13860</v>
      </c>
      <c r="AC90" s="353">
        <f t="shared" si="3"/>
        <v>16974</v>
      </c>
      <c r="AD90" s="352">
        <f t="shared" si="3"/>
        <v>14099</v>
      </c>
      <c r="AE90" s="354">
        <f t="shared" si="3"/>
        <v>22557</v>
      </c>
      <c r="AF90" s="353">
        <f t="shared" si="3"/>
        <v>32015</v>
      </c>
      <c r="AG90" s="353">
        <f t="shared" si="3"/>
        <v>6689</v>
      </c>
      <c r="AH90" s="352">
        <f t="shared" si="3"/>
        <v>7478</v>
      </c>
      <c r="AI90" s="354">
        <f t="shared" si="3"/>
        <v>13723</v>
      </c>
      <c r="AJ90" s="353">
        <f t="shared" si="3"/>
        <v>10821</v>
      </c>
      <c r="AK90" s="353">
        <f t="shared" si="3"/>
        <v>3468</v>
      </c>
      <c r="AL90" s="352">
        <f t="shared" si="3"/>
        <v>11472</v>
      </c>
      <c r="AM90" s="354">
        <f t="shared" si="3"/>
        <v>3357</v>
      </c>
      <c r="AN90" s="353">
        <f t="shared" si="3"/>
        <v>9221</v>
      </c>
      <c r="AO90" s="353">
        <f t="shared" si="3"/>
        <v>5032</v>
      </c>
      <c r="AP90" s="352">
        <f t="shared" si="3"/>
        <v>7894</v>
      </c>
      <c r="AQ90" s="354">
        <f t="shared" si="3"/>
        <v>6375</v>
      </c>
      <c r="AR90" s="355">
        <f t="shared" si="3"/>
        <v>5889</v>
      </c>
      <c r="AS90" s="356" t="s">
        <v>538</v>
      </c>
    </row>
    <row r="91" spans="1:45" x14ac:dyDescent="0.2">
      <c r="D91" s="357" t="s">
        <v>540</v>
      </c>
    </row>
  </sheetData>
  <mergeCells count="2">
    <mergeCell ref="A3:B3"/>
    <mergeCell ref="A49:B49"/>
  </mergeCells>
  <phoneticPr fontId="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46"/>
  <sheetViews>
    <sheetView showGridLines="0" workbookViewId="0">
      <pane xSplit="2" ySplit="4" topLeftCell="C25" activePane="bottomRight" state="frozen"/>
      <selection activeCell="D62" sqref="D62"/>
      <selection pane="topRight" activeCell="D62" sqref="D62"/>
      <selection pane="bottomLeft" activeCell="D62" sqref="D62"/>
      <selection pane="bottomRight" activeCell="I41" sqref="I41"/>
    </sheetView>
  </sheetViews>
  <sheetFormatPr defaultColWidth="8.90625" defaultRowHeight="11" x14ac:dyDescent="0.2"/>
  <cols>
    <col min="1" max="1" width="3" style="3" customWidth="1"/>
    <col min="2" max="2" width="22.45312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306</v>
      </c>
      <c r="S2" s="3" t="s">
        <v>153</v>
      </c>
      <c r="U2" s="64" t="s">
        <v>210</v>
      </c>
      <c r="W2" s="3" t="s">
        <v>130</v>
      </c>
      <c r="Y2" s="3" t="s">
        <v>154</v>
      </c>
    </row>
    <row r="3" spans="1:25" ht="44" x14ac:dyDescent="0.2">
      <c r="B3" s="65"/>
      <c r="C3" s="66" t="s">
        <v>228</v>
      </c>
      <c r="D3" s="66" t="s">
        <v>307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75">
        <f>最終需要_まとめ!C6</f>
        <v>100</v>
      </c>
      <c r="D5" s="76">
        <f>投入係数表!C5</f>
        <v>0.14126016260162602</v>
      </c>
      <c r="E5" s="77">
        <f>$C$5*D5</f>
        <v>14.126016260162602</v>
      </c>
      <c r="F5" s="76">
        <f>分析係数表!C8</f>
        <v>0.32915796798886565</v>
      </c>
      <c r="G5" s="77">
        <f t="shared" ref="G5:G38" si="0">E5*F5</f>
        <v>4.6496908079727977</v>
      </c>
      <c r="H5" s="77">
        <f t="array" ref="H5:H43">MMULT(逆行列係数!C5:AO43,'1'!G5:G43)</f>
        <v>4.9455891167298178</v>
      </c>
      <c r="I5" s="77">
        <f t="shared" ref="I5:I38" si="1">C5+H5</f>
        <v>104.94558911672982</v>
      </c>
      <c r="J5" s="76">
        <f>分析係数表!G8</f>
        <v>0.11991869918699187</v>
      </c>
      <c r="K5" s="78">
        <f t="shared" ref="K5:K38" si="2">I5*J5</f>
        <v>12.584938532290771</v>
      </c>
      <c r="L5" s="79" t="s">
        <v>178</v>
      </c>
      <c r="M5" s="80" t="s">
        <v>178</v>
      </c>
      <c r="N5" s="81">
        <f>分析係数表!H8</f>
        <v>1.1827414015597823E-2</v>
      </c>
      <c r="O5" s="82">
        <f t="shared" ref="O5:O43" si="3">$M$44*N5</f>
        <v>0.11725971576584682</v>
      </c>
      <c r="P5" s="76">
        <f>分析係数表!C8</f>
        <v>0.32915796798886565</v>
      </c>
      <c r="Q5" s="82">
        <f t="shared" ref="Q5:Q38" si="4">O5*P5</f>
        <v>3.8596969768438093E-2</v>
      </c>
      <c r="R5" s="83">
        <f t="array" ref="R5:R43">MMULT(逆行列係数!C5:AO43,'1'!Q5:Q43)</f>
        <v>4.9491566071219954E-2</v>
      </c>
      <c r="S5" s="84">
        <f t="shared" ref="S5:S38" si="5">I5+R5</f>
        <v>104.99508068280105</v>
      </c>
      <c r="T5" s="85">
        <f>分析係数表!F8</f>
        <v>0.45172764227642276</v>
      </c>
      <c r="U5" s="86">
        <f t="shared" ref="U5:U43" si="6">S5*T5</f>
        <v>47.429180247464494</v>
      </c>
      <c r="V5" s="87">
        <f>分析係数表!D8</f>
        <v>0.19461382113821138</v>
      </c>
      <c r="W5" s="167">
        <f t="shared" ref="W5:W43" si="7">ROUND(S5*V5,0)</f>
        <v>20</v>
      </c>
      <c r="X5" s="76">
        <f>分析係数表!E8</f>
        <v>6.0467479674796751E-2</v>
      </c>
      <c r="Y5" s="166">
        <f t="shared" ref="Y5:Y43" si="8">ROUND(S5*X5,0)</f>
        <v>6</v>
      </c>
    </row>
    <row r="6" spans="1:25" x14ac:dyDescent="0.2">
      <c r="A6" s="6" t="s">
        <v>220</v>
      </c>
      <c r="B6" s="5" t="s">
        <v>266</v>
      </c>
      <c r="C6" s="90"/>
      <c r="D6" s="76">
        <f>投入係数表!C6</f>
        <v>0</v>
      </c>
      <c r="E6" s="77">
        <f t="shared" ref="E6:E38" si="9">$C$5*D6</f>
        <v>0</v>
      </c>
      <c r="F6" s="76">
        <f>分析係数表!C9</f>
        <v>0.9329896907216495</v>
      </c>
      <c r="G6" s="77">
        <f t="shared" si="0"/>
        <v>0</v>
      </c>
      <c r="H6" s="77">
        <v>5.5932654424180987E-3</v>
      </c>
      <c r="I6" s="77">
        <f t="shared" si="1"/>
        <v>5.5932654424180987E-3</v>
      </c>
      <c r="J6" s="76">
        <f>分析係数表!G9</f>
        <v>0.24615384615384617</v>
      </c>
      <c r="K6" s="78">
        <f t="shared" si="2"/>
        <v>1.3768038012106089E-3</v>
      </c>
      <c r="L6" s="79"/>
      <c r="M6" s="80"/>
      <c r="N6" s="81">
        <f>分析係数表!H9</f>
        <v>6.1718004825225836E-4</v>
      </c>
      <c r="O6" s="82">
        <f t="shared" si="3"/>
        <v>6.1188656234550049E-3</v>
      </c>
      <c r="P6" s="76">
        <f>分析係数表!C9</f>
        <v>0.9329896907216495</v>
      </c>
      <c r="Q6" s="82">
        <f t="shared" si="4"/>
        <v>5.708838545594618E-3</v>
      </c>
      <c r="R6" s="83">
        <v>7.4385613492812417E-3</v>
      </c>
      <c r="S6" s="84">
        <f t="shared" si="5"/>
        <v>1.3031826791699341E-2</v>
      </c>
      <c r="T6" s="85">
        <f>分析係数表!F9</f>
        <v>0.67179487179487174</v>
      </c>
      <c r="U6" s="86">
        <f t="shared" si="6"/>
        <v>8.754714408782633E-3</v>
      </c>
      <c r="V6" s="87">
        <f>分析係数表!D9</f>
        <v>0.1076923076923077</v>
      </c>
      <c r="W6" s="167">
        <f t="shared" si="7"/>
        <v>0</v>
      </c>
      <c r="X6" s="76">
        <f>分析係数表!E9</f>
        <v>3.0769230769230771E-2</v>
      </c>
      <c r="Y6" s="166">
        <f t="shared" si="8"/>
        <v>0</v>
      </c>
    </row>
    <row r="7" spans="1:25" x14ac:dyDescent="0.2">
      <c r="A7" s="6" t="s">
        <v>221</v>
      </c>
      <c r="B7" s="5" t="s">
        <v>267</v>
      </c>
      <c r="C7" s="90"/>
      <c r="D7" s="76">
        <f>投入係数表!C7</f>
        <v>0</v>
      </c>
      <c r="E7" s="77">
        <f t="shared" si="9"/>
        <v>0</v>
      </c>
      <c r="F7" s="76">
        <f>分析係数表!C10</f>
        <v>0</v>
      </c>
      <c r="G7" s="77">
        <f t="shared" si="0"/>
        <v>0</v>
      </c>
      <c r="H7" s="77">
        <v>0</v>
      </c>
      <c r="I7" s="77">
        <f t="shared" si="1"/>
        <v>0</v>
      </c>
      <c r="J7" s="76">
        <f>分析係数表!G10</f>
        <v>0</v>
      </c>
      <c r="K7" s="78">
        <f t="shared" si="2"/>
        <v>0</v>
      </c>
      <c r="L7" s="79"/>
      <c r="M7" s="80"/>
      <c r="N7" s="81">
        <f>分析係数表!H10</f>
        <v>1.2006957302362117E-3</v>
      </c>
      <c r="O7" s="82">
        <f t="shared" si="3"/>
        <v>1.19039749401761E-2</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222</v>
      </c>
      <c r="B8" s="5" t="s">
        <v>27</v>
      </c>
      <c r="C8" s="90"/>
      <c r="D8" s="76">
        <f>投入係数表!C8</f>
        <v>0</v>
      </c>
      <c r="E8" s="77">
        <f t="shared" si="9"/>
        <v>0</v>
      </c>
      <c r="F8" s="76">
        <f>分析係数表!C11</f>
        <v>2.4090210148641766E-2</v>
      </c>
      <c r="G8" s="77">
        <f t="shared" si="0"/>
        <v>0</v>
      </c>
      <c r="H8" s="77">
        <v>4.2686657024305517E-3</v>
      </c>
      <c r="I8" s="77">
        <f t="shared" si="1"/>
        <v>4.2686657024305517E-3</v>
      </c>
      <c r="J8" s="76">
        <f>分析係数表!G11</f>
        <v>0.35</v>
      </c>
      <c r="K8" s="78">
        <f t="shared" si="2"/>
        <v>1.4940329958506931E-3</v>
      </c>
      <c r="L8" s="79"/>
      <c r="M8" s="80"/>
      <c r="N8" s="81">
        <f>分析係数表!H11</f>
        <v>-2.2442910845536666E-5</v>
      </c>
      <c r="O8" s="82">
        <f t="shared" si="3"/>
        <v>-2.225042044892729E-4</v>
      </c>
      <c r="P8" s="76">
        <f>分析係数表!C11</f>
        <v>2.4090210148641766E-2</v>
      </c>
      <c r="Q8" s="82">
        <f t="shared" si="4"/>
        <v>-5.3601730451029445E-6</v>
      </c>
      <c r="R8" s="83">
        <v>1.0092035248310018E-3</v>
      </c>
      <c r="S8" s="84">
        <f t="shared" si="5"/>
        <v>5.2778692272615535E-3</v>
      </c>
      <c r="T8" s="85">
        <f>分析係数表!F11</f>
        <v>0.57857142857142863</v>
      </c>
      <c r="U8" s="86">
        <f t="shared" si="6"/>
        <v>3.0536243386298989E-3</v>
      </c>
      <c r="V8" s="87">
        <f>分析係数表!D11</f>
        <v>7.1428571428571426E-3</v>
      </c>
      <c r="W8" s="167">
        <f t="shared" si="7"/>
        <v>0</v>
      </c>
      <c r="X8" s="76">
        <f>分析係数表!E11</f>
        <v>7.1428571428571426E-3</v>
      </c>
      <c r="Y8" s="166">
        <f t="shared" si="8"/>
        <v>0</v>
      </c>
    </row>
    <row r="9" spans="1:25" x14ac:dyDescent="0.2">
      <c r="A9" s="6" t="s">
        <v>223</v>
      </c>
      <c r="B9" s="5" t="s">
        <v>191</v>
      </c>
      <c r="C9" s="90"/>
      <c r="D9" s="76">
        <f>投入係数表!C9</f>
        <v>0.13160569105691056</v>
      </c>
      <c r="E9" s="77">
        <f t="shared" si="9"/>
        <v>13.160569105691057</v>
      </c>
      <c r="F9" s="76">
        <f>分析係数表!C12</f>
        <v>6.9119669876203549E-2</v>
      </c>
      <c r="G9" s="77">
        <f t="shared" si="0"/>
        <v>0.9096541919683292</v>
      </c>
      <c r="H9" s="77">
        <v>0.9689811804640307</v>
      </c>
      <c r="I9" s="77">
        <f t="shared" si="1"/>
        <v>0.9689811804640307</v>
      </c>
      <c r="J9" s="76">
        <f>分析係数表!G12</f>
        <v>0.14290902487742874</v>
      </c>
      <c r="K9" s="78">
        <f t="shared" si="2"/>
        <v>0.13847615562469442</v>
      </c>
      <c r="L9" s="79"/>
      <c r="M9" s="80"/>
      <c r="N9" s="81">
        <f>分析係数表!H12</f>
        <v>9.3328844751164222E-2</v>
      </c>
      <c r="O9" s="82">
        <f t="shared" si="3"/>
        <v>0.92528373436864131</v>
      </c>
      <c r="P9" s="76">
        <f>分析係数表!C12</f>
        <v>6.9119669876203549E-2</v>
      </c>
      <c r="Q9" s="82">
        <f t="shared" si="4"/>
        <v>6.3955306261381309E-2</v>
      </c>
      <c r="R9" s="83">
        <v>7.088576018501036E-2</v>
      </c>
      <c r="S9" s="84">
        <f t="shared" si="5"/>
        <v>1.0398669406490411</v>
      </c>
      <c r="T9" s="85">
        <f>分析係数表!F12</f>
        <v>0.29616851280188849</v>
      </c>
      <c r="U9" s="86">
        <f t="shared" si="6"/>
        <v>0.30797584532387612</v>
      </c>
      <c r="V9" s="87">
        <f>分析係数表!D12</f>
        <v>3.0506627928091518E-2</v>
      </c>
      <c r="W9" s="167">
        <f t="shared" si="7"/>
        <v>0</v>
      </c>
      <c r="X9" s="76">
        <f>分析係数表!E12</f>
        <v>2.6874886508080623E-2</v>
      </c>
      <c r="Y9" s="166">
        <f t="shared" si="8"/>
        <v>0</v>
      </c>
    </row>
    <row r="10" spans="1:25" x14ac:dyDescent="0.2">
      <c r="A10" s="6" t="s">
        <v>224</v>
      </c>
      <c r="B10" s="5" t="s">
        <v>28</v>
      </c>
      <c r="C10" s="90"/>
      <c r="D10" s="76">
        <f>投入係数表!C10</f>
        <v>4.0650406504065045E-3</v>
      </c>
      <c r="E10" s="77">
        <f t="shared" si="9"/>
        <v>0.40650406504065045</v>
      </c>
      <c r="F10" s="76">
        <f>分析係数表!C13</f>
        <v>0</v>
      </c>
      <c r="G10" s="77">
        <f t="shared" si="0"/>
        <v>0</v>
      </c>
      <c r="H10" s="77">
        <v>0</v>
      </c>
      <c r="I10" s="77">
        <f t="shared" si="1"/>
        <v>0</v>
      </c>
      <c r="J10" s="76">
        <f>分析係数表!G13</f>
        <v>0.24503449717750367</v>
      </c>
      <c r="K10" s="78">
        <f t="shared" si="2"/>
        <v>0</v>
      </c>
      <c r="L10" s="79"/>
      <c r="M10" s="80"/>
      <c r="N10" s="81">
        <f>分析係数表!H13</f>
        <v>1.4329798574875161E-2</v>
      </c>
      <c r="O10" s="82">
        <f t="shared" si="3"/>
        <v>0.14206893456640074</v>
      </c>
      <c r="P10" s="76">
        <f>分析係数表!C13</f>
        <v>0</v>
      </c>
      <c r="Q10" s="82">
        <f t="shared" si="4"/>
        <v>0</v>
      </c>
      <c r="R10" s="83">
        <v>0</v>
      </c>
      <c r="S10" s="84">
        <f t="shared" si="5"/>
        <v>0</v>
      </c>
      <c r="T10" s="85">
        <f>分析係数表!F13</f>
        <v>0.38229144888145516</v>
      </c>
      <c r="U10" s="86">
        <f t="shared" si="6"/>
        <v>0</v>
      </c>
      <c r="V10" s="87">
        <f>分析係数表!D13</f>
        <v>0.18806188584570355</v>
      </c>
      <c r="W10" s="167">
        <f t="shared" si="7"/>
        <v>0</v>
      </c>
      <c r="X10" s="76">
        <f>分析係数表!E13</f>
        <v>0.14384277650010455</v>
      </c>
      <c r="Y10" s="166">
        <f t="shared" si="8"/>
        <v>0</v>
      </c>
    </row>
    <row r="11" spans="1:25" x14ac:dyDescent="0.2">
      <c r="A11" s="6" t="s">
        <v>225</v>
      </c>
      <c r="B11" s="5" t="s">
        <v>268</v>
      </c>
      <c r="C11" s="90"/>
      <c r="D11" s="76">
        <f>投入係数表!C11</f>
        <v>2.7439024390243903E-2</v>
      </c>
      <c r="E11" s="77">
        <f t="shared" si="9"/>
        <v>2.7439024390243905</v>
      </c>
      <c r="F11" s="76">
        <f>分析係数表!C14</f>
        <v>0.13476611883691525</v>
      </c>
      <c r="G11" s="77">
        <f t="shared" si="0"/>
        <v>0.3697850821744626</v>
      </c>
      <c r="H11" s="77">
        <v>0.4381992586542246</v>
      </c>
      <c r="I11" s="77">
        <f t="shared" si="1"/>
        <v>0.4381992586542246</v>
      </c>
      <c r="J11" s="76">
        <f>分析係数表!G14</f>
        <v>0.15992647058823528</v>
      </c>
      <c r="K11" s="78">
        <f t="shared" si="2"/>
        <v>7.0079660850951353E-2</v>
      </c>
      <c r="L11" s="79"/>
      <c r="M11" s="80"/>
      <c r="N11" s="81">
        <f>分析係数表!H14</f>
        <v>1.1894742748134433E-3</v>
      </c>
      <c r="O11" s="82">
        <f t="shared" si="3"/>
        <v>1.1792722837931464E-2</v>
      </c>
      <c r="P11" s="76">
        <f>分析係数表!C14</f>
        <v>0.13476611883691525</v>
      </c>
      <c r="Q11" s="82">
        <f t="shared" si="4"/>
        <v>1.5892594873874761E-3</v>
      </c>
      <c r="R11" s="83">
        <v>1.5899668884481969E-2</v>
      </c>
      <c r="S11" s="84">
        <f t="shared" si="5"/>
        <v>0.45409892753870656</v>
      </c>
      <c r="T11" s="85">
        <f>分析係数表!F14</f>
        <v>0.29852941176470588</v>
      </c>
      <c r="U11" s="86">
        <f t="shared" si="6"/>
        <v>0.13556188572111386</v>
      </c>
      <c r="V11" s="87">
        <f>分析係数表!D14</f>
        <v>5.2205882352941178E-2</v>
      </c>
      <c r="W11" s="167">
        <f t="shared" si="7"/>
        <v>0</v>
      </c>
      <c r="X11" s="76">
        <f>分析係数表!E14</f>
        <v>3.6397058823529414E-2</v>
      </c>
      <c r="Y11" s="166">
        <f t="shared" si="8"/>
        <v>0</v>
      </c>
    </row>
    <row r="12" spans="1:25" x14ac:dyDescent="0.2">
      <c r="A12" s="6" t="s">
        <v>226</v>
      </c>
      <c r="B12" s="5" t="s">
        <v>29</v>
      </c>
      <c r="C12" s="90"/>
      <c r="D12" s="76">
        <f>投入係数表!C12</f>
        <v>6.8089430894308939E-2</v>
      </c>
      <c r="E12" s="77">
        <f t="shared" si="9"/>
        <v>6.808943089430894</v>
      </c>
      <c r="F12" s="76">
        <f>分析係数表!C15</f>
        <v>0</v>
      </c>
      <c r="G12" s="77">
        <f t="shared" si="0"/>
        <v>0</v>
      </c>
      <c r="H12" s="77">
        <v>0</v>
      </c>
      <c r="I12" s="77">
        <f t="shared" si="1"/>
        <v>0</v>
      </c>
      <c r="J12" s="76">
        <f>分析係数表!G15</f>
        <v>9.5137420718816063E-2</v>
      </c>
      <c r="K12" s="78">
        <f t="shared" si="2"/>
        <v>0</v>
      </c>
      <c r="L12" s="79"/>
      <c r="M12" s="80"/>
      <c r="N12" s="81">
        <f>分析係数表!H15</f>
        <v>8.595634853840543E-3</v>
      </c>
      <c r="O12" s="82">
        <f t="shared" si="3"/>
        <v>8.5219110319391514E-2</v>
      </c>
      <c r="P12" s="76">
        <f>分析係数表!C15</f>
        <v>0</v>
      </c>
      <c r="Q12" s="82">
        <f t="shared" si="4"/>
        <v>0</v>
      </c>
      <c r="R12" s="83">
        <v>0</v>
      </c>
      <c r="S12" s="84">
        <f t="shared" si="5"/>
        <v>0</v>
      </c>
      <c r="T12" s="85">
        <f>分析係数表!F15</f>
        <v>0.30443974630021142</v>
      </c>
      <c r="U12" s="86">
        <f t="shared" si="6"/>
        <v>0</v>
      </c>
      <c r="V12" s="87">
        <f>分析係数表!D15</f>
        <v>2.5369978858350951E-2</v>
      </c>
      <c r="W12" s="167">
        <f t="shared" si="7"/>
        <v>0</v>
      </c>
      <c r="X12" s="76">
        <f>分析係数表!E15</f>
        <v>2.1141649048625793E-2</v>
      </c>
      <c r="Y12" s="166">
        <f t="shared" si="8"/>
        <v>0</v>
      </c>
    </row>
    <row r="13" spans="1:25" x14ac:dyDescent="0.2">
      <c r="A13" s="6" t="s">
        <v>227</v>
      </c>
      <c r="B13" s="5" t="s">
        <v>30</v>
      </c>
      <c r="C13" s="90"/>
      <c r="D13" s="76">
        <f>投入係数表!C13</f>
        <v>6.6056910569105695E-3</v>
      </c>
      <c r="E13" s="77">
        <f t="shared" si="9"/>
        <v>0.66056910569105698</v>
      </c>
      <c r="F13" s="76">
        <f>分析係数表!C16</f>
        <v>4.9817336433078729E-2</v>
      </c>
      <c r="G13" s="77">
        <f t="shared" si="0"/>
        <v>3.290779337550933E-2</v>
      </c>
      <c r="H13" s="77">
        <v>4.0129470813883357E-2</v>
      </c>
      <c r="I13" s="77">
        <f t="shared" si="1"/>
        <v>4.0129470813883357E-2</v>
      </c>
      <c r="J13" s="76">
        <f>分析係数表!G16</f>
        <v>3.313253012048193E-2</v>
      </c>
      <c r="K13" s="78">
        <f t="shared" si="2"/>
        <v>1.3295909004599909E-3</v>
      </c>
      <c r="L13" s="79"/>
      <c r="M13" s="80"/>
      <c r="N13" s="81">
        <f>分析係数表!H16</f>
        <v>1.6966840599225718E-2</v>
      </c>
      <c r="O13" s="82">
        <f t="shared" si="3"/>
        <v>0.16821317859389029</v>
      </c>
      <c r="P13" s="76">
        <f>分析係数表!C16</f>
        <v>4.9817336433078729E-2</v>
      </c>
      <c r="Q13" s="82">
        <f t="shared" si="4"/>
        <v>8.37993251048939E-3</v>
      </c>
      <c r="R13" s="83">
        <v>1.0212452439293834E-2</v>
      </c>
      <c r="S13" s="84">
        <f t="shared" si="5"/>
        <v>5.0341923253177191E-2</v>
      </c>
      <c r="T13" s="85">
        <f>分析係数表!F16</f>
        <v>0.28614457831325302</v>
      </c>
      <c r="U13" s="86">
        <f t="shared" si="6"/>
        <v>1.4405068400758534E-2</v>
      </c>
      <c r="V13" s="87">
        <f>分析係数表!D16</f>
        <v>3.0120481927710843E-2</v>
      </c>
      <c r="W13" s="167">
        <f t="shared" si="7"/>
        <v>0</v>
      </c>
      <c r="X13" s="76">
        <f>分析係数表!E16</f>
        <v>1.8072289156626505E-2</v>
      </c>
      <c r="Y13" s="166">
        <f t="shared" si="8"/>
        <v>0</v>
      </c>
    </row>
    <row r="14" spans="1:25" x14ac:dyDescent="0.2">
      <c r="A14" s="6" t="s">
        <v>2</v>
      </c>
      <c r="B14" s="5" t="s">
        <v>365</v>
      </c>
      <c r="C14" s="90"/>
      <c r="D14" s="76">
        <f>投入係数表!C14</f>
        <v>8.130081300813009E-3</v>
      </c>
      <c r="E14" s="77">
        <f t="shared" si="9"/>
        <v>0.81300813008130091</v>
      </c>
      <c r="F14" s="76">
        <f>分析係数表!C17</f>
        <v>0.15217391304347827</v>
      </c>
      <c r="G14" s="77">
        <f t="shared" si="0"/>
        <v>0.12371862849063275</v>
      </c>
      <c r="H14" s="77">
        <v>0.150785071799028</v>
      </c>
      <c r="I14" s="77">
        <f t="shared" si="1"/>
        <v>0.150785071799028</v>
      </c>
      <c r="J14" s="76">
        <f>分析係数表!G17</f>
        <v>0.21460800902425267</v>
      </c>
      <c r="K14" s="78">
        <f t="shared" si="2"/>
        <v>3.2359684049368391E-2</v>
      </c>
      <c r="L14" s="79"/>
      <c r="M14" s="80"/>
      <c r="N14" s="81">
        <f>分析係数表!H17</f>
        <v>2.9400213207653033E-3</v>
      </c>
      <c r="O14" s="82">
        <f t="shared" si="3"/>
        <v>2.9148050788094751E-2</v>
      </c>
      <c r="P14" s="76">
        <f>分析係数表!C17</f>
        <v>0.15217391304347827</v>
      </c>
      <c r="Q14" s="82">
        <f t="shared" si="4"/>
        <v>4.4355729460144192E-3</v>
      </c>
      <c r="R14" s="83">
        <v>1.1329863191658887E-2</v>
      </c>
      <c r="S14" s="84">
        <f t="shared" si="5"/>
        <v>0.16211493499068688</v>
      </c>
      <c r="T14" s="85">
        <f>分析係数表!F17</f>
        <v>0.3288212069937958</v>
      </c>
      <c r="U14" s="86">
        <f t="shared" si="6"/>
        <v>5.3306828595358402E-2</v>
      </c>
      <c r="V14" s="87">
        <f>分析係数表!D17</f>
        <v>7.4732092498589961E-2</v>
      </c>
      <c r="W14" s="167">
        <f t="shared" si="7"/>
        <v>0</v>
      </c>
      <c r="X14" s="76">
        <f>分析係数表!E17</f>
        <v>6.9655950366610264E-2</v>
      </c>
      <c r="Y14" s="166">
        <f t="shared" si="8"/>
        <v>0</v>
      </c>
    </row>
    <row r="15" spans="1:25" x14ac:dyDescent="0.2">
      <c r="A15" s="6" t="s">
        <v>3</v>
      </c>
      <c r="B15" s="5" t="s">
        <v>31</v>
      </c>
      <c r="C15" s="90"/>
      <c r="D15" s="76">
        <f>投入係数表!C15</f>
        <v>2.540650406504065E-3</v>
      </c>
      <c r="E15" s="77">
        <f t="shared" si="9"/>
        <v>0.25406504065040647</v>
      </c>
      <c r="F15" s="76">
        <f>分析係数表!C18</f>
        <v>0.51625386996904021</v>
      </c>
      <c r="G15" s="77">
        <f t="shared" si="0"/>
        <v>0.13116206045961387</v>
      </c>
      <c r="H15" s="77">
        <v>0.15959333193425065</v>
      </c>
      <c r="I15" s="77">
        <f t="shared" si="1"/>
        <v>0.15959333193425065</v>
      </c>
      <c r="J15" s="76">
        <f>分析係数表!G18</f>
        <v>0.21552579365079366</v>
      </c>
      <c r="K15" s="78">
        <f t="shared" si="2"/>
        <v>3.4396479526503924E-2</v>
      </c>
      <c r="L15" s="79"/>
      <c r="M15" s="80"/>
      <c r="N15" s="81">
        <f>分析係数表!H18</f>
        <v>4.488582169107333E-4</v>
      </c>
      <c r="O15" s="82">
        <f t="shared" si="3"/>
        <v>4.4500840897854577E-3</v>
      </c>
      <c r="P15" s="76">
        <f>分析係数表!C18</f>
        <v>0.51625386996904021</v>
      </c>
      <c r="Q15" s="82">
        <f t="shared" si="4"/>
        <v>2.2973731330393965E-3</v>
      </c>
      <c r="R15" s="83">
        <v>7.4222456239990235E-3</v>
      </c>
      <c r="S15" s="84">
        <f t="shared" si="5"/>
        <v>0.16701557755824967</v>
      </c>
      <c r="T15" s="85">
        <f>分析係数表!F18</f>
        <v>0.45783730158730157</v>
      </c>
      <c r="U15" s="86">
        <f t="shared" si="6"/>
        <v>7.6465961352313705E-2</v>
      </c>
      <c r="V15" s="87">
        <f>分析係数表!D18</f>
        <v>4.1418650793650792E-2</v>
      </c>
      <c r="W15" s="167">
        <f t="shared" si="7"/>
        <v>0</v>
      </c>
      <c r="X15" s="76">
        <f>分析係数表!E18</f>
        <v>3.8690476190476192E-2</v>
      </c>
      <c r="Y15" s="166">
        <f t="shared" si="8"/>
        <v>0</v>
      </c>
    </row>
    <row r="16" spans="1:25" x14ac:dyDescent="0.2">
      <c r="A16" s="6" t="s">
        <v>4</v>
      </c>
      <c r="B16" s="5" t="s">
        <v>32</v>
      </c>
      <c r="C16" s="90"/>
      <c r="D16" s="76">
        <f>投入係数表!C16</f>
        <v>0</v>
      </c>
      <c r="E16" s="77">
        <f t="shared" si="9"/>
        <v>0</v>
      </c>
      <c r="F16" s="76">
        <f>分析係数表!C19</f>
        <v>8.2563671984326903E-2</v>
      </c>
      <c r="G16" s="77">
        <f t="shared" si="0"/>
        <v>0</v>
      </c>
      <c r="H16" s="77">
        <v>2.3965037667182569E-3</v>
      </c>
      <c r="I16" s="77">
        <f t="shared" si="1"/>
        <v>2.3965037667182569E-3</v>
      </c>
      <c r="J16" s="76">
        <f>分析係数表!G19</f>
        <v>5.7971014492753624E-2</v>
      </c>
      <c r="K16" s="78">
        <f t="shared" si="2"/>
        <v>1.3892775459236272E-4</v>
      </c>
      <c r="L16" s="79"/>
      <c r="M16" s="80"/>
      <c r="N16" s="81">
        <f>分析係数表!H19</f>
        <v>-1.1221455422768333E-4</v>
      </c>
      <c r="O16" s="82">
        <f t="shared" si="3"/>
        <v>-1.1125210224463644E-3</v>
      </c>
      <c r="P16" s="76">
        <f>分析係数表!C19</f>
        <v>8.2563671984326903E-2</v>
      </c>
      <c r="Q16" s="82">
        <f t="shared" si="4"/>
        <v>-9.1853820772929619E-5</v>
      </c>
      <c r="R16" s="83">
        <v>6.8495825563703243E-4</v>
      </c>
      <c r="S16" s="84">
        <f t="shared" si="5"/>
        <v>3.0814620223552896E-3</v>
      </c>
      <c r="T16" s="85">
        <f>分析係数表!F19</f>
        <v>0.2402745995423341</v>
      </c>
      <c r="U16" s="86">
        <f t="shared" si="6"/>
        <v>7.403970534263282E-4</v>
      </c>
      <c r="V16" s="87">
        <f>分析係数表!D19</f>
        <v>4.6529366895499621E-2</v>
      </c>
      <c r="W16" s="167">
        <f t="shared" si="7"/>
        <v>0</v>
      </c>
      <c r="X16" s="76">
        <f>分析係数表!E19</f>
        <v>5.1106025934401222E-2</v>
      </c>
      <c r="Y16" s="166">
        <f t="shared" si="8"/>
        <v>0</v>
      </c>
    </row>
    <row r="17" spans="1:25" x14ac:dyDescent="0.2">
      <c r="A17" s="6" t="s">
        <v>5</v>
      </c>
      <c r="B17" s="5" t="s">
        <v>33</v>
      </c>
      <c r="C17" s="90"/>
      <c r="D17" s="76">
        <f>投入係数表!C17</f>
        <v>0</v>
      </c>
      <c r="E17" s="77">
        <f t="shared" si="9"/>
        <v>0</v>
      </c>
      <c r="F17" s="76">
        <f>分析係数表!C20</f>
        <v>2.7239392352016778E-2</v>
      </c>
      <c r="G17" s="77">
        <f t="shared" si="0"/>
        <v>0</v>
      </c>
      <c r="H17" s="77">
        <v>5.2086542523228701E-4</v>
      </c>
      <c r="I17" s="77">
        <f t="shared" si="1"/>
        <v>5.2086542523228701E-4</v>
      </c>
      <c r="J17" s="76">
        <f>分析係数表!G20</f>
        <v>0.10507246376811594</v>
      </c>
      <c r="K17" s="78">
        <f t="shared" si="2"/>
        <v>5.472861352078378E-5</v>
      </c>
      <c r="L17" s="79"/>
      <c r="M17" s="80"/>
      <c r="N17" s="81">
        <f>分析係数表!H20</f>
        <v>5.610727711384166E-4</v>
      </c>
      <c r="O17" s="82">
        <f t="shared" si="3"/>
        <v>5.5626051122318219E-3</v>
      </c>
      <c r="P17" s="76">
        <f>分析係数表!C20</f>
        <v>2.7239392352016778E-2</v>
      </c>
      <c r="Q17" s="82">
        <f t="shared" si="4"/>
        <v>1.5152198315141691E-4</v>
      </c>
      <c r="R17" s="83">
        <v>5.0329141352710536E-4</v>
      </c>
      <c r="S17" s="84">
        <f t="shared" si="5"/>
        <v>1.0241568387593923E-3</v>
      </c>
      <c r="T17" s="85">
        <f>分析係数表!F20</f>
        <v>0.2318840579710145</v>
      </c>
      <c r="U17" s="86">
        <f t="shared" si="6"/>
        <v>2.3748564377029386E-4</v>
      </c>
      <c r="V17" s="87">
        <f>分析係数表!D20</f>
        <v>0</v>
      </c>
      <c r="W17" s="167">
        <f t="shared" si="7"/>
        <v>0</v>
      </c>
      <c r="X17" s="76">
        <f>分析係数表!E20</f>
        <v>0</v>
      </c>
      <c r="Y17" s="166">
        <f t="shared" si="8"/>
        <v>0</v>
      </c>
    </row>
    <row r="18" spans="1:25" x14ac:dyDescent="0.2">
      <c r="A18" s="6" t="s">
        <v>6</v>
      </c>
      <c r="B18" s="5" t="s">
        <v>34</v>
      </c>
      <c r="C18" s="90"/>
      <c r="D18" s="76">
        <f>投入係数表!C18</f>
        <v>1.5243902439024391E-3</v>
      </c>
      <c r="E18" s="77">
        <f t="shared" si="9"/>
        <v>0.1524390243902439</v>
      </c>
      <c r="F18" s="76">
        <f>分析係数表!C21</f>
        <v>0.24117205108940643</v>
      </c>
      <c r="G18" s="77">
        <f t="shared" si="0"/>
        <v>3.6764032178263177E-2</v>
      </c>
      <c r="H18" s="77">
        <v>5.4679237601669636E-2</v>
      </c>
      <c r="I18" s="77">
        <f t="shared" si="1"/>
        <v>5.4679237601669636E-2</v>
      </c>
      <c r="J18" s="76">
        <f>分析係数表!G21</f>
        <v>0.28520236087689715</v>
      </c>
      <c r="K18" s="78">
        <f t="shared" si="2"/>
        <v>1.5594647654944989E-2</v>
      </c>
      <c r="L18" s="79"/>
      <c r="M18" s="80"/>
      <c r="N18" s="81">
        <f>分析係数表!H21</f>
        <v>9.4260225551254001E-4</v>
      </c>
      <c r="O18" s="82">
        <f t="shared" si="3"/>
        <v>9.3451765885494611E-3</v>
      </c>
      <c r="P18" s="76">
        <f>分析係数表!C21</f>
        <v>0.24117205108940643</v>
      </c>
      <c r="Q18" s="82">
        <f t="shared" si="4"/>
        <v>2.2537954056531754E-3</v>
      </c>
      <c r="R18" s="83">
        <v>6.6362974058319949E-3</v>
      </c>
      <c r="S18" s="84">
        <f t="shared" si="5"/>
        <v>6.1315535007501629E-2</v>
      </c>
      <c r="T18" s="85">
        <f>分析係数表!F21</f>
        <v>0.42559021922428331</v>
      </c>
      <c r="U18" s="86">
        <f t="shared" si="6"/>
        <v>2.6095291985696836E-2</v>
      </c>
      <c r="V18" s="87">
        <f>分析係数表!D21</f>
        <v>8.8743676222596962E-2</v>
      </c>
      <c r="W18" s="167">
        <f t="shared" si="7"/>
        <v>0</v>
      </c>
      <c r="X18" s="76">
        <f>分析係数表!E21</f>
        <v>7.2512647554806076E-2</v>
      </c>
      <c r="Y18" s="166">
        <f t="shared" si="8"/>
        <v>0</v>
      </c>
    </row>
    <row r="19" spans="1:25" x14ac:dyDescent="0.2">
      <c r="A19" s="6" t="s">
        <v>7</v>
      </c>
      <c r="B19" s="5" t="s">
        <v>269</v>
      </c>
      <c r="C19" s="90"/>
      <c r="D19" s="76">
        <f>投入係数表!C19</f>
        <v>0</v>
      </c>
      <c r="E19" s="77">
        <f t="shared" si="9"/>
        <v>0</v>
      </c>
      <c r="F19" s="76">
        <f>分析係数表!C22</f>
        <v>3.5323801513877262E-2</v>
      </c>
      <c r="G19" s="77">
        <f t="shared" si="0"/>
        <v>0</v>
      </c>
      <c r="H19" s="77">
        <v>5.688379882465717E-4</v>
      </c>
      <c r="I19" s="77">
        <f t="shared" si="1"/>
        <v>5.688379882465717E-4</v>
      </c>
      <c r="J19" s="76">
        <f>分析係数表!G22</f>
        <v>0.19469026548672566</v>
      </c>
      <c r="K19" s="78">
        <f t="shared" si="2"/>
        <v>1.1074721895065997E-4</v>
      </c>
      <c r="L19" s="79"/>
      <c r="M19" s="80"/>
      <c r="N19" s="81">
        <f>分析係数表!H22</f>
        <v>4.4885821691073332E-5</v>
      </c>
      <c r="O19" s="82">
        <f t="shared" si="3"/>
        <v>4.4500840897854579E-4</v>
      </c>
      <c r="P19" s="76">
        <f>分析係数表!C22</f>
        <v>3.5323801513877262E-2</v>
      </c>
      <c r="Q19" s="82">
        <f t="shared" si="4"/>
        <v>1.5719388710764466E-5</v>
      </c>
      <c r="R19" s="83">
        <v>1.9293410324454558E-4</v>
      </c>
      <c r="S19" s="84">
        <f t="shared" si="5"/>
        <v>7.6177209149111728E-4</v>
      </c>
      <c r="T19" s="85">
        <f>分析係数表!F22</f>
        <v>0.41199606686332352</v>
      </c>
      <c r="U19" s="86">
        <f t="shared" si="6"/>
        <v>3.1384710554058817E-4</v>
      </c>
      <c r="V19" s="87">
        <f>分析係数表!D22</f>
        <v>8.6529006882989187E-2</v>
      </c>
      <c r="W19" s="167">
        <f t="shared" si="7"/>
        <v>0</v>
      </c>
      <c r="X19" s="76">
        <f>分析係数表!E22</f>
        <v>8.9478859390363819E-2</v>
      </c>
      <c r="Y19" s="166">
        <f t="shared" si="8"/>
        <v>0</v>
      </c>
    </row>
    <row r="20" spans="1:25" x14ac:dyDescent="0.2">
      <c r="A20" s="6" t="s">
        <v>8</v>
      </c>
      <c r="B20" s="5" t="s">
        <v>270</v>
      </c>
      <c r="C20" s="90"/>
      <c r="D20" s="76">
        <f>投入係数表!C20</f>
        <v>0</v>
      </c>
      <c r="E20" s="77">
        <f t="shared" si="9"/>
        <v>0</v>
      </c>
      <c r="F20" s="76">
        <f>分析係数表!C23</f>
        <v>0</v>
      </c>
      <c r="G20" s="77">
        <f t="shared" si="0"/>
        <v>0</v>
      </c>
      <c r="H20" s="77">
        <v>0</v>
      </c>
      <c r="I20" s="77">
        <f t="shared" si="1"/>
        <v>0</v>
      </c>
      <c r="J20" s="76">
        <f>分析係数表!G23</f>
        <v>0.21571476472560636</v>
      </c>
      <c r="K20" s="78">
        <f t="shared" si="2"/>
        <v>0</v>
      </c>
      <c r="L20" s="79"/>
      <c r="M20" s="80"/>
      <c r="N20" s="81">
        <f>分析係数表!H23</f>
        <v>2.2442910845536666E-5</v>
      </c>
      <c r="O20" s="82">
        <f t="shared" si="3"/>
        <v>2.225042044892729E-4</v>
      </c>
      <c r="P20" s="76">
        <f>分析係数表!C23</f>
        <v>0</v>
      </c>
      <c r="Q20" s="82">
        <f t="shared" si="4"/>
        <v>0</v>
      </c>
      <c r="R20" s="83">
        <v>0</v>
      </c>
      <c r="S20" s="84">
        <f t="shared" si="5"/>
        <v>0</v>
      </c>
      <c r="T20" s="85">
        <f>分析係数表!F23</f>
        <v>0.43970045825416343</v>
      </c>
      <c r="U20" s="86">
        <f t="shared" si="6"/>
        <v>0</v>
      </c>
      <c r="V20" s="87">
        <f>分析係数表!D23</f>
        <v>2.7830557728847658E-2</v>
      </c>
      <c r="W20" s="167">
        <f t="shared" si="7"/>
        <v>0</v>
      </c>
      <c r="X20" s="76">
        <f>分析係数表!E23</f>
        <v>2.7159941879959765E-2</v>
      </c>
      <c r="Y20" s="166">
        <f t="shared" si="8"/>
        <v>0</v>
      </c>
    </row>
    <row r="21" spans="1:25" x14ac:dyDescent="0.2">
      <c r="A21" s="6" t="s">
        <v>9</v>
      </c>
      <c r="B21" s="5" t="s">
        <v>271</v>
      </c>
      <c r="C21" s="90"/>
      <c r="D21" s="76">
        <f>投入係数表!C21</f>
        <v>5.0813008130081306E-4</v>
      </c>
      <c r="E21" s="77">
        <f t="shared" si="9"/>
        <v>5.0813008130081307E-2</v>
      </c>
      <c r="F21" s="76">
        <f>分析係数表!C24</f>
        <v>0.4951060358890701</v>
      </c>
      <c r="G21" s="77">
        <f t="shared" si="0"/>
        <v>2.5157827026883645E-2</v>
      </c>
      <c r="H21" s="77">
        <v>3.580649968073292E-2</v>
      </c>
      <c r="I21" s="77">
        <f t="shared" si="1"/>
        <v>3.580649968073292E-2</v>
      </c>
      <c r="J21" s="76">
        <f>分析係数表!G24</f>
        <v>0.20816733067729085</v>
      </c>
      <c r="K21" s="78">
        <f t="shared" si="2"/>
        <v>7.453743459435439E-3</v>
      </c>
      <c r="L21" s="79"/>
      <c r="M21" s="80"/>
      <c r="N21" s="81">
        <f>分析係数表!H24</f>
        <v>3.5908657352858665E-4</v>
      </c>
      <c r="O21" s="82">
        <f t="shared" si="3"/>
        <v>3.5600672718283663E-3</v>
      </c>
      <c r="P21" s="76">
        <f>分析係数表!C24</f>
        <v>0.4951060358890701</v>
      </c>
      <c r="Q21" s="82">
        <f t="shared" si="4"/>
        <v>1.762610794453359E-3</v>
      </c>
      <c r="R21" s="83">
        <v>8.6445178919586571E-3</v>
      </c>
      <c r="S21" s="84">
        <f t="shared" si="5"/>
        <v>4.4451017572691577E-2</v>
      </c>
      <c r="T21" s="85">
        <f>分析係数表!F24</f>
        <v>0.39043824701195218</v>
      </c>
      <c r="U21" s="86">
        <f t="shared" si="6"/>
        <v>1.735537737897918E-2</v>
      </c>
      <c r="V21" s="87">
        <f>分析係数表!D24</f>
        <v>1.4940239043824702E-2</v>
      </c>
      <c r="W21" s="167">
        <f t="shared" si="7"/>
        <v>0</v>
      </c>
      <c r="X21" s="76">
        <f>分析係数表!E24</f>
        <v>1.0956175298804782E-2</v>
      </c>
      <c r="Y21" s="166">
        <f t="shared" si="8"/>
        <v>0</v>
      </c>
    </row>
    <row r="22" spans="1:25" x14ac:dyDescent="0.2">
      <c r="A22" s="6" t="s">
        <v>10</v>
      </c>
      <c r="B22" s="5" t="s">
        <v>272</v>
      </c>
      <c r="C22" s="90"/>
      <c r="D22" s="76">
        <f>投入係数表!C22</f>
        <v>0</v>
      </c>
      <c r="E22" s="77">
        <f t="shared" si="9"/>
        <v>0</v>
      </c>
      <c r="F22" s="76">
        <f>分析係数表!C25</f>
        <v>2.1697016660209179E-2</v>
      </c>
      <c r="G22" s="77">
        <f t="shared" si="0"/>
        <v>0</v>
      </c>
      <c r="H22" s="77">
        <v>7.184167149662772E-4</v>
      </c>
      <c r="I22" s="77">
        <f t="shared" si="1"/>
        <v>7.184167149662772E-4</v>
      </c>
      <c r="J22" s="76">
        <f>分析係数表!G25</f>
        <v>0.19533527696793002</v>
      </c>
      <c r="K22" s="78">
        <f t="shared" si="2"/>
        <v>1.403321279963282E-4</v>
      </c>
      <c r="L22" s="79"/>
      <c r="M22" s="80"/>
      <c r="N22" s="81">
        <f>分析係数表!H25</f>
        <v>5.2740840487011166E-4</v>
      </c>
      <c r="O22" s="82">
        <f t="shared" si="3"/>
        <v>5.2288488054979126E-3</v>
      </c>
      <c r="P22" s="76">
        <f>分析係数表!C25</f>
        <v>2.1697016660209179E-2</v>
      </c>
      <c r="Q22" s="82">
        <f t="shared" si="4"/>
        <v>1.1345041964660308E-4</v>
      </c>
      <c r="R22" s="83">
        <v>9.1205214202418994E-4</v>
      </c>
      <c r="S22" s="84">
        <f t="shared" si="5"/>
        <v>1.6304688569904672E-3</v>
      </c>
      <c r="T22" s="85">
        <f>分析係数表!F25</f>
        <v>0.34839650145772594</v>
      </c>
      <c r="U22" s="86">
        <f t="shared" si="6"/>
        <v>5.6804964551125604E-4</v>
      </c>
      <c r="V22" s="87">
        <f>分析係数表!D25</f>
        <v>0.22157434402332363</v>
      </c>
      <c r="W22" s="167">
        <f t="shared" si="7"/>
        <v>0</v>
      </c>
      <c r="X22" s="76">
        <f>分析係数表!E25</f>
        <v>0.11661807580174927</v>
      </c>
      <c r="Y22" s="166">
        <f t="shared" si="8"/>
        <v>0</v>
      </c>
    </row>
    <row r="23" spans="1:25" x14ac:dyDescent="0.2">
      <c r="A23" s="6" t="s">
        <v>11</v>
      </c>
      <c r="B23" s="5" t="s">
        <v>35</v>
      </c>
      <c r="C23" s="90"/>
      <c r="D23" s="76">
        <f>投入係数表!C23</f>
        <v>0</v>
      </c>
      <c r="E23" s="77">
        <f t="shared" si="9"/>
        <v>0</v>
      </c>
      <c r="F23" s="76">
        <f>分析係数表!C26</f>
        <v>0.4020083102493075</v>
      </c>
      <c r="G23" s="77">
        <f t="shared" si="0"/>
        <v>0</v>
      </c>
      <c r="H23" s="77">
        <v>6.4734728050031588E-3</v>
      </c>
      <c r="I23" s="77">
        <f t="shared" si="1"/>
        <v>6.4734728050031588E-3</v>
      </c>
      <c r="J23" s="76">
        <f>分析係数表!G26</f>
        <v>0.19660602354380063</v>
      </c>
      <c r="K23" s="78">
        <f t="shared" si="2"/>
        <v>1.2727237467106043E-3</v>
      </c>
      <c r="L23" s="79"/>
      <c r="M23" s="80"/>
      <c r="N23" s="81">
        <f>分析係数表!H26</f>
        <v>1.0985804858890199E-2</v>
      </c>
      <c r="O23" s="82">
        <f t="shared" si="3"/>
        <v>0.10891580809749908</v>
      </c>
      <c r="P23" s="76">
        <f>分析係数表!C26</f>
        <v>0.4020083102493075</v>
      </c>
      <c r="Q23" s="82">
        <f t="shared" si="4"/>
        <v>4.3785059972713446E-2</v>
      </c>
      <c r="R23" s="83">
        <v>4.8453265569842079E-2</v>
      </c>
      <c r="S23" s="84">
        <f t="shared" si="5"/>
        <v>5.4926738374845241E-2</v>
      </c>
      <c r="T23" s="85">
        <f>分析係数表!F26</f>
        <v>0.33374101819293683</v>
      </c>
      <c r="U23" s="86">
        <f t="shared" si="6"/>
        <v>1.8331305591237908E-2</v>
      </c>
      <c r="V23" s="87">
        <f>分析係数表!D26</f>
        <v>1.513530041278092E-2</v>
      </c>
      <c r="W23" s="167">
        <f t="shared" si="7"/>
        <v>0</v>
      </c>
      <c r="X23" s="76">
        <f>分析係数表!E26</f>
        <v>1.5288182235132243E-2</v>
      </c>
      <c r="Y23" s="166">
        <f t="shared" si="8"/>
        <v>0</v>
      </c>
    </row>
    <row r="24" spans="1:25" x14ac:dyDescent="0.2">
      <c r="A24" s="6" t="s">
        <v>12</v>
      </c>
      <c r="B24" s="5" t="s">
        <v>367</v>
      </c>
      <c r="C24" s="90"/>
      <c r="D24" s="76">
        <f>投入係数表!C24</f>
        <v>0</v>
      </c>
      <c r="E24" s="77">
        <f t="shared" si="9"/>
        <v>0</v>
      </c>
      <c r="F24" s="76">
        <f>分析係数表!C27</f>
        <v>0.43829355002539361</v>
      </c>
      <c r="G24" s="77">
        <f t="shared" si="0"/>
        <v>0</v>
      </c>
      <c r="H24" s="77">
        <v>1.6013058478123597E-3</v>
      </c>
      <c r="I24" s="77">
        <f t="shared" si="1"/>
        <v>1.6013058478123597E-3</v>
      </c>
      <c r="J24" s="76">
        <f>分析係数表!G27</f>
        <v>0.17011899515204937</v>
      </c>
      <c r="K24" s="78">
        <f t="shared" si="2"/>
        <v>2.7241254176093915E-4</v>
      </c>
      <c r="L24" s="79"/>
      <c r="M24" s="80"/>
      <c r="N24" s="81">
        <f>分析係数表!H27</f>
        <v>1.1098019413117881E-2</v>
      </c>
      <c r="O24" s="82">
        <f t="shared" si="3"/>
        <v>0.11002832911994544</v>
      </c>
      <c r="P24" s="76">
        <f>分析係数表!C27</f>
        <v>0.43829355002539361</v>
      </c>
      <c r="Q24" s="82">
        <f t="shared" si="4"/>
        <v>4.822470697334328E-2</v>
      </c>
      <c r="R24" s="83">
        <v>4.9349858726525073E-2</v>
      </c>
      <c r="S24" s="84">
        <f t="shared" si="5"/>
        <v>5.0951164574337432E-2</v>
      </c>
      <c r="T24" s="85">
        <f>分析係数表!F27</f>
        <v>0.31996474217717058</v>
      </c>
      <c r="U24" s="86">
        <f t="shared" si="6"/>
        <v>1.6302576236654463E-2</v>
      </c>
      <c r="V24" s="87">
        <f>分析係数表!D27</f>
        <v>4.2309387395328336E-2</v>
      </c>
      <c r="W24" s="167">
        <f t="shared" si="7"/>
        <v>0</v>
      </c>
      <c r="X24" s="76">
        <f>分析係数表!E27</f>
        <v>4.9360951961216398E-2</v>
      </c>
      <c r="Y24" s="166">
        <f t="shared" si="8"/>
        <v>0</v>
      </c>
    </row>
    <row r="25" spans="1:25" x14ac:dyDescent="0.2">
      <c r="A25" s="6" t="s">
        <v>13</v>
      </c>
      <c r="B25" s="5" t="s">
        <v>192</v>
      </c>
      <c r="C25" s="90"/>
      <c r="D25" s="76">
        <f>投入係数表!C25</f>
        <v>0</v>
      </c>
      <c r="E25" s="77">
        <f t="shared" si="9"/>
        <v>0</v>
      </c>
      <c r="F25" s="76">
        <f>分析係数表!C28</f>
        <v>5.3001622498647927E-2</v>
      </c>
      <c r="G25" s="77">
        <f t="shared" si="0"/>
        <v>0</v>
      </c>
      <c r="H25" s="77">
        <v>2.3774770598931718E-3</v>
      </c>
      <c r="I25" s="77">
        <f t="shared" si="1"/>
        <v>2.3774770598931718E-3</v>
      </c>
      <c r="J25" s="76">
        <f>分析係数表!G28</f>
        <v>0.12481857764876633</v>
      </c>
      <c r="K25" s="78">
        <f t="shared" si="2"/>
        <v>2.9675330500843655E-4</v>
      </c>
      <c r="L25" s="79"/>
      <c r="M25" s="80"/>
      <c r="N25" s="81">
        <f>分析係数表!H28</f>
        <v>2.0793356898389723E-2</v>
      </c>
      <c r="O25" s="82">
        <f t="shared" si="3"/>
        <v>0.20615014545931135</v>
      </c>
      <c r="P25" s="76">
        <f>分析係数表!C28</f>
        <v>5.3001622498647927E-2</v>
      </c>
      <c r="Q25" s="82">
        <f t="shared" si="4"/>
        <v>1.0926292187675778E-2</v>
      </c>
      <c r="R25" s="83">
        <v>1.1831129919940047E-2</v>
      </c>
      <c r="S25" s="84">
        <f t="shared" si="5"/>
        <v>1.4208606979833218E-2</v>
      </c>
      <c r="T25" s="85">
        <f>分析係数表!F28</f>
        <v>0.21335268505079827</v>
      </c>
      <c r="U25" s="86">
        <f t="shared" si="6"/>
        <v>3.0314444499789307E-3</v>
      </c>
      <c r="V25" s="87">
        <f>分析係数表!D28</f>
        <v>0.1204644412191582</v>
      </c>
      <c r="W25" s="167">
        <f t="shared" si="7"/>
        <v>0</v>
      </c>
      <c r="X25" s="76">
        <f>分析係数表!E28</f>
        <v>0.11683599419448476</v>
      </c>
      <c r="Y25" s="166">
        <f t="shared" si="8"/>
        <v>0</v>
      </c>
    </row>
    <row r="26" spans="1:25" x14ac:dyDescent="0.2">
      <c r="A26" s="6" t="s">
        <v>14</v>
      </c>
      <c r="B26" s="5" t="s">
        <v>50</v>
      </c>
      <c r="C26" s="90"/>
      <c r="D26" s="76">
        <f>投入係数表!C26</f>
        <v>1.0162601626016261E-3</v>
      </c>
      <c r="E26" s="77">
        <f t="shared" si="9"/>
        <v>0.10162601626016261</v>
      </c>
      <c r="F26" s="76">
        <f>分析係数表!C29</f>
        <v>0.65190409026798313</v>
      </c>
      <c r="G26" s="77">
        <f t="shared" si="0"/>
        <v>6.6250415677640576E-2</v>
      </c>
      <c r="H26" s="77">
        <v>0.16118810717124238</v>
      </c>
      <c r="I26" s="77">
        <f t="shared" si="1"/>
        <v>0.16118810717124238</v>
      </c>
      <c r="J26" s="76">
        <f>分析係数表!G29</f>
        <v>0.25912644337660473</v>
      </c>
      <c r="K26" s="78">
        <f t="shared" si="2"/>
        <v>4.1768100925891033E-2</v>
      </c>
      <c r="L26" s="79"/>
      <c r="M26" s="80"/>
      <c r="N26" s="81">
        <f>分析係数表!H29</f>
        <v>1.0054424058800426E-2</v>
      </c>
      <c r="O26" s="82">
        <f t="shared" si="3"/>
        <v>9.9681883611194247E-2</v>
      </c>
      <c r="P26" s="76">
        <f>分析係数表!C29</f>
        <v>0.65190409026798313</v>
      </c>
      <c r="Q26" s="82">
        <f t="shared" si="4"/>
        <v>6.4983027651754566E-2</v>
      </c>
      <c r="R26" s="83">
        <v>0.11079669024011905</v>
      </c>
      <c r="S26" s="84">
        <f t="shared" si="5"/>
        <v>0.27198479741136145</v>
      </c>
      <c r="T26" s="85">
        <f>分析係数表!F29</f>
        <v>0.37595926271247221</v>
      </c>
      <c r="U26" s="86">
        <f t="shared" si="6"/>
        <v>0.10225520390377657</v>
      </c>
      <c r="V26" s="87">
        <f>分析係数表!D29</f>
        <v>5.8165387649716703E-2</v>
      </c>
      <c r="W26" s="167">
        <f t="shared" si="7"/>
        <v>0</v>
      </c>
      <c r="X26" s="76">
        <f>分析係数表!E29</f>
        <v>4.2817184250161372E-2</v>
      </c>
      <c r="Y26" s="166">
        <f t="shared" si="8"/>
        <v>0</v>
      </c>
    </row>
    <row r="27" spans="1:25" x14ac:dyDescent="0.2">
      <c r="A27" s="6" t="s">
        <v>15</v>
      </c>
      <c r="B27" s="5" t="s">
        <v>36</v>
      </c>
      <c r="C27" s="90"/>
      <c r="D27" s="76">
        <f>投入係数表!C27</f>
        <v>2.540650406504065E-3</v>
      </c>
      <c r="E27" s="77">
        <f t="shared" si="9"/>
        <v>0.25406504065040647</v>
      </c>
      <c r="F27" s="76">
        <f>分析係数表!C30</f>
        <v>1</v>
      </c>
      <c r="G27" s="77">
        <f t="shared" si="0"/>
        <v>0.25406504065040647</v>
      </c>
      <c r="H27" s="77">
        <v>0.30015460030179392</v>
      </c>
      <c r="I27" s="77">
        <f t="shared" si="1"/>
        <v>0.30015460030179392</v>
      </c>
      <c r="J27" s="76">
        <f>分析係数表!G30</f>
        <v>0.34475873544093177</v>
      </c>
      <c r="K27" s="78">
        <f t="shared" si="2"/>
        <v>0.10348092043682479</v>
      </c>
      <c r="L27" s="79"/>
      <c r="M27" s="80"/>
      <c r="N27" s="81">
        <f>分析係数表!H30</f>
        <v>0</v>
      </c>
      <c r="O27" s="82">
        <f t="shared" si="3"/>
        <v>0</v>
      </c>
      <c r="P27" s="76">
        <f>分析係数表!C30</f>
        <v>1</v>
      </c>
      <c r="Q27" s="82">
        <f t="shared" si="4"/>
        <v>0</v>
      </c>
      <c r="R27" s="83">
        <v>2.4421553297202872E-2</v>
      </c>
      <c r="S27" s="84">
        <f t="shared" si="5"/>
        <v>0.32457615359899677</v>
      </c>
      <c r="T27" s="85">
        <f>分析係数表!F30</f>
        <v>0.43948973932334995</v>
      </c>
      <c r="U27" s="86">
        <f t="shared" si="6"/>
        <v>0.14264788913579868</v>
      </c>
      <c r="V27" s="87">
        <f>分析係数表!D30</f>
        <v>0.13666112035496394</v>
      </c>
      <c r="W27" s="167">
        <f t="shared" si="7"/>
        <v>0</v>
      </c>
      <c r="X27" s="76">
        <f>分析係数表!E30</f>
        <v>8.1752634498058793E-2</v>
      </c>
      <c r="Y27" s="166">
        <f t="shared" si="8"/>
        <v>0</v>
      </c>
    </row>
    <row r="28" spans="1:25" x14ac:dyDescent="0.2">
      <c r="A28" s="6" t="s">
        <v>16</v>
      </c>
      <c r="B28" s="5" t="s">
        <v>193</v>
      </c>
      <c r="C28" s="90"/>
      <c r="D28" s="76">
        <f>投入係数表!C28</f>
        <v>9.6544715447154476E-3</v>
      </c>
      <c r="E28" s="77">
        <f t="shared" si="9"/>
        <v>0.96544715447154472</v>
      </c>
      <c r="F28" s="76">
        <f>分析係数表!C31</f>
        <v>0.24163027656477443</v>
      </c>
      <c r="G28" s="77">
        <f t="shared" si="0"/>
        <v>0.23328126294363385</v>
      </c>
      <c r="H28" s="77">
        <v>0.28716230933611753</v>
      </c>
      <c r="I28" s="77">
        <f t="shared" si="1"/>
        <v>0.28716230933611753</v>
      </c>
      <c r="J28" s="76">
        <f>分析係数表!G31</f>
        <v>7.02247191011236E-2</v>
      </c>
      <c r="K28" s="78">
        <f t="shared" si="2"/>
        <v>2.0165892509558817E-2</v>
      </c>
      <c r="L28" s="79"/>
      <c r="M28" s="80"/>
      <c r="N28" s="81">
        <f>分析係数表!H31</f>
        <v>2.3138641081748304E-2</v>
      </c>
      <c r="O28" s="82">
        <f t="shared" si="3"/>
        <v>0.22940183482844037</v>
      </c>
      <c r="P28" s="76">
        <f>分析係数表!C31</f>
        <v>0.24163027656477443</v>
      </c>
      <c r="Q28" s="82">
        <f t="shared" si="4"/>
        <v>5.543042879406275E-2</v>
      </c>
      <c r="R28" s="83">
        <v>7.3304456222466216E-2</v>
      </c>
      <c r="S28" s="84">
        <f t="shared" si="5"/>
        <v>0.36046676555858376</v>
      </c>
      <c r="T28" s="85">
        <f>分析係数表!F31</f>
        <v>0.24349497338852749</v>
      </c>
      <c r="U28" s="86">
        <f t="shared" si="6"/>
        <v>8.777184548713593E-2</v>
      </c>
      <c r="V28" s="87">
        <f>分析係数表!D31</f>
        <v>2.9568302779420464E-4</v>
      </c>
      <c r="W28" s="167">
        <f t="shared" si="7"/>
        <v>0</v>
      </c>
      <c r="X28" s="76">
        <f>分析係数表!E31</f>
        <v>2.9568302779420464E-4</v>
      </c>
      <c r="Y28" s="166">
        <f t="shared" si="8"/>
        <v>0</v>
      </c>
    </row>
    <row r="29" spans="1:25" x14ac:dyDescent="0.2">
      <c r="A29" s="6" t="s">
        <v>17</v>
      </c>
      <c r="B29" s="5" t="s">
        <v>273</v>
      </c>
      <c r="C29" s="90"/>
      <c r="D29" s="76">
        <f>投入係数表!C29</f>
        <v>5.0813008130081306E-4</v>
      </c>
      <c r="E29" s="77">
        <f t="shared" si="9"/>
        <v>5.0813008130081307E-2</v>
      </c>
      <c r="F29" s="76">
        <f>分析係数表!C32</f>
        <v>0.66123499142367059</v>
      </c>
      <c r="G29" s="77">
        <f t="shared" si="0"/>
        <v>3.359933899510522E-2</v>
      </c>
      <c r="H29" s="77">
        <v>4.9623309900179435E-2</v>
      </c>
      <c r="I29" s="77">
        <f t="shared" si="1"/>
        <v>4.9623309900179435E-2</v>
      </c>
      <c r="J29" s="76">
        <f>分析係数表!G32</f>
        <v>0.1404639175257732</v>
      </c>
      <c r="K29" s="78">
        <f t="shared" si="2"/>
        <v>6.9702845091746887E-3</v>
      </c>
      <c r="L29" s="79"/>
      <c r="M29" s="80"/>
      <c r="N29" s="81">
        <f>分析係数表!H32</f>
        <v>6.5982157885877794E-3</v>
      </c>
      <c r="O29" s="82">
        <f t="shared" si="3"/>
        <v>6.5416236119846219E-2</v>
      </c>
      <c r="P29" s="76">
        <f>分析係数表!C32</f>
        <v>0.66123499142367059</v>
      </c>
      <c r="Q29" s="82">
        <f t="shared" si="4"/>
        <v>4.3255504329675322E-2</v>
      </c>
      <c r="R29" s="83">
        <v>5.6906932105703703E-2</v>
      </c>
      <c r="S29" s="84">
        <f t="shared" si="5"/>
        <v>0.10653024200588314</v>
      </c>
      <c r="T29" s="85">
        <f>分析係数表!F32</f>
        <v>0.47938144329896909</v>
      </c>
      <c r="U29" s="86">
        <f t="shared" si="6"/>
        <v>5.1068621167768724E-2</v>
      </c>
      <c r="V29" s="87">
        <f>分析係数表!D32</f>
        <v>7.7319587628865982E-3</v>
      </c>
      <c r="W29" s="167">
        <f t="shared" si="7"/>
        <v>0</v>
      </c>
      <c r="X29" s="76">
        <f>分析係数表!E32</f>
        <v>1.1597938144329897E-2</v>
      </c>
      <c r="Y29" s="166">
        <f t="shared" si="8"/>
        <v>0</v>
      </c>
    </row>
    <row r="30" spans="1:25" x14ac:dyDescent="0.2">
      <c r="A30" s="6" t="s">
        <v>18</v>
      </c>
      <c r="B30" s="5" t="s">
        <v>274</v>
      </c>
      <c r="C30" s="90"/>
      <c r="D30" s="76">
        <f>投入係数表!C30</f>
        <v>5.0813008130081306E-4</v>
      </c>
      <c r="E30" s="77">
        <f t="shared" si="9"/>
        <v>5.0813008130081307E-2</v>
      </c>
      <c r="F30" s="76">
        <f>分析係数表!C33</f>
        <v>1</v>
      </c>
      <c r="G30" s="77">
        <f t="shared" si="0"/>
        <v>5.0813008130081307E-2</v>
      </c>
      <c r="H30" s="77">
        <v>7.4719267995408831E-2</v>
      </c>
      <c r="I30" s="77">
        <f t="shared" si="1"/>
        <v>7.4719267995408831E-2</v>
      </c>
      <c r="J30" s="76">
        <f>分析係数表!G33</f>
        <v>0.50865580448065173</v>
      </c>
      <c r="K30" s="78">
        <f t="shared" si="2"/>
        <v>3.800638937241009E-2</v>
      </c>
      <c r="L30" s="79"/>
      <c r="M30" s="80"/>
      <c r="N30" s="81">
        <f>分析係数表!H33</f>
        <v>9.7626662178084496E-4</v>
      </c>
      <c r="O30" s="82">
        <f t="shared" si="3"/>
        <v>9.6789328952833712E-3</v>
      </c>
      <c r="P30" s="76">
        <f>分析係数表!C33</f>
        <v>1</v>
      </c>
      <c r="Q30" s="82">
        <f t="shared" si="4"/>
        <v>9.6789328952833712E-3</v>
      </c>
      <c r="R30" s="83">
        <v>3.6671872738946731E-2</v>
      </c>
      <c r="S30" s="84">
        <f t="shared" si="5"/>
        <v>0.11139114073435556</v>
      </c>
      <c r="T30" s="85">
        <f>分析係数表!F33</f>
        <v>0.64307535641547864</v>
      </c>
      <c r="U30" s="86">
        <f t="shared" si="6"/>
        <v>7.1632897529272446E-2</v>
      </c>
      <c r="V30" s="87">
        <f>分析係数表!D33</f>
        <v>3.4623217922606926E-2</v>
      </c>
      <c r="W30" s="167">
        <f t="shared" si="7"/>
        <v>0</v>
      </c>
      <c r="X30" s="76">
        <f>分析係数表!E33</f>
        <v>3.0549898167006109E-2</v>
      </c>
      <c r="Y30" s="166">
        <f t="shared" si="8"/>
        <v>0</v>
      </c>
    </row>
    <row r="31" spans="1:25" x14ac:dyDescent="0.2">
      <c r="A31" s="6" t="s">
        <v>19</v>
      </c>
      <c r="B31" s="5" t="s">
        <v>275</v>
      </c>
      <c r="C31" s="90"/>
      <c r="D31" s="76">
        <f>投入係数表!C31</f>
        <v>7.266260162601626E-2</v>
      </c>
      <c r="E31" s="77">
        <f t="shared" si="9"/>
        <v>7.2662601626016263</v>
      </c>
      <c r="F31" s="76">
        <f>分析係数表!C34</f>
        <v>0.39190090916673614</v>
      </c>
      <c r="G31" s="77">
        <f t="shared" si="0"/>
        <v>2.8476539639656133</v>
      </c>
      <c r="H31" s="77">
        <v>3.1136659111209801</v>
      </c>
      <c r="I31" s="77">
        <f t="shared" si="1"/>
        <v>3.1136659111209801</v>
      </c>
      <c r="J31" s="76">
        <f>分析係数表!G34</f>
        <v>0.42497247587591475</v>
      </c>
      <c r="K31" s="78">
        <f t="shared" si="2"/>
        <v>1.3232223112995187</v>
      </c>
      <c r="L31" s="79"/>
      <c r="M31" s="80"/>
      <c r="N31" s="81">
        <f>分析係数表!H34</f>
        <v>0.16350782696515739</v>
      </c>
      <c r="O31" s="82">
        <f t="shared" si="3"/>
        <v>1.6210543818065977</v>
      </c>
      <c r="P31" s="76">
        <f>分析係数表!C34</f>
        <v>0.39190090916673614</v>
      </c>
      <c r="Q31" s="82">
        <f t="shared" si="4"/>
        <v>0.63529268603872702</v>
      </c>
      <c r="R31" s="83">
        <v>0.70394013279012557</v>
      </c>
      <c r="S31" s="84">
        <f t="shared" si="5"/>
        <v>3.8176060439111055</v>
      </c>
      <c r="T31" s="85">
        <f>分析係数表!F34</f>
        <v>0.69697558448287023</v>
      </c>
      <c r="U31" s="86">
        <f t="shared" si="6"/>
        <v>2.6607782037802807</v>
      </c>
      <c r="V31" s="87">
        <f>分析係数表!D34</f>
        <v>0.24415517129719577</v>
      </c>
      <c r="W31" s="167">
        <f t="shared" si="7"/>
        <v>1</v>
      </c>
      <c r="X31" s="76">
        <f>分析係数表!E34</f>
        <v>0.16831811411178033</v>
      </c>
      <c r="Y31" s="166">
        <f t="shared" si="8"/>
        <v>1</v>
      </c>
    </row>
    <row r="32" spans="1:25" x14ac:dyDescent="0.2">
      <c r="A32" s="6" t="s">
        <v>20</v>
      </c>
      <c r="B32" s="5" t="s">
        <v>37</v>
      </c>
      <c r="C32" s="90"/>
      <c r="D32" s="76">
        <f>投入係数表!C32</f>
        <v>5.08130081300813E-3</v>
      </c>
      <c r="E32" s="77">
        <f t="shared" si="9"/>
        <v>0.50813008130081294</v>
      </c>
      <c r="F32" s="76">
        <f>分析係数表!C35</f>
        <v>0.83185840707964598</v>
      </c>
      <c r="G32" s="77">
        <f t="shared" si="0"/>
        <v>0.42269228002014525</v>
      </c>
      <c r="H32" s="77">
        <v>0.56741333574695241</v>
      </c>
      <c r="I32" s="77">
        <f t="shared" si="1"/>
        <v>0.56741333574695241</v>
      </c>
      <c r="J32" s="76">
        <f>分析係数表!G35</f>
        <v>0.3136968085106383</v>
      </c>
      <c r="K32" s="78">
        <f t="shared" si="2"/>
        <v>0.17799575253019426</v>
      </c>
      <c r="L32" s="79"/>
      <c r="M32" s="80"/>
      <c r="N32" s="81">
        <f>分析係数表!H35</f>
        <v>6.1560904449307077E-2</v>
      </c>
      <c r="O32" s="82">
        <f t="shared" si="3"/>
        <v>0.61032903291407559</v>
      </c>
      <c r="P32" s="76">
        <f>分析係数表!C35</f>
        <v>0.83185840707964598</v>
      </c>
      <c r="Q32" s="82">
        <f t="shared" si="4"/>
        <v>0.50770733711436378</v>
      </c>
      <c r="R32" s="83">
        <v>0.62865933510561611</v>
      </c>
      <c r="S32" s="84">
        <f t="shared" si="5"/>
        <v>1.1960726708525686</v>
      </c>
      <c r="T32" s="85">
        <f>分析係数表!F35</f>
        <v>0.6388297872340426</v>
      </c>
      <c r="U32" s="86">
        <f t="shared" si="6"/>
        <v>0.76408684983719943</v>
      </c>
      <c r="V32" s="87">
        <f>分析係数表!D35</f>
        <v>5.8377659574468083E-2</v>
      </c>
      <c r="W32" s="167">
        <f t="shared" si="7"/>
        <v>0</v>
      </c>
      <c r="X32" s="76">
        <f>分析係数表!E35</f>
        <v>5.1994680851063832E-2</v>
      </c>
      <c r="Y32" s="166">
        <f t="shared" si="8"/>
        <v>0</v>
      </c>
    </row>
    <row r="33" spans="1:25" x14ac:dyDescent="0.2">
      <c r="A33" s="6" t="s">
        <v>21</v>
      </c>
      <c r="B33" s="5" t="s">
        <v>38</v>
      </c>
      <c r="C33" s="90"/>
      <c r="D33" s="76">
        <f>投入係数表!C33</f>
        <v>2.0325203252032522E-3</v>
      </c>
      <c r="E33" s="77">
        <f t="shared" si="9"/>
        <v>0.20325203252032523</v>
      </c>
      <c r="F33" s="76">
        <f>分析係数表!C36</f>
        <v>0.68845717526942707</v>
      </c>
      <c r="G33" s="77">
        <f t="shared" si="0"/>
        <v>0.13993032017671284</v>
      </c>
      <c r="H33" s="77">
        <v>0.24979245251142954</v>
      </c>
      <c r="I33" s="77">
        <f t="shared" si="1"/>
        <v>0.24979245251142954</v>
      </c>
      <c r="J33" s="76">
        <f>分析係数表!G36</f>
        <v>1.8590797041906328E-2</v>
      </c>
      <c r="K33" s="78">
        <f t="shared" si="2"/>
        <v>4.6438407872400108E-3</v>
      </c>
      <c r="L33" s="79"/>
      <c r="M33" s="80"/>
      <c r="N33" s="81">
        <f>分析係数表!H36</f>
        <v>0.13660999831678169</v>
      </c>
      <c r="O33" s="82">
        <f t="shared" si="3"/>
        <v>1.3543830927262042</v>
      </c>
      <c r="P33" s="76">
        <f>分析係数表!C36</f>
        <v>0.68845717526942707</v>
      </c>
      <c r="Q33" s="82">
        <f t="shared" si="4"/>
        <v>0.93243475825095301</v>
      </c>
      <c r="R33" s="83">
        <v>0.99010454772959955</v>
      </c>
      <c r="S33" s="84">
        <f t="shared" si="5"/>
        <v>1.239897000241029</v>
      </c>
      <c r="T33" s="85">
        <f>分析係数表!F36</f>
        <v>0.88331963845521777</v>
      </c>
      <c r="U33" s="86">
        <f t="shared" si="6"/>
        <v>1.0952253699746148</v>
      </c>
      <c r="V33" s="87">
        <f>分析係数表!D36</f>
        <v>1.4071487263763352E-2</v>
      </c>
      <c r="W33" s="167">
        <f t="shared" si="7"/>
        <v>0</v>
      </c>
      <c r="X33" s="76">
        <f>分析係数表!E36</f>
        <v>2.8759244042728021E-3</v>
      </c>
      <c r="Y33" s="166">
        <f t="shared" si="8"/>
        <v>0</v>
      </c>
    </row>
    <row r="34" spans="1:25" x14ac:dyDescent="0.2">
      <c r="A34" s="6" t="s">
        <v>22</v>
      </c>
      <c r="B34" s="5" t="s">
        <v>378</v>
      </c>
      <c r="C34" s="90"/>
      <c r="D34" s="76">
        <f>投入係数表!C34</f>
        <v>2.9471544715447155E-2</v>
      </c>
      <c r="E34" s="77">
        <f t="shared" si="9"/>
        <v>2.9471544715447155</v>
      </c>
      <c r="F34" s="76">
        <f>分析係数表!C37</f>
        <v>0.39828932688731866</v>
      </c>
      <c r="G34" s="77">
        <f t="shared" si="0"/>
        <v>1.1738201707044962</v>
      </c>
      <c r="H34" s="77">
        <v>1.3597589055559585</v>
      </c>
      <c r="I34" s="77">
        <f t="shared" si="1"/>
        <v>1.3597589055559585</v>
      </c>
      <c r="J34" s="76">
        <f>分析係数表!G37</f>
        <v>0.48125081095108341</v>
      </c>
      <c r="K34" s="78">
        <f t="shared" si="2"/>
        <v>0.65438507599676266</v>
      </c>
      <c r="L34" s="79"/>
      <c r="M34" s="80"/>
      <c r="N34" s="81">
        <f>分析係数表!H37</f>
        <v>4.901531728665208E-2</v>
      </c>
      <c r="O34" s="82">
        <f t="shared" si="3"/>
        <v>0.48594918260457198</v>
      </c>
      <c r="P34" s="76">
        <f>分析係数表!C37</f>
        <v>0.39828932688731866</v>
      </c>
      <c r="Q34" s="82">
        <f t="shared" si="4"/>
        <v>0.19354837284101767</v>
      </c>
      <c r="R34" s="83">
        <v>0.25487431146269018</v>
      </c>
      <c r="S34" s="84">
        <f t="shared" si="5"/>
        <v>1.6146332170186486</v>
      </c>
      <c r="T34" s="85">
        <f>分析係数表!F37</f>
        <v>0.71272868820552748</v>
      </c>
      <c r="U34" s="86">
        <f t="shared" si="6"/>
        <v>1.1507954146987722</v>
      </c>
      <c r="V34" s="87">
        <f>分析係数表!D37</f>
        <v>0.1296224211755547</v>
      </c>
      <c r="W34" s="167">
        <f t="shared" si="7"/>
        <v>0</v>
      </c>
      <c r="X34" s="76">
        <f>分析係数表!E37</f>
        <v>0.11794472557415336</v>
      </c>
      <c r="Y34" s="166">
        <f t="shared" si="8"/>
        <v>0</v>
      </c>
    </row>
    <row r="35" spans="1:25" x14ac:dyDescent="0.2">
      <c r="A35" s="6" t="s">
        <v>23</v>
      </c>
      <c r="B35" s="5" t="s">
        <v>194</v>
      </c>
      <c r="C35" s="90"/>
      <c r="D35" s="76">
        <f>投入係数表!C35</f>
        <v>3.0487804878048782E-3</v>
      </c>
      <c r="E35" s="77">
        <f t="shared" si="9"/>
        <v>0.3048780487804878</v>
      </c>
      <c r="F35" s="76">
        <f>分析係数表!C38</f>
        <v>3.6824877250409171E-2</v>
      </c>
      <c r="G35" s="77">
        <f t="shared" si="0"/>
        <v>1.1227096722685723E-2</v>
      </c>
      <c r="H35" s="77">
        <v>2.1336228991292693E-2</v>
      </c>
      <c r="I35" s="77">
        <f t="shared" si="1"/>
        <v>2.1336228991292693E-2</v>
      </c>
      <c r="J35" s="76">
        <f>分析係数表!G38</f>
        <v>0.29439252336448596</v>
      </c>
      <c r="K35" s="78">
        <f t="shared" si="2"/>
        <v>6.2812262918291563E-3</v>
      </c>
      <c r="L35" s="79"/>
      <c r="M35" s="80"/>
      <c r="N35" s="81">
        <f>分析係数表!H38</f>
        <v>4.3572911406609439E-2</v>
      </c>
      <c r="O35" s="82">
        <f t="shared" si="3"/>
        <v>0.43199191301592332</v>
      </c>
      <c r="P35" s="76">
        <f>分析係数表!C38</f>
        <v>3.6824877250409171E-2</v>
      </c>
      <c r="Q35" s="82">
        <f t="shared" si="4"/>
        <v>1.5908049169980811E-2</v>
      </c>
      <c r="R35" s="83">
        <v>2.1789876489900061E-2</v>
      </c>
      <c r="S35" s="84">
        <f t="shared" si="5"/>
        <v>4.312610548119275E-2</v>
      </c>
      <c r="T35" s="85">
        <f>分析係数表!F38</f>
        <v>0.48598130841121495</v>
      </c>
      <c r="U35" s="86">
        <f t="shared" si="6"/>
        <v>2.0958481168430122E-2</v>
      </c>
      <c r="V35" s="87">
        <f>分析係数表!D38</f>
        <v>0.13551401869158877</v>
      </c>
      <c r="W35" s="167">
        <f t="shared" si="7"/>
        <v>0</v>
      </c>
      <c r="X35" s="76">
        <f>分析係数表!E38</f>
        <v>0.13317757009345793</v>
      </c>
      <c r="Y35" s="166">
        <f t="shared" si="8"/>
        <v>0</v>
      </c>
    </row>
    <row r="36" spans="1:25" x14ac:dyDescent="0.2">
      <c r="A36" s="6" t="s">
        <v>24</v>
      </c>
      <c r="B36" s="5" t="s">
        <v>39</v>
      </c>
      <c r="C36" s="90"/>
      <c r="D36" s="76">
        <f>投入係数表!C36</f>
        <v>0</v>
      </c>
      <c r="E36" s="77">
        <f t="shared" si="9"/>
        <v>0</v>
      </c>
      <c r="F36" s="76">
        <f>分析係数表!C39</f>
        <v>1</v>
      </c>
      <c r="G36" s="77">
        <f t="shared" si="0"/>
        <v>0</v>
      </c>
      <c r="H36" s="77">
        <v>9.5354960213217849E-2</v>
      </c>
      <c r="I36" s="77">
        <f t="shared" si="1"/>
        <v>9.5354960213217849E-2</v>
      </c>
      <c r="J36" s="76">
        <f>分析係数表!G39</f>
        <v>0.34897511924713165</v>
      </c>
      <c r="K36" s="78">
        <f t="shared" si="2"/>
        <v>3.3276508611213194E-2</v>
      </c>
      <c r="L36" s="79"/>
      <c r="M36" s="80"/>
      <c r="N36" s="81">
        <f>分析係数表!H39</f>
        <v>3.8938450317006117E-3</v>
      </c>
      <c r="O36" s="82">
        <f t="shared" si="3"/>
        <v>3.8604479478888849E-2</v>
      </c>
      <c r="P36" s="76">
        <f>分析係数表!C39</f>
        <v>1</v>
      </c>
      <c r="Q36" s="82">
        <f t="shared" si="4"/>
        <v>3.8604479478888849E-2</v>
      </c>
      <c r="R36" s="83">
        <v>0.15166005134287019</v>
      </c>
      <c r="S36" s="84">
        <f t="shared" si="5"/>
        <v>0.24701501155608804</v>
      </c>
      <c r="T36" s="85">
        <f>分析係数表!F39</f>
        <v>0.69949722830991368</v>
      </c>
      <c r="U36" s="86">
        <f t="shared" si="6"/>
        <v>0.17278631593442489</v>
      </c>
      <c r="V36" s="87">
        <f>分析係数表!D39</f>
        <v>6.7165141162820671E-2</v>
      </c>
      <c r="W36" s="167">
        <f t="shared" si="7"/>
        <v>0</v>
      </c>
      <c r="X36" s="76">
        <f>分析係数表!E39</f>
        <v>8.4826608224829181E-2</v>
      </c>
      <c r="Y36" s="166">
        <f t="shared" si="8"/>
        <v>0</v>
      </c>
    </row>
    <row r="37" spans="1:25" x14ac:dyDescent="0.2">
      <c r="A37" s="6" t="s">
        <v>25</v>
      </c>
      <c r="B37" s="5" t="s">
        <v>40</v>
      </c>
      <c r="C37" s="90"/>
      <c r="D37" s="76">
        <f>投入係数表!C37</f>
        <v>0</v>
      </c>
      <c r="E37" s="77">
        <f t="shared" si="9"/>
        <v>0</v>
      </c>
      <c r="F37" s="76">
        <f>分析係数表!C40</f>
        <v>1</v>
      </c>
      <c r="G37" s="77">
        <f t="shared" si="0"/>
        <v>0</v>
      </c>
      <c r="H37" s="77">
        <v>8.2327998820494854E-4</v>
      </c>
      <c r="I37" s="77">
        <f t="shared" si="1"/>
        <v>8.2327998820494854E-4</v>
      </c>
      <c r="J37" s="76">
        <f>分析係数表!G40</f>
        <v>0.51987110633727174</v>
      </c>
      <c r="K37" s="78">
        <f t="shared" si="2"/>
        <v>4.2799947829344265E-4</v>
      </c>
      <c r="L37" s="79"/>
      <c r="M37" s="80"/>
      <c r="N37" s="81">
        <f>分析係数表!H40</f>
        <v>3.0814116590921842E-2</v>
      </c>
      <c r="O37" s="82">
        <f t="shared" si="3"/>
        <v>0.30549827276377167</v>
      </c>
      <c r="P37" s="76">
        <f>分析係数表!C40</f>
        <v>1</v>
      </c>
      <c r="Q37" s="82">
        <f t="shared" si="4"/>
        <v>0.30549827276377167</v>
      </c>
      <c r="R37" s="83">
        <v>0.30611638647749312</v>
      </c>
      <c r="S37" s="84">
        <f t="shared" si="5"/>
        <v>0.30693966646569809</v>
      </c>
      <c r="T37" s="85">
        <f>分析係数表!F40</f>
        <v>0.71122862100305706</v>
      </c>
      <c r="U37" s="86">
        <f t="shared" si="6"/>
        <v>0.21830427571153674</v>
      </c>
      <c r="V37" s="87">
        <f>分析係数表!D40</f>
        <v>7.8492935635792779E-2</v>
      </c>
      <c r="W37" s="167">
        <f t="shared" si="7"/>
        <v>0</v>
      </c>
      <c r="X37" s="76">
        <f>分析係数表!E40</f>
        <v>4.9739733950260268E-2</v>
      </c>
      <c r="Y37" s="166">
        <f t="shared" si="8"/>
        <v>0</v>
      </c>
    </row>
    <row r="38" spans="1:25" x14ac:dyDescent="0.2">
      <c r="A38" s="6" t="s">
        <v>26</v>
      </c>
      <c r="B38" s="5" t="s">
        <v>277</v>
      </c>
      <c r="C38" s="90"/>
      <c r="D38" s="76">
        <f>投入係数表!C38</f>
        <v>5.0813008130081306E-4</v>
      </c>
      <c r="E38" s="77">
        <f t="shared" si="9"/>
        <v>5.0813008130081307E-2</v>
      </c>
      <c r="F38" s="76">
        <f>分析係数表!C41</f>
        <v>0.804825195030338</v>
      </c>
      <c r="G38" s="77">
        <f t="shared" si="0"/>
        <v>4.0895589178370835E-2</v>
      </c>
      <c r="H38" s="77">
        <v>4.6801542680453972E-2</v>
      </c>
      <c r="I38" s="77">
        <f t="shared" si="1"/>
        <v>4.6801542680453972E-2</v>
      </c>
      <c r="J38" s="76">
        <f>分析係数表!G41</f>
        <v>0.44365116827944301</v>
      </c>
      <c r="K38" s="78">
        <f t="shared" si="2"/>
        <v>2.0763559087463621E-2</v>
      </c>
      <c r="L38" s="79"/>
      <c r="M38" s="80"/>
      <c r="N38" s="81">
        <f>分析係数表!H41</f>
        <v>5.27632833978567E-2</v>
      </c>
      <c r="O38" s="82">
        <f t="shared" si="3"/>
        <v>0.52310738475428054</v>
      </c>
      <c r="P38" s="76">
        <f>分析係数表!C41</f>
        <v>0.804825195030338</v>
      </c>
      <c r="Q38" s="82">
        <f t="shared" si="4"/>
        <v>0.4210100029566739</v>
      </c>
      <c r="R38" s="83">
        <v>0.42959773321350253</v>
      </c>
      <c r="S38" s="84">
        <f t="shared" si="5"/>
        <v>0.47639927589395648</v>
      </c>
      <c r="T38" s="85">
        <f>分析係数表!F41</f>
        <v>0.54625914562190225</v>
      </c>
      <c r="U38" s="86">
        <f t="shared" si="6"/>
        <v>0.26023746142472554</v>
      </c>
      <c r="V38" s="87">
        <f>分析係数表!D41</f>
        <v>0.14125560538116591</v>
      </c>
      <c r="W38" s="167">
        <f t="shared" si="7"/>
        <v>0</v>
      </c>
      <c r="X38" s="76">
        <f>分析係数表!E41</f>
        <v>0.13688930847297617</v>
      </c>
      <c r="Y38" s="166">
        <f t="shared" si="8"/>
        <v>0</v>
      </c>
    </row>
    <row r="39" spans="1:25" x14ac:dyDescent="0.2">
      <c r="A39" s="6" t="s">
        <v>51</v>
      </c>
      <c r="B39" s="5" t="s">
        <v>368</v>
      </c>
      <c r="C39" s="90"/>
      <c r="D39" s="76">
        <f>投入係数表!C39</f>
        <v>0</v>
      </c>
      <c r="E39" s="77">
        <f>$C$5*D39</f>
        <v>0</v>
      </c>
      <c r="F39" s="76">
        <f>分析係数表!C42</f>
        <v>0.80822873082287305</v>
      </c>
      <c r="G39" s="77">
        <f>E39*F39</f>
        <v>0</v>
      </c>
      <c r="H39" s="77">
        <v>9.4653757829033791E-3</v>
      </c>
      <c r="I39" s="77">
        <f>C39+H39</f>
        <v>9.4653757829033791E-3</v>
      </c>
      <c r="J39" s="76">
        <f>分析係数表!G42</f>
        <v>0.48544520547945208</v>
      </c>
      <c r="K39" s="78">
        <f>I39*J39</f>
        <v>4.5949212918717603E-3</v>
      </c>
      <c r="L39" s="79"/>
      <c r="M39" s="80"/>
      <c r="N39" s="81">
        <f>分析係数表!H42</f>
        <v>1.3409639230208157E-2</v>
      </c>
      <c r="O39" s="82">
        <f t="shared" si="3"/>
        <v>0.13294626218234054</v>
      </c>
      <c r="P39" s="76">
        <f>分析係数表!C42</f>
        <v>0.80822873082287305</v>
      </c>
      <c r="Q39" s="82">
        <f>O39*P39</f>
        <v>0.10745098875127802</v>
      </c>
      <c r="R39" s="83">
        <v>0.11457695594754107</v>
      </c>
      <c r="S39" s="84">
        <f>I39+R39</f>
        <v>0.12404233173044445</v>
      </c>
      <c r="T39" s="85">
        <f>分析係数表!F42</f>
        <v>0.55222602739726023</v>
      </c>
      <c r="U39" s="86">
        <f t="shared" si="6"/>
        <v>6.849940408059646E-2</v>
      </c>
      <c r="V39" s="87">
        <f>分析係数表!D42</f>
        <v>0.29537671232876711</v>
      </c>
      <c r="W39" s="167">
        <f t="shared" si="7"/>
        <v>0</v>
      </c>
      <c r="X39" s="76">
        <f>分析係数表!E42</f>
        <v>0.2654109589041096</v>
      </c>
      <c r="Y39" s="166">
        <f t="shared" si="8"/>
        <v>0</v>
      </c>
    </row>
    <row r="40" spans="1:25" x14ac:dyDescent="0.2">
      <c r="A40" s="6" t="s">
        <v>195</v>
      </c>
      <c r="B40" s="5" t="s">
        <v>41</v>
      </c>
      <c r="C40" s="90"/>
      <c r="D40" s="76">
        <f>投入係数表!C40</f>
        <v>1.9817073170731708E-2</v>
      </c>
      <c r="E40" s="77">
        <f>$C$5*D40</f>
        <v>1.9817073170731707</v>
      </c>
      <c r="F40" s="76">
        <f>分析係数表!C43</f>
        <v>0.42667048218629278</v>
      </c>
      <c r="G40" s="77">
        <f>E40*F40</f>
        <v>0.84553601652771437</v>
      </c>
      <c r="H40" s="77">
        <v>1.2003554737121809</v>
      </c>
      <c r="I40" s="77">
        <f>C40+H40</f>
        <v>1.2003554737121809</v>
      </c>
      <c r="J40" s="76">
        <f>分析係数表!G43</f>
        <v>0.3937480751462889</v>
      </c>
      <c r="K40" s="78">
        <f>I40*J40</f>
        <v>0.47263765726548301</v>
      </c>
      <c r="L40" s="79"/>
      <c r="M40" s="80"/>
      <c r="N40" s="81">
        <f>分析係数表!H43</f>
        <v>3.6537058856533695E-2</v>
      </c>
      <c r="O40" s="82">
        <f t="shared" si="3"/>
        <v>0.3622368449085363</v>
      </c>
      <c r="P40" s="76">
        <f>分析係数表!C43</f>
        <v>0.42667048218629278</v>
      </c>
      <c r="Q40" s="82">
        <f>O40*P40</f>
        <v>0.15455576928276654</v>
      </c>
      <c r="R40" s="83">
        <v>0.29766787746669859</v>
      </c>
      <c r="S40" s="84">
        <f>I40+R40</f>
        <v>1.4980233511788794</v>
      </c>
      <c r="T40" s="85">
        <f>分析係数表!F43</f>
        <v>0.62688635663689563</v>
      </c>
      <c r="U40" s="86">
        <f t="shared" si="6"/>
        <v>0.93909040077752048</v>
      </c>
      <c r="V40" s="87">
        <f>分析係数表!D43</f>
        <v>0.23175238681860177</v>
      </c>
      <c r="W40" s="167">
        <f t="shared" si="7"/>
        <v>0</v>
      </c>
      <c r="X40" s="76">
        <f>分析係数表!E43</f>
        <v>0.18678780412688636</v>
      </c>
      <c r="Y40" s="166">
        <f t="shared" si="8"/>
        <v>0</v>
      </c>
    </row>
    <row r="41" spans="1:25" x14ac:dyDescent="0.2">
      <c r="A41" s="6" t="s">
        <v>341</v>
      </c>
      <c r="B41" s="5" t="s">
        <v>346</v>
      </c>
      <c r="C41" s="90"/>
      <c r="D41" s="76">
        <f>投入係数表!C41</f>
        <v>0</v>
      </c>
      <c r="E41" s="77">
        <f>$C$5*D41</f>
        <v>0</v>
      </c>
      <c r="F41" s="76">
        <f>分析係数表!C44</f>
        <v>0.46624741283235149</v>
      </c>
      <c r="G41" s="77">
        <f>E41*F41</f>
        <v>0</v>
      </c>
      <c r="H41" s="77">
        <v>2.7539461161675926E-3</v>
      </c>
      <c r="I41" s="77">
        <f>C41+H41</f>
        <v>2.7539461161675926E-3</v>
      </c>
      <c r="J41" s="76">
        <f>分析係数表!G44</f>
        <v>0.26671004927024261</v>
      </c>
      <c r="K41" s="78">
        <f>I41*J41</f>
        <v>7.3450510433065196E-4</v>
      </c>
      <c r="L41" s="79"/>
      <c r="M41" s="80"/>
      <c r="N41" s="81">
        <f>分析係数表!H44</f>
        <v>0.11393143690736689</v>
      </c>
      <c r="O41" s="82">
        <f t="shared" si="3"/>
        <v>1.1295425940897938</v>
      </c>
      <c r="P41" s="76">
        <f>分析係数表!C44</f>
        <v>0.46624741283235149</v>
      </c>
      <c r="Q41" s="82">
        <f>O41*P41</f>
        <v>0.52664631217830937</v>
      </c>
      <c r="R41" s="83">
        <v>0.53510365092638135</v>
      </c>
      <c r="S41" s="84">
        <f>I41+R41</f>
        <v>0.53785759704254898</v>
      </c>
      <c r="T41" s="85">
        <f>分析係数表!F44</f>
        <v>0.51538533048247648</v>
      </c>
      <c r="U41" s="86">
        <f t="shared" si="6"/>
        <v>0.2772039154042848</v>
      </c>
      <c r="V41" s="87">
        <f>分析係数表!D44</f>
        <v>0.23854234451984754</v>
      </c>
      <c r="W41" s="167">
        <f t="shared" si="7"/>
        <v>0</v>
      </c>
      <c r="X41" s="76">
        <f>分析係数表!E44</f>
        <v>0.16891326578042204</v>
      </c>
      <c r="Y41" s="166">
        <f t="shared" si="8"/>
        <v>0</v>
      </c>
    </row>
    <row r="42" spans="1:25" x14ac:dyDescent="0.2">
      <c r="A42" s="6" t="s">
        <v>342</v>
      </c>
      <c r="B42" s="5" t="s">
        <v>279</v>
      </c>
      <c r="C42" s="90"/>
      <c r="D42" s="76">
        <f>投入係数表!C42</f>
        <v>2.0325203252032522E-3</v>
      </c>
      <c r="E42" s="77">
        <f>$C$5*D42</f>
        <v>0.20325203252032523</v>
      </c>
      <c r="F42" s="76">
        <f>分析係数表!C45</f>
        <v>1</v>
      </c>
      <c r="G42" s="77">
        <f>E42*F42</f>
        <v>0.20325203252032523</v>
      </c>
      <c r="H42" s="77">
        <v>0.2513489934177634</v>
      </c>
      <c r="I42" s="77">
        <f>C42+H42</f>
        <v>0.2513489934177634</v>
      </c>
      <c r="J42" s="76">
        <f>分析係数表!G45</f>
        <v>0</v>
      </c>
      <c r="K42" s="78">
        <f>I42*J42</f>
        <v>0</v>
      </c>
      <c r="L42" s="79"/>
      <c r="M42" s="80"/>
      <c r="N42" s="81">
        <f>分析係数表!H45</f>
        <v>0</v>
      </c>
      <c r="O42" s="82">
        <f t="shared" si="3"/>
        <v>0</v>
      </c>
      <c r="P42" s="76">
        <f>分析係数表!C45</f>
        <v>1</v>
      </c>
      <c r="Q42" s="82">
        <f>O42*P42</f>
        <v>0</v>
      </c>
      <c r="R42" s="83">
        <v>2.2419906365079754E-2</v>
      </c>
      <c r="S42" s="84">
        <f>I42+R42</f>
        <v>0.27376889978284313</v>
      </c>
      <c r="T42" s="85">
        <f>分析係数表!F45</f>
        <v>0</v>
      </c>
      <c r="U42" s="86">
        <f t="shared" si="6"/>
        <v>0</v>
      </c>
      <c r="V42" s="87">
        <f>分析係数表!D45</f>
        <v>0</v>
      </c>
      <c r="W42" s="167">
        <f t="shared" si="7"/>
        <v>0</v>
      </c>
      <c r="X42" s="76">
        <f>分析係数表!E45</f>
        <v>0</v>
      </c>
      <c r="Y42" s="166">
        <f t="shared" si="8"/>
        <v>0</v>
      </c>
    </row>
    <row r="43" spans="1:25" x14ac:dyDescent="0.2">
      <c r="A43" s="6" t="s">
        <v>343</v>
      </c>
      <c r="B43" s="5" t="s">
        <v>280</v>
      </c>
      <c r="C43" s="90"/>
      <c r="D43" s="76">
        <f>投入係数表!C43</f>
        <v>4.0650406504065045E-3</v>
      </c>
      <c r="E43" s="77">
        <f>$C$5*D43</f>
        <v>0.40650406504065045</v>
      </c>
      <c r="F43" s="76">
        <f>分析係数表!C46</f>
        <v>1</v>
      </c>
      <c r="G43" s="77">
        <f>E43*F43</f>
        <v>0.40650406504065045</v>
      </c>
      <c r="H43" s="77">
        <v>0.50302733822939361</v>
      </c>
      <c r="I43" s="77">
        <f>C43+H43</f>
        <v>0.50302733822939361</v>
      </c>
      <c r="J43" s="76">
        <f>分析係数表!G46</f>
        <v>9.2005076142131978E-3</v>
      </c>
      <c r="K43" s="78">
        <f>I43*J43</f>
        <v>4.6281068555369337E-3</v>
      </c>
      <c r="L43" s="79"/>
      <c r="M43" s="80"/>
      <c r="N43" s="81">
        <f>分析係数表!H46</f>
        <v>5.6971329181394824E-2</v>
      </c>
      <c r="O43" s="82">
        <f t="shared" si="3"/>
        <v>0.56482692309601923</v>
      </c>
      <c r="P43" s="76">
        <f>分析係数表!C46</f>
        <v>1</v>
      </c>
      <c r="Q43" s="82">
        <f>O43*P43</f>
        <v>0.56482692309601923</v>
      </c>
      <c r="R43" s="83">
        <v>0.59640361927241714</v>
      </c>
      <c r="S43" s="84">
        <f>I43+R43</f>
        <v>1.0994309575018106</v>
      </c>
      <c r="T43" s="85">
        <f>分析係数表!F46</f>
        <v>0.31329314720812185</v>
      </c>
      <c r="U43" s="86">
        <f t="shared" si="6"/>
        <v>0.34444418481378114</v>
      </c>
      <c r="V43" s="87">
        <f>分析係数表!D46</f>
        <v>4.7588832487309646E-4</v>
      </c>
      <c r="W43" s="167">
        <f t="shared" si="7"/>
        <v>0</v>
      </c>
      <c r="X43" s="76">
        <f>分析係数表!E46</f>
        <v>1.4276649746192893E-3</v>
      </c>
      <c r="Y43" s="166">
        <f t="shared" si="8"/>
        <v>0</v>
      </c>
    </row>
    <row r="44" spans="1:25" x14ac:dyDescent="0.2">
      <c r="A44" s="192">
        <v>40</v>
      </c>
      <c r="B44" s="14" t="s">
        <v>151</v>
      </c>
      <c r="C44" s="197">
        <f>SUM(C5:C43)</f>
        <v>100</v>
      </c>
      <c r="D44" s="92">
        <f>投入係数表!C44</f>
        <v>0.54471544715447151</v>
      </c>
      <c r="E44" s="91">
        <f>SUM(E5:E43)</f>
        <v>54.471544715447187</v>
      </c>
      <c r="F44" s="92">
        <f>分析係数表!C47</f>
        <v>0.45905743405002397</v>
      </c>
      <c r="G44" s="91">
        <f>SUM(G5:G43)</f>
        <v>13.008361024900076</v>
      </c>
      <c r="H44" s="91">
        <f>SUM(H5:H43)</f>
        <v>15.113027317202002</v>
      </c>
      <c r="I44" s="91">
        <f>SUM(I5:I43)</f>
        <v>115.11302731720197</v>
      </c>
      <c r="J44" s="92">
        <f>分析係数表!G47</f>
        <v>0.28709558230423765</v>
      </c>
      <c r="K44" s="93">
        <f>SUM(K5:K43)</f>
        <v>15.803769008816326</v>
      </c>
      <c r="L44" s="94">
        <f>最終需要_まとめ!$L$33</f>
        <v>0.62733333333333341</v>
      </c>
      <c r="M44" s="91">
        <f>K44*L44</f>
        <v>9.9142310915307768</v>
      </c>
      <c r="N44" s="95">
        <f>分析係数表!H47</f>
        <v>1</v>
      </c>
      <c r="O44" s="96">
        <f>SUM(O5:O43)</f>
        <v>9.9142310915307768</v>
      </c>
      <c r="P44" s="92">
        <f>分析係数表!C47</f>
        <v>0.45905743405002397</v>
      </c>
      <c r="Q44" s="96">
        <f>SUM(Q5:Q43)</f>
        <v>4.8089310413774005</v>
      </c>
      <c r="R44" s="91">
        <f>SUM(R5:R43)</f>
        <v>5.6559135158926619</v>
      </c>
      <c r="S44" s="97">
        <f>SUM(S5:S43)</f>
        <v>120.76894083309463</v>
      </c>
      <c r="T44" s="98">
        <f>分析係数表!F47</f>
        <v>0.51476641739392903</v>
      </c>
      <c r="U44" s="99">
        <f>SUM(U5:U43)</f>
        <v>56.53946668552603</v>
      </c>
      <c r="V44" s="100">
        <f>分析係数表!D47</f>
        <v>0.1047101618971789</v>
      </c>
      <c r="W44" s="164">
        <f>SUM(W5:W43)</f>
        <v>21</v>
      </c>
      <c r="X44" s="92">
        <f>分析係数表!E47</f>
        <v>8.1677152774525266E-2</v>
      </c>
      <c r="Y44" s="165">
        <f>SUM(Y5:Y43)</f>
        <v>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46" sqref="K4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266</v>
      </c>
      <c r="S2" s="3" t="s">
        <v>153</v>
      </c>
      <c r="U2" s="64" t="s">
        <v>210</v>
      </c>
      <c r="W2" s="3" t="s">
        <v>130</v>
      </c>
      <c r="Y2" s="3" t="s">
        <v>154</v>
      </c>
    </row>
    <row r="3" spans="1:25" ht="44" x14ac:dyDescent="0.2">
      <c r="B3" s="65"/>
      <c r="C3" s="66" t="s">
        <v>228</v>
      </c>
      <c r="D3" s="66" t="s">
        <v>308</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投入係数表!D5</f>
        <v>0</v>
      </c>
      <c r="E5" s="77">
        <f t="shared" ref="E5:E38" si="0">$C$6*D5</f>
        <v>0</v>
      </c>
      <c r="F5" s="76">
        <f>分析係数表!C8</f>
        <v>0.32915796798886565</v>
      </c>
      <c r="G5" s="77">
        <f t="shared" ref="G5:G38" si="1">E5*F5</f>
        <v>0</v>
      </c>
      <c r="H5" s="77">
        <f t="array" ref="H5:H43">MMULT(逆行列係数!C5:AO43,'2'!G5:G43)</f>
        <v>1.5910917324124502E-2</v>
      </c>
      <c r="I5" s="77">
        <f t="shared" ref="I5:I38" si="2">C5+H5</f>
        <v>1.5910917324124502E-2</v>
      </c>
      <c r="J5" s="76">
        <f>分析係数表!G8</f>
        <v>0.11991869918699187</v>
      </c>
      <c r="K5" s="78">
        <f t="shared" ref="K5:K38" si="3">I5*J5</f>
        <v>1.9080165083807837E-3</v>
      </c>
      <c r="L5" s="79" t="s">
        <v>182</v>
      </c>
      <c r="M5" s="80" t="s">
        <v>182</v>
      </c>
      <c r="N5" s="81">
        <f>分析係数表!H8</f>
        <v>1.1827414015597823E-2</v>
      </c>
      <c r="O5" s="82">
        <f t="shared" ref="O5:O43" si="4">$M$44*N5</f>
        <v>0.22766457839176982</v>
      </c>
      <c r="P5" s="76">
        <f>分析係数表!C8</f>
        <v>0.32915796798886565</v>
      </c>
      <c r="Q5" s="82">
        <f t="shared" ref="Q5:Q38" si="5">O5*P5</f>
        <v>7.4937610006476765E-2</v>
      </c>
      <c r="R5" s="83">
        <f t="array" ref="R5:R43">MMULT(逆行列係数!C5:AO43,'2'!Q5:Q43)</f>
        <v>9.6089918434157498E-2</v>
      </c>
      <c r="S5" s="84">
        <f t="shared" ref="S5:S38" si="6">I5+R5</f>
        <v>0.112000835758282</v>
      </c>
      <c r="T5" s="85">
        <f>分析係数表!F8</f>
        <v>0.45172764227642276</v>
      </c>
      <c r="U5" s="86">
        <f t="shared" ref="U5:U43" si="7">S5*T5</f>
        <v>5.0593873470077592E-2</v>
      </c>
      <c r="V5" s="87">
        <f>分析係数表!D8</f>
        <v>0.19461382113821138</v>
      </c>
      <c r="W5" s="167">
        <f t="shared" ref="W5:W43" si="8">ROUND(S5*V5,0)</f>
        <v>0</v>
      </c>
      <c r="X5" s="76">
        <f>分析係数表!E8</f>
        <v>6.0467479674796751E-2</v>
      </c>
      <c r="Y5" s="166">
        <f t="shared" ref="Y5:Y43" si="9">ROUND(S5*X5,0)</f>
        <v>0</v>
      </c>
    </row>
    <row r="6" spans="1:25" x14ac:dyDescent="0.2">
      <c r="A6" s="6" t="s">
        <v>220</v>
      </c>
      <c r="B6" s="5" t="s">
        <v>266</v>
      </c>
      <c r="C6" s="75">
        <f>最終需要_まとめ!$C$7</f>
        <v>100</v>
      </c>
      <c r="D6" s="76">
        <f>投入係数表!D6</f>
        <v>0.13333333333333333</v>
      </c>
      <c r="E6" s="77">
        <f t="shared" si="0"/>
        <v>13.333333333333334</v>
      </c>
      <c r="F6" s="76">
        <f>分析係数表!C9</f>
        <v>0.9329896907216495</v>
      </c>
      <c r="G6" s="77">
        <f t="shared" si="1"/>
        <v>12.439862542955327</v>
      </c>
      <c r="H6" s="77">
        <v>14.211709930824272</v>
      </c>
      <c r="I6" s="77">
        <f t="shared" si="2"/>
        <v>114.21170993082427</v>
      </c>
      <c r="J6" s="76">
        <f>分析係数表!G9</f>
        <v>0.24615384615384617</v>
      </c>
      <c r="K6" s="78">
        <f t="shared" si="3"/>
        <v>28.113651675279822</v>
      </c>
      <c r="L6" s="79"/>
      <c r="M6" s="80"/>
      <c r="N6" s="81">
        <f>分析係数表!H9</f>
        <v>6.1718004825225836E-4</v>
      </c>
      <c r="O6" s="82">
        <f t="shared" si="4"/>
        <v>1.188003018173372E-2</v>
      </c>
      <c r="P6" s="76">
        <f>分析係数表!C9</f>
        <v>0.9329896907216495</v>
      </c>
      <c r="Q6" s="82">
        <f t="shared" si="5"/>
        <v>1.1083945685019605E-2</v>
      </c>
      <c r="R6" s="83">
        <v>1.4442273907666064E-2</v>
      </c>
      <c r="S6" s="84">
        <f t="shared" si="6"/>
        <v>114.22615220473193</v>
      </c>
      <c r="T6" s="85">
        <f>分析係数表!F9</f>
        <v>0.67179487179487174</v>
      </c>
      <c r="U6" s="86">
        <f t="shared" si="7"/>
        <v>76.736543275999395</v>
      </c>
      <c r="V6" s="87">
        <f>分析係数表!D9</f>
        <v>0.1076923076923077</v>
      </c>
      <c r="W6" s="167">
        <f t="shared" si="8"/>
        <v>12</v>
      </c>
      <c r="X6" s="76">
        <f>分析係数表!E9</f>
        <v>3.0769230769230771E-2</v>
      </c>
      <c r="Y6" s="166">
        <f t="shared" si="9"/>
        <v>4</v>
      </c>
    </row>
    <row r="7" spans="1:25" x14ac:dyDescent="0.2">
      <c r="A7" s="6" t="s">
        <v>221</v>
      </c>
      <c r="B7" s="5" t="s">
        <v>267</v>
      </c>
      <c r="C7" s="90"/>
      <c r="D7" s="76">
        <f>投入係数表!D7</f>
        <v>0</v>
      </c>
      <c r="E7" s="77">
        <f t="shared" si="0"/>
        <v>0</v>
      </c>
      <c r="F7" s="76">
        <f>分析係数表!C10</f>
        <v>0</v>
      </c>
      <c r="G7" s="77">
        <f t="shared" si="1"/>
        <v>0</v>
      </c>
      <c r="H7" s="77">
        <v>0</v>
      </c>
      <c r="I7" s="77">
        <f t="shared" si="2"/>
        <v>0</v>
      </c>
      <c r="J7" s="76">
        <f>分析係数表!G10</f>
        <v>0</v>
      </c>
      <c r="K7" s="78">
        <f t="shared" si="3"/>
        <v>0</v>
      </c>
      <c r="L7" s="79"/>
      <c r="M7" s="80"/>
      <c r="N7" s="81">
        <f>分析係数表!H10</f>
        <v>1.2006957302362117E-3</v>
      </c>
      <c r="O7" s="82">
        <f t="shared" si="4"/>
        <v>2.3112058717191054E-2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222</v>
      </c>
      <c r="B8" s="5" t="s">
        <v>27</v>
      </c>
      <c r="C8" s="90"/>
      <c r="D8" s="76">
        <f>投入係数表!D8</f>
        <v>0</v>
      </c>
      <c r="E8" s="77">
        <f t="shared" si="0"/>
        <v>0</v>
      </c>
      <c r="F8" s="76">
        <f>分析係数表!C11</f>
        <v>2.4090210148641766E-2</v>
      </c>
      <c r="G8" s="77">
        <f t="shared" si="1"/>
        <v>0</v>
      </c>
      <c r="H8" s="77">
        <v>4.6193310572604463E-3</v>
      </c>
      <c r="I8" s="77">
        <f t="shared" si="2"/>
        <v>4.6193310572604463E-3</v>
      </c>
      <c r="J8" s="76">
        <f>分析係数表!G11</f>
        <v>0.35</v>
      </c>
      <c r="K8" s="78">
        <f t="shared" si="3"/>
        <v>1.6167658700411561E-3</v>
      </c>
      <c r="L8" s="79"/>
      <c r="M8" s="80"/>
      <c r="N8" s="81">
        <f>分析係数表!H11</f>
        <v>-2.2442910845536666E-5</v>
      </c>
      <c r="O8" s="82">
        <f t="shared" si="4"/>
        <v>-4.3200109751758981E-4</v>
      </c>
      <c r="P8" s="76">
        <f>分析係数表!C11</f>
        <v>2.4090210148641766E-2</v>
      </c>
      <c r="Q8" s="82">
        <f t="shared" si="5"/>
        <v>-1.0406997223642623E-5</v>
      </c>
      <c r="R8" s="83">
        <v>1.9594103012405403E-3</v>
      </c>
      <c r="S8" s="84">
        <f t="shared" si="6"/>
        <v>6.5787413585009866E-3</v>
      </c>
      <c r="T8" s="85">
        <f>分析係数表!F11</f>
        <v>0.57857142857142863</v>
      </c>
      <c r="U8" s="86">
        <f t="shared" si="7"/>
        <v>3.8062717859898569E-3</v>
      </c>
      <c r="V8" s="87">
        <f>分析係数表!D11</f>
        <v>7.1428571428571426E-3</v>
      </c>
      <c r="W8" s="167">
        <f t="shared" si="8"/>
        <v>0</v>
      </c>
      <c r="X8" s="76">
        <f>分析係数表!E11</f>
        <v>7.1428571428571426E-3</v>
      </c>
      <c r="Y8" s="166">
        <f t="shared" si="9"/>
        <v>0</v>
      </c>
    </row>
    <row r="9" spans="1:25" x14ac:dyDescent="0.2">
      <c r="A9" s="6" t="s">
        <v>223</v>
      </c>
      <c r="B9" s="5" t="s">
        <v>191</v>
      </c>
      <c r="C9" s="90"/>
      <c r="D9" s="76">
        <f>投入係数表!D9</f>
        <v>2.564102564102564E-2</v>
      </c>
      <c r="E9" s="77">
        <f t="shared" si="0"/>
        <v>2.5641025641025639</v>
      </c>
      <c r="F9" s="76">
        <f>分析係数表!C12</f>
        <v>6.9119669876203549E-2</v>
      </c>
      <c r="G9" s="77">
        <f t="shared" si="1"/>
        <v>0.17722992275949626</v>
      </c>
      <c r="H9" s="77">
        <v>0.20598988436942614</v>
      </c>
      <c r="I9" s="77">
        <f t="shared" si="2"/>
        <v>0.20598988436942614</v>
      </c>
      <c r="J9" s="76">
        <f>分析係数表!G12</f>
        <v>0.14290902487742874</v>
      </c>
      <c r="K9" s="78">
        <f t="shared" si="3"/>
        <v>2.943781350984899E-2</v>
      </c>
      <c r="L9" s="79"/>
      <c r="M9" s="80"/>
      <c r="N9" s="81">
        <f>分析係数表!H12</f>
        <v>9.3328844751164222E-2</v>
      </c>
      <c r="O9" s="82">
        <f t="shared" si="4"/>
        <v>1.7964765640268971</v>
      </c>
      <c r="P9" s="76">
        <f>分析係数表!C12</f>
        <v>6.9119669876203549E-2</v>
      </c>
      <c r="Q9" s="82">
        <f t="shared" si="5"/>
        <v>0.12417186704587557</v>
      </c>
      <c r="R9" s="83">
        <v>0.13762762941304091</v>
      </c>
      <c r="S9" s="84">
        <f t="shared" si="6"/>
        <v>0.34361751378246708</v>
      </c>
      <c r="T9" s="85">
        <f>分析係数表!F12</f>
        <v>0.29616851280188849</v>
      </c>
      <c r="U9" s="86">
        <f t="shared" si="7"/>
        <v>0.10176868802963569</v>
      </c>
      <c r="V9" s="87">
        <f>分析係数表!D12</f>
        <v>3.0506627928091518E-2</v>
      </c>
      <c r="W9" s="167">
        <f t="shared" si="8"/>
        <v>0</v>
      </c>
      <c r="X9" s="76">
        <f>分析係数表!E12</f>
        <v>2.6874886508080623E-2</v>
      </c>
      <c r="Y9" s="166">
        <f t="shared" si="9"/>
        <v>0</v>
      </c>
    </row>
    <row r="10" spans="1:25" x14ac:dyDescent="0.2">
      <c r="A10" s="6" t="s">
        <v>224</v>
      </c>
      <c r="B10" s="5" t="s">
        <v>28</v>
      </c>
      <c r="C10" s="90"/>
      <c r="D10" s="76">
        <f>投入係数表!D10</f>
        <v>0</v>
      </c>
      <c r="E10" s="77">
        <f t="shared" si="0"/>
        <v>0</v>
      </c>
      <c r="F10" s="76">
        <f>分析係数表!C13</f>
        <v>0</v>
      </c>
      <c r="G10" s="77">
        <f t="shared" si="1"/>
        <v>0</v>
      </c>
      <c r="H10" s="77">
        <v>0</v>
      </c>
      <c r="I10" s="77">
        <f t="shared" si="2"/>
        <v>0</v>
      </c>
      <c r="J10" s="76">
        <f>分析係数表!G13</f>
        <v>0.24503449717750367</v>
      </c>
      <c r="K10" s="78">
        <f t="shared" si="3"/>
        <v>0</v>
      </c>
      <c r="L10" s="79"/>
      <c r="M10" s="80"/>
      <c r="N10" s="81">
        <f>分析係数表!H13</f>
        <v>1.4329798574875161E-2</v>
      </c>
      <c r="O10" s="82">
        <f t="shared" si="4"/>
        <v>0.27583270076498106</v>
      </c>
      <c r="P10" s="76">
        <f>分析係数表!C13</f>
        <v>0</v>
      </c>
      <c r="Q10" s="82">
        <f t="shared" si="5"/>
        <v>0</v>
      </c>
      <c r="R10" s="83">
        <v>0</v>
      </c>
      <c r="S10" s="84">
        <f t="shared" si="6"/>
        <v>0</v>
      </c>
      <c r="T10" s="85">
        <f>分析係数表!F13</f>
        <v>0.38229144888145516</v>
      </c>
      <c r="U10" s="86">
        <f t="shared" si="7"/>
        <v>0</v>
      </c>
      <c r="V10" s="87">
        <f>分析係数表!D13</f>
        <v>0.18806188584570355</v>
      </c>
      <c r="W10" s="167">
        <f t="shared" si="8"/>
        <v>0</v>
      </c>
      <c r="X10" s="76">
        <f>分析係数表!E13</f>
        <v>0.14384277650010455</v>
      </c>
      <c r="Y10" s="166">
        <f t="shared" si="9"/>
        <v>0</v>
      </c>
    </row>
    <row r="11" spans="1:25" x14ac:dyDescent="0.2">
      <c r="A11" s="6" t="s">
        <v>225</v>
      </c>
      <c r="B11" s="5" t="s">
        <v>268</v>
      </c>
      <c r="C11" s="90"/>
      <c r="D11" s="76">
        <f>投入係数表!D11</f>
        <v>2.0512820512820513E-2</v>
      </c>
      <c r="E11" s="77">
        <f t="shared" si="0"/>
        <v>2.0512820512820511</v>
      </c>
      <c r="F11" s="76">
        <f>分析係数表!C14</f>
        <v>0.13476611883691525</v>
      </c>
      <c r="G11" s="77">
        <f t="shared" si="1"/>
        <v>0.27644332069110816</v>
      </c>
      <c r="H11" s="77">
        <v>0.3612249690362711</v>
      </c>
      <c r="I11" s="77">
        <f t="shared" si="2"/>
        <v>0.3612249690362711</v>
      </c>
      <c r="J11" s="76">
        <f>分析係数表!G14</f>
        <v>0.15992647058823528</v>
      </c>
      <c r="K11" s="78">
        <f t="shared" si="3"/>
        <v>5.7769434386315412E-2</v>
      </c>
      <c r="L11" s="79"/>
      <c r="M11" s="80"/>
      <c r="N11" s="81">
        <f>分析係数表!H14</f>
        <v>1.1894742748134433E-3</v>
      </c>
      <c r="O11" s="82">
        <f t="shared" si="4"/>
        <v>2.2896058168432262E-2</v>
      </c>
      <c r="P11" s="76">
        <f>分析係数表!C14</f>
        <v>0.13476611883691525</v>
      </c>
      <c r="Q11" s="82">
        <f t="shared" si="5"/>
        <v>3.0856128960238664E-3</v>
      </c>
      <c r="R11" s="83">
        <v>3.0869863443832711E-2</v>
      </c>
      <c r="S11" s="84">
        <f t="shared" si="6"/>
        <v>0.39209483248010379</v>
      </c>
      <c r="T11" s="85">
        <f>分析係数表!F14</f>
        <v>0.29852941176470588</v>
      </c>
      <c r="U11" s="86">
        <f t="shared" si="7"/>
        <v>0.11705183969626627</v>
      </c>
      <c r="V11" s="87">
        <f>分析係数表!D14</f>
        <v>5.2205882352941178E-2</v>
      </c>
      <c r="W11" s="167">
        <f t="shared" si="8"/>
        <v>0</v>
      </c>
      <c r="X11" s="76">
        <f>分析係数表!E14</f>
        <v>3.6397058823529414E-2</v>
      </c>
      <c r="Y11" s="166">
        <f t="shared" si="9"/>
        <v>0</v>
      </c>
    </row>
    <row r="12" spans="1:25" x14ac:dyDescent="0.2">
      <c r="A12" s="6" t="s">
        <v>226</v>
      </c>
      <c r="B12" s="5" t="s">
        <v>29</v>
      </c>
      <c r="C12" s="90"/>
      <c r="D12" s="76">
        <f>投入係数表!D12</f>
        <v>0</v>
      </c>
      <c r="E12" s="77">
        <f t="shared" si="0"/>
        <v>0</v>
      </c>
      <c r="F12" s="76">
        <f>分析係数表!C15</f>
        <v>0</v>
      </c>
      <c r="G12" s="77">
        <f t="shared" si="1"/>
        <v>0</v>
      </c>
      <c r="H12" s="77">
        <v>0</v>
      </c>
      <c r="I12" s="77">
        <f t="shared" si="2"/>
        <v>0</v>
      </c>
      <c r="J12" s="76">
        <f>分析係数表!G15</f>
        <v>9.5137420718816063E-2</v>
      </c>
      <c r="K12" s="78">
        <f t="shared" si="3"/>
        <v>0</v>
      </c>
      <c r="L12" s="79"/>
      <c r="M12" s="80"/>
      <c r="N12" s="81">
        <f>分析係数表!H15</f>
        <v>8.595634853840543E-3</v>
      </c>
      <c r="O12" s="82">
        <f t="shared" si="4"/>
        <v>0.16545642034923688</v>
      </c>
      <c r="P12" s="76">
        <f>分析係数表!C15</f>
        <v>0</v>
      </c>
      <c r="Q12" s="82">
        <f t="shared" si="5"/>
        <v>0</v>
      </c>
      <c r="R12" s="83">
        <v>0</v>
      </c>
      <c r="S12" s="84">
        <f t="shared" si="6"/>
        <v>0</v>
      </c>
      <c r="T12" s="85">
        <f>分析係数表!F15</f>
        <v>0.30443974630021142</v>
      </c>
      <c r="U12" s="86">
        <f t="shared" si="7"/>
        <v>0</v>
      </c>
      <c r="V12" s="87">
        <f>分析係数表!D15</f>
        <v>2.5369978858350951E-2</v>
      </c>
      <c r="W12" s="167">
        <f t="shared" si="8"/>
        <v>0</v>
      </c>
      <c r="X12" s="76">
        <f>分析係数表!E15</f>
        <v>2.1141649048625793E-2</v>
      </c>
      <c r="Y12" s="166">
        <f t="shared" si="9"/>
        <v>0</v>
      </c>
    </row>
    <row r="13" spans="1:25" x14ac:dyDescent="0.2">
      <c r="A13" s="6" t="s">
        <v>227</v>
      </c>
      <c r="B13" s="5" t="s">
        <v>30</v>
      </c>
      <c r="C13" s="90"/>
      <c r="D13" s="76">
        <f>投入係数表!D13</f>
        <v>1.0256410256410256E-2</v>
      </c>
      <c r="E13" s="77">
        <f t="shared" si="0"/>
        <v>1.0256410256410255</v>
      </c>
      <c r="F13" s="76">
        <f>分析係数表!C16</f>
        <v>4.9817336433078729E-2</v>
      </c>
      <c r="G13" s="77">
        <f t="shared" si="1"/>
        <v>5.1094704033926901E-2</v>
      </c>
      <c r="H13" s="77">
        <v>6.4509758060126127E-2</v>
      </c>
      <c r="I13" s="77">
        <f t="shared" si="2"/>
        <v>6.4509758060126127E-2</v>
      </c>
      <c r="J13" s="76">
        <f>分析係数表!G16</f>
        <v>3.313253012048193E-2</v>
      </c>
      <c r="K13" s="78">
        <f t="shared" si="3"/>
        <v>2.1373715019921309E-3</v>
      </c>
      <c r="L13" s="79"/>
      <c r="M13" s="80"/>
      <c r="N13" s="81">
        <f>分析係数表!H16</f>
        <v>1.6966840599225718E-2</v>
      </c>
      <c r="O13" s="82">
        <f t="shared" si="4"/>
        <v>0.32659282972329789</v>
      </c>
      <c r="P13" s="76">
        <f>分析係数表!C16</f>
        <v>4.9817336433078729E-2</v>
      </c>
      <c r="Q13" s="82">
        <f t="shared" si="5"/>
        <v>1.6269984874956726E-2</v>
      </c>
      <c r="R13" s="83">
        <v>1.9827897959266733E-2</v>
      </c>
      <c r="S13" s="84">
        <f t="shared" si="6"/>
        <v>8.4337656019392859E-2</v>
      </c>
      <c r="T13" s="85">
        <f>分析係数表!F16</f>
        <v>0.28614457831325302</v>
      </c>
      <c r="U13" s="86">
        <f t="shared" si="7"/>
        <v>2.4132763017597356E-2</v>
      </c>
      <c r="V13" s="87">
        <f>分析係数表!D16</f>
        <v>3.0120481927710843E-2</v>
      </c>
      <c r="W13" s="167">
        <f t="shared" si="8"/>
        <v>0</v>
      </c>
      <c r="X13" s="76">
        <f>分析係数表!E16</f>
        <v>1.8072289156626505E-2</v>
      </c>
      <c r="Y13" s="166">
        <f t="shared" si="9"/>
        <v>0</v>
      </c>
    </row>
    <row r="14" spans="1:25" x14ac:dyDescent="0.2">
      <c r="A14" s="6" t="s">
        <v>2</v>
      </c>
      <c r="B14" s="5" t="s">
        <v>365</v>
      </c>
      <c r="C14" s="90"/>
      <c r="D14" s="76">
        <f>投入係数表!D14</f>
        <v>1.5384615384615385E-2</v>
      </c>
      <c r="E14" s="77">
        <f t="shared" si="0"/>
        <v>1.5384615384615385</v>
      </c>
      <c r="F14" s="76">
        <f>分析係数表!C17</f>
        <v>0.15217391304347827</v>
      </c>
      <c r="G14" s="77">
        <f t="shared" si="1"/>
        <v>0.23411371237458198</v>
      </c>
      <c r="H14" s="77">
        <v>0.29644135038287656</v>
      </c>
      <c r="I14" s="77">
        <f t="shared" si="2"/>
        <v>0.29644135038287656</v>
      </c>
      <c r="J14" s="76">
        <f>分析係数表!G17</f>
        <v>0.21460800902425267</v>
      </c>
      <c r="K14" s="78">
        <f t="shared" si="3"/>
        <v>6.3618687998130016E-2</v>
      </c>
      <c r="L14" s="79"/>
      <c r="M14" s="80"/>
      <c r="N14" s="81">
        <f>分析係数表!H17</f>
        <v>2.9400213207653033E-3</v>
      </c>
      <c r="O14" s="82">
        <f t="shared" si="4"/>
        <v>5.6592143774804267E-2</v>
      </c>
      <c r="P14" s="76">
        <f>分析係数表!C17</f>
        <v>0.15217391304347827</v>
      </c>
      <c r="Q14" s="82">
        <f t="shared" si="5"/>
        <v>8.6118479657310842E-3</v>
      </c>
      <c r="R14" s="83">
        <v>2.1997397059329512E-2</v>
      </c>
      <c r="S14" s="84">
        <f t="shared" si="6"/>
        <v>0.31843874744220607</v>
      </c>
      <c r="T14" s="85">
        <f>分析係数表!F17</f>
        <v>0.3288212069937958</v>
      </c>
      <c r="U14" s="86">
        <f t="shared" si="7"/>
        <v>0.1047094132875387</v>
      </c>
      <c r="V14" s="87">
        <f>分析係数表!D17</f>
        <v>7.4732092498589961E-2</v>
      </c>
      <c r="W14" s="167">
        <f t="shared" si="8"/>
        <v>0</v>
      </c>
      <c r="X14" s="76">
        <f>分析係数表!E17</f>
        <v>6.9655950366610264E-2</v>
      </c>
      <c r="Y14" s="166">
        <f t="shared" si="9"/>
        <v>0</v>
      </c>
    </row>
    <row r="15" spans="1:25" x14ac:dyDescent="0.2">
      <c r="A15" s="6" t="s">
        <v>3</v>
      </c>
      <c r="B15" s="5" t="s">
        <v>31</v>
      </c>
      <c r="C15" s="90"/>
      <c r="D15" s="76">
        <f>投入係数表!D15</f>
        <v>0</v>
      </c>
      <c r="E15" s="77">
        <f t="shared" si="0"/>
        <v>0</v>
      </c>
      <c r="F15" s="76">
        <f>分析係数表!C18</f>
        <v>0.51625386996904021</v>
      </c>
      <c r="G15" s="77">
        <f t="shared" si="1"/>
        <v>0</v>
      </c>
      <c r="H15" s="77">
        <v>1.0647324771310166E-2</v>
      </c>
      <c r="I15" s="77">
        <f t="shared" si="2"/>
        <v>1.0647324771310166E-2</v>
      </c>
      <c r="J15" s="76">
        <f>分析係数表!G18</f>
        <v>0.21552579365079366</v>
      </c>
      <c r="K15" s="78">
        <f t="shared" si="3"/>
        <v>2.2947731215943786E-3</v>
      </c>
      <c r="L15" s="79"/>
      <c r="M15" s="80"/>
      <c r="N15" s="81">
        <f>分析係数表!H18</f>
        <v>4.488582169107333E-4</v>
      </c>
      <c r="O15" s="82">
        <f t="shared" si="4"/>
        <v>8.6400219503517967E-3</v>
      </c>
      <c r="P15" s="76">
        <f>分析係数表!C18</f>
        <v>0.51625386996904021</v>
      </c>
      <c r="Q15" s="82">
        <f t="shared" si="5"/>
        <v>4.4604447684865696E-3</v>
      </c>
      <c r="R15" s="83">
        <v>1.4410596253552101E-2</v>
      </c>
      <c r="S15" s="84">
        <f t="shared" si="6"/>
        <v>2.5057921024862269E-2</v>
      </c>
      <c r="T15" s="85">
        <f>分析係数表!F18</f>
        <v>0.45783730158730157</v>
      </c>
      <c r="U15" s="86">
        <f t="shared" si="7"/>
        <v>1.1472450945410651E-2</v>
      </c>
      <c r="V15" s="87">
        <f>分析係数表!D18</f>
        <v>4.1418650793650792E-2</v>
      </c>
      <c r="W15" s="167">
        <f t="shared" si="8"/>
        <v>0</v>
      </c>
      <c r="X15" s="76">
        <f>分析係数表!E18</f>
        <v>3.8690476190476192E-2</v>
      </c>
      <c r="Y15" s="166">
        <f t="shared" si="9"/>
        <v>0</v>
      </c>
    </row>
    <row r="16" spans="1:25" x14ac:dyDescent="0.2">
      <c r="A16" s="6" t="s">
        <v>4</v>
      </c>
      <c r="B16" s="5" t="s">
        <v>32</v>
      </c>
      <c r="C16" s="90"/>
      <c r="D16" s="76">
        <f>投入係数表!D16</f>
        <v>0</v>
      </c>
      <c r="E16" s="77">
        <f t="shared" si="0"/>
        <v>0</v>
      </c>
      <c r="F16" s="76">
        <f>分析係数表!C19</f>
        <v>8.2563671984326903E-2</v>
      </c>
      <c r="G16" s="77">
        <f t="shared" si="1"/>
        <v>0</v>
      </c>
      <c r="H16" s="77">
        <v>1.4195837961949887E-3</v>
      </c>
      <c r="I16" s="77">
        <f t="shared" si="2"/>
        <v>1.4195837961949887E-3</v>
      </c>
      <c r="J16" s="76">
        <f>分析係数表!G19</f>
        <v>5.7971014492753624E-2</v>
      </c>
      <c r="K16" s="78">
        <f t="shared" si="3"/>
        <v>8.2294712822897898E-5</v>
      </c>
      <c r="L16" s="79"/>
      <c r="M16" s="80"/>
      <c r="N16" s="81">
        <f>分析係数表!H19</f>
        <v>-1.1221455422768333E-4</v>
      </c>
      <c r="O16" s="82">
        <f t="shared" si="4"/>
        <v>-2.1600054875879492E-3</v>
      </c>
      <c r="P16" s="76">
        <f>分析係数表!C19</f>
        <v>8.2563671984326903E-2</v>
      </c>
      <c r="Q16" s="82">
        <f t="shared" si="5"/>
        <v>-1.7833798456155754E-4</v>
      </c>
      <c r="R16" s="83">
        <v>1.3298747269434074E-3</v>
      </c>
      <c r="S16" s="84">
        <f t="shared" si="6"/>
        <v>2.7494585231383961E-3</v>
      </c>
      <c r="T16" s="85">
        <f>分析係数表!F19</f>
        <v>0.2402745995423341</v>
      </c>
      <c r="U16" s="86">
        <f t="shared" si="7"/>
        <v>6.6062504560533545E-4</v>
      </c>
      <c r="V16" s="87">
        <f>分析係数表!D19</f>
        <v>4.6529366895499621E-2</v>
      </c>
      <c r="W16" s="167">
        <f t="shared" si="8"/>
        <v>0</v>
      </c>
      <c r="X16" s="76">
        <f>分析係数表!E19</f>
        <v>5.1106025934401222E-2</v>
      </c>
      <c r="Y16" s="166">
        <f t="shared" si="9"/>
        <v>0</v>
      </c>
    </row>
    <row r="17" spans="1:25" x14ac:dyDescent="0.2">
      <c r="A17" s="6" t="s">
        <v>5</v>
      </c>
      <c r="B17" s="5" t="s">
        <v>33</v>
      </c>
      <c r="C17" s="90"/>
      <c r="D17" s="76">
        <f>投入係数表!D17</f>
        <v>0</v>
      </c>
      <c r="E17" s="77">
        <f t="shared" si="0"/>
        <v>0</v>
      </c>
      <c r="F17" s="76">
        <f>分析係数表!C20</f>
        <v>2.7239392352016778E-2</v>
      </c>
      <c r="G17" s="77">
        <f t="shared" si="1"/>
        <v>0</v>
      </c>
      <c r="H17" s="77">
        <v>8.1519156248865336E-4</v>
      </c>
      <c r="I17" s="77">
        <f t="shared" si="2"/>
        <v>8.1519156248865336E-4</v>
      </c>
      <c r="J17" s="76">
        <f>分析係数表!G20</f>
        <v>0.10507246376811594</v>
      </c>
      <c r="K17" s="78">
        <f t="shared" si="3"/>
        <v>8.5654185913662845E-5</v>
      </c>
      <c r="L17" s="79"/>
      <c r="M17" s="80"/>
      <c r="N17" s="81">
        <f>分析係数表!H20</f>
        <v>5.610727711384166E-4</v>
      </c>
      <c r="O17" s="82">
        <f t="shared" si="4"/>
        <v>1.0800027437939744E-2</v>
      </c>
      <c r="P17" s="76">
        <f>分析係数表!C20</f>
        <v>2.7239392352016778E-2</v>
      </c>
      <c r="Q17" s="82">
        <f t="shared" si="5"/>
        <v>2.9418618479458723E-4</v>
      </c>
      <c r="R17" s="83">
        <v>9.7716105416502689E-4</v>
      </c>
      <c r="S17" s="84">
        <f t="shared" si="6"/>
        <v>1.7923526166536803E-3</v>
      </c>
      <c r="T17" s="85">
        <f>分析係数表!F20</f>
        <v>0.2318840579710145</v>
      </c>
      <c r="U17" s="86">
        <f t="shared" si="7"/>
        <v>4.1561799806462152E-4</v>
      </c>
      <c r="V17" s="87">
        <f>分析係数表!D20</f>
        <v>0</v>
      </c>
      <c r="W17" s="167">
        <f t="shared" si="8"/>
        <v>0</v>
      </c>
      <c r="X17" s="76">
        <f>分析係数表!E20</f>
        <v>0</v>
      </c>
      <c r="Y17" s="166">
        <f t="shared" si="9"/>
        <v>0</v>
      </c>
    </row>
    <row r="18" spans="1:25" x14ac:dyDescent="0.2">
      <c r="A18" s="6" t="s">
        <v>6</v>
      </c>
      <c r="B18" s="5" t="s">
        <v>34</v>
      </c>
      <c r="C18" s="90"/>
      <c r="D18" s="76">
        <f>投入係数表!D18</f>
        <v>0</v>
      </c>
      <c r="E18" s="77">
        <f t="shared" si="0"/>
        <v>0</v>
      </c>
      <c r="F18" s="76">
        <f>分析係数表!C21</f>
        <v>0.24117205108940643</v>
      </c>
      <c r="G18" s="77">
        <f t="shared" si="1"/>
        <v>0</v>
      </c>
      <c r="H18" s="77">
        <v>1.0420615517745967E-2</v>
      </c>
      <c r="I18" s="77">
        <f t="shared" si="2"/>
        <v>1.0420615517745967E-2</v>
      </c>
      <c r="J18" s="76">
        <f>分析係数表!G21</f>
        <v>0.28520236087689715</v>
      </c>
      <c r="K18" s="78">
        <f t="shared" si="3"/>
        <v>2.9719841474515796E-3</v>
      </c>
      <c r="L18" s="79"/>
      <c r="M18" s="80"/>
      <c r="N18" s="81">
        <f>分析係数表!H21</f>
        <v>9.4260225551254001E-4</v>
      </c>
      <c r="O18" s="82">
        <f t="shared" si="4"/>
        <v>1.8144046095738772E-2</v>
      </c>
      <c r="P18" s="76">
        <f>分析係数表!C21</f>
        <v>0.24117205108940643</v>
      </c>
      <c r="Q18" s="82">
        <f t="shared" si="5"/>
        <v>4.3758368119700564E-3</v>
      </c>
      <c r="R18" s="83">
        <v>1.2884645345705234E-2</v>
      </c>
      <c r="S18" s="84">
        <f t="shared" si="6"/>
        <v>2.3305260863451201E-2</v>
      </c>
      <c r="T18" s="85">
        <f>分析係数表!F21</f>
        <v>0.42559021922428331</v>
      </c>
      <c r="U18" s="86">
        <f t="shared" si="7"/>
        <v>9.918491079955306E-3</v>
      </c>
      <c r="V18" s="87">
        <f>分析係数表!D21</f>
        <v>8.8743676222596962E-2</v>
      </c>
      <c r="W18" s="167">
        <f t="shared" si="8"/>
        <v>0</v>
      </c>
      <c r="X18" s="76">
        <f>分析係数表!E21</f>
        <v>7.2512647554806076E-2</v>
      </c>
      <c r="Y18" s="166">
        <f t="shared" si="9"/>
        <v>0</v>
      </c>
    </row>
    <row r="19" spans="1:25" x14ac:dyDescent="0.2">
      <c r="A19" s="6" t="s">
        <v>7</v>
      </c>
      <c r="B19" s="5" t="s">
        <v>269</v>
      </c>
      <c r="C19" s="90"/>
      <c r="D19" s="76">
        <f>投入係数表!D19</f>
        <v>0</v>
      </c>
      <c r="E19" s="77">
        <f t="shared" si="0"/>
        <v>0</v>
      </c>
      <c r="F19" s="76">
        <f>分析係数表!C22</f>
        <v>3.5323801513877262E-2</v>
      </c>
      <c r="G19" s="77">
        <f t="shared" si="1"/>
        <v>0</v>
      </c>
      <c r="H19" s="77">
        <v>4.2488251365363505E-4</v>
      </c>
      <c r="I19" s="77">
        <f t="shared" si="2"/>
        <v>4.2488251365363505E-4</v>
      </c>
      <c r="J19" s="76">
        <f>分析係数表!G22</f>
        <v>0.19469026548672566</v>
      </c>
      <c r="K19" s="78">
        <f t="shared" si="3"/>
        <v>8.2720489383893552E-5</v>
      </c>
      <c r="L19" s="79"/>
      <c r="M19" s="80"/>
      <c r="N19" s="81">
        <f>分析係数表!H22</f>
        <v>4.4885821691073332E-5</v>
      </c>
      <c r="O19" s="82">
        <f t="shared" si="4"/>
        <v>8.6400219503517963E-4</v>
      </c>
      <c r="P19" s="76">
        <f>分析係数表!C22</f>
        <v>3.5323801513877262E-2</v>
      </c>
      <c r="Q19" s="82">
        <f t="shared" si="5"/>
        <v>3.0519842044976955E-5</v>
      </c>
      <c r="R19" s="83">
        <v>3.7458952535988563E-4</v>
      </c>
      <c r="S19" s="84">
        <f t="shared" si="6"/>
        <v>7.9947203901352068E-4</v>
      </c>
      <c r="T19" s="85">
        <f>分析係数表!F22</f>
        <v>0.41199606686332352</v>
      </c>
      <c r="U19" s="86">
        <f t="shared" si="7"/>
        <v>3.2937933564077204E-4</v>
      </c>
      <c r="V19" s="87">
        <f>分析係数表!D22</f>
        <v>8.6529006882989187E-2</v>
      </c>
      <c r="W19" s="167">
        <f t="shared" si="8"/>
        <v>0</v>
      </c>
      <c r="X19" s="76">
        <f>分析係数表!E22</f>
        <v>8.9478859390363819E-2</v>
      </c>
      <c r="Y19" s="166">
        <f t="shared" si="9"/>
        <v>0</v>
      </c>
    </row>
    <row r="20" spans="1:25" x14ac:dyDescent="0.2">
      <c r="A20" s="6" t="s">
        <v>8</v>
      </c>
      <c r="B20" s="5" t="s">
        <v>270</v>
      </c>
      <c r="C20" s="90"/>
      <c r="D20" s="76">
        <f>投入係数表!D20</f>
        <v>0</v>
      </c>
      <c r="E20" s="77">
        <f t="shared" si="0"/>
        <v>0</v>
      </c>
      <c r="F20" s="76">
        <f>分析係数表!C23</f>
        <v>0</v>
      </c>
      <c r="G20" s="77">
        <f t="shared" si="1"/>
        <v>0</v>
      </c>
      <c r="H20" s="77">
        <v>0</v>
      </c>
      <c r="I20" s="77">
        <f t="shared" si="2"/>
        <v>0</v>
      </c>
      <c r="J20" s="76">
        <f>分析係数表!G23</f>
        <v>0.21571476472560636</v>
      </c>
      <c r="K20" s="78">
        <f t="shared" si="3"/>
        <v>0</v>
      </c>
      <c r="L20" s="79"/>
      <c r="M20" s="80"/>
      <c r="N20" s="81">
        <f>分析係数表!H23</f>
        <v>2.2442910845536666E-5</v>
      </c>
      <c r="O20" s="82">
        <f t="shared" si="4"/>
        <v>4.3200109751758981E-4</v>
      </c>
      <c r="P20" s="76">
        <f>分析係数表!C23</f>
        <v>0</v>
      </c>
      <c r="Q20" s="82">
        <f t="shared" si="5"/>
        <v>0</v>
      </c>
      <c r="R20" s="83">
        <v>0</v>
      </c>
      <c r="S20" s="84">
        <f t="shared" si="6"/>
        <v>0</v>
      </c>
      <c r="T20" s="85">
        <f>分析係数表!F23</f>
        <v>0.43970045825416343</v>
      </c>
      <c r="U20" s="86">
        <f t="shared" si="7"/>
        <v>0</v>
      </c>
      <c r="V20" s="87">
        <f>分析係数表!D23</f>
        <v>2.7830557728847658E-2</v>
      </c>
      <c r="W20" s="167">
        <f t="shared" si="8"/>
        <v>0</v>
      </c>
      <c r="X20" s="76">
        <f>分析係数表!E23</f>
        <v>2.7159941879959765E-2</v>
      </c>
      <c r="Y20" s="166">
        <f t="shared" si="9"/>
        <v>0</v>
      </c>
    </row>
    <row r="21" spans="1:25" x14ac:dyDescent="0.2">
      <c r="A21" s="6" t="s">
        <v>9</v>
      </c>
      <c r="B21" s="5" t="s">
        <v>271</v>
      </c>
      <c r="C21" s="90"/>
      <c r="D21" s="76">
        <f>投入係数表!D21</f>
        <v>0</v>
      </c>
      <c r="E21" s="77">
        <f t="shared" si="0"/>
        <v>0</v>
      </c>
      <c r="F21" s="76">
        <f>分析係数表!C24</f>
        <v>0.4951060358890701</v>
      </c>
      <c r="G21" s="77">
        <f t="shared" si="1"/>
        <v>0</v>
      </c>
      <c r="H21" s="77">
        <v>7.8520919733402802E-3</v>
      </c>
      <c r="I21" s="77">
        <f t="shared" si="2"/>
        <v>7.8520919733402802E-3</v>
      </c>
      <c r="J21" s="76">
        <f>分析係数表!G24</f>
        <v>0.20816733067729085</v>
      </c>
      <c r="K21" s="78">
        <f t="shared" si="3"/>
        <v>1.6345490263228273E-3</v>
      </c>
      <c r="L21" s="79"/>
      <c r="M21" s="80"/>
      <c r="N21" s="81">
        <f>分析係数表!H24</f>
        <v>3.5908657352858665E-4</v>
      </c>
      <c r="O21" s="82">
        <f t="shared" si="4"/>
        <v>6.912017560281437E-3</v>
      </c>
      <c r="P21" s="76">
        <f>分析係数表!C24</f>
        <v>0.4951060358890701</v>
      </c>
      <c r="Q21" s="82">
        <f t="shared" si="5"/>
        <v>3.422181614266584E-3</v>
      </c>
      <c r="R21" s="83">
        <v>1.678368831460271E-2</v>
      </c>
      <c r="S21" s="84">
        <f t="shared" si="6"/>
        <v>2.4635780287942992E-2</v>
      </c>
      <c r="T21" s="85">
        <f>分析係数表!F24</f>
        <v>0.39043824701195218</v>
      </c>
      <c r="U21" s="86">
        <f t="shared" si="7"/>
        <v>9.6187508693960679E-3</v>
      </c>
      <c r="V21" s="87">
        <f>分析係数表!D24</f>
        <v>1.4940239043824702E-2</v>
      </c>
      <c r="W21" s="167">
        <f t="shared" si="8"/>
        <v>0</v>
      </c>
      <c r="X21" s="76">
        <f>分析係数表!E24</f>
        <v>1.0956175298804782E-2</v>
      </c>
      <c r="Y21" s="166">
        <f t="shared" si="9"/>
        <v>0</v>
      </c>
    </row>
    <row r="22" spans="1:25" x14ac:dyDescent="0.2">
      <c r="A22" s="6" t="s">
        <v>10</v>
      </c>
      <c r="B22" s="5" t="s">
        <v>272</v>
      </c>
      <c r="C22" s="90"/>
      <c r="D22" s="76">
        <f>投入係数表!D22</f>
        <v>0</v>
      </c>
      <c r="E22" s="77">
        <f t="shared" si="0"/>
        <v>0</v>
      </c>
      <c r="F22" s="76">
        <f>分析係数表!C25</f>
        <v>2.1697016660209179E-2</v>
      </c>
      <c r="G22" s="77">
        <f t="shared" si="1"/>
        <v>0</v>
      </c>
      <c r="H22" s="77">
        <v>8.9383248613662271E-4</v>
      </c>
      <c r="I22" s="77">
        <f t="shared" si="2"/>
        <v>8.9383248613662271E-4</v>
      </c>
      <c r="J22" s="76">
        <f>分析係数表!G25</f>
        <v>0.19533527696793002</v>
      </c>
      <c r="K22" s="78">
        <f t="shared" si="3"/>
        <v>1.7459701624243065E-4</v>
      </c>
      <c r="L22" s="79"/>
      <c r="M22" s="80"/>
      <c r="N22" s="81">
        <f>分析係数表!H25</f>
        <v>5.2740840487011166E-4</v>
      </c>
      <c r="O22" s="82">
        <f t="shared" si="4"/>
        <v>1.015202579166336E-2</v>
      </c>
      <c r="P22" s="76">
        <f>分析係数表!C25</f>
        <v>2.1697016660209179E-2</v>
      </c>
      <c r="Q22" s="82">
        <f t="shared" si="5"/>
        <v>2.2026867273659321E-4</v>
      </c>
      <c r="R22" s="83">
        <v>1.770786881318075E-3</v>
      </c>
      <c r="S22" s="84">
        <f t="shared" si="6"/>
        <v>2.6646193674546978E-3</v>
      </c>
      <c r="T22" s="85">
        <f>分析係数表!F25</f>
        <v>0.34839650145772594</v>
      </c>
      <c r="U22" s="86">
        <f t="shared" si="7"/>
        <v>9.2834406533771538E-4</v>
      </c>
      <c r="V22" s="87">
        <f>分析係数表!D25</f>
        <v>0.22157434402332363</v>
      </c>
      <c r="W22" s="167">
        <f t="shared" si="8"/>
        <v>0</v>
      </c>
      <c r="X22" s="76">
        <f>分析係数表!E25</f>
        <v>0.11661807580174927</v>
      </c>
      <c r="Y22" s="166">
        <f t="shared" si="9"/>
        <v>0</v>
      </c>
    </row>
    <row r="23" spans="1:25" x14ac:dyDescent="0.2">
      <c r="A23" s="6" t="s">
        <v>11</v>
      </c>
      <c r="B23" s="5" t="s">
        <v>35</v>
      </c>
      <c r="C23" s="90"/>
      <c r="D23" s="76">
        <f>投入係数表!D23</f>
        <v>0</v>
      </c>
      <c r="E23" s="77">
        <f t="shared" si="0"/>
        <v>0</v>
      </c>
      <c r="F23" s="76">
        <f>分析係数表!C26</f>
        <v>0.4020083102493075</v>
      </c>
      <c r="G23" s="77">
        <f t="shared" si="1"/>
        <v>0</v>
      </c>
      <c r="H23" s="77">
        <v>5.6652776502131462E-3</v>
      </c>
      <c r="I23" s="77">
        <f t="shared" si="2"/>
        <v>5.6652776502131462E-3</v>
      </c>
      <c r="J23" s="76">
        <f>分析係数表!G26</f>
        <v>0.19660602354380063</v>
      </c>
      <c r="K23" s="78">
        <f t="shared" si="3"/>
        <v>1.1138277110799733E-3</v>
      </c>
      <c r="L23" s="79"/>
      <c r="M23" s="80"/>
      <c r="N23" s="81">
        <f>分析係数表!H26</f>
        <v>1.0985804858890199E-2</v>
      </c>
      <c r="O23" s="82">
        <f t="shared" si="4"/>
        <v>0.21146453723486022</v>
      </c>
      <c r="P23" s="76">
        <f>分析係数表!C26</f>
        <v>0.4020083102493075</v>
      </c>
      <c r="Q23" s="82">
        <f t="shared" si="5"/>
        <v>8.5010501291437932E-2</v>
      </c>
      <c r="R23" s="83">
        <v>9.4074015151889748E-2</v>
      </c>
      <c r="S23" s="84">
        <f t="shared" si="6"/>
        <v>9.9739292802102891E-2</v>
      </c>
      <c r="T23" s="85">
        <f>分析係数表!F26</f>
        <v>0.33374101819293683</v>
      </c>
      <c r="U23" s="86">
        <f t="shared" si="7"/>
        <v>3.3287093133617274E-2</v>
      </c>
      <c r="V23" s="87">
        <f>分析係数表!D26</f>
        <v>1.513530041278092E-2</v>
      </c>
      <c r="W23" s="167">
        <f t="shared" si="8"/>
        <v>0</v>
      </c>
      <c r="X23" s="76">
        <f>分析係数表!E26</f>
        <v>1.5288182235132243E-2</v>
      </c>
      <c r="Y23" s="166">
        <f t="shared" si="9"/>
        <v>0</v>
      </c>
    </row>
    <row r="24" spans="1:25" x14ac:dyDescent="0.2">
      <c r="A24" s="6" t="s">
        <v>12</v>
      </c>
      <c r="B24" s="5" t="s">
        <v>366</v>
      </c>
      <c r="C24" s="90"/>
      <c r="D24" s="76">
        <f>投入係数表!D24</f>
        <v>0</v>
      </c>
      <c r="E24" s="77">
        <f t="shared" si="0"/>
        <v>0</v>
      </c>
      <c r="F24" s="76">
        <f>分析係数表!C27</f>
        <v>0.43829355002539361</v>
      </c>
      <c r="G24" s="77">
        <f t="shared" si="1"/>
        <v>0</v>
      </c>
      <c r="H24" s="77">
        <v>1.1841220562676669E-3</v>
      </c>
      <c r="I24" s="77">
        <f t="shared" si="2"/>
        <v>1.1841220562676669E-3</v>
      </c>
      <c r="J24" s="76">
        <f>分析係数表!G27</f>
        <v>0.17011899515204937</v>
      </c>
      <c r="K24" s="78">
        <f t="shared" si="3"/>
        <v>2.0144165434963395E-4</v>
      </c>
      <c r="L24" s="79"/>
      <c r="M24" s="80"/>
      <c r="N24" s="81">
        <f>分析係数表!H27</f>
        <v>1.1098019413117881E-2</v>
      </c>
      <c r="O24" s="82">
        <f t="shared" si="4"/>
        <v>0.21362454272244816</v>
      </c>
      <c r="P24" s="76">
        <f>分析係数表!C27</f>
        <v>0.43829355002539361</v>
      </c>
      <c r="Q24" s="82">
        <f t="shared" si="5"/>
        <v>9.3630259202373167E-2</v>
      </c>
      <c r="R24" s="83">
        <v>9.5814787775053756E-2</v>
      </c>
      <c r="S24" s="84">
        <f t="shared" si="6"/>
        <v>9.6998909831321423E-2</v>
      </c>
      <c r="T24" s="85">
        <f>分析係数表!F27</f>
        <v>0.31996474217717058</v>
      </c>
      <c r="U24" s="86">
        <f t="shared" si="7"/>
        <v>3.1036231175645374E-2</v>
      </c>
      <c r="V24" s="87">
        <f>分析係数表!D27</f>
        <v>4.2309387395328336E-2</v>
      </c>
      <c r="W24" s="167">
        <f t="shared" si="8"/>
        <v>0</v>
      </c>
      <c r="X24" s="76">
        <f>分析係数表!E27</f>
        <v>4.9360951961216398E-2</v>
      </c>
      <c r="Y24" s="166">
        <f t="shared" si="9"/>
        <v>0</v>
      </c>
    </row>
    <row r="25" spans="1:25" x14ac:dyDescent="0.2">
      <c r="A25" s="6" t="s">
        <v>13</v>
      </c>
      <c r="B25" s="5" t="s">
        <v>192</v>
      </c>
      <c r="C25" s="90"/>
      <c r="D25" s="76">
        <f>投入係数表!D25</f>
        <v>0</v>
      </c>
      <c r="E25" s="77">
        <f t="shared" si="0"/>
        <v>0</v>
      </c>
      <c r="F25" s="76">
        <f>分析係数表!C28</f>
        <v>5.3001622498647927E-2</v>
      </c>
      <c r="G25" s="77">
        <f t="shared" si="1"/>
        <v>0</v>
      </c>
      <c r="H25" s="77">
        <v>2.0579815944084387E-3</v>
      </c>
      <c r="I25" s="77">
        <f t="shared" si="2"/>
        <v>2.0579815944084387E-3</v>
      </c>
      <c r="J25" s="76">
        <f>分析係数表!G28</f>
        <v>0.12481857764876633</v>
      </c>
      <c r="K25" s="78">
        <f t="shared" si="3"/>
        <v>2.5687433544140163E-4</v>
      </c>
      <c r="L25" s="79"/>
      <c r="M25" s="80"/>
      <c r="N25" s="81">
        <f>分析係数表!H28</f>
        <v>2.0793356898389723E-2</v>
      </c>
      <c r="O25" s="82">
        <f t="shared" si="4"/>
        <v>0.40024901685004699</v>
      </c>
      <c r="P25" s="76">
        <f>分析係数表!C28</f>
        <v>5.3001622498647927E-2</v>
      </c>
      <c r="Q25" s="82">
        <f t="shared" si="5"/>
        <v>2.1213847296541164E-2</v>
      </c>
      <c r="R25" s="83">
        <v>2.2970627103514815E-2</v>
      </c>
      <c r="S25" s="84">
        <f t="shared" si="6"/>
        <v>2.5028608697923255E-2</v>
      </c>
      <c r="T25" s="85">
        <f>分析係数表!F28</f>
        <v>0.21335268505079827</v>
      </c>
      <c r="U25" s="86">
        <f t="shared" si="7"/>
        <v>5.33992086878769E-3</v>
      </c>
      <c r="V25" s="87">
        <f>分析係数表!D28</f>
        <v>0.1204644412191582</v>
      </c>
      <c r="W25" s="167">
        <f t="shared" si="8"/>
        <v>0</v>
      </c>
      <c r="X25" s="76">
        <f>分析係数表!E28</f>
        <v>0.11683599419448476</v>
      </c>
      <c r="Y25" s="166">
        <f t="shared" si="9"/>
        <v>0</v>
      </c>
    </row>
    <row r="26" spans="1:25" x14ac:dyDescent="0.2">
      <c r="A26" s="6" t="s">
        <v>14</v>
      </c>
      <c r="B26" s="5" t="s">
        <v>50</v>
      </c>
      <c r="C26" s="90"/>
      <c r="D26" s="76">
        <f>投入係数表!D26</f>
        <v>1.0256410256410256E-2</v>
      </c>
      <c r="E26" s="77">
        <f t="shared" si="0"/>
        <v>1.0256410256410255</v>
      </c>
      <c r="F26" s="76">
        <f>分析係数表!C29</f>
        <v>0.65190409026798313</v>
      </c>
      <c r="G26" s="77">
        <f t="shared" si="1"/>
        <v>0.6686195797620339</v>
      </c>
      <c r="H26" s="77">
        <v>0.85853316536453039</v>
      </c>
      <c r="I26" s="77">
        <f t="shared" si="2"/>
        <v>0.85853316536453039</v>
      </c>
      <c r="J26" s="76">
        <f>分析係数表!G29</f>
        <v>0.25912644337660473</v>
      </c>
      <c r="K26" s="78">
        <f t="shared" si="3"/>
        <v>0.22246864566176922</v>
      </c>
      <c r="L26" s="79"/>
      <c r="M26" s="80"/>
      <c r="N26" s="81">
        <f>分析係数表!H29</f>
        <v>1.0054424058800426E-2</v>
      </c>
      <c r="O26" s="82">
        <f t="shared" si="4"/>
        <v>0.19353649168788023</v>
      </c>
      <c r="P26" s="76">
        <f>分析係数表!C29</f>
        <v>0.65190409026798313</v>
      </c>
      <c r="Q26" s="82">
        <f t="shared" si="5"/>
        <v>0.12616723054744464</v>
      </c>
      <c r="R26" s="83">
        <v>0.21511634755358269</v>
      </c>
      <c r="S26" s="84">
        <f t="shared" si="6"/>
        <v>1.0736495129181132</v>
      </c>
      <c r="T26" s="85">
        <f>分析係数表!F29</f>
        <v>0.37595926271247221</v>
      </c>
      <c r="U26" s="86">
        <f t="shared" si="7"/>
        <v>0.40364847928829872</v>
      </c>
      <c r="V26" s="87">
        <f>分析係数表!D29</f>
        <v>5.8165387649716703E-2</v>
      </c>
      <c r="W26" s="167">
        <f t="shared" si="8"/>
        <v>0</v>
      </c>
      <c r="X26" s="76">
        <f>分析係数表!E29</f>
        <v>4.2817184250161372E-2</v>
      </c>
      <c r="Y26" s="166">
        <f t="shared" si="9"/>
        <v>0</v>
      </c>
    </row>
    <row r="27" spans="1:25" x14ac:dyDescent="0.2">
      <c r="A27" s="6" t="s">
        <v>15</v>
      </c>
      <c r="B27" s="5" t="s">
        <v>36</v>
      </c>
      <c r="C27" s="90"/>
      <c r="D27" s="76">
        <f>投入係数表!D27</f>
        <v>0</v>
      </c>
      <c r="E27" s="77">
        <f t="shared" si="0"/>
        <v>0</v>
      </c>
      <c r="F27" s="76">
        <f>分析係数表!C30</f>
        <v>1</v>
      </c>
      <c r="G27" s="77">
        <f t="shared" si="1"/>
        <v>0</v>
      </c>
      <c r="H27" s="77">
        <v>2.7722356609820222E-2</v>
      </c>
      <c r="I27" s="77">
        <f t="shared" si="2"/>
        <v>2.7722356609820222E-2</v>
      </c>
      <c r="J27" s="76">
        <f>分析係数表!G30</f>
        <v>0.34475873544093177</v>
      </c>
      <c r="K27" s="78">
        <f t="shared" si="3"/>
        <v>9.5575246082441768E-3</v>
      </c>
      <c r="L27" s="79"/>
      <c r="M27" s="80"/>
      <c r="N27" s="81">
        <f>分析係数表!H30</f>
        <v>0</v>
      </c>
      <c r="O27" s="82">
        <f t="shared" si="4"/>
        <v>0</v>
      </c>
      <c r="P27" s="76">
        <f>分析係数表!C30</f>
        <v>1</v>
      </c>
      <c r="Q27" s="82">
        <f t="shared" si="5"/>
        <v>0</v>
      </c>
      <c r="R27" s="83">
        <v>4.7415453796445399E-2</v>
      </c>
      <c r="S27" s="84">
        <f t="shared" si="6"/>
        <v>7.5137810406265618E-2</v>
      </c>
      <c r="T27" s="85">
        <f>分析係数表!F30</f>
        <v>0.43948973932334995</v>
      </c>
      <c r="U27" s="86">
        <f t="shared" si="7"/>
        <v>3.3022296708776967E-2</v>
      </c>
      <c r="V27" s="87">
        <f>分析係数表!D30</f>
        <v>0.13666112035496394</v>
      </c>
      <c r="W27" s="167">
        <f t="shared" si="8"/>
        <v>0</v>
      </c>
      <c r="X27" s="76">
        <f>分析係数表!E30</f>
        <v>8.1752634498058793E-2</v>
      </c>
      <c r="Y27" s="166">
        <f t="shared" si="9"/>
        <v>0</v>
      </c>
    </row>
    <row r="28" spans="1:25" x14ac:dyDescent="0.2">
      <c r="A28" s="6" t="s">
        <v>16</v>
      </c>
      <c r="B28" s="5" t="s">
        <v>193</v>
      </c>
      <c r="C28" s="90"/>
      <c r="D28" s="76">
        <f>投入係数表!D28</f>
        <v>1.0256410256410256E-2</v>
      </c>
      <c r="E28" s="77">
        <f t="shared" si="0"/>
        <v>1.0256410256410255</v>
      </c>
      <c r="F28" s="76">
        <f>分析係数表!C31</f>
        <v>0.24163027656477443</v>
      </c>
      <c r="G28" s="77">
        <f t="shared" si="1"/>
        <v>0.24782592468181991</v>
      </c>
      <c r="H28" s="77">
        <v>0.31267135682292646</v>
      </c>
      <c r="I28" s="77">
        <f t="shared" si="2"/>
        <v>0.31267135682292646</v>
      </c>
      <c r="J28" s="76">
        <f>分析係数表!G31</f>
        <v>7.02247191011236E-2</v>
      </c>
      <c r="K28" s="78">
        <f t="shared" si="3"/>
        <v>2.1957258203857195E-2</v>
      </c>
      <c r="L28" s="79"/>
      <c r="M28" s="80"/>
      <c r="N28" s="81">
        <f>分析係数表!H31</f>
        <v>2.3138641081748304E-2</v>
      </c>
      <c r="O28" s="82">
        <f t="shared" si="4"/>
        <v>0.44539313154063515</v>
      </c>
      <c r="P28" s="76">
        <f>分析係数表!C31</f>
        <v>0.24163027656477443</v>
      </c>
      <c r="Q28" s="82">
        <f t="shared" si="5"/>
        <v>0.10762046555421463</v>
      </c>
      <c r="R28" s="83">
        <v>0.14232362760840434</v>
      </c>
      <c r="S28" s="84">
        <f t="shared" si="6"/>
        <v>0.4549949844313308</v>
      </c>
      <c r="T28" s="85">
        <f>分析係数表!F31</f>
        <v>0.24349497338852749</v>
      </c>
      <c r="U28" s="86">
        <f t="shared" si="7"/>
        <v>0.11078899162602038</v>
      </c>
      <c r="V28" s="87">
        <f>分析係数表!D31</f>
        <v>2.9568302779420464E-4</v>
      </c>
      <c r="W28" s="167">
        <f t="shared" si="8"/>
        <v>0</v>
      </c>
      <c r="X28" s="76">
        <f>分析係数表!E31</f>
        <v>2.9568302779420464E-4</v>
      </c>
      <c r="Y28" s="166">
        <f t="shared" si="9"/>
        <v>0</v>
      </c>
    </row>
    <row r="29" spans="1:25" x14ac:dyDescent="0.2">
      <c r="A29" s="6" t="s">
        <v>17</v>
      </c>
      <c r="B29" s="5" t="s">
        <v>273</v>
      </c>
      <c r="C29" s="90"/>
      <c r="D29" s="76">
        <f>投入係数表!D29</f>
        <v>0</v>
      </c>
      <c r="E29" s="77">
        <f t="shared" si="0"/>
        <v>0</v>
      </c>
      <c r="F29" s="76">
        <f>分析係数表!C32</f>
        <v>0.66123499142367059</v>
      </c>
      <c r="G29" s="77">
        <f t="shared" si="1"/>
        <v>0</v>
      </c>
      <c r="H29" s="77">
        <v>9.2596426770857748E-3</v>
      </c>
      <c r="I29" s="77">
        <f t="shared" si="2"/>
        <v>9.2596426770857748E-3</v>
      </c>
      <c r="J29" s="76">
        <f>分析係数表!G32</f>
        <v>0.1404639175257732</v>
      </c>
      <c r="K29" s="78">
        <f t="shared" si="3"/>
        <v>1.300645685312306E-3</v>
      </c>
      <c r="L29" s="79"/>
      <c r="M29" s="80"/>
      <c r="N29" s="81">
        <f>分析係数表!H32</f>
        <v>6.5982157885877794E-3</v>
      </c>
      <c r="O29" s="82">
        <f t="shared" si="4"/>
        <v>0.1270083226701714</v>
      </c>
      <c r="P29" s="76">
        <f>分析係数表!C32</f>
        <v>0.66123499142367059</v>
      </c>
      <c r="Q29" s="82">
        <f t="shared" si="5"/>
        <v>8.3982347151545567E-2</v>
      </c>
      <c r="R29" s="83">
        <v>0.11048715768069084</v>
      </c>
      <c r="S29" s="84">
        <f t="shared" si="6"/>
        <v>0.11974680035777661</v>
      </c>
      <c r="T29" s="85">
        <f>分析係数表!F32</f>
        <v>0.47938144329896909</v>
      </c>
      <c r="U29" s="86">
        <f t="shared" si="7"/>
        <v>5.7404393985944463E-2</v>
      </c>
      <c r="V29" s="87">
        <f>分析係数表!D32</f>
        <v>7.7319587628865982E-3</v>
      </c>
      <c r="W29" s="167">
        <f t="shared" si="8"/>
        <v>0</v>
      </c>
      <c r="X29" s="76">
        <f>分析係数表!E32</f>
        <v>1.1597938144329897E-2</v>
      </c>
      <c r="Y29" s="166">
        <f t="shared" si="9"/>
        <v>0</v>
      </c>
    </row>
    <row r="30" spans="1:25" x14ac:dyDescent="0.2">
      <c r="A30" s="6" t="s">
        <v>18</v>
      </c>
      <c r="B30" s="5" t="s">
        <v>274</v>
      </c>
      <c r="C30" s="90"/>
      <c r="D30" s="76">
        <f>投入係数表!D30</f>
        <v>0</v>
      </c>
      <c r="E30" s="77">
        <f t="shared" si="0"/>
        <v>0</v>
      </c>
      <c r="F30" s="76">
        <f>分析係数表!C33</f>
        <v>1</v>
      </c>
      <c r="G30" s="77">
        <f t="shared" si="1"/>
        <v>0</v>
      </c>
      <c r="H30" s="77">
        <v>3.0891448311510666E-2</v>
      </c>
      <c r="I30" s="77">
        <f t="shared" si="2"/>
        <v>3.0891448311510666E-2</v>
      </c>
      <c r="J30" s="76">
        <f>分析係数表!G33</f>
        <v>0.50865580448065173</v>
      </c>
      <c r="K30" s="78">
        <f t="shared" si="3"/>
        <v>1.5713114492463928E-2</v>
      </c>
      <c r="L30" s="79"/>
      <c r="M30" s="80"/>
      <c r="N30" s="81">
        <f>分析係数表!H33</f>
        <v>9.7626662178084496E-4</v>
      </c>
      <c r="O30" s="82">
        <f t="shared" si="4"/>
        <v>1.8792047742015157E-2</v>
      </c>
      <c r="P30" s="76">
        <f>分析係数表!C33</f>
        <v>1</v>
      </c>
      <c r="Q30" s="82">
        <f t="shared" si="5"/>
        <v>1.8792047742015157E-2</v>
      </c>
      <c r="R30" s="83">
        <v>7.1199954659796727E-2</v>
      </c>
      <c r="S30" s="84">
        <f t="shared" si="6"/>
        <v>0.10209140297130739</v>
      </c>
      <c r="T30" s="85">
        <f>分析係数表!F33</f>
        <v>0.64307535641547864</v>
      </c>
      <c r="U30" s="86">
        <f t="shared" si="7"/>
        <v>6.5652465352729755E-2</v>
      </c>
      <c r="V30" s="87">
        <f>分析係数表!D33</f>
        <v>3.4623217922606926E-2</v>
      </c>
      <c r="W30" s="167">
        <f t="shared" si="8"/>
        <v>0</v>
      </c>
      <c r="X30" s="76">
        <f>分析係数表!E33</f>
        <v>3.0549898167006109E-2</v>
      </c>
      <c r="Y30" s="166">
        <f t="shared" si="9"/>
        <v>0</v>
      </c>
    </row>
    <row r="31" spans="1:25" x14ac:dyDescent="0.2">
      <c r="A31" s="6" t="s">
        <v>19</v>
      </c>
      <c r="B31" s="5" t="s">
        <v>275</v>
      </c>
      <c r="C31" s="90"/>
      <c r="D31" s="76">
        <f>投入係数表!D31</f>
        <v>2.564102564102564E-2</v>
      </c>
      <c r="E31" s="77">
        <f t="shared" si="0"/>
        <v>2.5641025641025639</v>
      </c>
      <c r="F31" s="76">
        <f>分析係数表!C34</f>
        <v>0.39190090916673614</v>
      </c>
      <c r="G31" s="77">
        <f t="shared" si="1"/>
        <v>1.0048741260685541</v>
      </c>
      <c r="H31" s="77">
        <v>1.2608735709459131</v>
      </c>
      <c r="I31" s="77">
        <f t="shared" si="2"/>
        <v>1.2608735709459131</v>
      </c>
      <c r="J31" s="76">
        <f>分析係数表!G34</f>
        <v>0.42497247587591475</v>
      </c>
      <c r="K31" s="78">
        <f t="shared" si="3"/>
        <v>0.5358365632113905</v>
      </c>
      <c r="L31" s="79"/>
      <c r="M31" s="80"/>
      <c r="N31" s="81">
        <f>分析係数表!H34</f>
        <v>0.16350782696515739</v>
      </c>
      <c r="O31" s="82">
        <f t="shared" si="4"/>
        <v>3.147343995964401</v>
      </c>
      <c r="P31" s="76">
        <f>分析係数表!C34</f>
        <v>0.39190090916673614</v>
      </c>
      <c r="Q31" s="82">
        <f t="shared" si="5"/>
        <v>1.2334469734789171</v>
      </c>
      <c r="R31" s="83">
        <v>1.3667288249677694</v>
      </c>
      <c r="S31" s="84">
        <f t="shared" si="6"/>
        <v>2.6276023959136827</v>
      </c>
      <c r="T31" s="85">
        <f>分析係数表!F34</f>
        <v>0.69697558448287023</v>
      </c>
      <c r="U31" s="86">
        <f t="shared" si="7"/>
        <v>1.8313747156805291</v>
      </c>
      <c r="V31" s="87">
        <f>分析係数表!D34</f>
        <v>0.24415517129719577</v>
      </c>
      <c r="W31" s="167">
        <f t="shared" si="8"/>
        <v>1</v>
      </c>
      <c r="X31" s="76">
        <f>分析係数表!E34</f>
        <v>0.16831811411178033</v>
      </c>
      <c r="Y31" s="166">
        <f t="shared" si="9"/>
        <v>0</v>
      </c>
    </row>
    <row r="32" spans="1:25" x14ac:dyDescent="0.2">
      <c r="A32" s="6" t="s">
        <v>20</v>
      </c>
      <c r="B32" s="5" t="s">
        <v>37</v>
      </c>
      <c r="C32" s="90"/>
      <c r="D32" s="76">
        <f>投入係数表!D32</f>
        <v>1.0256410256410256E-2</v>
      </c>
      <c r="E32" s="77">
        <f t="shared" si="0"/>
        <v>1.0256410256410255</v>
      </c>
      <c r="F32" s="76">
        <f>分析係数表!C35</f>
        <v>0.83185840707964598</v>
      </c>
      <c r="G32" s="77">
        <f t="shared" si="1"/>
        <v>0.85318810982527782</v>
      </c>
      <c r="H32" s="77">
        <v>1.0891476888445668</v>
      </c>
      <c r="I32" s="77">
        <f t="shared" si="2"/>
        <v>1.0891476888445668</v>
      </c>
      <c r="J32" s="76">
        <f>分析係数表!G35</f>
        <v>0.3136968085106383</v>
      </c>
      <c r="K32" s="78">
        <f t="shared" si="3"/>
        <v>0.34166215398727834</v>
      </c>
      <c r="L32" s="79"/>
      <c r="M32" s="80"/>
      <c r="N32" s="81">
        <f>分析係数表!H35</f>
        <v>6.1560904449307077E-2</v>
      </c>
      <c r="O32" s="82">
        <f t="shared" si="4"/>
        <v>1.1849790104907489</v>
      </c>
      <c r="P32" s="76">
        <f>分析係数表!C35</f>
        <v>0.83185840707964598</v>
      </c>
      <c r="Q32" s="82">
        <f t="shared" si="5"/>
        <v>0.98573475208964956</v>
      </c>
      <c r="R32" s="83">
        <v>1.2205680488316237</v>
      </c>
      <c r="S32" s="84">
        <f t="shared" si="6"/>
        <v>2.3097157376761905</v>
      </c>
      <c r="T32" s="85">
        <f>分析係数表!F35</f>
        <v>0.6388297872340426</v>
      </c>
      <c r="U32" s="86">
        <f t="shared" si="7"/>
        <v>1.4755152132708005</v>
      </c>
      <c r="V32" s="87">
        <f>分析係数表!D35</f>
        <v>5.8377659574468083E-2</v>
      </c>
      <c r="W32" s="167">
        <f t="shared" si="8"/>
        <v>0</v>
      </c>
      <c r="X32" s="76">
        <f>分析係数表!E35</f>
        <v>5.1994680851063832E-2</v>
      </c>
      <c r="Y32" s="166">
        <f t="shared" si="9"/>
        <v>0</v>
      </c>
    </row>
    <row r="33" spans="1:25" x14ac:dyDescent="0.2">
      <c r="A33" s="6" t="s">
        <v>21</v>
      </c>
      <c r="B33" s="5" t="s">
        <v>38</v>
      </c>
      <c r="C33" s="90"/>
      <c r="D33" s="76">
        <f>投入係数表!D33</f>
        <v>0</v>
      </c>
      <c r="E33" s="77">
        <f t="shared" si="0"/>
        <v>0</v>
      </c>
      <c r="F33" s="76">
        <f>分析係数表!C36</f>
        <v>0.68845717526942707</v>
      </c>
      <c r="G33" s="77">
        <f t="shared" si="1"/>
        <v>0</v>
      </c>
      <c r="H33" s="77">
        <v>8.3723729104167963E-2</v>
      </c>
      <c r="I33" s="77">
        <f t="shared" si="2"/>
        <v>8.3723729104167963E-2</v>
      </c>
      <c r="J33" s="76">
        <f>分析係数表!G36</f>
        <v>1.8590797041906328E-2</v>
      </c>
      <c r="K33" s="78">
        <f t="shared" si="3"/>
        <v>1.5564908553671326E-3</v>
      </c>
      <c r="L33" s="79"/>
      <c r="M33" s="80"/>
      <c r="N33" s="81">
        <f>分析係数表!H36</f>
        <v>0.13660999831678169</v>
      </c>
      <c r="O33" s="82">
        <f t="shared" si="4"/>
        <v>2.6295906805895695</v>
      </c>
      <c r="P33" s="76">
        <f>分析係数表!C36</f>
        <v>0.68845717526942707</v>
      </c>
      <c r="Q33" s="82">
        <f t="shared" si="5"/>
        <v>1.8103605720735052</v>
      </c>
      <c r="R33" s="83">
        <v>1.9223288488328996</v>
      </c>
      <c r="S33" s="84">
        <f t="shared" si="6"/>
        <v>2.0060525779370675</v>
      </c>
      <c r="T33" s="85">
        <f>分析係数表!F36</f>
        <v>0.88331963845521777</v>
      </c>
      <c r="U33" s="86">
        <f t="shared" si="7"/>
        <v>1.7719856378655281</v>
      </c>
      <c r="V33" s="87">
        <f>分析係数表!D36</f>
        <v>1.4071487263763352E-2</v>
      </c>
      <c r="W33" s="167">
        <f t="shared" si="8"/>
        <v>0</v>
      </c>
      <c r="X33" s="76">
        <f>分析係数表!E36</f>
        <v>2.8759244042728021E-3</v>
      </c>
      <c r="Y33" s="166">
        <f t="shared" si="9"/>
        <v>0</v>
      </c>
    </row>
    <row r="34" spans="1:25" x14ac:dyDescent="0.2">
      <c r="A34" s="6" t="s">
        <v>22</v>
      </c>
      <c r="B34" s="5" t="s">
        <v>378</v>
      </c>
      <c r="C34" s="90"/>
      <c r="D34" s="76">
        <f>投入係数表!D34</f>
        <v>3.0769230769230771E-2</v>
      </c>
      <c r="E34" s="77">
        <f t="shared" si="0"/>
        <v>3.0769230769230771</v>
      </c>
      <c r="F34" s="76">
        <f>分析係数表!C37</f>
        <v>0.39828932688731866</v>
      </c>
      <c r="G34" s="77">
        <f t="shared" si="1"/>
        <v>1.2255056211917499</v>
      </c>
      <c r="H34" s="77">
        <v>1.5626226844129165</v>
      </c>
      <c r="I34" s="77">
        <f t="shared" si="2"/>
        <v>1.5626226844129165</v>
      </c>
      <c r="J34" s="76">
        <f>分析係数表!G37</f>
        <v>0.48125081095108341</v>
      </c>
      <c r="K34" s="78">
        <f t="shared" si="3"/>
        <v>0.7520134340842749</v>
      </c>
      <c r="L34" s="79"/>
      <c r="M34" s="80"/>
      <c r="N34" s="81">
        <f>分析係数表!H37</f>
        <v>4.901531728665208E-2</v>
      </c>
      <c r="O34" s="82">
        <f t="shared" si="4"/>
        <v>0.94349039697841619</v>
      </c>
      <c r="P34" s="76">
        <f>分析係数表!C37</f>
        <v>0.39828932688731866</v>
      </c>
      <c r="Q34" s="82">
        <f t="shared" si="5"/>
        <v>0.37578215513718244</v>
      </c>
      <c r="R34" s="83">
        <v>0.49484899637584373</v>
      </c>
      <c r="S34" s="84">
        <f t="shared" si="6"/>
        <v>2.0574716807887601</v>
      </c>
      <c r="T34" s="85">
        <f>分析係数表!F37</f>
        <v>0.71272868820552748</v>
      </c>
      <c r="U34" s="86">
        <f t="shared" si="7"/>
        <v>1.4664190920685947</v>
      </c>
      <c r="V34" s="87">
        <f>分析係数表!D37</f>
        <v>0.1296224211755547</v>
      </c>
      <c r="W34" s="167">
        <f t="shared" si="8"/>
        <v>0</v>
      </c>
      <c r="X34" s="76">
        <f>分析係数表!E37</f>
        <v>0.11794472557415336</v>
      </c>
      <c r="Y34" s="166">
        <f t="shared" si="9"/>
        <v>0</v>
      </c>
    </row>
    <row r="35" spans="1:25" x14ac:dyDescent="0.2">
      <c r="A35" s="6" t="s">
        <v>23</v>
      </c>
      <c r="B35" s="5" t="s">
        <v>194</v>
      </c>
      <c r="C35" s="90"/>
      <c r="D35" s="76">
        <f>投入係数表!D35</f>
        <v>0</v>
      </c>
      <c r="E35" s="77">
        <f t="shared" si="0"/>
        <v>0</v>
      </c>
      <c r="F35" s="76">
        <f>分析係数表!C38</f>
        <v>3.6824877250409171E-2</v>
      </c>
      <c r="G35" s="77">
        <f t="shared" si="1"/>
        <v>0</v>
      </c>
      <c r="H35" s="77">
        <v>9.366473219651273E-3</v>
      </c>
      <c r="I35" s="77">
        <f t="shared" si="2"/>
        <v>9.366473219651273E-3</v>
      </c>
      <c r="J35" s="76">
        <f>分析係数表!G38</f>
        <v>0.29439252336448596</v>
      </c>
      <c r="K35" s="78">
        <f t="shared" si="3"/>
        <v>2.7574196861590195E-3</v>
      </c>
      <c r="L35" s="79"/>
      <c r="M35" s="80"/>
      <c r="N35" s="81">
        <f>分析係数表!H38</f>
        <v>4.3572911406609439E-2</v>
      </c>
      <c r="O35" s="82">
        <f t="shared" si="4"/>
        <v>0.83873013083040071</v>
      </c>
      <c r="P35" s="76">
        <f>分析係数表!C38</f>
        <v>3.6824877250409171E-2</v>
      </c>
      <c r="Q35" s="82">
        <f t="shared" si="5"/>
        <v>3.088613411404913E-2</v>
      </c>
      <c r="R35" s="83">
        <v>4.2305944645029729E-2</v>
      </c>
      <c r="S35" s="84">
        <f t="shared" si="6"/>
        <v>5.1672417864681006E-2</v>
      </c>
      <c r="T35" s="85">
        <f>分析係数表!F38</f>
        <v>0.48598130841121495</v>
      </c>
      <c r="U35" s="86">
        <f t="shared" si="7"/>
        <v>2.5111829242648712E-2</v>
      </c>
      <c r="V35" s="87">
        <f>分析係数表!D38</f>
        <v>0.13551401869158877</v>
      </c>
      <c r="W35" s="167">
        <f t="shared" si="8"/>
        <v>0</v>
      </c>
      <c r="X35" s="76">
        <f>分析係数表!E38</f>
        <v>0.13317757009345793</v>
      </c>
      <c r="Y35" s="166">
        <f t="shared" si="9"/>
        <v>0</v>
      </c>
    </row>
    <row r="36" spans="1:25" x14ac:dyDescent="0.2">
      <c r="A36" s="6" t="s">
        <v>24</v>
      </c>
      <c r="B36" s="5" t="s">
        <v>39</v>
      </c>
      <c r="C36" s="90"/>
      <c r="D36" s="76">
        <f>投入係数表!D36</f>
        <v>0</v>
      </c>
      <c r="E36" s="77">
        <f t="shared" si="0"/>
        <v>0</v>
      </c>
      <c r="F36" s="76">
        <f>分析係数表!C39</f>
        <v>1</v>
      </c>
      <c r="G36" s="77">
        <f t="shared" si="1"/>
        <v>0</v>
      </c>
      <c r="H36" s="77">
        <v>0.23265803653107311</v>
      </c>
      <c r="I36" s="77">
        <f t="shared" si="2"/>
        <v>0.23265803653107311</v>
      </c>
      <c r="J36" s="76">
        <f>分析係数表!G39</f>
        <v>0.34897511924713165</v>
      </c>
      <c r="K36" s="78">
        <f t="shared" si="3"/>
        <v>8.1191866042234745E-2</v>
      </c>
      <c r="L36" s="79"/>
      <c r="M36" s="80"/>
      <c r="N36" s="81">
        <f>分析係数表!H39</f>
        <v>3.8938450317006117E-3</v>
      </c>
      <c r="O36" s="82">
        <f t="shared" si="4"/>
        <v>7.4952190419301831E-2</v>
      </c>
      <c r="P36" s="76">
        <f>分析係数表!C39</f>
        <v>1</v>
      </c>
      <c r="Q36" s="82">
        <f t="shared" si="5"/>
        <v>7.4952190419301831E-2</v>
      </c>
      <c r="R36" s="83">
        <v>0.29445424988745589</v>
      </c>
      <c r="S36" s="84">
        <f t="shared" si="6"/>
        <v>0.52711228641852903</v>
      </c>
      <c r="T36" s="85">
        <f>分析係数表!F39</f>
        <v>0.69949722830991368</v>
      </c>
      <c r="U36" s="86">
        <f t="shared" si="7"/>
        <v>0.36871358335786242</v>
      </c>
      <c r="V36" s="87">
        <f>分析係数表!D39</f>
        <v>6.7165141162820671E-2</v>
      </c>
      <c r="W36" s="167">
        <f t="shared" si="8"/>
        <v>0</v>
      </c>
      <c r="X36" s="76">
        <f>分析係数表!E39</f>
        <v>8.4826608224829181E-2</v>
      </c>
      <c r="Y36" s="166">
        <f t="shared" si="9"/>
        <v>0</v>
      </c>
    </row>
    <row r="37" spans="1:25" x14ac:dyDescent="0.2">
      <c r="A37" s="6" t="s">
        <v>25</v>
      </c>
      <c r="B37" s="5" t="s">
        <v>40</v>
      </c>
      <c r="C37" s="90"/>
      <c r="D37" s="76">
        <f>投入係数表!D37</f>
        <v>0</v>
      </c>
      <c r="E37" s="77">
        <f t="shared" si="0"/>
        <v>0</v>
      </c>
      <c r="F37" s="76">
        <f>分析係数表!C40</f>
        <v>1</v>
      </c>
      <c r="G37" s="77">
        <f t="shared" si="1"/>
        <v>0</v>
      </c>
      <c r="H37" s="77">
        <v>9.4178267367749752E-4</v>
      </c>
      <c r="I37" s="77">
        <f t="shared" si="2"/>
        <v>9.4178267367749752E-4</v>
      </c>
      <c r="J37" s="76">
        <f>分析係数表!G40</f>
        <v>0.51987110633727174</v>
      </c>
      <c r="K37" s="78">
        <f t="shared" si="3"/>
        <v>4.8960560049399443E-4</v>
      </c>
      <c r="L37" s="79"/>
      <c r="M37" s="80"/>
      <c r="N37" s="81">
        <f>分析係数表!H40</f>
        <v>3.0814116590921842E-2</v>
      </c>
      <c r="O37" s="82">
        <f t="shared" si="4"/>
        <v>0.59313750689165079</v>
      </c>
      <c r="P37" s="76">
        <f>分析係数表!C40</f>
        <v>1</v>
      </c>
      <c r="Q37" s="82">
        <f t="shared" si="5"/>
        <v>0.59313750689165079</v>
      </c>
      <c r="R37" s="83">
        <v>0.59433760018126425</v>
      </c>
      <c r="S37" s="84">
        <f t="shared" si="6"/>
        <v>0.59527938285494175</v>
      </c>
      <c r="T37" s="85">
        <f>分析係数表!F40</f>
        <v>0.71122862100305706</v>
      </c>
      <c r="U37" s="86">
        <f t="shared" si="7"/>
        <v>0.42337973457947109</v>
      </c>
      <c r="V37" s="87">
        <f>分析係数表!D40</f>
        <v>7.8492935635792779E-2</v>
      </c>
      <c r="W37" s="167">
        <f t="shared" si="8"/>
        <v>0</v>
      </c>
      <c r="X37" s="76">
        <f>分析係数表!E40</f>
        <v>4.9739733950260268E-2</v>
      </c>
      <c r="Y37" s="166">
        <f t="shared" si="9"/>
        <v>0</v>
      </c>
    </row>
    <row r="38" spans="1:25" x14ac:dyDescent="0.2">
      <c r="A38" s="6" t="s">
        <v>26</v>
      </c>
      <c r="B38" s="5" t="s">
        <v>277</v>
      </c>
      <c r="C38" s="90"/>
      <c r="D38" s="76">
        <f>投入係数表!D38</f>
        <v>0</v>
      </c>
      <c r="E38" s="77">
        <f t="shared" si="0"/>
        <v>0</v>
      </c>
      <c r="F38" s="76">
        <f>分析係数表!C41</f>
        <v>0.804825195030338</v>
      </c>
      <c r="G38" s="77">
        <f t="shared" si="1"/>
        <v>0</v>
      </c>
      <c r="H38" s="77">
        <v>4.6925141537255627E-3</v>
      </c>
      <c r="I38" s="77">
        <f t="shared" si="2"/>
        <v>4.6925141537255627E-3</v>
      </c>
      <c r="J38" s="76">
        <f>分析係数表!G41</f>
        <v>0.44365116827944301</v>
      </c>
      <c r="K38" s="78">
        <f t="shared" si="3"/>
        <v>2.0818393864681676E-3</v>
      </c>
      <c r="L38" s="79"/>
      <c r="M38" s="80"/>
      <c r="N38" s="81">
        <f>分析係数表!H41</f>
        <v>5.27632833978567E-2</v>
      </c>
      <c r="O38" s="82">
        <f t="shared" si="4"/>
        <v>1.0156345802638536</v>
      </c>
      <c r="P38" s="76">
        <f>分析係数表!C41</f>
        <v>0.804825195030338</v>
      </c>
      <c r="Q38" s="82">
        <f t="shared" si="5"/>
        <v>0.81740829914041147</v>
      </c>
      <c r="R38" s="83">
        <v>0.83408173191733614</v>
      </c>
      <c r="S38" s="84">
        <f t="shared" si="6"/>
        <v>0.83877424607106166</v>
      </c>
      <c r="T38" s="85">
        <f>分析係数表!F41</f>
        <v>0.54625914562190225</v>
      </c>
      <c r="U38" s="86">
        <f t="shared" si="7"/>
        <v>0.45818810302843332</v>
      </c>
      <c r="V38" s="87">
        <f>分析係数表!D41</f>
        <v>0.14125560538116591</v>
      </c>
      <c r="W38" s="167">
        <f t="shared" si="8"/>
        <v>0</v>
      </c>
      <c r="X38" s="76">
        <f>分析係数表!E41</f>
        <v>0.13688930847297617</v>
      </c>
      <c r="Y38" s="166">
        <f t="shared" si="9"/>
        <v>0</v>
      </c>
    </row>
    <row r="39" spans="1:25" x14ac:dyDescent="0.2">
      <c r="A39" s="6" t="s">
        <v>51</v>
      </c>
      <c r="B39" s="5" t="s">
        <v>368</v>
      </c>
      <c r="C39" s="90"/>
      <c r="D39" s="76">
        <f>投入係数表!D39</f>
        <v>0</v>
      </c>
      <c r="E39" s="77">
        <f>$C$6*D39</f>
        <v>0</v>
      </c>
      <c r="F39" s="76">
        <f>分析係数表!C42</f>
        <v>0.80822873082287305</v>
      </c>
      <c r="G39" s="77">
        <f>E39*F39</f>
        <v>0</v>
      </c>
      <c r="H39" s="77">
        <v>1.1673866731801649E-2</v>
      </c>
      <c r="I39" s="77">
        <f>C39+H39</f>
        <v>1.1673866731801649E-2</v>
      </c>
      <c r="J39" s="76">
        <f>分析係数表!G42</f>
        <v>0.48544520547945208</v>
      </c>
      <c r="K39" s="78">
        <f>I39*J39</f>
        <v>5.6670226343591909E-3</v>
      </c>
      <c r="L39" s="79"/>
      <c r="M39" s="80"/>
      <c r="N39" s="81">
        <f>分析係数表!H42</f>
        <v>1.3409639230208157E-2</v>
      </c>
      <c r="O39" s="82">
        <f t="shared" si="4"/>
        <v>0.25812065576675991</v>
      </c>
      <c r="P39" s="76">
        <f>分析係数表!C42</f>
        <v>0.80822873082287305</v>
      </c>
      <c r="Q39" s="82">
        <f>O39*P39</f>
        <v>0.20862053000953606</v>
      </c>
      <c r="R39" s="83">
        <v>0.22245588946589362</v>
      </c>
      <c r="S39" s="84">
        <f>I39+R39</f>
        <v>0.23412975619769527</v>
      </c>
      <c r="T39" s="85">
        <f>分析係数表!F42</f>
        <v>0.55222602739726023</v>
      </c>
      <c r="U39" s="86">
        <f t="shared" si="7"/>
        <v>0.12929254516054234</v>
      </c>
      <c r="V39" s="87">
        <f>分析係数表!D42</f>
        <v>0.29537671232876711</v>
      </c>
      <c r="W39" s="167">
        <f t="shared" si="8"/>
        <v>0</v>
      </c>
      <c r="X39" s="76">
        <f>分析係数表!E42</f>
        <v>0.2654109589041096</v>
      </c>
      <c r="Y39" s="166">
        <f t="shared" si="9"/>
        <v>0</v>
      </c>
    </row>
    <row r="40" spans="1:25" x14ac:dyDescent="0.2">
      <c r="A40" s="6" t="s">
        <v>195</v>
      </c>
      <c r="B40" s="5" t="s">
        <v>41</v>
      </c>
      <c r="C40" s="90"/>
      <c r="D40" s="76">
        <f>投入係数表!D40</f>
        <v>1.5384615384615385E-2</v>
      </c>
      <c r="E40" s="77">
        <f>$C$6*D40</f>
        <v>1.5384615384615385</v>
      </c>
      <c r="F40" s="76">
        <f>分析係数表!C43</f>
        <v>0.42667048218629278</v>
      </c>
      <c r="G40" s="77">
        <f>E40*F40</f>
        <v>0.65641612644045044</v>
      </c>
      <c r="H40" s="77">
        <v>1.0119765065932094</v>
      </c>
      <c r="I40" s="77">
        <f>C40+H40</f>
        <v>1.0119765065932094</v>
      </c>
      <c r="J40" s="76">
        <f>分析係数表!G43</f>
        <v>0.3937480751462889</v>
      </c>
      <c r="K40" s="78">
        <f>I40*J40</f>
        <v>0.39846380156434191</v>
      </c>
      <c r="L40" s="79"/>
      <c r="M40" s="80"/>
      <c r="N40" s="81">
        <f>分析係数表!H43</f>
        <v>3.6537058856533695E-2</v>
      </c>
      <c r="O40" s="82">
        <f t="shared" si="4"/>
        <v>0.7032977867586363</v>
      </c>
      <c r="P40" s="76">
        <f>分析係数表!C43</f>
        <v>0.42667048218629278</v>
      </c>
      <c r="Q40" s="82">
        <f>O40*P40</f>
        <v>0.30007640579685985</v>
      </c>
      <c r="R40" s="83">
        <v>0.57793447120027253</v>
      </c>
      <c r="S40" s="84">
        <f>I40+R40</f>
        <v>1.5899109777934819</v>
      </c>
      <c r="T40" s="85">
        <f>分析係数表!F43</f>
        <v>0.62688635663689563</v>
      </c>
      <c r="U40" s="86">
        <f t="shared" si="7"/>
        <v>0.99669350024596015</v>
      </c>
      <c r="V40" s="87">
        <f>分析係数表!D43</f>
        <v>0.23175238681860177</v>
      </c>
      <c r="W40" s="167">
        <f t="shared" si="8"/>
        <v>0</v>
      </c>
      <c r="X40" s="76">
        <f>分析係数表!E43</f>
        <v>0.18678780412688636</v>
      </c>
      <c r="Y40" s="166">
        <f t="shared" si="9"/>
        <v>0</v>
      </c>
    </row>
    <row r="41" spans="1:25" x14ac:dyDescent="0.2">
      <c r="A41" s="6" t="s">
        <v>341</v>
      </c>
      <c r="B41" s="5" t="s">
        <v>42</v>
      </c>
      <c r="C41" s="90"/>
      <c r="D41" s="76">
        <f>投入係数表!D41</f>
        <v>0</v>
      </c>
      <c r="E41" s="77">
        <f>$C$6*D41</f>
        <v>0</v>
      </c>
      <c r="F41" s="76">
        <f>分析係数表!C44</f>
        <v>0.46624741283235149</v>
      </c>
      <c r="G41" s="77">
        <f>E41*F41</f>
        <v>0</v>
      </c>
      <c r="H41" s="77">
        <v>2.3314468509431389E-3</v>
      </c>
      <c r="I41" s="77">
        <f>C41+H41</f>
        <v>2.3314468509431389E-3</v>
      </c>
      <c r="J41" s="76">
        <f>分析係数表!G44</f>
        <v>0.26671004927024261</v>
      </c>
      <c r="K41" s="78">
        <f>I41*J41</f>
        <v>6.2182030448599656E-4</v>
      </c>
      <c r="L41" s="79"/>
      <c r="M41" s="80"/>
      <c r="N41" s="81">
        <f>分析係数表!H44</f>
        <v>0.11393143690736689</v>
      </c>
      <c r="O41" s="82">
        <f t="shared" si="4"/>
        <v>2.1930535715480448</v>
      </c>
      <c r="P41" s="76">
        <f>分析係数表!C44</f>
        <v>0.46624741283235149</v>
      </c>
      <c r="Q41" s="82">
        <f>O41*P41</f>
        <v>1.0225055539370242</v>
      </c>
      <c r="R41" s="83">
        <v>1.0389258262174126</v>
      </c>
      <c r="S41" s="84">
        <f>I41+R41</f>
        <v>1.0412572730683558</v>
      </c>
      <c r="T41" s="85">
        <f>分析係数表!F44</f>
        <v>0.51538533048247648</v>
      </c>
      <c r="U41" s="86">
        <f t="shared" si="7"/>
        <v>0.53664872379761686</v>
      </c>
      <c r="V41" s="87">
        <f>分析係数表!D44</f>
        <v>0.23854234451984754</v>
      </c>
      <c r="W41" s="167">
        <f t="shared" si="8"/>
        <v>0</v>
      </c>
      <c r="X41" s="76">
        <f>分析係数表!E44</f>
        <v>0.16891326578042204</v>
      </c>
      <c r="Y41" s="166">
        <f t="shared" si="9"/>
        <v>0</v>
      </c>
    </row>
    <row r="42" spans="1:25" x14ac:dyDescent="0.2">
      <c r="A42" s="6" t="s">
        <v>342</v>
      </c>
      <c r="B42" s="5" t="s">
        <v>279</v>
      </c>
      <c r="C42" s="90"/>
      <c r="D42" s="76">
        <f>投入係数表!D42</f>
        <v>0</v>
      </c>
      <c r="E42" s="77">
        <f>$C$6*D42</f>
        <v>0</v>
      </c>
      <c r="F42" s="76">
        <f>分析係数表!C45</f>
        <v>1</v>
      </c>
      <c r="G42" s="77">
        <f>E42*F42</f>
        <v>0</v>
      </c>
      <c r="H42" s="77">
        <v>3.3166583409235222E-2</v>
      </c>
      <c r="I42" s="77">
        <f>C42+H42</f>
        <v>3.3166583409235222E-2</v>
      </c>
      <c r="J42" s="76">
        <f>分析係数表!G45</f>
        <v>0</v>
      </c>
      <c r="K42" s="78">
        <f>I42*J42</f>
        <v>0</v>
      </c>
      <c r="L42" s="79"/>
      <c r="M42" s="80"/>
      <c r="N42" s="81">
        <f>分析係数表!H45</f>
        <v>0</v>
      </c>
      <c r="O42" s="82">
        <f t="shared" si="4"/>
        <v>0</v>
      </c>
      <c r="P42" s="76">
        <f>分析係数表!C45</f>
        <v>1</v>
      </c>
      <c r="Q42" s="82">
        <f>O42*P42</f>
        <v>0</v>
      </c>
      <c r="R42" s="83">
        <v>4.3529173653988153E-2</v>
      </c>
      <c r="S42" s="84">
        <f>I42+R42</f>
        <v>7.6695757063223374E-2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投入係数表!D43</f>
        <v>1.0256410256410256E-2</v>
      </c>
      <c r="E43" s="77">
        <f>$C$6*D43</f>
        <v>1.0256410256410255</v>
      </c>
      <c r="F43" s="76">
        <f>分析係数表!C46</f>
        <v>1</v>
      </c>
      <c r="G43" s="77">
        <f>E43*F43</f>
        <v>1.0256410256410255</v>
      </c>
      <c r="H43" s="77">
        <v>1.2273441525455104</v>
      </c>
      <c r="I43" s="77">
        <f>C43+H43</f>
        <v>1.2273441525455104</v>
      </c>
      <c r="J43" s="76">
        <f>分析係数表!G46</f>
        <v>9.2005076142131978E-3</v>
      </c>
      <c r="K43" s="78">
        <f>I43*J43</f>
        <v>1.1292189220755013E-2</v>
      </c>
      <c r="L43" s="79"/>
      <c r="M43" s="80"/>
      <c r="N43" s="81">
        <f>分析係数表!H46</f>
        <v>5.6971329181394824E-2</v>
      </c>
      <c r="O43" s="82">
        <f t="shared" si="4"/>
        <v>1.0966347860484016</v>
      </c>
      <c r="P43" s="76">
        <f>分析係数表!C46</f>
        <v>1</v>
      </c>
      <c r="Q43" s="82">
        <f>O43*P43</f>
        <v>1.0966347860484016</v>
      </c>
      <c r="R43" s="83">
        <v>1.1579422450939274</v>
      </c>
      <c r="S43" s="84">
        <f>I43+R43</f>
        <v>2.3852863976394376</v>
      </c>
      <c r="T43" s="85">
        <f>分析係数表!F46</f>
        <v>0.31329314720812185</v>
      </c>
      <c r="U43" s="86">
        <f t="shared" si="7"/>
        <v>0.74729388250918294</v>
      </c>
      <c r="V43" s="87">
        <f>分析係数表!D46</f>
        <v>4.7588832487309646E-4</v>
      </c>
      <c r="W43" s="167">
        <f t="shared" si="8"/>
        <v>0</v>
      </c>
      <c r="X43" s="76">
        <f>分析係数表!E46</f>
        <v>1.4276649746192893E-3</v>
      </c>
      <c r="Y43" s="166">
        <f t="shared" si="9"/>
        <v>0</v>
      </c>
    </row>
    <row r="44" spans="1:25" x14ac:dyDescent="0.2">
      <c r="A44" s="192">
        <v>40</v>
      </c>
      <c r="B44" s="14" t="s">
        <v>151</v>
      </c>
      <c r="C44" s="197">
        <f>SUM(C5:C43)</f>
        <v>100</v>
      </c>
      <c r="D44" s="92">
        <f>投入係数表!D44</f>
        <v>0.31794871794871793</v>
      </c>
      <c r="E44" s="91">
        <f>SUM(E5:E43)</f>
        <v>31.794871794871799</v>
      </c>
      <c r="F44" s="92">
        <f>分析係数表!C47</f>
        <v>0.45905743405002397</v>
      </c>
      <c r="G44" s="91">
        <f>SUM(G5:G43)</f>
        <v>18.860814716425349</v>
      </c>
      <c r="H44" s="91">
        <f>SUM(H5:H43)</f>
        <v>22.971384050778379</v>
      </c>
      <c r="I44" s="91">
        <f>SUM(I5:I43)</f>
        <v>122.9713840507784</v>
      </c>
      <c r="J44" s="92">
        <f>分析係数表!G47</f>
        <v>0.28709558230423765</v>
      </c>
      <c r="K44" s="93">
        <f>SUM(K5:K43)</f>
        <v>30.683669876684387</v>
      </c>
      <c r="L44" s="94">
        <f>最終需要_まとめ!$L$33</f>
        <v>0.62733333333333341</v>
      </c>
      <c r="M44" s="91">
        <f>K44*L44</f>
        <v>19.248888902640008</v>
      </c>
      <c r="N44" s="95">
        <f>分析係数表!H47</f>
        <v>1</v>
      </c>
      <c r="O44" s="96">
        <f>SUM(O5:O43)</f>
        <v>19.248888902640008</v>
      </c>
      <c r="P44" s="92">
        <f>分析係数表!C47</f>
        <v>0.45905743405002397</v>
      </c>
      <c r="Q44" s="96">
        <f>SUM(Q5:Q43)</f>
        <v>9.3367381193086594</v>
      </c>
      <c r="R44" s="91">
        <f>SUM(R5:R43)</f>
        <v>10.981189555220274</v>
      </c>
      <c r="S44" s="97">
        <f>SUM(S5:S43)</f>
        <v>133.95257360599865</v>
      </c>
      <c r="T44" s="98">
        <f>分析係数表!F47</f>
        <v>0.51476641739392903</v>
      </c>
      <c r="U44" s="99">
        <f>SUM(U5:U43)</f>
        <v>88.142746217572864</v>
      </c>
      <c r="V44" s="100">
        <f>分析係数表!D47</f>
        <v>0.1047101618971789</v>
      </c>
      <c r="W44" s="164">
        <f>SUM(W5:W43)</f>
        <v>13</v>
      </c>
      <c r="X44" s="92">
        <f>分析係数表!E47</f>
        <v>8.1677152774525266E-2</v>
      </c>
      <c r="Y44" s="165">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250</v>
      </c>
      <c r="S2" s="3" t="s">
        <v>153</v>
      </c>
      <c r="U2" s="64" t="s">
        <v>210</v>
      </c>
      <c r="W2" s="3" t="s">
        <v>130</v>
      </c>
      <c r="Y2" s="3" t="s">
        <v>154</v>
      </c>
    </row>
    <row r="3" spans="1:25" ht="44" x14ac:dyDescent="0.2">
      <c r="B3" s="65"/>
      <c r="C3" s="66" t="s">
        <v>228</v>
      </c>
      <c r="D3" s="66" t="s">
        <v>251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投入係数表!E5</f>
        <v>0</v>
      </c>
      <c r="E5" s="77">
        <f t="shared" ref="E5:E38" si="0">$C$7*D5</f>
        <v>0</v>
      </c>
      <c r="F5" s="76">
        <f>分析係数表!C8</f>
        <v>0.32915796798886565</v>
      </c>
      <c r="G5" s="77">
        <f t="shared" ref="G5:G38" si="1">E5*F5</f>
        <v>0</v>
      </c>
      <c r="H5" s="77">
        <f t="array" ref="H5:H43">MMULT(逆行列係数!C5:AO43,'3'!G5:G43)</f>
        <v>0</v>
      </c>
      <c r="I5" s="77">
        <f t="shared" ref="I5:I38" si="2">C5+H5</f>
        <v>0</v>
      </c>
      <c r="J5" s="76">
        <f>分析係数表!G8</f>
        <v>0.11991869918699187</v>
      </c>
      <c r="K5" s="78">
        <f t="shared" ref="K5:K38" si="3">I5*J5</f>
        <v>0</v>
      </c>
      <c r="L5" s="79" t="s">
        <v>182</v>
      </c>
      <c r="M5" s="80" t="s">
        <v>182</v>
      </c>
      <c r="N5" s="81">
        <f>分析係数表!H8</f>
        <v>1.1827414015597823E-2</v>
      </c>
      <c r="O5" s="82">
        <f t="shared" ref="O5:O44" si="4">$M$44*N5</f>
        <v>0</v>
      </c>
      <c r="P5" s="76">
        <f>分析係数表!C8</f>
        <v>0.32915796798886565</v>
      </c>
      <c r="Q5" s="82">
        <f t="shared" ref="Q5:Q38" si="5">O5*P5</f>
        <v>0</v>
      </c>
      <c r="R5" s="83">
        <f t="array" ref="R5:R43">MMULT(逆行列係数!C5:AO43,'3'!Q5:Q43)</f>
        <v>0</v>
      </c>
      <c r="S5" s="84">
        <f t="shared" ref="S5:S38" si="6">I5+R5</f>
        <v>0</v>
      </c>
      <c r="T5" s="85">
        <f>分析係数表!F8</f>
        <v>0.45172764227642276</v>
      </c>
      <c r="U5" s="86">
        <f t="shared" ref="U5:U38" si="7">S5*T5</f>
        <v>0</v>
      </c>
      <c r="V5" s="87">
        <f>分析係数表!D8</f>
        <v>0.19461382113821138</v>
      </c>
      <c r="W5" s="167">
        <f t="shared" ref="W5:W43" si="8">ROUND(S5*V5,0)</f>
        <v>0</v>
      </c>
      <c r="X5" s="76">
        <f>分析係数表!E8</f>
        <v>6.0467479674796751E-2</v>
      </c>
      <c r="Y5" s="166">
        <f t="shared" ref="Y5:Y43" si="9">ROUND(S5*X5,0)</f>
        <v>0</v>
      </c>
    </row>
    <row r="6" spans="1:25" x14ac:dyDescent="0.2">
      <c r="A6" s="6" t="s">
        <v>220</v>
      </c>
      <c r="B6" s="5" t="s">
        <v>266</v>
      </c>
      <c r="C6" s="90"/>
      <c r="D6" s="76">
        <f>投入係数表!E6</f>
        <v>0</v>
      </c>
      <c r="E6" s="77">
        <f t="shared" si="0"/>
        <v>0</v>
      </c>
      <c r="F6" s="76">
        <f>分析係数表!C9</f>
        <v>0.9329896907216495</v>
      </c>
      <c r="G6" s="77">
        <f t="shared" si="1"/>
        <v>0</v>
      </c>
      <c r="H6" s="77">
        <v>0</v>
      </c>
      <c r="I6" s="77">
        <f t="shared" si="2"/>
        <v>0</v>
      </c>
      <c r="J6" s="76">
        <f>分析係数表!G9</f>
        <v>0.24615384615384617</v>
      </c>
      <c r="K6" s="78">
        <f t="shared" si="3"/>
        <v>0</v>
      </c>
      <c r="L6" s="79"/>
      <c r="M6" s="80"/>
      <c r="N6" s="81">
        <f>分析係数表!H9</f>
        <v>6.1718004825225836E-4</v>
      </c>
      <c r="O6" s="82">
        <f t="shared" si="4"/>
        <v>0</v>
      </c>
      <c r="P6" s="76">
        <f>分析係数表!C9</f>
        <v>0.9329896907216495</v>
      </c>
      <c r="Q6" s="82">
        <f t="shared" si="5"/>
        <v>0</v>
      </c>
      <c r="R6" s="83">
        <v>0</v>
      </c>
      <c r="S6" s="84">
        <f t="shared" si="6"/>
        <v>0</v>
      </c>
      <c r="T6" s="85">
        <f>分析係数表!F9</f>
        <v>0.67179487179487174</v>
      </c>
      <c r="U6" s="86">
        <f t="shared" si="7"/>
        <v>0</v>
      </c>
      <c r="V6" s="87">
        <f>分析係数表!D9</f>
        <v>0.1076923076923077</v>
      </c>
      <c r="W6" s="167">
        <f t="shared" si="8"/>
        <v>0</v>
      </c>
      <c r="X6" s="76">
        <f>分析係数表!E9</f>
        <v>3.0769230769230771E-2</v>
      </c>
      <c r="Y6" s="166">
        <f t="shared" si="9"/>
        <v>0</v>
      </c>
    </row>
    <row r="7" spans="1:25" x14ac:dyDescent="0.2">
      <c r="A7" s="6" t="s">
        <v>221</v>
      </c>
      <c r="B7" s="5" t="s">
        <v>267</v>
      </c>
      <c r="C7" s="75">
        <f>最終需要_まとめ!$C$8</f>
        <v>100</v>
      </c>
      <c r="D7" s="76">
        <f>投入係数表!E7</f>
        <v>0</v>
      </c>
      <c r="E7" s="77">
        <f t="shared" si="0"/>
        <v>0</v>
      </c>
      <c r="F7" s="76">
        <f>分析係数表!C10</f>
        <v>0</v>
      </c>
      <c r="G7" s="77">
        <f t="shared" si="1"/>
        <v>0</v>
      </c>
      <c r="H7" s="77">
        <v>0</v>
      </c>
      <c r="I7" s="77">
        <f t="shared" si="2"/>
        <v>100</v>
      </c>
      <c r="J7" s="76">
        <f>分析係数表!G10</f>
        <v>0</v>
      </c>
      <c r="K7" s="78">
        <f t="shared" si="3"/>
        <v>0</v>
      </c>
      <c r="L7" s="79"/>
      <c r="M7" s="80"/>
      <c r="N7" s="81">
        <f>分析係数表!H10</f>
        <v>1.2006957302362117E-3</v>
      </c>
      <c r="O7" s="82">
        <f t="shared" si="4"/>
        <v>0</v>
      </c>
      <c r="P7" s="76">
        <f>分析係数表!C10</f>
        <v>0</v>
      </c>
      <c r="Q7" s="82">
        <f t="shared" si="5"/>
        <v>0</v>
      </c>
      <c r="R7" s="83">
        <v>0</v>
      </c>
      <c r="S7" s="84">
        <f t="shared" si="6"/>
        <v>100</v>
      </c>
      <c r="T7" s="85">
        <f>分析係数表!F10</f>
        <v>0</v>
      </c>
      <c r="U7" s="86">
        <f t="shared" si="7"/>
        <v>0</v>
      </c>
      <c r="V7" s="87">
        <f>分析係数表!D10</f>
        <v>0</v>
      </c>
      <c r="W7" s="167">
        <f t="shared" si="8"/>
        <v>0</v>
      </c>
      <c r="X7" s="76">
        <f>分析係数表!E10</f>
        <v>0</v>
      </c>
      <c r="Y7" s="166">
        <f t="shared" si="9"/>
        <v>0</v>
      </c>
    </row>
    <row r="8" spans="1:25" x14ac:dyDescent="0.2">
      <c r="A8" s="6" t="s">
        <v>222</v>
      </c>
      <c r="B8" s="5" t="s">
        <v>27</v>
      </c>
      <c r="C8" s="90"/>
      <c r="D8" s="76">
        <f>投入係数表!E8</f>
        <v>0</v>
      </c>
      <c r="E8" s="77">
        <f t="shared" si="0"/>
        <v>0</v>
      </c>
      <c r="F8" s="76">
        <f>分析係数表!C11</f>
        <v>2.4090210148641766E-2</v>
      </c>
      <c r="G8" s="77">
        <f t="shared" si="1"/>
        <v>0</v>
      </c>
      <c r="H8" s="77">
        <v>0</v>
      </c>
      <c r="I8" s="77">
        <f t="shared" si="2"/>
        <v>0</v>
      </c>
      <c r="J8" s="76">
        <f>分析係数表!G11</f>
        <v>0.35</v>
      </c>
      <c r="K8" s="78">
        <f t="shared" si="3"/>
        <v>0</v>
      </c>
      <c r="L8" s="79"/>
      <c r="M8" s="80"/>
      <c r="N8" s="81">
        <f>分析係数表!H11</f>
        <v>-2.2442910845536666E-5</v>
      </c>
      <c r="O8" s="82">
        <f t="shared" si="4"/>
        <v>0</v>
      </c>
      <c r="P8" s="76">
        <f>分析係数表!C11</f>
        <v>2.4090210148641766E-2</v>
      </c>
      <c r="Q8" s="82">
        <f t="shared" si="5"/>
        <v>0</v>
      </c>
      <c r="R8" s="83">
        <v>0</v>
      </c>
      <c r="S8" s="84">
        <f t="shared" si="6"/>
        <v>0</v>
      </c>
      <c r="T8" s="85">
        <f>分析係数表!F11</f>
        <v>0.57857142857142863</v>
      </c>
      <c r="U8" s="86">
        <f t="shared" si="7"/>
        <v>0</v>
      </c>
      <c r="V8" s="87">
        <f>分析係数表!D11</f>
        <v>7.1428571428571426E-3</v>
      </c>
      <c r="W8" s="167">
        <f t="shared" si="8"/>
        <v>0</v>
      </c>
      <c r="X8" s="76">
        <f>分析係数表!E11</f>
        <v>7.1428571428571426E-3</v>
      </c>
      <c r="Y8" s="166">
        <f t="shared" si="9"/>
        <v>0</v>
      </c>
    </row>
    <row r="9" spans="1:25" x14ac:dyDescent="0.2">
      <c r="A9" s="6" t="s">
        <v>223</v>
      </c>
      <c r="B9" s="5" t="s">
        <v>191</v>
      </c>
      <c r="C9" s="90"/>
      <c r="D9" s="76">
        <f>投入係数表!E9</f>
        <v>0</v>
      </c>
      <c r="E9" s="77">
        <f t="shared" si="0"/>
        <v>0</v>
      </c>
      <c r="F9" s="76">
        <f>分析係数表!C12</f>
        <v>6.9119669876203549E-2</v>
      </c>
      <c r="G9" s="77">
        <f t="shared" si="1"/>
        <v>0</v>
      </c>
      <c r="H9" s="77">
        <v>0</v>
      </c>
      <c r="I9" s="77">
        <f t="shared" si="2"/>
        <v>0</v>
      </c>
      <c r="J9" s="76">
        <f>分析係数表!G12</f>
        <v>0.14290902487742874</v>
      </c>
      <c r="K9" s="78">
        <f t="shared" si="3"/>
        <v>0</v>
      </c>
      <c r="L9" s="79"/>
      <c r="M9" s="80"/>
      <c r="N9" s="81">
        <f>分析係数表!H12</f>
        <v>9.3328844751164222E-2</v>
      </c>
      <c r="O9" s="82">
        <f t="shared" si="4"/>
        <v>0</v>
      </c>
      <c r="P9" s="76">
        <f>分析係数表!C12</f>
        <v>6.9119669876203549E-2</v>
      </c>
      <c r="Q9" s="82">
        <f t="shared" si="5"/>
        <v>0</v>
      </c>
      <c r="R9" s="83">
        <v>0</v>
      </c>
      <c r="S9" s="84">
        <f t="shared" si="6"/>
        <v>0</v>
      </c>
      <c r="T9" s="85">
        <f>分析係数表!F12</f>
        <v>0.29616851280188849</v>
      </c>
      <c r="U9" s="86">
        <f t="shared" si="7"/>
        <v>0</v>
      </c>
      <c r="V9" s="87">
        <f>分析係数表!D12</f>
        <v>3.0506627928091518E-2</v>
      </c>
      <c r="W9" s="167">
        <f t="shared" si="8"/>
        <v>0</v>
      </c>
      <c r="X9" s="76">
        <f>分析係数表!E12</f>
        <v>2.6874886508080623E-2</v>
      </c>
      <c r="Y9" s="166">
        <f t="shared" si="9"/>
        <v>0</v>
      </c>
    </row>
    <row r="10" spans="1:25" x14ac:dyDescent="0.2">
      <c r="A10" s="6" t="s">
        <v>224</v>
      </c>
      <c r="B10" s="5" t="s">
        <v>28</v>
      </c>
      <c r="C10" s="90"/>
      <c r="D10" s="76">
        <f>投入係数表!E10</f>
        <v>0</v>
      </c>
      <c r="E10" s="77">
        <f t="shared" si="0"/>
        <v>0</v>
      </c>
      <c r="F10" s="76">
        <f>分析係数表!C13</f>
        <v>0</v>
      </c>
      <c r="G10" s="77">
        <f t="shared" si="1"/>
        <v>0</v>
      </c>
      <c r="H10" s="77">
        <v>0</v>
      </c>
      <c r="I10" s="77">
        <f t="shared" si="2"/>
        <v>0</v>
      </c>
      <c r="J10" s="76">
        <f>分析係数表!G13</f>
        <v>0.24503449717750367</v>
      </c>
      <c r="K10" s="78">
        <f t="shared" si="3"/>
        <v>0</v>
      </c>
      <c r="L10" s="79"/>
      <c r="M10" s="80"/>
      <c r="N10" s="81">
        <f>分析係数表!H13</f>
        <v>1.4329798574875161E-2</v>
      </c>
      <c r="O10" s="82">
        <f t="shared" si="4"/>
        <v>0</v>
      </c>
      <c r="P10" s="76">
        <f>分析係数表!C13</f>
        <v>0</v>
      </c>
      <c r="Q10" s="82">
        <f t="shared" si="5"/>
        <v>0</v>
      </c>
      <c r="R10" s="83">
        <v>0</v>
      </c>
      <c r="S10" s="84">
        <f t="shared" si="6"/>
        <v>0</v>
      </c>
      <c r="T10" s="85">
        <f>分析係数表!F13</f>
        <v>0.38229144888145516</v>
      </c>
      <c r="U10" s="86">
        <f t="shared" si="7"/>
        <v>0</v>
      </c>
      <c r="V10" s="87">
        <f>分析係数表!D13</f>
        <v>0.18806188584570355</v>
      </c>
      <c r="W10" s="167">
        <f t="shared" si="8"/>
        <v>0</v>
      </c>
      <c r="X10" s="76">
        <f>分析係数表!E13</f>
        <v>0.14384277650010455</v>
      </c>
      <c r="Y10" s="166">
        <f t="shared" si="9"/>
        <v>0</v>
      </c>
    </row>
    <row r="11" spans="1:25" x14ac:dyDescent="0.2">
      <c r="A11" s="6" t="s">
        <v>225</v>
      </c>
      <c r="B11" s="5" t="s">
        <v>268</v>
      </c>
      <c r="C11" s="90"/>
      <c r="D11" s="76">
        <f>投入係数表!E11</f>
        <v>0</v>
      </c>
      <c r="E11" s="77">
        <f t="shared" si="0"/>
        <v>0</v>
      </c>
      <c r="F11" s="76">
        <f>分析係数表!C14</f>
        <v>0.13476611883691525</v>
      </c>
      <c r="G11" s="77">
        <f t="shared" si="1"/>
        <v>0</v>
      </c>
      <c r="H11" s="77">
        <v>0</v>
      </c>
      <c r="I11" s="77">
        <f t="shared" si="2"/>
        <v>0</v>
      </c>
      <c r="J11" s="76">
        <f>分析係数表!G14</f>
        <v>0.15992647058823528</v>
      </c>
      <c r="K11" s="78">
        <f t="shared" si="3"/>
        <v>0</v>
      </c>
      <c r="L11" s="79"/>
      <c r="M11" s="80"/>
      <c r="N11" s="81">
        <f>分析係数表!H14</f>
        <v>1.1894742748134433E-3</v>
      </c>
      <c r="O11" s="82">
        <f t="shared" si="4"/>
        <v>0</v>
      </c>
      <c r="P11" s="76">
        <f>分析係数表!C14</f>
        <v>0.13476611883691525</v>
      </c>
      <c r="Q11" s="82">
        <f t="shared" si="5"/>
        <v>0</v>
      </c>
      <c r="R11" s="83">
        <v>0</v>
      </c>
      <c r="S11" s="84">
        <f t="shared" si="6"/>
        <v>0</v>
      </c>
      <c r="T11" s="85">
        <f>分析係数表!F14</f>
        <v>0.29852941176470588</v>
      </c>
      <c r="U11" s="86">
        <f t="shared" si="7"/>
        <v>0</v>
      </c>
      <c r="V11" s="87">
        <f>分析係数表!D14</f>
        <v>5.2205882352941178E-2</v>
      </c>
      <c r="W11" s="167">
        <f t="shared" si="8"/>
        <v>0</v>
      </c>
      <c r="X11" s="76">
        <f>分析係数表!E14</f>
        <v>3.6397058823529414E-2</v>
      </c>
      <c r="Y11" s="166">
        <f t="shared" si="9"/>
        <v>0</v>
      </c>
    </row>
    <row r="12" spans="1:25" x14ac:dyDescent="0.2">
      <c r="A12" s="6" t="s">
        <v>226</v>
      </c>
      <c r="B12" s="5" t="s">
        <v>29</v>
      </c>
      <c r="C12" s="90"/>
      <c r="D12" s="76">
        <f>投入係数表!E12</f>
        <v>0</v>
      </c>
      <c r="E12" s="77">
        <f t="shared" si="0"/>
        <v>0</v>
      </c>
      <c r="F12" s="76">
        <f>分析係数表!C15</f>
        <v>0</v>
      </c>
      <c r="G12" s="77">
        <f t="shared" si="1"/>
        <v>0</v>
      </c>
      <c r="H12" s="77">
        <v>0</v>
      </c>
      <c r="I12" s="77">
        <f t="shared" si="2"/>
        <v>0</v>
      </c>
      <c r="J12" s="76">
        <f>分析係数表!G15</f>
        <v>9.5137420718816063E-2</v>
      </c>
      <c r="K12" s="78">
        <f t="shared" si="3"/>
        <v>0</v>
      </c>
      <c r="L12" s="79"/>
      <c r="M12" s="80"/>
      <c r="N12" s="81">
        <f>分析係数表!H15</f>
        <v>8.595634853840543E-3</v>
      </c>
      <c r="O12" s="82">
        <f t="shared" si="4"/>
        <v>0</v>
      </c>
      <c r="P12" s="76">
        <f>分析係数表!C15</f>
        <v>0</v>
      </c>
      <c r="Q12" s="82">
        <f t="shared" si="5"/>
        <v>0</v>
      </c>
      <c r="R12" s="83">
        <v>0</v>
      </c>
      <c r="S12" s="84">
        <f t="shared" si="6"/>
        <v>0</v>
      </c>
      <c r="T12" s="85">
        <f>分析係数表!F15</f>
        <v>0.30443974630021142</v>
      </c>
      <c r="U12" s="86">
        <f t="shared" si="7"/>
        <v>0</v>
      </c>
      <c r="V12" s="87">
        <f>分析係数表!D15</f>
        <v>2.5369978858350951E-2</v>
      </c>
      <c r="W12" s="167">
        <f t="shared" si="8"/>
        <v>0</v>
      </c>
      <c r="X12" s="76">
        <f>分析係数表!E15</f>
        <v>2.1141649048625793E-2</v>
      </c>
      <c r="Y12" s="166">
        <f t="shared" si="9"/>
        <v>0</v>
      </c>
    </row>
    <row r="13" spans="1:25" x14ac:dyDescent="0.2">
      <c r="A13" s="6" t="s">
        <v>227</v>
      </c>
      <c r="B13" s="5" t="s">
        <v>30</v>
      </c>
      <c r="C13" s="90"/>
      <c r="D13" s="76">
        <f>投入係数表!E13</f>
        <v>0</v>
      </c>
      <c r="E13" s="77">
        <f t="shared" si="0"/>
        <v>0</v>
      </c>
      <c r="F13" s="76">
        <f>分析係数表!C16</f>
        <v>4.9817336433078729E-2</v>
      </c>
      <c r="G13" s="77">
        <f t="shared" si="1"/>
        <v>0</v>
      </c>
      <c r="H13" s="77">
        <v>0</v>
      </c>
      <c r="I13" s="77">
        <f t="shared" si="2"/>
        <v>0</v>
      </c>
      <c r="J13" s="76">
        <f>分析係数表!G16</f>
        <v>3.313253012048193E-2</v>
      </c>
      <c r="K13" s="78">
        <f t="shared" si="3"/>
        <v>0</v>
      </c>
      <c r="L13" s="79"/>
      <c r="M13" s="80"/>
      <c r="N13" s="81">
        <f>分析係数表!H16</f>
        <v>1.6966840599225718E-2</v>
      </c>
      <c r="O13" s="82">
        <f t="shared" si="4"/>
        <v>0</v>
      </c>
      <c r="P13" s="76">
        <f>分析係数表!C16</f>
        <v>4.9817336433078729E-2</v>
      </c>
      <c r="Q13" s="82">
        <f t="shared" si="5"/>
        <v>0</v>
      </c>
      <c r="R13" s="83">
        <v>0</v>
      </c>
      <c r="S13" s="84">
        <f t="shared" si="6"/>
        <v>0</v>
      </c>
      <c r="T13" s="85">
        <f>分析係数表!F16</f>
        <v>0.28614457831325302</v>
      </c>
      <c r="U13" s="86">
        <f t="shared" si="7"/>
        <v>0</v>
      </c>
      <c r="V13" s="87">
        <f>分析係数表!D16</f>
        <v>3.0120481927710843E-2</v>
      </c>
      <c r="W13" s="167">
        <f t="shared" si="8"/>
        <v>0</v>
      </c>
      <c r="X13" s="76">
        <f>分析係数表!E16</f>
        <v>1.8072289156626505E-2</v>
      </c>
      <c r="Y13" s="166">
        <f t="shared" si="9"/>
        <v>0</v>
      </c>
    </row>
    <row r="14" spans="1:25" x14ac:dyDescent="0.2">
      <c r="A14" s="6" t="s">
        <v>2</v>
      </c>
      <c r="B14" s="5" t="s">
        <v>365</v>
      </c>
      <c r="C14" s="90"/>
      <c r="D14" s="76">
        <f>投入係数表!E14</f>
        <v>0</v>
      </c>
      <c r="E14" s="77">
        <f t="shared" si="0"/>
        <v>0</v>
      </c>
      <c r="F14" s="76">
        <f>分析係数表!C17</f>
        <v>0.15217391304347827</v>
      </c>
      <c r="G14" s="77">
        <f t="shared" si="1"/>
        <v>0</v>
      </c>
      <c r="H14" s="77">
        <v>0</v>
      </c>
      <c r="I14" s="77">
        <f t="shared" si="2"/>
        <v>0</v>
      </c>
      <c r="J14" s="76">
        <f>分析係数表!G17</f>
        <v>0.21460800902425267</v>
      </c>
      <c r="K14" s="78">
        <f t="shared" si="3"/>
        <v>0</v>
      </c>
      <c r="L14" s="79"/>
      <c r="M14" s="80"/>
      <c r="N14" s="81">
        <f>分析係数表!H17</f>
        <v>2.9400213207653033E-3</v>
      </c>
      <c r="O14" s="82">
        <f t="shared" si="4"/>
        <v>0</v>
      </c>
      <c r="P14" s="76">
        <f>分析係数表!C17</f>
        <v>0.15217391304347827</v>
      </c>
      <c r="Q14" s="82">
        <f t="shared" si="5"/>
        <v>0</v>
      </c>
      <c r="R14" s="83">
        <v>0</v>
      </c>
      <c r="S14" s="84">
        <f t="shared" si="6"/>
        <v>0</v>
      </c>
      <c r="T14" s="85">
        <f>分析係数表!F17</f>
        <v>0.3288212069937958</v>
      </c>
      <c r="U14" s="86">
        <f t="shared" si="7"/>
        <v>0</v>
      </c>
      <c r="V14" s="87">
        <f>分析係数表!D17</f>
        <v>7.4732092498589961E-2</v>
      </c>
      <c r="W14" s="167">
        <f t="shared" si="8"/>
        <v>0</v>
      </c>
      <c r="X14" s="76">
        <f>分析係数表!E17</f>
        <v>6.9655950366610264E-2</v>
      </c>
      <c r="Y14" s="166">
        <f t="shared" si="9"/>
        <v>0</v>
      </c>
    </row>
    <row r="15" spans="1:25" x14ac:dyDescent="0.2">
      <c r="A15" s="6" t="s">
        <v>3</v>
      </c>
      <c r="B15" s="5" t="s">
        <v>31</v>
      </c>
      <c r="C15" s="90"/>
      <c r="D15" s="76">
        <f>投入係数表!E15</f>
        <v>0</v>
      </c>
      <c r="E15" s="77">
        <f t="shared" si="0"/>
        <v>0</v>
      </c>
      <c r="F15" s="76">
        <f>分析係数表!C18</f>
        <v>0.51625386996904021</v>
      </c>
      <c r="G15" s="77">
        <f t="shared" si="1"/>
        <v>0</v>
      </c>
      <c r="H15" s="77">
        <v>0</v>
      </c>
      <c r="I15" s="77">
        <f t="shared" si="2"/>
        <v>0</v>
      </c>
      <c r="J15" s="76">
        <f>分析係数表!G18</f>
        <v>0.21552579365079366</v>
      </c>
      <c r="K15" s="78">
        <f t="shared" si="3"/>
        <v>0</v>
      </c>
      <c r="L15" s="79"/>
      <c r="M15" s="80"/>
      <c r="N15" s="81">
        <f>分析係数表!H18</f>
        <v>4.488582169107333E-4</v>
      </c>
      <c r="O15" s="82">
        <f t="shared" si="4"/>
        <v>0</v>
      </c>
      <c r="P15" s="76">
        <f>分析係数表!C18</f>
        <v>0.51625386996904021</v>
      </c>
      <c r="Q15" s="82">
        <f t="shared" si="5"/>
        <v>0</v>
      </c>
      <c r="R15" s="83">
        <v>0</v>
      </c>
      <c r="S15" s="84">
        <f t="shared" si="6"/>
        <v>0</v>
      </c>
      <c r="T15" s="85">
        <f>分析係数表!F18</f>
        <v>0.45783730158730157</v>
      </c>
      <c r="U15" s="86">
        <f t="shared" si="7"/>
        <v>0</v>
      </c>
      <c r="V15" s="87">
        <f>分析係数表!D18</f>
        <v>4.1418650793650792E-2</v>
      </c>
      <c r="W15" s="167">
        <f t="shared" si="8"/>
        <v>0</v>
      </c>
      <c r="X15" s="76">
        <f>分析係数表!E18</f>
        <v>3.8690476190476192E-2</v>
      </c>
      <c r="Y15" s="166">
        <f t="shared" si="9"/>
        <v>0</v>
      </c>
    </row>
    <row r="16" spans="1:25" x14ac:dyDescent="0.2">
      <c r="A16" s="6" t="s">
        <v>4</v>
      </c>
      <c r="B16" s="5" t="s">
        <v>32</v>
      </c>
      <c r="C16" s="90"/>
      <c r="D16" s="76">
        <f>投入係数表!E16</f>
        <v>0</v>
      </c>
      <c r="E16" s="77">
        <f t="shared" si="0"/>
        <v>0</v>
      </c>
      <c r="F16" s="76">
        <f>分析係数表!C19</f>
        <v>8.2563671984326903E-2</v>
      </c>
      <c r="G16" s="77">
        <f t="shared" si="1"/>
        <v>0</v>
      </c>
      <c r="H16" s="77">
        <v>0</v>
      </c>
      <c r="I16" s="77">
        <f t="shared" si="2"/>
        <v>0</v>
      </c>
      <c r="J16" s="76">
        <f>分析係数表!G19</f>
        <v>5.7971014492753624E-2</v>
      </c>
      <c r="K16" s="78">
        <f t="shared" si="3"/>
        <v>0</v>
      </c>
      <c r="L16" s="79"/>
      <c r="M16" s="80"/>
      <c r="N16" s="81">
        <f>分析係数表!H19</f>
        <v>-1.1221455422768333E-4</v>
      </c>
      <c r="O16" s="82">
        <f t="shared" si="4"/>
        <v>0</v>
      </c>
      <c r="P16" s="76">
        <f>分析係数表!C19</f>
        <v>8.2563671984326903E-2</v>
      </c>
      <c r="Q16" s="82">
        <f t="shared" si="5"/>
        <v>0</v>
      </c>
      <c r="R16" s="83">
        <v>0</v>
      </c>
      <c r="S16" s="84">
        <f t="shared" si="6"/>
        <v>0</v>
      </c>
      <c r="T16" s="85">
        <f>分析係数表!F19</f>
        <v>0.2402745995423341</v>
      </c>
      <c r="U16" s="86">
        <f t="shared" si="7"/>
        <v>0</v>
      </c>
      <c r="V16" s="87">
        <f>分析係数表!D19</f>
        <v>4.6529366895499621E-2</v>
      </c>
      <c r="W16" s="167">
        <f t="shared" si="8"/>
        <v>0</v>
      </c>
      <c r="X16" s="76">
        <f>分析係数表!E19</f>
        <v>5.1106025934401222E-2</v>
      </c>
      <c r="Y16" s="166">
        <f t="shared" si="9"/>
        <v>0</v>
      </c>
    </row>
    <row r="17" spans="1:25" x14ac:dyDescent="0.2">
      <c r="A17" s="6" t="s">
        <v>5</v>
      </c>
      <c r="B17" s="5" t="s">
        <v>33</v>
      </c>
      <c r="C17" s="90"/>
      <c r="D17" s="76">
        <f>投入係数表!E17</f>
        <v>0</v>
      </c>
      <c r="E17" s="77">
        <f t="shared" si="0"/>
        <v>0</v>
      </c>
      <c r="F17" s="76">
        <f>分析係数表!C20</f>
        <v>2.7239392352016778E-2</v>
      </c>
      <c r="G17" s="77">
        <f t="shared" si="1"/>
        <v>0</v>
      </c>
      <c r="H17" s="77">
        <v>0</v>
      </c>
      <c r="I17" s="77">
        <f t="shared" si="2"/>
        <v>0</v>
      </c>
      <c r="J17" s="76">
        <f>分析係数表!G20</f>
        <v>0.10507246376811594</v>
      </c>
      <c r="K17" s="78">
        <f t="shared" si="3"/>
        <v>0</v>
      </c>
      <c r="L17" s="79"/>
      <c r="M17" s="80"/>
      <c r="N17" s="81">
        <f>分析係数表!H20</f>
        <v>5.610727711384166E-4</v>
      </c>
      <c r="O17" s="82">
        <f t="shared" si="4"/>
        <v>0</v>
      </c>
      <c r="P17" s="76">
        <f>分析係数表!C20</f>
        <v>2.7239392352016778E-2</v>
      </c>
      <c r="Q17" s="82">
        <f t="shared" si="5"/>
        <v>0</v>
      </c>
      <c r="R17" s="83">
        <v>0</v>
      </c>
      <c r="S17" s="84">
        <f t="shared" si="6"/>
        <v>0</v>
      </c>
      <c r="T17" s="85">
        <f>分析係数表!F20</f>
        <v>0.2318840579710145</v>
      </c>
      <c r="U17" s="86">
        <f t="shared" si="7"/>
        <v>0</v>
      </c>
      <c r="V17" s="87">
        <f>分析係数表!D20</f>
        <v>0</v>
      </c>
      <c r="W17" s="167">
        <f t="shared" si="8"/>
        <v>0</v>
      </c>
      <c r="X17" s="76">
        <f>分析係数表!E20</f>
        <v>0</v>
      </c>
      <c r="Y17" s="166">
        <f t="shared" si="9"/>
        <v>0</v>
      </c>
    </row>
    <row r="18" spans="1:25" x14ac:dyDescent="0.2">
      <c r="A18" s="6" t="s">
        <v>6</v>
      </c>
      <c r="B18" s="5" t="s">
        <v>34</v>
      </c>
      <c r="C18" s="90"/>
      <c r="D18" s="76">
        <f>投入係数表!E18</f>
        <v>0</v>
      </c>
      <c r="E18" s="77">
        <f t="shared" si="0"/>
        <v>0</v>
      </c>
      <c r="F18" s="76">
        <f>分析係数表!C21</f>
        <v>0.24117205108940643</v>
      </c>
      <c r="G18" s="77">
        <f t="shared" si="1"/>
        <v>0</v>
      </c>
      <c r="H18" s="77">
        <v>0</v>
      </c>
      <c r="I18" s="77">
        <f t="shared" si="2"/>
        <v>0</v>
      </c>
      <c r="J18" s="76">
        <f>分析係数表!G21</f>
        <v>0.28520236087689715</v>
      </c>
      <c r="K18" s="78">
        <f t="shared" si="3"/>
        <v>0</v>
      </c>
      <c r="L18" s="79"/>
      <c r="M18" s="80"/>
      <c r="N18" s="81">
        <f>分析係数表!H21</f>
        <v>9.4260225551254001E-4</v>
      </c>
      <c r="O18" s="82">
        <f t="shared" si="4"/>
        <v>0</v>
      </c>
      <c r="P18" s="76">
        <f>分析係数表!C21</f>
        <v>0.24117205108940643</v>
      </c>
      <c r="Q18" s="82">
        <f t="shared" si="5"/>
        <v>0</v>
      </c>
      <c r="R18" s="83">
        <v>0</v>
      </c>
      <c r="S18" s="84">
        <f t="shared" si="6"/>
        <v>0</v>
      </c>
      <c r="T18" s="85">
        <f>分析係数表!F21</f>
        <v>0.42559021922428331</v>
      </c>
      <c r="U18" s="86">
        <f t="shared" si="7"/>
        <v>0</v>
      </c>
      <c r="V18" s="87">
        <f>分析係数表!D21</f>
        <v>8.8743676222596962E-2</v>
      </c>
      <c r="W18" s="167">
        <f t="shared" si="8"/>
        <v>0</v>
      </c>
      <c r="X18" s="76">
        <f>分析係数表!E21</f>
        <v>7.2512647554806076E-2</v>
      </c>
      <c r="Y18" s="166">
        <f t="shared" si="9"/>
        <v>0</v>
      </c>
    </row>
    <row r="19" spans="1:25" x14ac:dyDescent="0.2">
      <c r="A19" s="6" t="s">
        <v>7</v>
      </c>
      <c r="B19" s="5" t="s">
        <v>269</v>
      </c>
      <c r="C19" s="90"/>
      <c r="D19" s="76">
        <f>投入係数表!E19</f>
        <v>0</v>
      </c>
      <c r="E19" s="77">
        <f t="shared" si="0"/>
        <v>0</v>
      </c>
      <c r="F19" s="76">
        <f>分析係数表!C22</f>
        <v>3.5323801513877262E-2</v>
      </c>
      <c r="G19" s="77">
        <f t="shared" si="1"/>
        <v>0</v>
      </c>
      <c r="H19" s="77">
        <v>0</v>
      </c>
      <c r="I19" s="77">
        <f t="shared" si="2"/>
        <v>0</v>
      </c>
      <c r="J19" s="76">
        <f>分析係数表!G22</f>
        <v>0.19469026548672566</v>
      </c>
      <c r="K19" s="78">
        <f t="shared" si="3"/>
        <v>0</v>
      </c>
      <c r="L19" s="79"/>
      <c r="M19" s="80"/>
      <c r="N19" s="81">
        <f>分析係数表!H22</f>
        <v>4.4885821691073332E-5</v>
      </c>
      <c r="O19" s="82">
        <f t="shared" si="4"/>
        <v>0</v>
      </c>
      <c r="P19" s="76">
        <f>分析係数表!C22</f>
        <v>3.5323801513877262E-2</v>
      </c>
      <c r="Q19" s="82">
        <f t="shared" si="5"/>
        <v>0</v>
      </c>
      <c r="R19" s="83">
        <v>0</v>
      </c>
      <c r="S19" s="84">
        <f t="shared" si="6"/>
        <v>0</v>
      </c>
      <c r="T19" s="85">
        <f>分析係数表!F22</f>
        <v>0.41199606686332352</v>
      </c>
      <c r="U19" s="86">
        <f t="shared" si="7"/>
        <v>0</v>
      </c>
      <c r="V19" s="87">
        <f>分析係数表!D22</f>
        <v>8.6529006882989187E-2</v>
      </c>
      <c r="W19" s="167">
        <f t="shared" si="8"/>
        <v>0</v>
      </c>
      <c r="X19" s="76">
        <f>分析係数表!E22</f>
        <v>8.9478859390363819E-2</v>
      </c>
      <c r="Y19" s="166">
        <f t="shared" si="9"/>
        <v>0</v>
      </c>
    </row>
    <row r="20" spans="1:25" x14ac:dyDescent="0.2">
      <c r="A20" s="6" t="s">
        <v>8</v>
      </c>
      <c r="B20" s="5" t="s">
        <v>270</v>
      </c>
      <c r="C20" s="90"/>
      <c r="D20" s="76">
        <f>投入係数表!E20</f>
        <v>0</v>
      </c>
      <c r="E20" s="77">
        <f t="shared" si="0"/>
        <v>0</v>
      </c>
      <c r="F20" s="76">
        <f>分析係数表!C23</f>
        <v>0</v>
      </c>
      <c r="G20" s="77">
        <f t="shared" si="1"/>
        <v>0</v>
      </c>
      <c r="H20" s="77">
        <v>0</v>
      </c>
      <c r="I20" s="77">
        <f t="shared" si="2"/>
        <v>0</v>
      </c>
      <c r="J20" s="76">
        <f>分析係数表!G23</f>
        <v>0.21571476472560636</v>
      </c>
      <c r="K20" s="78">
        <f t="shared" si="3"/>
        <v>0</v>
      </c>
      <c r="L20" s="79"/>
      <c r="M20" s="80"/>
      <c r="N20" s="81">
        <f>分析係数表!H23</f>
        <v>2.2442910845536666E-5</v>
      </c>
      <c r="O20" s="82">
        <f t="shared" si="4"/>
        <v>0</v>
      </c>
      <c r="P20" s="76">
        <f>分析係数表!C23</f>
        <v>0</v>
      </c>
      <c r="Q20" s="82">
        <f t="shared" si="5"/>
        <v>0</v>
      </c>
      <c r="R20" s="83">
        <v>0</v>
      </c>
      <c r="S20" s="84">
        <f t="shared" si="6"/>
        <v>0</v>
      </c>
      <c r="T20" s="85">
        <f>分析係数表!F23</f>
        <v>0.43970045825416343</v>
      </c>
      <c r="U20" s="86">
        <f t="shared" si="7"/>
        <v>0</v>
      </c>
      <c r="V20" s="87">
        <f>分析係数表!D23</f>
        <v>2.7830557728847658E-2</v>
      </c>
      <c r="W20" s="167">
        <f t="shared" si="8"/>
        <v>0</v>
      </c>
      <c r="X20" s="76">
        <f>分析係数表!E23</f>
        <v>2.7159941879959765E-2</v>
      </c>
      <c r="Y20" s="166">
        <f t="shared" si="9"/>
        <v>0</v>
      </c>
    </row>
    <row r="21" spans="1:25" x14ac:dyDescent="0.2">
      <c r="A21" s="6" t="s">
        <v>9</v>
      </c>
      <c r="B21" s="5" t="s">
        <v>271</v>
      </c>
      <c r="C21" s="90"/>
      <c r="D21" s="76">
        <f>投入係数表!E21</f>
        <v>0</v>
      </c>
      <c r="E21" s="77">
        <f t="shared" si="0"/>
        <v>0</v>
      </c>
      <c r="F21" s="76">
        <f>分析係数表!C24</f>
        <v>0.4951060358890701</v>
      </c>
      <c r="G21" s="77">
        <f t="shared" si="1"/>
        <v>0</v>
      </c>
      <c r="H21" s="77">
        <v>0</v>
      </c>
      <c r="I21" s="77">
        <f t="shared" si="2"/>
        <v>0</v>
      </c>
      <c r="J21" s="76">
        <f>分析係数表!G24</f>
        <v>0.20816733067729085</v>
      </c>
      <c r="K21" s="78">
        <f t="shared" si="3"/>
        <v>0</v>
      </c>
      <c r="L21" s="79"/>
      <c r="M21" s="80"/>
      <c r="N21" s="81">
        <f>分析係数表!H24</f>
        <v>3.5908657352858665E-4</v>
      </c>
      <c r="O21" s="82">
        <f t="shared" si="4"/>
        <v>0</v>
      </c>
      <c r="P21" s="76">
        <f>分析係数表!C24</f>
        <v>0.4951060358890701</v>
      </c>
      <c r="Q21" s="82">
        <f t="shared" si="5"/>
        <v>0</v>
      </c>
      <c r="R21" s="83">
        <v>0</v>
      </c>
      <c r="S21" s="84">
        <f t="shared" si="6"/>
        <v>0</v>
      </c>
      <c r="T21" s="85">
        <f>分析係数表!F24</f>
        <v>0.39043824701195218</v>
      </c>
      <c r="U21" s="86">
        <f t="shared" si="7"/>
        <v>0</v>
      </c>
      <c r="V21" s="87">
        <f>分析係数表!D24</f>
        <v>1.4940239043824702E-2</v>
      </c>
      <c r="W21" s="167">
        <f t="shared" si="8"/>
        <v>0</v>
      </c>
      <c r="X21" s="76">
        <f>分析係数表!E24</f>
        <v>1.0956175298804782E-2</v>
      </c>
      <c r="Y21" s="166">
        <f t="shared" si="9"/>
        <v>0</v>
      </c>
    </row>
    <row r="22" spans="1:25" x14ac:dyDescent="0.2">
      <c r="A22" s="6" t="s">
        <v>10</v>
      </c>
      <c r="B22" s="5" t="s">
        <v>272</v>
      </c>
      <c r="C22" s="90"/>
      <c r="D22" s="76">
        <f>投入係数表!E22</f>
        <v>0</v>
      </c>
      <c r="E22" s="77">
        <f t="shared" si="0"/>
        <v>0</v>
      </c>
      <c r="F22" s="76">
        <f>分析係数表!C25</f>
        <v>2.1697016660209179E-2</v>
      </c>
      <c r="G22" s="77">
        <f t="shared" si="1"/>
        <v>0</v>
      </c>
      <c r="H22" s="77">
        <v>0</v>
      </c>
      <c r="I22" s="77">
        <f t="shared" si="2"/>
        <v>0</v>
      </c>
      <c r="J22" s="76">
        <f>分析係数表!G25</f>
        <v>0.19533527696793002</v>
      </c>
      <c r="K22" s="78">
        <f t="shared" si="3"/>
        <v>0</v>
      </c>
      <c r="L22" s="79"/>
      <c r="M22" s="80"/>
      <c r="N22" s="81">
        <f>分析係数表!H25</f>
        <v>5.2740840487011166E-4</v>
      </c>
      <c r="O22" s="82">
        <f t="shared" si="4"/>
        <v>0</v>
      </c>
      <c r="P22" s="76">
        <f>分析係数表!C25</f>
        <v>2.1697016660209179E-2</v>
      </c>
      <c r="Q22" s="82">
        <f t="shared" si="5"/>
        <v>0</v>
      </c>
      <c r="R22" s="83">
        <v>0</v>
      </c>
      <c r="S22" s="84">
        <f t="shared" si="6"/>
        <v>0</v>
      </c>
      <c r="T22" s="85">
        <f>分析係数表!F25</f>
        <v>0.34839650145772594</v>
      </c>
      <c r="U22" s="86">
        <f t="shared" si="7"/>
        <v>0</v>
      </c>
      <c r="V22" s="87">
        <f>分析係数表!D25</f>
        <v>0.22157434402332363</v>
      </c>
      <c r="W22" s="167">
        <f t="shared" si="8"/>
        <v>0</v>
      </c>
      <c r="X22" s="76">
        <f>分析係数表!E25</f>
        <v>0.11661807580174927</v>
      </c>
      <c r="Y22" s="166">
        <f t="shared" si="9"/>
        <v>0</v>
      </c>
    </row>
    <row r="23" spans="1:25" x14ac:dyDescent="0.2">
      <c r="A23" s="6" t="s">
        <v>11</v>
      </c>
      <c r="B23" s="5" t="s">
        <v>35</v>
      </c>
      <c r="C23" s="90"/>
      <c r="D23" s="76">
        <f>投入係数表!E23</f>
        <v>0</v>
      </c>
      <c r="E23" s="77">
        <f t="shared" si="0"/>
        <v>0</v>
      </c>
      <c r="F23" s="76">
        <f>分析係数表!C26</f>
        <v>0.4020083102493075</v>
      </c>
      <c r="G23" s="77">
        <f t="shared" si="1"/>
        <v>0</v>
      </c>
      <c r="H23" s="77">
        <v>0</v>
      </c>
      <c r="I23" s="77">
        <f t="shared" si="2"/>
        <v>0</v>
      </c>
      <c r="J23" s="76">
        <f>分析係数表!G26</f>
        <v>0.19660602354380063</v>
      </c>
      <c r="K23" s="78">
        <f t="shared" si="3"/>
        <v>0</v>
      </c>
      <c r="L23" s="79"/>
      <c r="M23" s="80"/>
      <c r="N23" s="81">
        <f>分析係数表!H26</f>
        <v>1.0985804858890199E-2</v>
      </c>
      <c r="O23" s="82">
        <f t="shared" si="4"/>
        <v>0</v>
      </c>
      <c r="P23" s="76">
        <f>分析係数表!C26</f>
        <v>0.4020083102493075</v>
      </c>
      <c r="Q23" s="82">
        <f t="shared" si="5"/>
        <v>0</v>
      </c>
      <c r="R23" s="83">
        <v>0</v>
      </c>
      <c r="S23" s="84">
        <f t="shared" si="6"/>
        <v>0</v>
      </c>
      <c r="T23" s="85">
        <f>分析係数表!F26</f>
        <v>0.33374101819293683</v>
      </c>
      <c r="U23" s="86">
        <f t="shared" si="7"/>
        <v>0</v>
      </c>
      <c r="V23" s="87">
        <f>分析係数表!D26</f>
        <v>1.513530041278092E-2</v>
      </c>
      <c r="W23" s="167">
        <f t="shared" si="8"/>
        <v>0</v>
      </c>
      <c r="X23" s="76">
        <f>分析係数表!E26</f>
        <v>1.5288182235132243E-2</v>
      </c>
      <c r="Y23" s="166">
        <f t="shared" si="9"/>
        <v>0</v>
      </c>
    </row>
    <row r="24" spans="1:25" x14ac:dyDescent="0.2">
      <c r="A24" s="6" t="s">
        <v>12</v>
      </c>
      <c r="B24" s="5" t="s">
        <v>366</v>
      </c>
      <c r="C24" s="90"/>
      <c r="D24" s="76">
        <f>投入係数表!E24</f>
        <v>0</v>
      </c>
      <c r="E24" s="77">
        <f t="shared" si="0"/>
        <v>0</v>
      </c>
      <c r="F24" s="76">
        <f>分析係数表!C27</f>
        <v>0.43829355002539361</v>
      </c>
      <c r="G24" s="77">
        <f t="shared" si="1"/>
        <v>0</v>
      </c>
      <c r="H24" s="77">
        <v>0</v>
      </c>
      <c r="I24" s="77">
        <f t="shared" si="2"/>
        <v>0</v>
      </c>
      <c r="J24" s="76">
        <f>分析係数表!G27</f>
        <v>0.17011899515204937</v>
      </c>
      <c r="K24" s="78">
        <f t="shared" si="3"/>
        <v>0</v>
      </c>
      <c r="L24" s="79"/>
      <c r="M24" s="80"/>
      <c r="N24" s="81">
        <f>分析係数表!H27</f>
        <v>1.1098019413117881E-2</v>
      </c>
      <c r="O24" s="82">
        <f t="shared" si="4"/>
        <v>0</v>
      </c>
      <c r="P24" s="76">
        <f>分析係数表!C27</f>
        <v>0.43829355002539361</v>
      </c>
      <c r="Q24" s="82">
        <f t="shared" si="5"/>
        <v>0</v>
      </c>
      <c r="R24" s="83">
        <v>0</v>
      </c>
      <c r="S24" s="84">
        <f t="shared" si="6"/>
        <v>0</v>
      </c>
      <c r="T24" s="85">
        <f>分析係数表!F27</f>
        <v>0.31996474217717058</v>
      </c>
      <c r="U24" s="86">
        <f t="shared" si="7"/>
        <v>0</v>
      </c>
      <c r="V24" s="87">
        <f>分析係数表!D27</f>
        <v>4.2309387395328336E-2</v>
      </c>
      <c r="W24" s="167">
        <f t="shared" si="8"/>
        <v>0</v>
      </c>
      <c r="X24" s="76">
        <f>分析係数表!E27</f>
        <v>4.9360951961216398E-2</v>
      </c>
      <c r="Y24" s="166">
        <f t="shared" si="9"/>
        <v>0</v>
      </c>
    </row>
    <row r="25" spans="1:25" x14ac:dyDescent="0.2">
      <c r="A25" s="6" t="s">
        <v>13</v>
      </c>
      <c r="B25" s="5" t="s">
        <v>192</v>
      </c>
      <c r="C25" s="90"/>
      <c r="D25" s="76">
        <f>投入係数表!E25</f>
        <v>0</v>
      </c>
      <c r="E25" s="77">
        <f t="shared" si="0"/>
        <v>0</v>
      </c>
      <c r="F25" s="76">
        <f>分析係数表!C28</f>
        <v>5.3001622498647927E-2</v>
      </c>
      <c r="G25" s="77">
        <f t="shared" si="1"/>
        <v>0</v>
      </c>
      <c r="H25" s="77">
        <v>0</v>
      </c>
      <c r="I25" s="77">
        <f t="shared" si="2"/>
        <v>0</v>
      </c>
      <c r="J25" s="76">
        <f>分析係数表!G28</f>
        <v>0.12481857764876633</v>
      </c>
      <c r="K25" s="78">
        <f t="shared" si="3"/>
        <v>0</v>
      </c>
      <c r="L25" s="79"/>
      <c r="M25" s="80"/>
      <c r="N25" s="81">
        <f>分析係数表!H28</f>
        <v>2.0793356898389723E-2</v>
      </c>
      <c r="O25" s="82">
        <f t="shared" si="4"/>
        <v>0</v>
      </c>
      <c r="P25" s="76">
        <f>分析係数表!C28</f>
        <v>5.3001622498647927E-2</v>
      </c>
      <c r="Q25" s="82">
        <f t="shared" si="5"/>
        <v>0</v>
      </c>
      <c r="R25" s="83">
        <v>0</v>
      </c>
      <c r="S25" s="84">
        <f t="shared" si="6"/>
        <v>0</v>
      </c>
      <c r="T25" s="85">
        <f>分析係数表!F28</f>
        <v>0.21335268505079827</v>
      </c>
      <c r="U25" s="86">
        <f t="shared" si="7"/>
        <v>0</v>
      </c>
      <c r="V25" s="87">
        <f>分析係数表!D28</f>
        <v>0.1204644412191582</v>
      </c>
      <c r="W25" s="167">
        <f t="shared" si="8"/>
        <v>0</v>
      </c>
      <c r="X25" s="76">
        <f>分析係数表!E28</f>
        <v>0.11683599419448476</v>
      </c>
      <c r="Y25" s="166">
        <f t="shared" si="9"/>
        <v>0</v>
      </c>
    </row>
    <row r="26" spans="1:25" x14ac:dyDescent="0.2">
      <c r="A26" s="6" t="s">
        <v>14</v>
      </c>
      <c r="B26" s="5" t="s">
        <v>50</v>
      </c>
      <c r="C26" s="90"/>
      <c r="D26" s="76">
        <f>投入係数表!E26</f>
        <v>0</v>
      </c>
      <c r="E26" s="77">
        <f t="shared" si="0"/>
        <v>0</v>
      </c>
      <c r="F26" s="76">
        <f>分析係数表!C29</f>
        <v>0.65190409026798313</v>
      </c>
      <c r="G26" s="77">
        <f t="shared" si="1"/>
        <v>0</v>
      </c>
      <c r="H26" s="77">
        <v>0</v>
      </c>
      <c r="I26" s="77">
        <f t="shared" si="2"/>
        <v>0</v>
      </c>
      <c r="J26" s="76">
        <f>分析係数表!G29</f>
        <v>0.25912644337660473</v>
      </c>
      <c r="K26" s="78">
        <f t="shared" si="3"/>
        <v>0</v>
      </c>
      <c r="L26" s="79"/>
      <c r="M26" s="80"/>
      <c r="N26" s="81">
        <f>分析係数表!H29</f>
        <v>1.0054424058800426E-2</v>
      </c>
      <c r="O26" s="82">
        <f t="shared" si="4"/>
        <v>0</v>
      </c>
      <c r="P26" s="76">
        <f>分析係数表!C29</f>
        <v>0.65190409026798313</v>
      </c>
      <c r="Q26" s="82">
        <f t="shared" si="5"/>
        <v>0</v>
      </c>
      <c r="R26" s="83">
        <v>0</v>
      </c>
      <c r="S26" s="84">
        <f t="shared" si="6"/>
        <v>0</v>
      </c>
      <c r="T26" s="85">
        <f>分析係数表!F29</f>
        <v>0.37595926271247221</v>
      </c>
      <c r="U26" s="86">
        <f t="shared" si="7"/>
        <v>0</v>
      </c>
      <c r="V26" s="87">
        <f>分析係数表!D29</f>
        <v>5.8165387649716703E-2</v>
      </c>
      <c r="W26" s="167">
        <f t="shared" si="8"/>
        <v>0</v>
      </c>
      <c r="X26" s="76">
        <f>分析係数表!E29</f>
        <v>4.2817184250161372E-2</v>
      </c>
      <c r="Y26" s="166">
        <f t="shared" si="9"/>
        <v>0</v>
      </c>
    </row>
    <row r="27" spans="1:25" x14ac:dyDescent="0.2">
      <c r="A27" s="6" t="s">
        <v>15</v>
      </c>
      <c r="B27" s="5" t="s">
        <v>36</v>
      </c>
      <c r="C27" s="90"/>
      <c r="D27" s="76">
        <f>投入係数表!E27</f>
        <v>0</v>
      </c>
      <c r="E27" s="77">
        <f t="shared" si="0"/>
        <v>0</v>
      </c>
      <c r="F27" s="76">
        <f>分析係数表!C30</f>
        <v>1</v>
      </c>
      <c r="G27" s="77">
        <f t="shared" si="1"/>
        <v>0</v>
      </c>
      <c r="H27" s="77">
        <v>0</v>
      </c>
      <c r="I27" s="77">
        <f t="shared" si="2"/>
        <v>0</v>
      </c>
      <c r="J27" s="76">
        <f>分析係数表!G30</f>
        <v>0.34475873544093177</v>
      </c>
      <c r="K27" s="78">
        <f t="shared" si="3"/>
        <v>0</v>
      </c>
      <c r="L27" s="79"/>
      <c r="M27" s="80"/>
      <c r="N27" s="81">
        <f>分析係数表!H30</f>
        <v>0</v>
      </c>
      <c r="O27" s="82">
        <f t="shared" si="4"/>
        <v>0</v>
      </c>
      <c r="P27" s="76">
        <f>分析係数表!C30</f>
        <v>1</v>
      </c>
      <c r="Q27" s="82">
        <f t="shared" si="5"/>
        <v>0</v>
      </c>
      <c r="R27" s="83">
        <v>0</v>
      </c>
      <c r="S27" s="84">
        <f t="shared" si="6"/>
        <v>0</v>
      </c>
      <c r="T27" s="85">
        <f>分析係数表!F30</f>
        <v>0.43948973932334995</v>
      </c>
      <c r="U27" s="86">
        <f t="shared" si="7"/>
        <v>0</v>
      </c>
      <c r="V27" s="87">
        <f>分析係数表!D30</f>
        <v>0.13666112035496394</v>
      </c>
      <c r="W27" s="167">
        <f t="shared" si="8"/>
        <v>0</v>
      </c>
      <c r="X27" s="76">
        <f>分析係数表!E30</f>
        <v>8.1752634498058793E-2</v>
      </c>
      <c r="Y27" s="166">
        <f t="shared" si="9"/>
        <v>0</v>
      </c>
    </row>
    <row r="28" spans="1:25" x14ac:dyDescent="0.2">
      <c r="A28" s="6" t="s">
        <v>16</v>
      </c>
      <c r="B28" s="5" t="s">
        <v>193</v>
      </c>
      <c r="C28" s="90"/>
      <c r="D28" s="76">
        <f>投入係数表!E28</f>
        <v>0</v>
      </c>
      <c r="E28" s="77">
        <f t="shared" si="0"/>
        <v>0</v>
      </c>
      <c r="F28" s="76">
        <f>分析係数表!C31</f>
        <v>0.24163027656477443</v>
      </c>
      <c r="G28" s="77">
        <f t="shared" si="1"/>
        <v>0</v>
      </c>
      <c r="H28" s="77">
        <v>0</v>
      </c>
      <c r="I28" s="77">
        <f t="shared" si="2"/>
        <v>0</v>
      </c>
      <c r="J28" s="76">
        <f>分析係数表!G31</f>
        <v>7.02247191011236E-2</v>
      </c>
      <c r="K28" s="78">
        <f t="shared" si="3"/>
        <v>0</v>
      </c>
      <c r="L28" s="79"/>
      <c r="M28" s="80"/>
      <c r="N28" s="81">
        <f>分析係数表!H31</f>
        <v>2.3138641081748304E-2</v>
      </c>
      <c r="O28" s="82">
        <f t="shared" si="4"/>
        <v>0</v>
      </c>
      <c r="P28" s="76">
        <f>分析係数表!C31</f>
        <v>0.24163027656477443</v>
      </c>
      <c r="Q28" s="82">
        <f t="shared" si="5"/>
        <v>0</v>
      </c>
      <c r="R28" s="83">
        <v>0</v>
      </c>
      <c r="S28" s="84">
        <f t="shared" si="6"/>
        <v>0</v>
      </c>
      <c r="T28" s="85">
        <f>分析係数表!F31</f>
        <v>0.24349497338852749</v>
      </c>
      <c r="U28" s="86">
        <f t="shared" si="7"/>
        <v>0</v>
      </c>
      <c r="V28" s="87">
        <f>分析係数表!D31</f>
        <v>2.9568302779420464E-4</v>
      </c>
      <c r="W28" s="167">
        <f t="shared" si="8"/>
        <v>0</v>
      </c>
      <c r="X28" s="76">
        <f>分析係数表!E31</f>
        <v>2.9568302779420464E-4</v>
      </c>
      <c r="Y28" s="166">
        <f t="shared" si="9"/>
        <v>0</v>
      </c>
    </row>
    <row r="29" spans="1:25" x14ac:dyDescent="0.2">
      <c r="A29" s="6" t="s">
        <v>17</v>
      </c>
      <c r="B29" s="5" t="s">
        <v>273</v>
      </c>
      <c r="C29" s="90"/>
      <c r="D29" s="76">
        <f>投入係数表!E29</f>
        <v>0</v>
      </c>
      <c r="E29" s="77">
        <f t="shared" si="0"/>
        <v>0</v>
      </c>
      <c r="F29" s="76">
        <f>分析係数表!C32</f>
        <v>0.66123499142367059</v>
      </c>
      <c r="G29" s="77">
        <f t="shared" si="1"/>
        <v>0</v>
      </c>
      <c r="H29" s="77">
        <v>0</v>
      </c>
      <c r="I29" s="77">
        <f t="shared" si="2"/>
        <v>0</v>
      </c>
      <c r="J29" s="76">
        <f>分析係数表!G32</f>
        <v>0.1404639175257732</v>
      </c>
      <c r="K29" s="78">
        <f t="shared" si="3"/>
        <v>0</v>
      </c>
      <c r="L29" s="79"/>
      <c r="M29" s="80"/>
      <c r="N29" s="81">
        <f>分析係数表!H32</f>
        <v>6.5982157885877794E-3</v>
      </c>
      <c r="O29" s="82">
        <f t="shared" si="4"/>
        <v>0</v>
      </c>
      <c r="P29" s="76">
        <f>分析係数表!C32</f>
        <v>0.66123499142367059</v>
      </c>
      <c r="Q29" s="82">
        <f t="shared" si="5"/>
        <v>0</v>
      </c>
      <c r="R29" s="83">
        <v>0</v>
      </c>
      <c r="S29" s="84">
        <f t="shared" si="6"/>
        <v>0</v>
      </c>
      <c r="T29" s="85">
        <f>分析係数表!F32</f>
        <v>0.47938144329896909</v>
      </c>
      <c r="U29" s="86">
        <f t="shared" si="7"/>
        <v>0</v>
      </c>
      <c r="V29" s="87">
        <f>分析係数表!D32</f>
        <v>7.7319587628865982E-3</v>
      </c>
      <c r="W29" s="167">
        <f t="shared" si="8"/>
        <v>0</v>
      </c>
      <c r="X29" s="76">
        <f>分析係数表!E32</f>
        <v>1.1597938144329897E-2</v>
      </c>
      <c r="Y29" s="166">
        <f t="shared" si="9"/>
        <v>0</v>
      </c>
    </row>
    <row r="30" spans="1:25" x14ac:dyDescent="0.2">
      <c r="A30" s="6" t="s">
        <v>18</v>
      </c>
      <c r="B30" s="5" t="s">
        <v>274</v>
      </c>
      <c r="C30" s="90"/>
      <c r="D30" s="76">
        <f>投入係数表!E30</f>
        <v>0</v>
      </c>
      <c r="E30" s="77">
        <f t="shared" si="0"/>
        <v>0</v>
      </c>
      <c r="F30" s="76">
        <f>分析係数表!C33</f>
        <v>1</v>
      </c>
      <c r="G30" s="77">
        <f t="shared" si="1"/>
        <v>0</v>
      </c>
      <c r="H30" s="77">
        <v>0</v>
      </c>
      <c r="I30" s="77">
        <f t="shared" si="2"/>
        <v>0</v>
      </c>
      <c r="J30" s="76">
        <f>分析係数表!G33</f>
        <v>0.50865580448065173</v>
      </c>
      <c r="K30" s="78">
        <f t="shared" si="3"/>
        <v>0</v>
      </c>
      <c r="L30" s="79"/>
      <c r="M30" s="80"/>
      <c r="N30" s="81">
        <f>分析係数表!H33</f>
        <v>9.7626662178084496E-4</v>
      </c>
      <c r="O30" s="82">
        <f t="shared" si="4"/>
        <v>0</v>
      </c>
      <c r="P30" s="76">
        <f>分析係数表!C33</f>
        <v>1</v>
      </c>
      <c r="Q30" s="82">
        <f t="shared" si="5"/>
        <v>0</v>
      </c>
      <c r="R30" s="83">
        <v>0</v>
      </c>
      <c r="S30" s="84">
        <f t="shared" si="6"/>
        <v>0</v>
      </c>
      <c r="T30" s="85">
        <f>分析係数表!F33</f>
        <v>0.64307535641547864</v>
      </c>
      <c r="U30" s="86">
        <f t="shared" si="7"/>
        <v>0</v>
      </c>
      <c r="V30" s="87">
        <f>分析係数表!D33</f>
        <v>3.4623217922606926E-2</v>
      </c>
      <c r="W30" s="167">
        <f t="shared" si="8"/>
        <v>0</v>
      </c>
      <c r="X30" s="76">
        <f>分析係数表!E33</f>
        <v>3.0549898167006109E-2</v>
      </c>
      <c r="Y30" s="166">
        <f t="shared" si="9"/>
        <v>0</v>
      </c>
    </row>
    <row r="31" spans="1:25" x14ac:dyDescent="0.2">
      <c r="A31" s="6" t="s">
        <v>19</v>
      </c>
      <c r="B31" s="5" t="s">
        <v>275</v>
      </c>
      <c r="C31" s="90"/>
      <c r="D31" s="76">
        <f>投入係数表!E31</f>
        <v>0</v>
      </c>
      <c r="E31" s="77">
        <f t="shared" si="0"/>
        <v>0</v>
      </c>
      <c r="F31" s="76">
        <f>分析係数表!C34</f>
        <v>0.39190090916673614</v>
      </c>
      <c r="G31" s="77">
        <f t="shared" si="1"/>
        <v>0</v>
      </c>
      <c r="H31" s="77">
        <v>0</v>
      </c>
      <c r="I31" s="77">
        <f t="shared" si="2"/>
        <v>0</v>
      </c>
      <c r="J31" s="76">
        <f>分析係数表!G34</f>
        <v>0.42497247587591475</v>
      </c>
      <c r="K31" s="78">
        <f t="shared" si="3"/>
        <v>0</v>
      </c>
      <c r="L31" s="79"/>
      <c r="M31" s="80"/>
      <c r="N31" s="81">
        <f>分析係数表!H34</f>
        <v>0.16350782696515739</v>
      </c>
      <c r="O31" s="82">
        <f t="shared" si="4"/>
        <v>0</v>
      </c>
      <c r="P31" s="76">
        <f>分析係数表!C34</f>
        <v>0.39190090916673614</v>
      </c>
      <c r="Q31" s="82">
        <f t="shared" si="5"/>
        <v>0</v>
      </c>
      <c r="R31" s="83">
        <v>0</v>
      </c>
      <c r="S31" s="84">
        <f t="shared" si="6"/>
        <v>0</v>
      </c>
      <c r="T31" s="85">
        <f>分析係数表!F34</f>
        <v>0.69697558448287023</v>
      </c>
      <c r="U31" s="86">
        <f t="shared" si="7"/>
        <v>0</v>
      </c>
      <c r="V31" s="87">
        <f>分析係数表!D34</f>
        <v>0.24415517129719577</v>
      </c>
      <c r="W31" s="167">
        <f t="shared" si="8"/>
        <v>0</v>
      </c>
      <c r="X31" s="76">
        <f>分析係数表!E34</f>
        <v>0.16831811411178033</v>
      </c>
      <c r="Y31" s="166">
        <f t="shared" si="9"/>
        <v>0</v>
      </c>
    </row>
    <row r="32" spans="1:25" x14ac:dyDescent="0.2">
      <c r="A32" s="6" t="s">
        <v>20</v>
      </c>
      <c r="B32" s="5" t="s">
        <v>37</v>
      </c>
      <c r="C32" s="90"/>
      <c r="D32" s="76">
        <f>投入係数表!E32</f>
        <v>0</v>
      </c>
      <c r="E32" s="77">
        <f t="shared" si="0"/>
        <v>0</v>
      </c>
      <c r="F32" s="76">
        <f>分析係数表!C35</f>
        <v>0.83185840707964598</v>
      </c>
      <c r="G32" s="77">
        <f t="shared" si="1"/>
        <v>0</v>
      </c>
      <c r="H32" s="77">
        <v>0</v>
      </c>
      <c r="I32" s="77">
        <f t="shared" si="2"/>
        <v>0</v>
      </c>
      <c r="J32" s="76">
        <f>分析係数表!G35</f>
        <v>0.3136968085106383</v>
      </c>
      <c r="K32" s="78">
        <f t="shared" si="3"/>
        <v>0</v>
      </c>
      <c r="L32" s="79"/>
      <c r="M32" s="80"/>
      <c r="N32" s="81">
        <f>分析係数表!H35</f>
        <v>6.1560904449307077E-2</v>
      </c>
      <c r="O32" s="82">
        <f t="shared" si="4"/>
        <v>0</v>
      </c>
      <c r="P32" s="76">
        <f>分析係数表!C35</f>
        <v>0.83185840707964598</v>
      </c>
      <c r="Q32" s="82">
        <f t="shared" si="5"/>
        <v>0</v>
      </c>
      <c r="R32" s="83">
        <v>0</v>
      </c>
      <c r="S32" s="84">
        <f t="shared" si="6"/>
        <v>0</v>
      </c>
      <c r="T32" s="85">
        <f>分析係数表!F35</f>
        <v>0.6388297872340426</v>
      </c>
      <c r="U32" s="86">
        <f t="shared" si="7"/>
        <v>0</v>
      </c>
      <c r="V32" s="87">
        <f>分析係数表!D35</f>
        <v>5.8377659574468083E-2</v>
      </c>
      <c r="W32" s="167">
        <f t="shared" si="8"/>
        <v>0</v>
      </c>
      <c r="X32" s="76">
        <f>分析係数表!E35</f>
        <v>5.1994680851063832E-2</v>
      </c>
      <c r="Y32" s="166">
        <f t="shared" si="9"/>
        <v>0</v>
      </c>
    </row>
    <row r="33" spans="1:25" x14ac:dyDescent="0.2">
      <c r="A33" s="6" t="s">
        <v>21</v>
      </c>
      <c r="B33" s="5" t="s">
        <v>38</v>
      </c>
      <c r="C33" s="90"/>
      <c r="D33" s="76">
        <f>投入係数表!E33</f>
        <v>0</v>
      </c>
      <c r="E33" s="77">
        <f t="shared" si="0"/>
        <v>0</v>
      </c>
      <c r="F33" s="76">
        <f>分析係数表!C36</f>
        <v>0.68845717526942707</v>
      </c>
      <c r="G33" s="77">
        <f t="shared" si="1"/>
        <v>0</v>
      </c>
      <c r="H33" s="77">
        <v>0</v>
      </c>
      <c r="I33" s="77">
        <f t="shared" si="2"/>
        <v>0</v>
      </c>
      <c r="J33" s="76">
        <f>分析係数表!G36</f>
        <v>1.8590797041906328E-2</v>
      </c>
      <c r="K33" s="78">
        <f t="shared" si="3"/>
        <v>0</v>
      </c>
      <c r="L33" s="79"/>
      <c r="M33" s="80"/>
      <c r="N33" s="81">
        <f>分析係数表!H36</f>
        <v>0.13660999831678169</v>
      </c>
      <c r="O33" s="82">
        <f t="shared" si="4"/>
        <v>0</v>
      </c>
      <c r="P33" s="76">
        <f>分析係数表!C36</f>
        <v>0.68845717526942707</v>
      </c>
      <c r="Q33" s="82">
        <f t="shared" si="5"/>
        <v>0</v>
      </c>
      <c r="R33" s="83">
        <v>0</v>
      </c>
      <c r="S33" s="84">
        <f t="shared" si="6"/>
        <v>0</v>
      </c>
      <c r="T33" s="85">
        <f>分析係数表!F36</f>
        <v>0.88331963845521777</v>
      </c>
      <c r="U33" s="86">
        <f t="shared" si="7"/>
        <v>0</v>
      </c>
      <c r="V33" s="87">
        <f>分析係数表!D36</f>
        <v>1.4071487263763352E-2</v>
      </c>
      <c r="W33" s="167">
        <f t="shared" si="8"/>
        <v>0</v>
      </c>
      <c r="X33" s="76">
        <f>分析係数表!E36</f>
        <v>2.8759244042728021E-3</v>
      </c>
      <c r="Y33" s="166">
        <f t="shared" si="9"/>
        <v>0</v>
      </c>
    </row>
    <row r="34" spans="1:25" x14ac:dyDescent="0.2">
      <c r="A34" s="6" t="s">
        <v>22</v>
      </c>
      <c r="B34" s="5" t="s">
        <v>378</v>
      </c>
      <c r="C34" s="90"/>
      <c r="D34" s="76">
        <f>投入係数表!E34</f>
        <v>0</v>
      </c>
      <c r="E34" s="77">
        <f t="shared" si="0"/>
        <v>0</v>
      </c>
      <c r="F34" s="76">
        <f>分析係数表!C37</f>
        <v>0.39828932688731866</v>
      </c>
      <c r="G34" s="77">
        <f t="shared" si="1"/>
        <v>0</v>
      </c>
      <c r="H34" s="77">
        <v>0</v>
      </c>
      <c r="I34" s="77">
        <f t="shared" si="2"/>
        <v>0</v>
      </c>
      <c r="J34" s="76">
        <f>分析係数表!G37</f>
        <v>0.48125081095108341</v>
      </c>
      <c r="K34" s="78">
        <f t="shared" si="3"/>
        <v>0</v>
      </c>
      <c r="L34" s="79"/>
      <c r="M34" s="80"/>
      <c r="N34" s="81">
        <f>分析係数表!H37</f>
        <v>4.901531728665208E-2</v>
      </c>
      <c r="O34" s="82">
        <f t="shared" si="4"/>
        <v>0</v>
      </c>
      <c r="P34" s="76">
        <f>分析係数表!C37</f>
        <v>0.39828932688731866</v>
      </c>
      <c r="Q34" s="82">
        <f t="shared" si="5"/>
        <v>0</v>
      </c>
      <c r="R34" s="83">
        <v>0</v>
      </c>
      <c r="S34" s="84">
        <f t="shared" si="6"/>
        <v>0</v>
      </c>
      <c r="T34" s="85">
        <f>分析係数表!F37</f>
        <v>0.71272868820552748</v>
      </c>
      <c r="U34" s="86">
        <f t="shared" si="7"/>
        <v>0</v>
      </c>
      <c r="V34" s="87">
        <f>分析係数表!D37</f>
        <v>0.1296224211755547</v>
      </c>
      <c r="W34" s="167">
        <f t="shared" si="8"/>
        <v>0</v>
      </c>
      <c r="X34" s="76">
        <f>分析係数表!E37</f>
        <v>0.11794472557415336</v>
      </c>
      <c r="Y34" s="166">
        <f t="shared" si="9"/>
        <v>0</v>
      </c>
    </row>
    <row r="35" spans="1:25" x14ac:dyDescent="0.2">
      <c r="A35" s="6" t="s">
        <v>23</v>
      </c>
      <c r="B35" s="5" t="s">
        <v>194</v>
      </c>
      <c r="C35" s="90"/>
      <c r="D35" s="76">
        <f>投入係数表!E35</f>
        <v>0</v>
      </c>
      <c r="E35" s="77">
        <f t="shared" si="0"/>
        <v>0</v>
      </c>
      <c r="F35" s="76">
        <f>分析係数表!C38</f>
        <v>3.6824877250409171E-2</v>
      </c>
      <c r="G35" s="77">
        <f t="shared" si="1"/>
        <v>0</v>
      </c>
      <c r="H35" s="77">
        <v>0</v>
      </c>
      <c r="I35" s="77">
        <f t="shared" si="2"/>
        <v>0</v>
      </c>
      <c r="J35" s="76">
        <f>分析係数表!G38</f>
        <v>0.29439252336448596</v>
      </c>
      <c r="K35" s="78">
        <f t="shared" si="3"/>
        <v>0</v>
      </c>
      <c r="L35" s="79"/>
      <c r="M35" s="80"/>
      <c r="N35" s="81">
        <f>分析係数表!H38</f>
        <v>4.3572911406609439E-2</v>
      </c>
      <c r="O35" s="82">
        <f t="shared" si="4"/>
        <v>0</v>
      </c>
      <c r="P35" s="76">
        <f>分析係数表!C38</f>
        <v>3.6824877250409171E-2</v>
      </c>
      <c r="Q35" s="82">
        <f t="shared" si="5"/>
        <v>0</v>
      </c>
      <c r="R35" s="83">
        <v>0</v>
      </c>
      <c r="S35" s="84">
        <f t="shared" si="6"/>
        <v>0</v>
      </c>
      <c r="T35" s="85">
        <f>分析係数表!F38</f>
        <v>0.48598130841121495</v>
      </c>
      <c r="U35" s="86">
        <f t="shared" si="7"/>
        <v>0</v>
      </c>
      <c r="V35" s="87">
        <f>分析係数表!D38</f>
        <v>0.13551401869158877</v>
      </c>
      <c r="W35" s="167">
        <f t="shared" si="8"/>
        <v>0</v>
      </c>
      <c r="X35" s="76">
        <f>分析係数表!E38</f>
        <v>0.13317757009345793</v>
      </c>
      <c r="Y35" s="166">
        <f t="shared" si="9"/>
        <v>0</v>
      </c>
    </row>
    <row r="36" spans="1:25" x14ac:dyDescent="0.2">
      <c r="A36" s="6" t="s">
        <v>24</v>
      </c>
      <c r="B36" s="5" t="s">
        <v>39</v>
      </c>
      <c r="C36" s="90"/>
      <c r="D36" s="76">
        <f>投入係数表!E36</f>
        <v>0</v>
      </c>
      <c r="E36" s="77">
        <f t="shared" si="0"/>
        <v>0</v>
      </c>
      <c r="F36" s="76">
        <f>分析係数表!C39</f>
        <v>1</v>
      </c>
      <c r="G36" s="77">
        <f t="shared" si="1"/>
        <v>0</v>
      </c>
      <c r="H36" s="77">
        <v>0</v>
      </c>
      <c r="I36" s="77">
        <f t="shared" si="2"/>
        <v>0</v>
      </c>
      <c r="J36" s="76">
        <f>分析係数表!G39</f>
        <v>0.34897511924713165</v>
      </c>
      <c r="K36" s="78">
        <f t="shared" si="3"/>
        <v>0</v>
      </c>
      <c r="L36" s="79"/>
      <c r="M36" s="80"/>
      <c r="N36" s="81">
        <f>分析係数表!H39</f>
        <v>3.8938450317006117E-3</v>
      </c>
      <c r="O36" s="82">
        <f t="shared" si="4"/>
        <v>0</v>
      </c>
      <c r="P36" s="76">
        <f>分析係数表!C39</f>
        <v>1</v>
      </c>
      <c r="Q36" s="82">
        <f t="shared" si="5"/>
        <v>0</v>
      </c>
      <c r="R36" s="83">
        <v>0</v>
      </c>
      <c r="S36" s="84">
        <f t="shared" si="6"/>
        <v>0</v>
      </c>
      <c r="T36" s="85">
        <f>分析係数表!F39</f>
        <v>0.69949722830991368</v>
      </c>
      <c r="U36" s="86">
        <f t="shared" si="7"/>
        <v>0</v>
      </c>
      <c r="V36" s="87">
        <f>分析係数表!D39</f>
        <v>6.7165141162820671E-2</v>
      </c>
      <c r="W36" s="167">
        <f t="shared" si="8"/>
        <v>0</v>
      </c>
      <c r="X36" s="76">
        <f>分析係数表!E39</f>
        <v>8.4826608224829181E-2</v>
      </c>
      <c r="Y36" s="166">
        <f t="shared" si="9"/>
        <v>0</v>
      </c>
    </row>
    <row r="37" spans="1:25" x14ac:dyDescent="0.2">
      <c r="A37" s="6" t="s">
        <v>25</v>
      </c>
      <c r="B37" s="5" t="s">
        <v>40</v>
      </c>
      <c r="C37" s="90"/>
      <c r="D37" s="76">
        <f>投入係数表!E37</f>
        <v>0</v>
      </c>
      <c r="E37" s="77">
        <f t="shared" si="0"/>
        <v>0</v>
      </c>
      <c r="F37" s="76">
        <f>分析係数表!C40</f>
        <v>1</v>
      </c>
      <c r="G37" s="77">
        <f t="shared" si="1"/>
        <v>0</v>
      </c>
      <c r="H37" s="77">
        <v>0</v>
      </c>
      <c r="I37" s="77">
        <f t="shared" si="2"/>
        <v>0</v>
      </c>
      <c r="J37" s="76">
        <f>分析係数表!G40</f>
        <v>0.51987110633727174</v>
      </c>
      <c r="K37" s="78">
        <f t="shared" si="3"/>
        <v>0</v>
      </c>
      <c r="L37" s="79"/>
      <c r="M37" s="80"/>
      <c r="N37" s="81">
        <f>分析係数表!H40</f>
        <v>3.0814116590921842E-2</v>
      </c>
      <c r="O37" s="82">
        <f t="shared" si="4"/>
        <v>0</v>
      </c>
      <c r="P37" s="76">
        <f>分析係数表!C40</f>
        <v>1</v>
      </c>
      <c r="Q37" s="82">
        <f t="shared" si="5"/>
        <v>0</v>
      </c>
      <c r="R37" s="83">
        <v>0</v>
      </c>
      <c r="S37" s="84">
        <f t="shared" si="6"/>
        <v>0</v>
      </c>
      <c r="T37" s="85">
        <f>分析係数表!F40</f>
        <v>0.71122862100305706</v>
      </c>
      <c r="U37" s="86">
        <f t="shared" si="7"/>
        <v>0</v>
      </c>
      <c r="V37" s="87">
        <f>分析係数表!D40</f>
        <v>7.8492935635792779E-2</v>
      </c>
      <c r="W37" s="167">
        <f t="shared" si="8"/>
        <v>0</v>
      </c>
      <c r="X37" s="76">
        <f>分析係数表!E40</f>
        <v>4.9739733950260268E-2</v>
      </c>
      <c r="Y37" s="166">
        <f t="shared" si="9"/>
        <v>0</v>
      </c>
    </row>
    <row r="38" spans="1:25" x14ac:dyDescent="0.2">
      <c r="A38" s="6" t="s">
        <v>26</v>
      </c>
      <c r="B38" s="5" t="s">
        <v>277</v>
      </c>
      <c r="C38" s="90"/>
      <c r="D38" s="76">
        <f>投入係数表!E38</f>
        <v>0</v>
      </c>
      <c r="E38" s="77">
        <f t="shared" si="0"/>
        <v>0</v>
      </c>
      <c r="F38" s="76">
        <f>分析係数表!C41</f>
        <v>0.804825195030338</v>
      </c>
      <c r="G38" s="77">
        <f t="shared" si="1"/>
        <v>0</v>
      </c>
      <c r="H38" s="77">
        <v>0</v>
      </c>
      <c r="I38" s="77">
        <f t="shared" si="2"/>
        <v>0</v>
      </c>
      <c r="J38" s="76">
        <f>分析係数表!G41</f>
        <v>0.44365116827944301</v>
      </c>
      <c r="K38" s="78">
        <f t="shared" si="3"/>
        <v>0</v>
      </c>
      <c r="L38" s="79"/>
      <c r="M38" s="80"/>
      <c r="N38" s="81">
        <f>分析係数表!H41</f>
        <v>5.27632833978567E-2</v>
      </c>
      <c r="O38" s="82">
        <f t="shared" si="4"/>
        <v>0</v>
      </c>
      <c r="P38" s="76">
        <f>分析係数表!C41</f>
        <v>0.804825195030338</v>
      </c>
      <c r="Q38" s="82">
        <f t="shared" si="5"/>
        <v>0</v>
      </c>
      <c r="R38" s="83">
        <v>0</v>
      </c>
      <c r="S38" s="84">
        <f t="shared" si="6"/>
        <v>0</v>
      </c>
      <c r="T38" s="85">
        <f>分析係数表!F41</f>
        <v>0.54625914562190225</v>
      </c>
      <c r="U38" s="86">
        <f t="shared" si="7"/>
        <v>0</v>
      </c>
      <c r="V38" s="87">
        <f>分析係数表!D41</f>
        <v>0.14125560538116591</v>
      </c>
      <c r="W38" s="167">
        <f t="shared" si="8"/>
        <v>0</v>
      </c>
      <c r="X38" s="76">
        <f>分析係数表!E41</f>
        <v>0.13688930847297617</v>
      </c>
      <c r="Y38" s="166">
        <f t="shared" si="9"/>
        <v>0</v>
      </c>
    </row>
    <row r="39" spans="1:25" x14ac:dyDescent="0.2">
      <c r="A39" s="6" t="s">
        <v>51</v>
      </c>
      <c r="B39" s="5" t="s">
        <v>368</v>
      </c>
      <c r="C39" s="90"/>
      <c r="D39" s="76">
        <f>投入係数表!E39</f>
        <v>0</v>
      </c>
      <c r="E39" s="77">
        <f>$C$7*D39</f>
        <v>0</v>
      </c>
      <c r="F39" s="76">
        <f>分析係数表!C42</f>
        <v>0.80822873082287305</v>
      </c>
      <c r="G39" s="77">
        <f>E39*F39</f>
        <v>0</v>
      </c>
      <c r="H39" s="77">
        <v>0</v>
      </c>
      <c r="I39" s="77">
        <f>C39+H39</f>
        <v>0</v>
      </c>
      <c r="J39" s="76">
        <f>分析係数表!G42</f>
        <v>0.48544520547945208</v>
      </c>
      <c r="K39" s="78">
        <f>I39*J39</f>
        <v>0</v>
      </c>
      <c r="L39" s="79"/>
      <c r="M39" s="80"/>
      <c r="N39" s="81">
        <f>分析係数表!H42</f>
        <v>1.3409639230208157E-2</v>
      </c>
      <c r="O39" s="82">
        <f t="shared" si="4"/>
        <v>0</v>
      </c>
      <c r="P39" s="76">
        <f>分析係数表!C42</f>
        <v>0.80822873082287305</v>
      </c>
      <c r="Q39" s="82">
        <f>O39*P39</f>
        <v>0</v>
      </c>
      <c r="R39" s="83">
        <v>0</v>
      </c>
      <c r="S39" s="84">
        <f>I39+R39</f>
        <v>0</v>
      </c>
      <c r="T39" s="85">
        <f>分析係数表!F42</f>
        <v>0.55222602739726023</v>
      </c>
      <c r="U39" s="86">
        <f>S39*T39</f>
        <v>0</v>
      </c>
      <c r="V39" s="87">
        <f>分析係数表!D42</f>
        <v>0.29537671232876711</v>
      </c>
      <c r="W39" s="167">
        <f t="shared" si="8"/>
        <v>0</v>
      </c>
      <c r="X39" s="76">
        <f>分析係数表!E42</f>
        <v>0.2654109589041096</v>
      </c>
      <c r="Y39" s="166">
        <f t="shared" si="9"/>
        <v>0</v>
      </c>
    </row>
    <row r="40" spans="1:25" x14ac:dyDescent="0.2">
      <c r="A40" s="6" t="s">
        <v>195</v>
      </c>
      <c r="B40" s="5" t="s">
        <v>41</v>
      </c>
      <c r="C40" s="90"/>
      <c r="D40" s="76">
        <f>投入係数表!E40</f>
        <v>0</v>
      </c>
      <c r="E40" s="77">
        <f>$C$7*D40</f>
        <v>0</v>
      </c>
      <c r="F40" s="76">
        <f>分析係数表!C43</f>
        <v>0.42667048218629278</v>
      </c>
      <c r="G40" s="77">
        <f>E40*F40</f>
        <v>0</v>
      </c>
      <c r="H40" s="77">
        <v>0</v>
      </c>
      <c r="I40" s="77">
        <f>C40+H40</f>
        <v>0</v>
      </c>
      <c r="J40" s="76">
        <f>分析係数表!G43</f>
        <v>0.3937480751462889</v>
      </c>
      <c r="K40" s="78">
        <f>I40*J40</f>
        <v>0</v>
      </c>
      <c r="L40" s="79"/>
      <c r="M40" s="80"/>
      <c r="N40" s="81">
        <f>分析係数表!H43</f>
        <v>3.6537058856533695E-2</v>
      </c>
      <c r="O40" s="82">
        <f t="shared" si="4"/>
        <v>0</v>
      </c>
      <c r="P40" s="76">
        <f>分析係数表!C43</f>
        <v>0.42667048218629278</v>
      </c>
      <c r="Q40" s="82">
        <f>O40*P40</f>
        <v>0</v>
      </c>
      <c r="R40" s="83">
        <v>0</v>
      </c>
      <c r="S40" s="84">
        <f>I40+R40</f>
        <v>0</v>
      </c>
      <c r="T40" s="85">
        <f>分析係数表!F43</f>
        <v>0.62688635663689563</v>
      </c>
      <c r="U40" s="86">
        <f>S40*T40</f>
        <v>0</v>
      </c>
      <c r="V40" s="87">
        <f>分析係数表!D43</f>
        <v>0.23175238681860177</v>
      </c>
      <c r="W40" s="167">
        <f t="shared" si="8"/>
        <v>0</v>
      </c>
      <c r="X40" s="76">
        <f>分析係数表!E43</f>
        <v>0.18678780412688636</v>
      </c>
      <c r="Y40" s="166">
        <f t="shared" si="9"/>
        <v>0</v>
      </c>
    </row>
    <row r="41" spans="1:25" x14ac:dyDescent="0.2">
      <c r="A41" s="6" t="s">
        <v>341</v>
      </c>
      <c r="B41" s="5" t="s">
        <v>42</v>
      </c>
      <c r="C41" s="90"/>
      <c r="D41" s="76">
        <f>投入係数表!E41</f>
        <v>0</v>
      </c>
      <c r="E41" s="77">
        <f>$C$7*D41</f>
        <v>0</v>
      </c>
      <c r="F41" s="76">
        <f>分析係数表!C44</f>
        <v>0.46624741283235149</v>
      </c>
      <c r="G41" s="77">
        <f>E41*F41</f>
        <v>0</v>
      </c>
      <c r="H41" s="77">
        <v>0</v>
      </c>
      <c r="I41" s="77">
        <f>C41+H41</f>
        <v>0</v>
      </c>
      <c r="J41" s="76">
        <f>分析係数表!G44</f>
        <v>0.26671004927024261</v>
      </c>
      <c r="K41" s="78">
        <f>I41*J41</f>
        <v>0</v>
      </c>
      <c r="L41" s="79"/>
      <c r="M41" s="80"/>
      <c r="N41" s="81">
        <f>分析係数表!H44</f>
        <v>0.11393143690736689</v>
      </c>
      <c r="O41" s="82">
        <f t="shared" si="4"/>
        <v>0</v>
      </c>
      <c r="P41" s="76">
        <f>分析係数表!C44</f>
        <v>0.46624741283235149</v>
      </c>
      <c r="Q41" s="82">
        <f>O41*P41</f>
        <v>0</v>
      </c>
      <c r="R41" s="83">
        <v>0</v>
      </c>
      <c r="S41" s="84">
        <f>I41+R41</f>
        <v>0</v>
      </c>
      <c r="T41" s="85">
        <f>分析係数表!F44</f>
        <v>0.51538533048247648</v>
      </c>
      <c r="U41" s="86">
        <f>S41*T41</f>
        <v>0</v>
      </c>
      <c r="V41" s="87">
        <f>分析係数表!D44</f>
        <v>0.23854234451984754</v>
      </c>
      <c r="W41" s="167">
        <f t="shared" si="8"/>
        <v>0</v>
      </c>
      <c r="X41" s="76">
        <f>分析係数表!E44</f>
        <v>0.16891326578042204</v>
      </c>
      <c r="Y41" s="166">
        <f t="shared" si="9"/>
        <v>0</v>
      </c>
    </row>
    <row r="42" spans="1:25" x14ac:dyDescent="0.2">
      <c r="A42" s="6" t="s">
        <v>342</v>
      </c>
      <c r="B42" s="5" t="s">
        <v>279</v>
      </c>
      <c r="C42" s="90"/>
      <c r="D42" s="76">
        <f>投入係数表!E42</f>
        <v>0</v>
      </c>
      <c r="E42" s="77">
        <f>$C$7*D42</f>
        <v>0</v>
      </c>
      <c r="F42" s="76">
        <f>分析係数表!C45</f>
        <v>1</v>
      </c>
      <c r="G42" s="77">
        <f>E42*F42</f>
        <v>0</v>
      </c>
      <c r="H42" s="77">
        <v>0</v>
      </c>
      <c r="I42" s="77">
        <f>C42+H42</f>
        <v>0</v>
      </c>
      <c r="J42" s="76">
        <f>分析係数表!G45</f>
        <v>0</v>
      </c>
      <c r="K42" s="78">
        <f>I42*J42</f>
        <v>0</v>
      </c>
      <c r="L42" s="79"/>
      <c r="M42" s="80"/>
      <c r="N42" s="81">
        <f>分析係数表!H45</f>
        <v>0</v>
      </c>
      <c r="O42" s="82">
        <f t="shared" si="4"/>
        <v>0</v>
      </c>
      <c r="P42" s="76">
        <f>分析係数表!C45</f>
        <v>1</v>
      </c>
      <c r="Q42" s="82">
        <f>O42*P42</f>
        <v>0</v>
      </c>
      <c r="R42" s="83">
        <v>0</v>
      </c>
      <c r="S42" s="84">
        <f>I42+R42</f>
        <v>0</v>
      </c>
      <c r="T42" s="85">
        <f>分析係数表!F45</f>
        <v>0</v>
      </c>
      <c r="U42" s="86">
        <f>S42*T42</f>
        <v>0</v>
      </c>
      <c r="V42" s="87">
        <f>分析係数表!D45</f>
        <v>0</v>
      </c>
      <c r="W42" s="167">
        <f t="shared" si="8"/>
        <v>0</v>
      </c>
      <c r="X42" s="76">
        <f>分析係数表!E45</f>
        <v>0</v>
      </c>
      <c r="Y42" s="166">
        <f t="shared" si="9"/>
        <v>0</v>
      </c>
    </row>
    <row r="43" spans="1:25" x14ac:dyDescent="0.2">
      <c r="A43" s="6" t="s">
        <v>343</v>
      </c>
      <c r="B43" s="5" t="s">
        <v>280</v>
      </c>
      <c r="C43" s="90"/>
      <c r="D43" s="76">
        <f>投入係数表!E43</f>
        <v>0</v>
      </c>
      <c r="E43" s="77">
        <f>$C$7*D43</f>
        <v>0</v>
      </c>
      <c r="F43" s="76">
        <f>分析係数表!C46</f>
        <v>1</v>
      </c>
      <c r="G43" s="77">
        <f>E43*F43</f>
        <v>0</v>
      </c>
      <c r="H43" s="77">
        <v>0</v>
      </c>
      <c r="I43" s="77">
        <f>C43+H43</f>
        <v>0</v>
      </c>
      <c r="J43" s="76">
        <f>分析係数表!G46</f>
        <v>9.2005076142131978E-3</v>
      </c>
      <c r="K43" s="78">
        <f>I43*J43</f>
        <v>0</v>
      </c>
      <c r="L43" s="79"/>
      <c r="M43" s="80"/>
      <c r="N43" s="81">
        <f>分析係数表!H46</f>
        <v>5.6971329181394824E-2</v>
      </c>
      <c r="O43" s="82">
        <f t="shared" si="4"/>
        <v>0</v>
      </c>
      <c r="P43" s="76">
        <f>分析係数表!C46</f>
        <v>1</v>
      </c>
      <c r="Q43" s="82">
        <f>O43*P43</f>
        <v>0</v>
      </c>
      <c r="R43" s="83">
        <v>0</v>
      </c>
      <c r="S43" s="84">
        <f>I43+R43</f>
        <v>0</v>
      </c>
      <c r="T43" s="85">
        <f>分析係数表!F46</f>
        <v>0.31329314720812185</v>
      </c>
      <c r="U43" s="86">
        <f>S43*T43</f>
        <v>0</v>
      </c>
      <c r="V43" s="87">
        <f>分析係数表!D46</f>
        <v>4.7588832487309646E-4</v>
      </c>
      <c r="W43" s="167">
        <f t="shared" si="8"/>
        <v>0</v>
      </c>
      <c r="X43" s="76">
        <f>分析係数表!E46</f>
        <v>1.4276649746192893E-3</v>
      </c>
      <c r="Y43" s="166">
        <f t="shared" si="9"/>
        <v>0</v>
      </c>
    </row>
    <row r="44" spans="1:25" x14ac:dyDescent="0.2">
      <c r="A44" s="192">
        <v>40</v>
      </c>
      <c r="B44" s="14" t="s">
        <v>151</v>
      </c>
      <c r="C44" s="197">
        <f>SUM(C5:C43)</f>
        <v>100</v>
      </c>
      <c r="D44" s="92">
        <f>投入係数表!E44</f>
        <v>0</v>
      </c>
      <c r="E44" s="91">
        <f>SUM(E5:E43)</f>
        <v>0</v>
      </c>
      <c r="F44" s="92">
        <f>分析係数表!C47</f>
        <v>0.45905743405002397</v>
      </c>
      <c r="G44" s="91">
        <f>SUM(G5:G43)</f>
        <v>0</v>
      </c>
      <c r="H44" s="91">
        <f>SUM(H5:H43)</f>
        <v>0</v>
      </c>
      <c r="I44" s="91">
        <f>SUM(I5:I43)</f>
        <v>100</v>
      </c>
      <c r="J44" s="92">
        <f>分析係数表!G47</f>
        <v>0.28709558230423765</v>
      </c>
      <c r="K44" s="93">
        <f>SUM(K5:K43)</f>
        <v>0</v>
      </c>
      <c r="L44" s="94">
        <f>最終需要_まとめ!$L$33</f>
        <v>0.62733333333333341</v>
      </c>
      <c r="M44" s="91">
        <f>K44*L44</f>
        <v>0</v>
      </c>
      <c r="N44" s="95">
        <f>分析係数表!H47</f>
        <v>1</v>
      </c>
      <c r="O44" s="109">
        <f t="shared" si="4"/>
        <v>0</v>
      </c>
      <c r="P44" s="92">
        <f>分析係数表!C47</f>
        <v>0.45905743405002397</v>
      </c>
      <c r="Q44" s="96">
        <f>SUM(Q5:Q43)</f>
        <v>0</v>
      </c>
      <c r="R44" s="91">
        <f>SUM(R5:R43)</f>
        <v>0</v>
      </c>
      <c r="S44" s="97">
        <f>SUM(S5:S43)</f>
        <v>100</v>
      </c>
      <c r="T44" s="98">
        <f>分析係数表!F47</f>
        <v>0.51476641739392903</v>
      </c>
      <c r="U44" s="99">
        <f>SUM(U5:U43)</f>
        <v>0</v>
      </c>
      <c r="V44" s="100">
        <f>分析係数表!D47</f>
        <v>0.1047101618971789</v>
      </c>
      <c r="W44" s="164">
        <f>SUM(W5:W43)</f>
        <v>0</v>
      </c>
      <c r="X44" s="92">
        <f>分析係数表!E47</f>
        <v>8.1677152774525266E-2</v>
      </c>
      <c r="Y44" s="165">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305</v>
      </c>
      <c r="S2" s="3" t="s">
        <v>153</v>
      </c>
      <c r="U2" s="64" t="s">
        <v>210</v>
      </c>
      <c r="W2" s="3" t="s">
        <v>130</v>
      </c>
      <c r="Y2" s="3" t="s">
        <v>154</v>
      </c>
    </row>
    <row r="3" spans="1:25" ht="44" x14ac:dyDescent="0.2">
      <c r="B3" s="65"/>
      <c r="C3" s="66" t="s">
        <v>228</v>
      </c>
      <c r="D3" s="66" t="s">
        <v>249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投入係数表!F5</f>
        <v>0</v>
      </c>
      <c r="E5" s="77">
        <f t="shared" ref="E5:E38" si="0">$C$8*D5</f>
        <v>0</v>
      </c>
      <c r="F5" s="76">
        <f>分析係数表!C8</f>
        <v>0.32915796798886565</v>
      </c>
      <c r="G5" s="77">
        <f t="shared" ref="G5:G38" si="1">E5*F5</f>
        <v>0</v>
      </c>
      <c r="H5" s="77">
        <f t="array" ref="H5:H43">MMULT(逆行列係数!C5:AO43,'4'!G5:G43)</f>
        <v>4.9712132647929076E-4</v>
      </c>
      <c r="I5" s="77">
        <f t="shared" ref="I5:I38" si="2">C5+H5</f>
        <v>4.9712132647929076E-4</v>
      </c>
      <c r="J5" s="76">
        <f>分析係数表!G8</f>
        <v>0.11991869918699187</v>
      </c>
      <c r="K5" s="78">
        <f t="shared" ref="K5:K38" si="3">I5*J5</f>
        <v>5.9614142809508443E-5</v>
      </c>
      <c r="L5" s="79" t="s">
        <v>181</v>
      </c>
      <c r="M5" s="80" t="s">
        <v>181</v>
      </c>
      <c r="N5" s="81">
        <f>分析係数表!H8</f>
        <v>1.1827414015597823E-2</v>
      </c>
      <c r="O5" s="82">
        <f t="shared" ref="O5:O43" si="4">$M$44*N5</f>
        <v>0.29496544907616562</v>
      </c>
      <c r="P5" s="76">
        <f>分析係数表!C8</f>
        <v>0.32915796798886565</v>
      </c>
      <c r="Q5" s="82">
        <f t="shared" ref="Q5:Q38" si="5">O5*P5</f>
        <v>9.7090227844833898E-2</v>
      </c>
      <c r="R5" s="83">
        <f t="array" ref="R5:R43">MMULT(逆行列係数!C5:AO43,'4'!Q5:Q43)</f>
        <v>0.12449545793570847</v>
      </c>
      <c r="S5" s="84">
        <f t="shared" ref="S5:S38" si="6">I5+R5</f>
        <v>0.12499257926218776</v>
      </c>
      <c r="T5" s="85">
        <f>分析係数表!F8</f>
        <v>0.45172764227642276</v>
      </c>
      <c r="U5" s="86">
        <f t="shared" ref="U5:U43" si="7">S5*T5</f>
        <v>5.6462603132156973E-2</v>
      </c>
      <c r="V5" s="87">
        <f>分析係数表!D8</f>
        <v>0.19461382113821138</v>
      </c>
      <c r="W5" s="167">
        <f t="shared" ref="W5:W43" si="8">ROUND(S5*V5,0)</f>
        <v>0</v>
      </c>
      <c r="X5" s="76">
        <f>分析係数表!E8</f>
        <v>6.0467479674796751E-2</v>
      </c>
      <c r="Y5" s="166">
        <f t="shared" ref="Y5:Y43" si="9">ROUND(S5*X5,0)</f>
        <v>0</v>
      </c>
    </row>
    <row r="6" spans="1:25" x14ac:dyDescent="0.2">
      <c r="A6" s="6" t="s">
        <v>220</v>
      </c>
      <c r="B6" s="5" t="s">
        <v>266</v>
      </c>
      <c r="C6" s="90"/>
      <c r="D6" s="76">
        <f>投入係数表!F6</f>
        <v>0</v>
      </c>
      <c r="E6" s="77">
        <f t="shared" si="0"/>
        <v>0</v>
      </c>
      <c r="F6" s="76">
        <f>分析係数表!C9</f>
        <v>0.9329896907216495</v>
      </c>
      <c r="G6" s="77">
        <f t="shared" si="1"/>
        <v>0</v>
      </c>
      <c r="H6" s="77">
        <v>5.8406609460179488E-4</v>
      </c>
      <c r="I6" s="77">
        <f t="shared" si="2"/>
        <v>5.8406609460179488E-4</v>
      </c>
      <c r="J6" s="76">
        <f>分析係数表!G9</f>
        <v>0.24615384615384617</v>
      </c>
      <c r="K6" s="78">
        <f t="shared" si="3"/>
        <v>1.4377011559428798E-4</v>
      </c>
      <c r="L6" s="79"/>
      <c r="M6" s="80"/>
      <c r="N6" s="81">
        <f>分析係数表!H9</f>
        <v>6.1718004825225836E-4</v>
      </c>
      <c r="O6" s="82">
        <f t="shared" si="4"/>
        <v>1.5391935198471643E-2</v>
      </c>
      <c r="P6" s="76">
        <f>分析係数表!C9</f>
        <v>0.9329896907216495</v>
      </c>
      <c r="Q6" s="82">
        <f t="shared" si="5"/>
        <v>1.4360516860429729E-2</v>
      </c>
      <c r="R6" s="83">
        <v>1.8711614423940228E-2</v>
      </c>
      <c r="S6" s="84">
        <f t="shared" si="6"/>
        <v>1.9295680518542024E-2</v>
      </c>
      <c r="T6" s="85">
        <f>分析係数表!F9</f>
        <v>0.67179487179487174</v>
      </c>
      <c r="U6" s="86">
        <f t="shared" si="7"/>
        <v>1.2962739220148744E-2</v>
      </c>
      <c r="V6" s="87">
        <f>分析係数表!D9</f>
        <v>0.1076923076923077</v>
      </c>
      <c r="W6" s="167">
        <f t="shared" si="8"/>
        <v>0</v>
      </c>
      <c r="X6" s="76">
        <f>分析係数表!E9</f>
        <v>3.0769230769230771E-2</v>
      </c>
      <c r="Y6" s="166">
        <f t="shared" si="9"/>
        <v>0</v>
      </c>
    </row>
    <row r="7" spans="1:25" x14ac:dyDescent="0.2">
      <c r="A7" s="6" t="s">
        <v>221</v>
      </c>
      <c r="B7" s="5" t="s">
        <v>267</v>
      </c>
      <c r="C7" s="90"/>
      <c r="D7" s="76">
        <f>投入係数表!F7</f>
        <v>0</v>
      </c>
      <c r="E7" s="77">
        <f t="shared" si="0"/>
        <v>0</v>
      </c>
      <c r="F7" s="76">
        <f>分析係数表!C10</f>
        <v>0</v>
      </c>
      <c r="G7" s="77">
        <f t="shared" si="1"/>
        <v>0</v>
      </c>
      <c r="H7" s="77">
        <v>0</v>
      </c>
      <c r="I7" s="77">
        <f t="shared" si="2"/>
        <v>0</v>
      </c>
      <c r="J7" s="76">
        <f>分析係数表!G10</f>
        <v>0</v>
      </c>
      <c r="K7" s="78">
        <f t="shared" si="3"/>
        <v>0</v>
      </c>
      <c r="L7" s="79"/>
      <c r="M7" s="80"/>
      <c r="N7" s="81">
        <f>分析係数表!H10</f>
        <v>1.2006957302362117E-3</v>
      </c>
      <c r="O7" s="82">
        <f t="shared" si="4"/>
        <v>2.9944310295208467E-2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222</v>
      </c>
      <c r="B8" s="5" t="s">
        <v>27</v>
      </c>
      <c r="C8" s="75">
        <f>最終需要_まとめ!C9</f>
        <v>100</v>
      </c>
      <c r="D8" s="76">
        <f>投入係数表!F8</f>
        <v>0</v>
      </c>
      <c r="E8" s="77">
        <f t="shared" si="0"/>
        <v>0</v>
      </c>
      <c r="F8" s="76">
        <f>分析係数表!C11</f>
        <v>2.4090210148641766E-2</v>
      </c>
      <c r="G8" s="77">
        <f t="shared" si="1"/>
        <v>0</v>
      </c>
      <c r="H8" s="77">
        <v>1.4588428880028164E-2</v>
      </c>
      <c r="I8" s="77">
        <f t="shared" si="2"/>
        <v>100.01458842888003</v>
      </c>
      <c r="J8" s="76">
        <f>分析係数表!G11</f>
        <v>0.35</v>
      </c>
      <c r="K8" s="78">
        <f t="shared" si="3"/>
        <v>35.00510595010801</v>
      </c>
      <c r="L8" s="79"/>
      <c r="M8" s="80"/>
      <c r="N8" s="81">
        <f>分析係数表!H11</f>
        <v>-2.2442910845536666E-5</v>
      </c>
      <c r="O8" s="82">
        <f t="shared" si="4"/>
        <v>-5.5970673448987786E-4</v>
      </c>
      <c r="P8" s="76">
        <f>分析係数表!C11</f>
        <v>2.4090210148641766E-2</v>
      </c>
      <c r="Q8" s="82">
        <f t="shared" si="5"/>
        <v>-1.3483452855471199E-5</v>
      </c>
      <c r="R8" s="83">
        <v>2.5386397107209115E-3</v>
      </c>
      <c r="S8" s="84">
        <f t="shared" si="6"/>
        <v>100.01712706859075</v>
      </c>
      <c r="T8" s="85">
        <f>分析係数表!F11</f>
        <v>0.57857142857142863</v>
      </c>
      <c r="U8" s="86">
        <f t="shared" si="7"/>
        <v>57.867052089684655</v>
      </c>
      <c r="V8" s="87">
        <f>分析係数表!D11</f>
        <v>7.1428571428571426E-3</v>
      </c>
      <c r="W8" s="167">
        <f t="shared" si="8"/>
        <v>1</v>
      </c>
      <c r="X8" s="76">
        <f>分析係数表!E11</f>
        <v>7.1428571428571426E-3</v>
      </c>
      <c r="Y8" s="166">
        <f t="shared" si="9"/>
        <v>1</v>
      </c>
    </row>
    <row r="9" spans="1:25" x14ac:dyDescent="0.2">
      <c r="A9" s="6" t="s">
        <v>223</v>
      </c>
      <c r="B9" s="5" t="s">
        <v>191</v>
      </c>
      <c r="C9" s="90"/>
      <c r="D9" s="76">
        <f>投入係数表!F9</f>
        <v>0</v>
      </c>
      <c r="E9" s="77">
        <f t="shared" si="0"/>
        <v>0</v>
      </c>
      <c r="F9" s="76">
        <f>分析係数表!C12</f>
        <v>6.9119669876203549E-2</v>
      </c>
      <c r="G9" s="77">
        <f t="shared" si="1"/>
        <v>0</v>
      </c>
      <c r="H9" s="77">
        <v>4.8260164415386662E-4</v>
      </c>
      <c r="I9" s="77">
        <f t="shared" si="2"/>
        <v>4.8260164415386662E-4</v>
      </c>
      <c r="J9" s="76">
        <f>分析係数表!G12</f>
        <v>0.14290902487742874</v>
      </c>
      <c r="K9" s="78">
        <f t="shared" si="3"/>
        <v>6.8968130370272935E-5</v>
      </c>
      <c r="L9" s="79"/>
      <c r="M9" s="80"/>
      <c r="N9" s="81">
        <f>分析係数表!H12</f>
        <v>9.3328844751164222E-2</v>
      </c>
      <c r="O9" s="82">
        <f t="shared" si="4"/>
        <v>2.3275404553761572</v>
      </c>
      <c r="P9" s="76">
        <f>分析係数表!C12</f>
        <v>6.9119669876203549E-2</v>
      </c>
      <c r="Q9" s="82">
        <f t="shared" si="5"/>
        <v>0.16087882789910846</v>
      </c>
      <c r="R9" s="83">
        <v>0.17831230401265299</v>
      </c>
      <c r="S9" s="84">
        <f t="shared" si="6"/>
        <v>0.17879490565680686</v>
      </c>
      <c r="T9" s="85">
        <f>分析係数表!F12</f>
        <v>0.29616851280188849</v>
      </c>
      <c r="U9" s="86">
        <f t="shared" si="7"/>
        <v>5.2953421304930449E-2</v>
      </c>
      <c r="V9" s="87">
        <f>分析係数表!D12</f>
        <v>3.0506627928091518E-2</v>
      </c>
      <c r="W9" s="167">
        <f t="shared" si="8"/>
        <v>0</v>
      </c>
      <c r="X9" s="76">
        <f>分析係数表!E12</f>
        <v>2.6874886508080623E-2</v>
      </c>
      <c r="Y9" s="166">
        <f t="shared" si="9"/>
        <v>0</v>
      </c>
    </row>
    <row r="10" spans="1:25" x14ac:dyDescent="0.2">
      <c r="A10" s="6" t="s">
        <v>224</v>
      </c>
      <c r="B10" s="5" t="s">
        <v>28</v>
      </c>
      <c r="C10" s="90"/>
      <c r="D10" s="76">
        <f>投入係数表!F10</f>
        <v>7.1428571428571426E-3</v>
      </c>
      <c r="E10" s="77">
        <f t="shared" si="0"/>
        <v>0.7142857142857143</v>
      </c>
      <c r="F10" s="76">
        <f>分析係数表!C13</f>
        <v>0</v>
      </c>
      <c r="G10" s="77">
        <f t="shared" si="1"/>
        <v>0</v>
      </c>
      <c r="H10" s="77">
        <v>0</v>
      </c>
      <c r="I10" s="77">
        <f t="shared" si="2"/>
        <v>0</v>
      </c>
      <c r="J10" s="76">
        <f>分析係数表!G13</f>
        <v>0.24503449717750367</v>
      </c>
      <c r="K10" s="78">
        <f t="shared" si="3"/>
        <v>0</v>
      </c>
      <c r="L10" s="79"/>
      <c r="M10" s="80"/>
      <c r="N10" s="81">
        <f>分析係数表!H13</f>
        <v>1.4329798574875161E-2</v>
      </c>
      <c r="O10" s="82">
        <f t="shared" si="4"/>
        <v>0.35737274997178697</v>
      </c>
      <c r="P10" s="76">
        <f>分析係数表!C13</f>
        <v>0</v>
      </c>
      <c r="Q10" s="82">
        <f t="shared" si="5"/>
        <v>0</v>
      </c>
      <c r="R10" s="83">
        <v>0</v>
      </c>
      <c r="S10" s="84">
        <f t="shared" si="6"/>
        <v>0</v>
      </c>
      <c r="T10" s="85">
        <f>分析係数表!F13</f>
        <v>0.38229144888145516</v>
      </c>
      <c r="U10" s="86">
        <f t="shared" si="7"/>
        <v>0</v>
      </c>
      <c r="V10" s="87">
        <f>分析係数表!D13</f>
        <v>0.18806188584570355</v>
      </c>
      <c r="W10" s="167">
        <f t="shared" si="8"/>
        <v>0</v>
      </c>
      <c r="X10" s="76">
        <f>分析係数表!E13</f>
        <v>0.14384277650010455</v>
      </c>
      <c r="Y10" s="166">
        <f t="shared" si="9"/>
        <v>0</v>
      </c>
    </row>
    <row r="11" spans="1:25" x14ac:dyDescent="0.2">
      <c r="A11" s="6" t="s">
        <v>225</v>
      </c>
      <c r="B11" s="5" t="s">
        <v>268</v>
      </c>
      <c r="C11" s="90"/>
      <c r="D11" s="76">
        <f>投入係数表!F11</f>
        <v>0</v>
      </c>
      <c r="E11" s="77">
        <f t="shared" si="0"/>
        <v>0</v>
      </c>
      <c r="F11" s="76">
        <f>分析係数表!C14</f>
        <v>0.13476611883691525</v>
      </c>
      <c r="G11" s="77">
        <f t="shared" si="1"/>
        <v>0</v>
      </c>
      <c r="H11" s="77">
        <v>4.6572636588616177E-2</v>
      </c>
      <c r="I11" s="77">
        <f t="shared" si="2"/>
        <v>4.6572636588616177E-2</v>
      </c>
      <c r="J11" s="76">
        <f>分析係数表!G14</f>
        <v>0.15992647058823528</v>
      </c>
      <c r="K11" s="78">
        <f t="shared" si="3"/>
        <v>7.4481973956058954E-3</v>
      </c>
      <c r="L11" s="79"/>
      <c r="M11" s="80"/>
      <c r="N11" s="81">
        <f>分析係数表!H14</f>
        <v>1.1894742748134433E-3</v>
      </c>
      <c r="O11" s="82">
        <f t="shared" si="4"/>
        <v>2.9664456927963528E-2</v>
      </c>
      <c r="P11" s="76">
        <f>分析係数表!C14</f>
        <v>0.13476611883691525</v>
      </c>
      <c r="Q11" s="82">
        <f t="shared" si="5"/>
        <v>3.9977637275864864E-3</v>
      </c>
      <c r="R11" s="83">
        <v>3.9995431867143695E-2</v>
      </c>
      <c r="S11" s="84">
        <f t="shared" si="6"/>
        <v>8.6568068455759872E-2</v>
      </c>
      <c r="T11" s="85">
        <f>分析係数表!F14</f>
        <v>0.29852941176470588</v>
      </c>
      <c r="U11" s="86">
        <f t="shared" si="7"/>
        <v>2.5843114553704784E-2</v>
      </c>
      <c r="V11" s="87">
        <f>分析係数表!D14</f>
        <v>5.2205882352941178E-2</v>
      </c>
      <c r="W11" s="167">
        <f t="shared" si="8"/>
        <v>0</v>
      </c>
      <c r="X11" s="76">
        <f>分析係数表!E14</f>
        <v>3.6397058823529414E-2</v>
      </c>
      <c r="Y11" s="166">
        <f t="shared" si="9"/>
        <v>0</v>
      </c>
    </row>
    <row r="12" spans="1:25" x14ac:dyDescent="0.2">
      <c r="A12" s="6" t="s">
        <v>226</v>
      </c>
      <c r="B12" s="5" t="s">
        <v>29</v>
      </c>
      <c r="C12" s="90"/>
      <c r="D12" s="76">
        <f>投入係数表!F12</f>
        <v>2.1428571428571429E-2</v>
      </c>
      <c r="E12" s="77">
        <f t="shared" si="0"/>
        <v>2.1428571428571428</v>
      </c>
      <c r="F12" s="76">
        <f>分析係数表!C15</f>
        <v>0</v>
      </c>
      <c r="G12" s="77">
        <f t="shared" si="1"/>
        <v>0</v>
      </c>
      <c r="H12" s="77">
        <v>0</v>
      </c>
      <c r="I12" s="77">
        <f t="shared" si="2"/>
        <v>0</v>
      </c>
      <c r="J12" s="76">
        <f>分析係数表!G15</f>
        <v>9.5137420718816063E-2</v>
      </c>
      <c r="K12" s="78">
        <f t="shared" si="3"/>
        <v>0</v>
      </c>
      <c r="L12" s="79"/>
      <c r="M12" s="80"/>
      <c r="N12" s="81">
        <f>分析係数表!H15</f>
        <v>8.595634853840543E-3</v>
      </c>
      <c r="O12" s="82">
        <f t="shared" si="4"/>
        <v>0.21436767930962322</v>
      </c>
      <c r="P12" s="76">
        <f>分析係数表!C15</f>
        <v>0</v>
      </c>
      <c r="Q12" s="82">
        <f t="shared" si="5"/>
        <v>0</v>
      </c>
      <c r="R12" s="83">
        <v>0</v>
      </c>
      <c r="S12" s="84">
        <f t="shared" si="6"/>
        <v>0</v>
      </c>
      <c r="T12" s="85">
        <f>分析係数表!F15</f>
        <v>0.30443974630021142</v>
      </c>
      <c r="U12" s="86">
        <f t="shared" si="7"/>
        <v>0</v>
      </c>
      <c r="V12" s="87">
        <f>分析係数表!D15</f>
        <v>2.5369978858350951E-2</v>
      </c>
      <c r="W12" s="167">
        <f t="shared" si="8"/>
        <v>0</v>
      </c>
      <c r="X12" s="76">
        <f>分析係数表!E15</f>
        <v>2.1141649048625793E-2</v>
      </c>
      <c r="Y12" s="166">
        <f t="shared" si="9"/>
        <v>0</v>
      </c>
    </row>
    <row r="13" spans="1:25" x14ac:dyDescent="0.2">
      <c r="A13" s="6" t="s">
        <v>227</v>
      </c>
      <c r="B13" s="5" t="s">
        <v>30</v>
      </c>
      <c r="C13" s="90"/>
      <c r="D13" s="76">
        <f>投入係数表!F13</f>
        <v>2.8571428571428571E-2</v>
      </c>
      <c r="E13" s="77">
        <f t="shared" si="0"/>
        <v>2.8571428571428572</v>
      </c>
      <c r="F13" s="76">
        <f>分析係数表!C16</f>
        <v>4.9817336433078729E-2</v>
      </c>
      <c r="G13" s="77">
        <f t="shared" si="1"/>
        <v>0.1423352469516535</v>
      </c>
      <c r="H13" s="77">
        <v>0.15004605746809516</v>
      </c>
      <c r="I13" s="77">
        <f t="shared" si="2"/>
        <v>0.15004605746809516</v>
      </c>
      <c r="J13" s="76">
        <f>分析係数表!G16</f>
        <v>3.313253012048193E-2</v>
      </c>
      <c r="K13" s="78">
        <f t="shared" si="3"/>
        <v>4.9714055185212259E-3</v>
      </c>
      <c r="L13" s="79"/>
      <c r="M13" s="80"/>
      <c r="N13" s="81">
        <f>分析係数表!H16</f>
        <v>1.6966840599225718E-2</v>
      </c>
      <c r="O13" s="82">
        <f t="shared" si="4"/>
        <v>0.4231382912743476</v>
      </c>
      <c r="P13" s="76">
        <f>分析係数表!C16</f>
        <v>4.9817336433078729E-2</v>
      </c>
      <c r="Q13" s="82">
        <f t="shared" si="5"/>
        <v>2.1079622614132237E-2</v>
      </c>
      <c r="R13" s="83">
        <v>2.5689305148415359E-2</v>
      </c>
      <c r="S13" s="84">
        <f t="shared" si="6"/>
        <v>0.17573536261651052</v>
      </c>
      <c r="T13" s="85">
        <f>分析係数表!F16</f>
        <v>0.28614457831325302</v>
      </c>
      <c r="U13" s="86">
        <f t="shared" si="7"/>
        <v>5.0285721230628008E-2</v>
      </c>
      <c r="V13" s="87">
        <f>分析係数表!D16</f>
        <v>3.0120481927710843E-2</v>
      </c>
      <c r="W13" s="167">
        <f t="shared" si="8"/>
        <v>0</v>
      </c>
      <c r="X13" s="76">
        <f>分析係数表!E16</f>
        <v>1.8072289156626505E-2</v>
      </c>
      <c r="Y13" s="166">
        <f t="shared" si="9"/>
        <v>0</v>
      </c>
    </row>
    <row r="14" spans="1:25" x14ac:dyDescent="0.2">
      <c r="A14" s="6" t="s">
        <v>2</v>
      </c>
      <c r="B14" s="5" t="s">
        <v>365</v>
      </c>
      <c r="C14" s="90"/>
      <c r="D14" s="76">
        <f>投入係数表!F14</f>
        <v>7.1428571428571426E-3</v>
      </c>
      <c r="E14" s="77">
        <f t="shared" si="0"/>
        <v>0.7142857142857143</v>
      </c>
      <c r="F14" s="76">
        <f>分析係数表!C17</f>
        <v>0.15217391304347827</v>
      </c>
      <c r="G14" s="77">
        <f t="shared" si="1"/>
        <v>0.10869565217391305</v>
      </c>
      <c r="H14" s="77">
        <v>0.13292861636918529</v>
      </c>
      <c r="I14" s="77">
        <f t="shared" si="2"/>
        <v>0.13292861636918529</v>
      </c>
      <c r="J14" s="76">
        <f>分析係数表!G17</f>
        <v>0.21460800902425267</v>
      </c>
      <c r="K14" s="78">
        <f t="shared" si="3"/>
        <v>2.852754570133954E-2</v>
      </c>
      <c r="L14" s="79"/>
      <c r="M14" s="80"/>
      <c r="N14" s="81">
        <f>分析係数表!H17</f>
        <v>2.9400213207653033E-3</v>
      </c>
      <c r="O14" s="82">
        <f t="shared" si="4"/>
        <v>7.3321582218174003E-2</v>
      </c>
      <c r="P14" s="76">
        <f>分析係数表!C17</f>
        <v>0.15217391304347827</v>
      </c>
      <c r="Q14" s="82">
        <f t="shared" si="5"/>
        <v>1.1157632076678654E-2</v>
      </c>
      <c r="R14" s="83">
        <v>2.8500138879515809E-2</v>
      </c>
      <c r="S14" s="84">
        <f t="shared" si="6"/>
        <v>0.16142875524870109</v>
      </c>
      <c r="T14" s="85">
        <f>分析係数表!F17</f>
        <v>0.3288212069937958</v>
      </c>
      <c r="U14" s="86">
        <f t="shared" si="7"/>
        <v>5.3081198144383945E-2</v>
      </c>
      <c r="V14" s="87">
        <f>分析係数表!D17</f>
        <v>7.4732092498589961E-2</v>
      </c>
      <c r="W14" s="167">
        <f t="shared" si="8"/>
        <v>0</v>
      </c>
      <c r="X14" s="76">
        <f>分析係数表!E17</f>
        <v>6.9655950366610264E-2</v>
      </c>
      <c r="Y14" s="166">
        <f t="shared" si="9"/>
        <v>0</v>
      </c>
    </row>
    <row r="15" spans="1:25" x14ac:dyDescent="0.2">
      <c r="A15" s="6" t="s">
        <v>3</v>
      </c>
      <c r="B15" s="5" t="s">
        <v>31</v>
      </c>
      <c r="C15" s="90"/>
      <c r="D15" s="76">
        <f>投入係数表!F15</f>
        <v>0</v>
      </c>
      <c r="E15" s="77">
        <f t="shared" si="0"/>
        <v>0</v>
      </c>
      <c r="F15" s="76">
        <f>分析係数表!C18</f>
        <v>0.51625386996904021</v>
      </c>
      <c r="G15" s="77">
        <f t="shared" si="1"/>
        <v>0</v>
      </c>
      <c r="H15" s="77">
        <v>1.3260389702686223E-2</v>
      </c>
      <c r="I15" s="77">
        <f t="shared" si="2"/>
        <v>1.3260389702686223E-2</v>
      </c>
      <c r="J15" s="76">
        <f>分析係数表!G18</f>
        <v>0.21552579365079366</v>
      </c>
      <c r="K15" s="78">
        <f t="shared" si="3"/>
        <v>2.8579560147902598E-3</v>
      </c>
      <c r="L15" s="79"/>
      <c r="M15" s="80"/>
      <c r="N15" s="81">
        <f>分析係数表!H18</f>
        <v>4.488582169107333E-4</v>
      </c>
      <c r="O15" s="82">
        <f t="shared" si="4"/>
        <v>1.1194134689797557E-2</v>
      </c>
      <c r="P15" s="76">
        <f>分析係数表!C18</f>
        <v>0.51625386996904021</v>
      </c>
      <c r="Q15" s="82">
        <f t="shared" si="5"/>
        <v>5.7790153545626702E-3</v>
      </c>
      <c r="R15" s="83">
        <v>1.8670572407051122E-2</v>
      </c>
      <c r="S15" s="84">
        <f t="shared" si="6"/>
        <v>3.1930962109737344E-2</v>
      </c>
      <c r="T15" s="85">
        <f>分析係数表!F18</f>
        <v>0.45783730158730157</v>
      </c>
      <c r="U15" s="86">
        <f t="shared" si="7"/>
        <v>1.4619185529408515E-2</v>
      </c>
      <c r="V15" s="87">
        <f>分析係数表!D18</f>
        <v>4.1418650793650792E-2</v>
      </c>
      <c r="W15" s="167">
        <f t="shared" si="8"/>
        <v>0</v>
      </c>
      <c r="X15" s="76">
        <f>分析係数表!E18</f>
        <v>3.8690476190476192E-2</v>
      </c>
      <c r="Y15" s="166">
        <f t="shared" si="9"/>
        <v>0</v>
      </c>
    </row>
    <row r="16" spans="1:25" x14ac:dyDescent="0.2">
      <c r="A16" s="6" t="s">
        <v>4</v>
      </c>
      <c r="B16" s="5" t="s">
        <v>32</v>
      </c>
      <c r="C16" s="90"/>
      <c r="D16" s="76">
        <f>投入係数表!F16</f>
        <v>0</v>
      </c>
      <c r="E16" s="77">
        <f t="shared" si="0"/>
        <v>0</v>
      </c>
      <c r="F16" s="76">
        <f>分析係数表!C19</f>
        <v>8.2563671984326903E-2</v>
      </c>
      <c r="G16" s="77">
        <f t="shared" si="1"/>
        <v>0</v>
      </c>
      <c r="H16" s="77">
        <v>1.5786344697689109E-2</v>
      </c>
      <c r="I16" s="77">
        <f t="shared" si="2"/>
        <v>1.5786344697689109E-2</v>
      </c>
      <c r="J16" s="76">
        <f>分析係数表!G19</f>
        <v>5.7971014492753624E-2</v>
      </c>
      <c r="K16" s="78">
        <f t="shared" si="3"/>
        <v>9.1515041725733967E-4</v>
      </c>
      <c r="L16" s="79"/>
      <c r="M16" s="80"/>
      <c r="N16" s="81">
        <f>分析係数表!H19</f>
        <v>-1.1221455422768333E-4</v>
      </c>
      <c r="O16" s="82">
        <f t="shared" si="4"/>
        <v>-2.7985336724493893E-3</v>
      </c>
      <c r="P16" s="76">
        <f>分析係数表!C19</f>
        <v>8.2563671984326903E-2</v>
      </c>
      <c r="Q16" s="82">
        <f t="shared" si="5"/>
        <v>-2.3105721616920513E-4</v>
      </c>
      <c r="R16" s="83">
        <v>1.723004513125815E-3</v>
      </c>
      <c r="S16" s="84">
        <f t="shared" si="6"/>
        <v>1.7509349210814925E-2</v>
      </c>
      <c r="T16" s="85">
        <f>分析係数表!F19</f>
        <v>0.2402745995423341</v>
      </c>
      <c r="U16" s="86">
        <f t="shared" si="7"/>
        <v>4.2070518698754398E-3</v>
      </c>
      <c r="V16" s="87">
        <f>分析係数表!D19</f>
        <v>4.6529366895499621E-2</v>
      </c>
      <c r="W16" s="167">
        <f t="shared" si="8"/>
        <v>0</v>
      </c>
      <c r="X16" s="76">
        <f>分析係数表!E19</f>
        <v>5.1106025934401222E-2</v>
      </c>
      <c r="Y16" s="166">
        <f t="shared" si="9"/>
        <v>0</v>
      </c>
    </row>
    <row r="17" spans="1:25" x14ac:dyDescent="0.2">
      <c r="A17" s="6" t="s">
        <v>5</v>
      </c>
      <c r="B17" s="5" t="s">
        <v>33</v>
      </c>
      <c r="C17" s="90"/>
      <c r="D17" s="76">
        <f>投入係数表!F17</f>
        <v>0</v>
      </c>
      <c r="E17" s="77">
        <f t="shared" si="0"/>
        <v>0</v>
      </c>
      <c r="F17" s="76">
        <f>分析係数表!C20</f>
        <v>2.7239392352016778E-2</v>
      </c>
      <c r="G17" s="77">
        <f t="shared" si="1"/>
        <v>0</v>
      </c>
      <c r="H17" s="77">
        <v>1.7944999231659571E-3</v>
      </c>
      <c r="I17" s="77">
        <f t="shared" si="2"/>
        <v>1.7944999231659571E-3</v>
      </c>
      <c r="J17" s="76">
        <f>分析係数表!G20</f>
        <v>0.10507246376811594</v>
      </c>
      <c r="K17" s="78">
        <f t="shared" si="3"/>
        <v>1.8855252815874185E-4</v>
      </c>
      <c r="L17" s="79"/>
      <c r="M17" s="80"/>
      <c r="N17" s="81">
        <f>分析係数表!H20</f>
        <v>5.610727711384166E-4</v>
      </c>
      <c r="O17" s="82">
        <f t="shared" si="4"/>
        <v>1.3992668362246946E-2</v>
      </c>
      <c r="P17" s="76">
        <f>分析係数表!C20</f>
        <v>2.7239392352016778E-2</v>
      </c>
      <c r="Q17" s="82">
        <f t="shared" si="5"/>
        <v>3.8115178357089657E-4</v>
      </c>
      <c r="R17" s="83">
        <v>1.2660236879956646E-3</v>
      </c>
      <c r="S17" s="84">
        <f t="shared" si="6"/>
        <v>3.0605236111616216E-3</v>
      </c>
      <c r="T17" s="85">
        <f>分析係数表!F20</f>
        <v>0.2318840579710145</v>
      </c>
      <c r="U17" s="86">
        <f t="shared" si="7"/>
        <v>7.0968663447226006E-4</v>
      </c>
      <c r="V17" s="87">
        <f>分析係数表!D20</f>
        <v>0</v>
      </c>
      <c r="W17" s="167">
        <f t="shared" si="8"/>
        <v>0</v>
      </c>
      <c r="X17" s="76">
        <f>分析係数表!E20</f>
        <v>0</v>
      </c>
      <c r="Y17" s="166">
        <f t="shared" si="9"/>
        <v>0</v>
      </c>
    </row>
    <row r="18" spans="1:25" x14ac:dyDescent="0.2">
      <c r="A18" s="6" t="s">
        <v>6</v>
      </c>
      <c r="B18" s="5" t="s">
        <v>34</v>
      </c>
      <c r="C18" s="90"/>
      <c r="D18" s="76">
        <f>投入係数表!F18</f>
        <v>2.8571428571428571E-2</v>
      </c>
      <c r="E18" s="77">
        <f t="shared" si="0"/>
        <v>2.8571428571428572</v>
      </c>
      <c r="F18" s="76">
        <f>分析係数表!C21</f>
        <v>0.24117205108940643</v>
      </c>
      <c r="G18" s="77">
        <f t="shared" si="1"/>
        <v>0.68906300311258983</v>
      </c>
      <c r="H18" s="77">
        <v>0.71101907461619884</v>
      </c>
      <c r="I18" s="77">
        <f t="shared" si="2"/>
        <v>0.71101907461619884</v>
      </c>
      <c r="J18" s="76">
        <f>分析係数表!G21</f>
        <v>0.28520236087689715</v>
      </c>
      <c r="K18" s="78">
        <f t="shared" si="3"/>
        <v>0.20278431870904662</v>
      </c>
      <c r="L18" s="79"/>
      <c r="M18" s="80"/>
      <c r="N18" s="81">
        <f>分析係数表!H21</f>
        <v>9.4260225551254001E-4</v>
      </c>
      <c r="O18" s="82">
        <f t="shared" si="4"/>
        <v>2.3507682848574872E-2</v>
      </c>
      <c r="P18" s="76">
        <f>分析係数表!C21</f>
        <v>0.24117205108940643</v>
      </c>
      <c r="Q18" s="82">
        <f t="shared" si="5"/>
        <v>5.6693960889500619E-3</v>
      </c>
      <c r="R18" s="83">
        <v>1.6693528819591123E-2</v>
      </c>
      <c r="S18" s="84">
        <f t="shared" si="6"/>
        <v>0.72771260343578992</v>
      </c>
      <c r="T18" s="85">
        <f>分析係数表!F21</f>
        <v>0.42559021922428331</v>
      </c>
      <c r="U18" s="86">
        <f t="shared" si="7"/>
        <v>0.30970736642851177</v>
      </c>
      <c r="V18" s="87">
        <f>分析係数表!D21</f>
        <v>8.8743676222596962E-2</v>
      </c>
      <c r="W18" s="167">
        <f t="shared" si="8"/>
        <v>0</v>
      </c>
      <c r="X18" s="76">
        <f>分析係数表!E21</f>
        <v>7.2512647554806076E-2</v>
      </c>
      <c r="Y18" s="166">
        <f t="shared" si="9"/>
        <v>0</v>
      </c>
    </row>
    <row r="19" spans="1:25" x14ac:dyDescent="0.2">
      <c r="A19" s="6" t="s">
        <v>7</v>
      </c>
      <c r="B19" s="5" t="s">
        <v>269</v>
      </c>
      <c r="C19" s="90"/>
      <c r="D19" s="76">
        <f>投入係数表!F19</f>
        <v>0</v>
      </c>
      <c r="E19" s="77">
        <f t="shared" si="0"/>
        <v>0</v>
      </c>
      <c r="F19" s="76">
        <f>分析係数表!C22</f>
        <v>3.5323801513877262E-2</v>
      </c>
      <c r="G19" s="77">
        <f t="shared" si="1"/>
        <v>0</v>
      </c>
      <c r="H19" s="77">
        <v>1.3787722705981967E-3</v>
      </c>
      <c r="I19" s="77">
        <f t="shared" si="2"/>
        <v>1.3787722705981967E-3</v>
      </c>
      <c r="J19" s="76">
        <f>分析係数表!G22</f>
        <v>0.19469026548672566</v>
      </c>
      <c r="K19" s="78">
        <f t="shared" si="3"/>
        <v>2.684335394084985E-4</v>
      </c>
      <c r="L19" s="79"/>
      <c r="M19" s="80"/>
      <c r="N19" s="81">
        <f>分析係数表!H22</f>
        <v>4.4885821691073332E-5</v>
      </c>
      <c r="O19" s="82">
        <f t="shared" si="4"/>
        <v>1.1194134689797557E-3</v>
      </c>
      <c r="P19" s="76">
        <f>分析係数表!C22</f>
        <v>3.5323801513877262E-2</v>
      </c>
      <c r="Q19" s="82">
        <f t="shared" si="5"/>
        <v>3.954193919020169E-5</v>
      </c>
      <c r="R19" s="83">
        <v>4.8532348926441833E-4</v>
      </c>
      <c r="S19" s="84">
        <f t="shared" si="6"/>
        <v>1.8640957598626152E-3</v>
      </c>
      <c r="T19" s="85">
        <f>分析係数表!F22</f>
        <v>0.41199606686332352</v>
      </c>
      <c r="U19" s="86">
        <f t="shared" si="7"/>
        <v>7.6800012131999584E-4</v>
      </c>
      <c r="V19" s="87">
        <f>分析係数表!D22</f>
        <v>8.6529006882989187E-2</v>
      </c>
      <c r="W19" s="167">
        <f t="shared" si="8"/>
        <v>0</v>
      </c>
      <c r="X19" s="76">
        <f>分析係数表!E22</f>
        <v>8.9478859390363819E-2</v>
      </c>
      <c r="Y19" s="166">
        <f t="shared" si="9"/>
        <v>0</v>
      </c>
    </row>
    <row r="20" spans="1:25" x14ac:dyDescent="0.2">
      <c r="A20" s="6" t="s">
        <v>8</v>
      </c>
      <c r="B20" s="5" t="s">
        <v>270</v>
      </c>
      <c r="C20" s="90"/>
      <c r="D20" s="76">
        <f>投入係数表!F20</f>
        <v>0</v>
      </c>
      <c r="E20" s="77">
        <f t="shared" si="0"/>
        <v>0</v>
      </c>
      <c r="F20" s="76">
        <f>分析係数表!C23</f>
        <v>0</v>
      </c>
      <c r="G20" s="77">
        <f t="shared" si="1"/>
        <v>0</v>
      </c>
      <c r="H20" s="77">
        <v>0</v>
      </c>
      <c r="I20" s="77">
        <f t="shared" si="2"/>
        <v>0</v>
      </c>
      <c r="J20" s="76">
        <f>分析係数表!G23</f>
        <v>0.21571476472560636</v>
      </c>
      <c r="K20" s="78">
        <f t="shared" si="3"/>
        <v>0</v>
      </c>
      <c r="L20" s="79"/>
      <c r="M20" s="80"/>
      <c r="N20" s="81">
        <f>分析係数表!H23</f>
        <v>2.2442910845536666E-5</v>
      </c>
      <c r="O20" s="82">
        <f t="shared" si="4"/>
        <v>5.5970673448987786E-4</v>
      </c>
      <c r="P20" s="76">
        <f>分析係数表!C23</f>
        <v>0</v>
      </c>
      <c r="Q20" s="82">
        <f t="shared" si="5"/>
        <v>0</v>
      </c>
      <c r="R20" s="83">
        <v>0</v>
      </c>
      <c r="S20" s="84">
        <f t="shared" si="6"/>
        <v>0</v>
      </c>
      <c r="T20" s="85">
        <f>分析係数表!F23</f>
        <v>0.43970045825416343</v>
      </c>
      <c r="U20" s="86">
        <f t="shared" si="7"/>
        <v>0</v>
      </c>
      <c r="V20" s="87">
        <f>分析係数表!D23</f>
        <v>2.7830557728847658E-2</v>
      </c>
      <c r="W20" s="167">
        <f t="shared" si="8"/>
        <v>0</v>
      </c>
      <c r="X20" s="76">
        <f>分析係数表!E23</f>
        <v>2.7159941879959765E-2</v>
      </c>
      <c r="Y20" s="166">
        <f t="shared" si="9"/>
        <v>0</v>
      </c>
    </row>
    <row r="21" spans="1:25" x14ac:dyDescent="0.2">
      <c r="A21" s="6" t="s">
        <v>9</v>
      </c>
      <c r="B21" s="5" t="s">
        <v>271</v>
      </c>
      <c r="C21" s="90"/>
      <c r="D21" s="76">
        <f>投入係数表!F21</f>
        <v>0</v>
      </c>
      <c r="E21" s="77">
        <f t="shared" si="0"/>
        <v>0</v>
      </c>
      <c r="F21" s="76">
        <f>分析係数表!C24</f>
        <v>0.4951060358890701</v>
      </c>
      <c r="G21" s="77">
        <f t="shared" si="1"/>
        <v>0</v>
      </c>
      <c r="H21" s="77">
        <v>1.8164964151158362E-2</v>
      </c>
      <c r="I21" s="77">
        <f t="shared" si="2"/>
        <v>1.8164964151158362E-2</v>
      </c>
      <c r="J21" s="76">
        <f>分析係数表!G24</f>
        <v>0.20816733067729085</v>
      </c>
      <c r="K21" s="78">
        <f t="shared" si="3"/>
        <v>3.7813520991953164E-3</v>
      </c>
      <c r="L21" s="79"/>
      <c r="M21" s="80"/>
      <c r="N21" s="81">
        <f>分析係数表!H24</f>
        <v>3.5908657352858665E-4</v>
      </c>
      <c r="O21" s="82">
        <f t="shared" si="4"/>
        <v>8.9553077518380458E-3</v>
      </c>
      <c r="P21" s="76">
        <f>分析係数表!C24</f>
        <v>0.4951060358890701</v>
      </c>
      <c r="Q21" s="82">
        <f t="shared" si="5"/>
        <v>4.4338269211791955E-3</v>
      </c>
      <c r="R21" s="83">
        <v>2.1745184059120848E-2</v>
      </c>
      <c r="S21" s="84">
        <f t="shared" si="6"/>
        <v>3.991014821027921E-2</v>
      </c>
      <c r="T21" s="85">
        <f>分析係数表!F24</f>
        <v>0.39043824701195218</v>
      </c>
      <c r="U21" s="86">
        <f t="shared" si="7"/>
        <v>1.5582448305208616E-2</v>
      </c>
      <c r="V21" s="87">
        <f>分析係数表!D24</f>
        <v>1.4940239043824702E-2</v>
      </c>
      <c r="W21" s="167">
        <f t="shared" si="8"/>
        <v>0</v>
      </c>
      <c r="X21" s="76">
        <f>分析係数表!E24</f>
        <v>1.0956175298804782E-2</v>
      </c>
      <c r="Y21" s="166">
        <f t="shared" si="9"/>
        <v>0</v>
      </c>
    </row>
    <row r="22" spans="1:25" x14ac:dyDescent="0.2">
      <c r="A22" s="6" t="s">
        <v>10</v>
      </c>
      <c r="B22" s="5" t="s">
        <v>272</v>
      </c>
      <c r="C22" s="90"/>
      <c r="D22" s="76">
        <f>投入係数表!F22</f>
        <v>0</v>
      </c>
      <c r="E22" s="77">
        <f t="shared" si="0"/>
        <v>0</v>
      </c>
      <c r="F22" s="76">
        <f>分析係数表!C25</f>
        <v>2.1697016660209179E-2</v>
      </c>
      <c r="G22" s="77">
        <f t="shared" si="1"/>
        <v>0</v>
      </c>
      <c r="H22" s="77">
        <v>1.8446574711719361E-3</v>
      </c>
      <c r="I22" s="77">
        <f t="shared" si="2"/>
        <v>1.8446574711719361E-3</v>
      </c>
      <c r="J22" s="76">
        <f>分析係数表!G25</f>
        <v>0.19533527696793002</v>
      </c>
      <c r="K22" s="78">
        <f t="shared" si="3"/>
        <v>3.6032667804233149E-4</v>
      </c>
      <c r="L22" s="79"/>
      <c r="M22" s="80"/>
      <c r="N22" s="81">
        <f>分析係数表!H25</f>
        <v>5.2740840487011166E-4</v>
      </c>
      <c r="O22" s="82">
        <f t="shared" si="4"/>
        <v>1.3153108260512129E-2</v>
      </c>
      <c r="P22" s="76">
        <f>分析係数表!C25</f>
        <v>2.1697016660209179E-2</v>
      </c>
      <c r="Q22" s="82">
        <f t="shared" si="5"/>
        <v>2.8538320906186662E-4</v>
      </c>
      <c r="R22" s="83">
        <v>2.2942565389656193E-3</v>
      </c>
      <c r="S22" s="84">
        <f t="shared" si="6"/>
        <v>4.1389140101375553E-3</v>
      </c>
      <c r="T22" s="85">
        <f>分析係数表!F25</f>
        <v>0.34839650145772594</v>
      </c>
      <c r="U22" s="86">
        <f t="shared" si="7"/>
        <v>1.4419831609662911E-3</v>
      </c>
      <c r="V22" s="87">
        <f>分析係数表!D25</f>
        <v>0.22157434402332363</v>
      </c>
      <c r="W22" s="167">
        <f t="shared" si="8"/>
        <v>0</v>
      </c>
      <c r="X22" s="76">
        <f>分析係数表!E25</f>
        <v>0.11661807580174927</v>
      </c>
      <c r="Y22" s="166">
        <f t="shared" si="9"/>
        <v>0</v>
      </c>
    </row>
    <row r="23" spans="1:25" x14ac:dyDescent="0.2">
      <c r="A23" s="6" t="s">
        <v>11</v>
      </c>
      <c r="B23" s="5" t="s">
        <v>35</v>
      </c>
      <c r="C23" s="90"/>
      <c r="D23" s="76">
        <f>投入係数表!F23</f>
        <v>0</v>
      </c>
      <c r="E23" s="77">
        <f t="shared" si="0"/>
        <v>0</v>
      </c>
      <c r="F23" s="76">
        <f>分析係数表!C26</f>
        <v>0.4020083102493075</v>
      </c>
      <c r="G23" s="77">
        <f t="shared" si="1"/>
        <v>0</v>
      </c>
      <c r="H23" s="77">
        <v>1.555267097728635E-2</v>
      </c>
      <c r="I23" s="77">
        <f t="shared" si="2"/>
        <v>1.555267097728635E-2</v>
      </c>
      <c r="J23" s="76">
        <f>分析係数表!G26</f>
        <v>0.19660602354380063</v>
      </c>
      <c r="K23" s="78">
        <f t="shared" si="3"/>
        <v>3.0577487963293448E-3</v>
      </c>
      <c r="L23" s="79"/>
      <c r="M23" s="80"/>
      <c r="N23" s="81">
        <f>分析係数表!H26</f>
        <v>1.0985804858890199E-2</v>
      </c>
      <c r="O23" s="82">
        <f t="shared" si="4"/>
        <v>0.27397644653279524</v>
      </c>
      <c r="P23" s="76">
        <f>分析係数表!C26</f>
        <v>0.4020083102493075</v>
      </c>
      <c r="Q23" s="82">
        <f t="shared" si="5"/>
        <v>0.11014080831875876</v>
      </c>
      <c r="R23" s="83">
        <v>0.12188362511942825</v>
      </c>
      <c r="S23" s="84">
        <f t="shared" si="6"/>
        <v>0.13743629609671459</v>
      </c>
      <c r="T23" s="85">
        <f>分析係数表!F26</f>
        <v>0.33374101819293683</v>
      </c>
      <c r="U23" s="86">
        <f t="shared" si="7"/>
        <v>4.5868129395983476E-2</v>
      </c>
      <c r="V23" s="87">
        <f>分析係数表!D26</f>
        <v>1.513530041278092E-2</v>
      </c>
      <c r="W23" s="167">
        <f t="shared" si="8"/>
        <v>0</v>
      </c>
      <c r="X23" s="76">
        <f>分析係数表!E26</f>
        <v>1.5288182235132243E-2</v>
      </c>
      <c r="Y23" s="166">
        <f t="shared" si="9"/>
        <v>0</v>
      </c>
    </row>
    <row r="24" spans="1:25" x14ac:dyDescent="0.2">
      <c r="A24" s="6" t="s">
        <v>12</v>
      </c>
      <c r="B24" s="5" t="s">
        <v>366</v>
      </c>
      <c r="C24" s="90"/>
      <c r="D24" s="76">
        <f>投入係数表!F24</f>
        <v>0</v>
      </c>
      <c r="E24" s="77">
        <f t="shared" si="0"/>
        <v>0</v>
      </c>
      <c r="F24" s="76">
        <f>分析係数表!C27</f>
        <v>0.43829355002539361</v>
      </c>
      <c r="G24" s="77">
        <f t="shared" si="1"/>
        <v>0</v>
      </c>
      <c r="H24" s="77">
        <v>3.2049412040957856E-3</v>
      </c>
      <c r="I24" s="77">
        <f t="shared" si="2"/>
        <v>3.2049412040957856E-3</v>
      </c>
      <c r="J24" s="76">
        <f>分析係数表!G27</f>
        <v>0.17011899515204937</v>
      </c>
      <c r="K24" s="78">
        <f t="shared" si="3"/>
        <v>5.4522137716217424E-4</v>
      </c>
      <c r="L24" s="79"/>
      <c r="M24" s="80"/>
      <c r="N24" s="81">
        <f>分析係数表!H27</f>
        <v>1.1098019413117881E-2</v>
      </c>
      <c r="O24" s="82">
        <f t="shared" si="4"/>
        <v>0.2767749802052446</v>
      </c>
      <c r="P24" s="76">
        <f>分析係数表!C27</f>
        <v>0.43829355002539361</v>
      </c>
      <c r="Q24" s="82">
        <f t="shared" si="5"/>
        <v>0.1213086886323647</v>
      </c>
      <c r="R24" s="83">
        <v>0.12413899476084647</v>
      </c>
      <c r="S24" s="84">
        <f t="shared" si="6"/>
        <v>0.12734393596494226</v>
      </c>
      <c r="T24" s="85">
        <f>分析係数表!F27</f>
        <v>0.31996474217717058</v>
      </c>
      <c r="U24" s="86">
        <f t="shared" si="7"/>
        <v>4.0745569638848872E-2</v>
      </c>
      <c r="V24" s="87">
        <f>分析係数表!D27</f>
        <v>4.2309387395328336E-2</v>
      </c>
      <c r="W24" s="167">
        <f t="shared" si="8"/>
        <v>0</v>
      </c>
      <c r="X24" s="76">
        <f>分析係数表!E27</f>
        <v>4.9360951961216398E-2</v>
      </c>
      <c r="Y24" s="166">
        <f t="shared" si="9"/>
        <v>0</v>
      </c>
    </row>
    <row r="25" spans="1:25" x14ac:dyDescent="0.2">
      <c r="A25" s="6" t="s">
        <v>13</v>
      </c>
      <c r="B25" s="5" t="s">
        <v>192</v>
      </c>
      <c r="C25" s="90"/>
      <c r="D25" s="76">
        <f>投入係数表!F25</f>
        <v>0</v>
      </c>
      <c r="E25" s="77">
        <f t="shared" si="0"/>
        <v>0</v>
      </c>
      <c r="F25" s="76">
        <f>分析係数表!C28</f>
        <v>5.3001622498647927E-2</v>
      </c>
      <c r="G25" s="77">
        <f t="shared" si="1"/>
        <v>0</v>
      </c>
      <c r="H25" s="77">
        <v>7.2806860599942697E-3</v>
      </c>
      <c r="I25" s="77">
        <f t="shared" si="2"/>
        <v>7.2806860599942697E-3</v>
      </c>
      <c r="J25" s="76">
        <f>分析係数表!G28</f>
        <v>0.12481857764876633</v>
      </c>
      <c r="K25" s="78">
        <f t="shared" si="3"/>
        <v>9.0876487831568532E-4</v>
      </c>
      <c r="L25" s="79"/>
      <c r="M25" s="80"/>
      <c r="N25" s="81">
        <f>分析係数表!H28</f>
        <v>2.0793356898389723E-2</v>
      </c>
      <c r="O25" s="82">
        <f t="shared" si="4"/>
        <v>0.51856828950487188</v>
      </c>
      <c r="P25" s="76">
        <f>分析係数表!C28</f>
        <v>5.3001622498647927E-2</v>
      </c>
      <c r="Q25" s="82">
        <f t="shared" si="5"/>
        <v>2.7484960720106789E-2</v>
      </c>
      <c r="R25" s="83">
        <v>2.9761069495360407E-2</v>
      </c>
      <c r="S25" s="84">
        <f t="shared" si="6"/>
        <v>3.7041755555354675E-2</v>
      </c>
      <c r="T25" s="85">
        <f>分析係数表!F28</f>
        <v>0.21335268505079827</v>
      </c>
      <c r="U25" s="86">
        <f t="shared" si="7"/>
        <v>7.902958006730243E-3</v>
      </c>
      <c r="V25" s="87">
        <f>分析係数表!D28</f>
        <v>0.1204644412191582</v>
      </c>
      <c r="W25" s="167">
        <f t="shared" si="8"/>
        <v>0</v>
      </c>
      <c r="X25" s="76">
        <f>分析係数表!E28</f>
        <v>0.11683599419448476</v>
      </c>
      <c r="Y25" s="166">
        <f t="shared" si="9"/>
        <v>0</v>
      </c>
    </row>
    <row r="26" spans="1:25" x14ac:dyDescent="0.2">
      <c r="A26" s="6" t="s">
        <v>14</v>
      </c>
      <c r="B26" s="5" t="s">
        <v>50</v>
      </c>
      <c r="C26" s="90"/>
      <c r="D26" s="76">
        <f>投入係数表!F26</f>
        <v>0</v>
      </c>
      <c r="E26" s="77">
        <f t="shared" si="0"/>
        <v>0</v>
      </c>
      <c r="F26" s="76">
        <f>分析係数表!C29</f>
        <v>0.65190409026798313</v>
      </c>
      <c r="G26" s="77">
        <f t="shared" si="1"/>
        <v>0</v>
      </c>
      <c r="H26" s="77">
        <v>0.16223777645341361</v>
      </c>
      <c r="I26" s="77">
        <f t="shared" si="2"/>
        <v>0.16223777645341361</v>
      </c>
      <c r="J26" s="76">
        <f>分析係数表!G29</f>
        <v>0.25912644337660473</v>
      </c>
      <c r="K26" s="78">
        <f t="shared" si="3"/>
        <v>4.2040097993701737E-2</v>
      </c>
      <c r="L26" s="79"/>
      <c r="M26" s="80"/>
      <c r="N26" s="81">
        <f>分析係数表!H29</f>
        <v>1.0054424058800426E-2</v>
      </c>
      <c r="O26" s="82">
        <f t="shared" si="4"/>
        <v>0.25074861705146528</v>
      </c>
      <c r="P26" s="76">
        <f>分析係数表!C29</f>
        <v>0.65190409026798313</v>
      </c>
      <c r="Q26" s="82">
        <f t="shared" si="5"/>
        <v>0.16346404908489034</v>
      </c>
      <c r="R26" s="83">
        <v>0.27870778365257037</v>
      </c>
      <c r="S26" s="84">
        <f t="shared" si="6"/>
        <v>0.44094556010598396</v>
      </c>
      <c r="T26" s="85">
        <f>分析係数表!F29</f>
        <v>0.37595926271247221</v>
      </c>
      <c r="U26" s="86">
        <f t="shared" si="7"/>
        <v>0.16577756767378382</v>
      </c>
      <c r="V26" s="87">
        <f>分析係数表!D29</f>
        <v>5.8165387649716703E-2</v>
      </c>
      <c r="W26" s="167">
        <f t="shared" si="8"/>
        <v>0</v>
      </c>
      <c r="X26" s="76">
        <f>分析係数表!E29</f>
        <v>4.2817184250161372E-2</v>
      </c>
      <c r="Y26" s="166">
        <f t="shared" si="9"/>
        <v>0</v>
      </c>
    </row>
    <row r="27" spans="1:25" x14ac:dyDescent="0.2">
      <c r="A27" s="6" t="s">
        <v>15</v>
      </c>
      <c r="B27" s="5" t="s">
        <v>36</v>
      </c>
      <c r="C27" s="90"/>
      <c r="D27" s="76">
        <f>投入係数表!F27</f>
        <v>0</v>
      </c>
      <c r="E27" s="77">
        <f t="shared" si="0"/>
        <v>0</v>
      </c>
      <c r="F27" s="76">
        <f>分析係数表!C30</f>
        <v>1</v>
      </c>
      <c r="G27" s="77">
        <f t="shared" si="1"/>
        <v>0</v>
      </c>
      <c r="H27" s="77">
        <v>6.8547258562901794E-2</v>
      </c>
      <c r="I27" s="77">
        <f t="shared" si="2"/>
        <v>6.8547258562901794E-2</v>
      </c>
      <c r="J27" s="76">
        <f>分析係数表!G30</f>
        <v>0.34475873544093177</v>
      </c>
      <c r="K27" s="78">
        <f t="shared" si="3"/>
        <v>2.3632266180088606E-2</v>
      </c>
      <c r="L27" s="79"/>
      <c r="M27" s="80"/>
      <c r="N27" s="81">
        <f>分析係数表!H30</f>
        <v>0</v>
      </c>
      <c r="O27" s="82">
        <f t="shared" si="4"/>
        <v>0</v>
      </c>
      <c r="P27" s="76">
        <f>分析係数表!C30</f>
        <v>1</v>
      </c>
      <c r="Q27" s="82">
        <f t="shared" si="5"/>
        <v>0</v>
      </c>
      <c r="R27" s="83">
        <v>6.1432132837772602E-2</v>
      </c>
      <c r="S27" s="84">
        <f t="shared" si="6"/>
        <v>0.12997939140067438</v>
      </c>
      <c r="T27" s="85">
        <f>分析係数表!F30</f>
        <v>0.43948973932334995</v>
      </c>
      <c r="U27" s="86">
        <f t="shared" si="7"/>
        <v>5.7124608844090055E-2</v>
      </c>
      <c r="V27" s="87">
        <f>分析係数表!D30</f>
        <v>0.13666112035496394</v>
      </c>
      <c r="W27" s="167">
        <f t="shared" si="8"/>
        <v>0</v>
      </c>
      <c r="X27" s="76">
        <f>分析係数表!E30</f>
        <v>8.1752634498058793E-2</v>
      </c>
      <c r="Y27" s="166">
        <f t="shared" si="9"/>
        <v>0</v>
      </c>
    </row>
    <row r="28" spans="1:25" x14ac:dyDescent="0.2">
      <c r="A28" s="6" t="s">
        <v>16</v>
      </c>
      <c r="B28" s="5" t="s">
        <v>193</v>
      </c>
      <c r="C28" s="90"/>
      <c r="D28" s="76">
        <f>投入係数表!F28</f>
        <v>4.2857142857142858E-2</v>
      </c>
      <c r="E28" s="77">
        <f t="shared" si="0"/>
        <v>4.2857142857142856</v>
      </c>
      <c r="F28" s="76">
        <f>分析係数表!C31</f>
        <v>0.24163027656477443</v>
      </c>
      <c r="G28" s="77">
        <f t="shared" si="1"/>
        <v>1.0355583281347476</v>
      </c>
      <c r="H28" s="77">
        <v>1.0774579014868613</v>
      </c>
      <c r="I28" s="77">
        <f t="shared" si="2"/>
        <v>1.0774579014868613</v>
      </c>
      <c r="J28" s="76">
        <f>分析係数表!G31</f>
        <v>7.02247191011236E-2</v>
      </c>
      <c r="K28" s="78">
        <f t="shared" si="3"/>
        <v>7.5664178475200933E-2</v>
      </c>
      <c r="L28" s="79"/>
      <c r="M28" s="80"/>
      <c r="N28" s="81">
        <f>分析係数表!H31</f>
        <v>2.3138641081748304E-2</v>
      </c>
      <c r="O28" s="82">
        <f t="shared" si="4"/>
        <v>0.57705764325906406</v>
      </c>
      <c r="P28" s="76">
        <f>分析係数表!C31</f>
        <v>0.24163027656477443</v>
      </c>
      <c r="Q28" s="82">
        <f t="shared" si="5"/>
        <v>0.13943459793450458</v>
      </c>
      <c r="R28" s="83">
        <v>0.18439650572001126</v>
      </c>
      <c r="S28" s="84">
        <f t="shared" si="6"/>
        <v>1.2618544072068725</v>
      </c>
      <c r="T28" s="85">
        <f>分析係数表!F31</f>
        <v>0.24349497338852749</v>
      </c>
      <c r="U28" s="86">
        <f t="shared" si="7"/>
        <v>0.30725520530303352</v>
      </c>
      <c r="V28" s="87">
        <f>分析係数表!D31</f>
        <v>2.9568302779420464E-4</v>
      </c>
      <c r="W28" s="167">
        <f t="shared" si="8"/>
        <v>0</v>
      </c>
      <c r="X28" s="76">
        <f>分析係数表!E31</f>
        <v>2.9568302779420464E-4</v>
      </c>
      <c r="Y28" s="166">
        <f t="shared" si="9"/>
        <v>0</v>
      </c>
    </row>
    <row r="29" spans="1:25" x14ac:dyDescent="0.2">
      <c r="A29" s="6" t="s">
        <v>17</v>
      </c>
      <c r="B29" s="5" t="s">
        <v>273</v>
      </c>
      <c r="C29" s="90"/>
      <c r="D29" s="76">
        <f>投入係数表!F29</f>
        <v>0</v>
      </c>
      <c r="E29" s="77">
        <f t="shared" si="0"/>
        <v>0</v>
      </c>
      <c r="F29" s="76">
        <f>分析係数表!C32</f>
        <v>0.66123499142367059</v>
      </c>
      <c r="G29" s="77">
        <f t="shared" si="1"/>
        <v>0</v>
      </c>
      <c r="H29" s="77">
        <v>1.6258093084754309E-2</v>
      </c>
      <c r="I29" s="77">
        <f t="shared" si="2"/>
        <v>1.6258093084754309E-2</v>
      </c>
      <c r="J29" s="76">
        <f>分析係数表!G32</f>
        <v>0.1404639175257732</v>
      </c>
      <c r="K29" s="78">
        <f t="shared" si="3"/>
        <v>2.2836754461832728E-3</v>
      </c>
      <c r="L29" s="79"/>
      <c r="M29" s="80"/>
      <c r="N29" s="81">
        <f>分析係数表!H32</f>
        <v>6.5982157885877794E-3</v>
      </c>
      <c r="O29" s="82">
        <f t="shared" si="4"/>
        <v>0.16455377994002407</v>
      </c>
      <c r="P29" s="76">
        <f>分析係数表!C32</f>
        <v>0.66123499142367059</v>
      </c>
      <c r="Q29" s="82">
        <f t="shared" si="5"/>
        <v>0.1088087172673744</v>
      </c>
      <c r="R29" s="83">
        <v>0.14314872481547275</v>
      </c>
      <c r="S29" s="84">
        <f t="shared" si="6"/>
        <v>0.15940681790022707</v>
      </c>
      <c r="T29" s="85">
        <f>分析係数表!F32</f>
        <v>0.47938144329896909</v>
      </c>
      <c r="U29" s="86">
        <f t="shared" si="7"/>
        <v>7.6416670436706788E-2</v>
      </c>
      <c r="V29" s="87">
        <f>分析係数表!D32</f>
        <v>7.7319587628865982E-3</v>
      </c>
      <c r="W29" s="167">
        <f t="shared" si="8"/>
        <v>0</v>
      </c>
      <c r="X29" s="76">
        <f>分析係数表!E32</f>
        <v>1.1597938144329897E-2</v>
      </c>
      <c r="Y29" s="166">
        <f t="shared" si="9"/>
        <v>0</v>
      </c>
    </row>
    <row r="30" spans="1:25" x14ac:dyDescent="0.2">
      <c r="A30" s="6" t="s">
        <v>18</v>
      </c>
      <c r="B30" s="5" t="s">
        <v>274</v>
      </c>
      <c r="C30" s="90"/>
      <c r="D30" s="76">
        <f>投入係数表!F30</f>
        <v>0</v>
      </c>
      <c r="E30" s="77">
        <f t="shared" si="0"/>
        <v>0</v>
      </c>
      <c r="F30" s="76">
        <f>分析係数表!C33</f>
        <v>1</v>
      </c>
      <c r="G30" s="77">
        <f t="shared" si="1"/>
        <v>0</v>
      </c>
      <c r="H30" s="77">
        <v>6.1535439884076629E-2</v>
      </c>
      <c r="I30" s="77">
        <f t="shared" si="2"/>
        <v>6.1535439884076629E-2</v>
      </c>
      <c r="J30" s="76">
        <f>分析係数表!G33</f>
        <v>0.50865580448065173</v>
      </c>
      <c r="K30" s="78">
        <f t="shared" si="3"/>
        <v>3.130035867830578E-2</v>
      </c>
      <c r="L30" s="79"/>
      <c r="M30" s="80"/>
      <c r="N30" s="81">
        <f>分析係数表!H33</f>
        <v>9.7626662178084496E-4</v>
      </c>
      <c r="O30" s="82">
        <f t="shared" si="4"/>
        <v>2.4347242950309687E-2</v>
      </c>
      <c r="P30" s="76">
        <f>分析係数表!C33</f>
        <v>1</v>
      </c>
      <c r="Q30" s="82">
        <f t="shared" si="5"/>
        <v>2.4347242950309687E-2</v>
      </c>
      <c r="R30" s="83">
        <v>9.2247668692183288E-2</v>
      </c>
      <c r="S30" s="84">
        <f t="shared" si="6"/>
        <v>0.15378310857625993</v>
      </c>
      <c r="T30" s="85">
        <f>分析係数表!F33</f>
        <v>0.64307535641547864</v>
      </c>
      <c r="U30" s="86">
        <f t="shared" si="7"/>
        <v>9.8894127358358605E-2</v>
      </c>
      <c r="V30" s="87">
        <f>分析係数表!D33</f>
        <v>3.4623217922606926E-2</v>
      </c>
      <c r="W30" s="167">
        <f t="shared" si="8"/>
        <v>0</v>
      </c>
      <c r="X30" s="76">
        <f>分析係数表!E33</f>
        <v>3.0549898167006109E-2</v>
      </c>
      <c r="Y30" s="166">
        <f t="shared" si="9"/>
        <v>0</v>
      </c>
    </row>
    <row r="31" spans="1:25" x14ac:dyDescent="0.2">
      <c r="A31" s="6" t="s">
        <v>19</v>
      </c>
      <c r="B31" s="5" t="s">
        <v>275</v>
      </c>
      <c r="C31" s="90"/>
      <c r="D31" s="76">
        <f>投入係数表!F31</f>
        <v>2.8571428571428571E-2</v>
      </c>
      <c r="E31" s="77">
        <f t="shared" si="0"/>
        <v>2.8571428571428572</v>
      </c>
      <c r="F31" s="76">
        <f>分析係数表!C34</f>
        <v>0.39190090916673614</v>
      </c>
      <c r="G31" s="77">
        <f t="shared" si="1"/>
        <v>1.1197168833335318</v>
      </c>
      <c r="H31" s="77">
        <v>1.2729760562192913</v>
      </c>
      <c r="I31" s="77">
        <f t="shared" si="2"/>
        <v>1.2729760562192913</v>
      </c>
      <c r="J31" s="76">
        <f>分析係数表!G34</f>
        <v>0.42497247587591475</v>
      </c>
      <c r="K31" s="78">
        <f t="shared" si="3"/>
        <v>0.54097978634226984</v>
      </c>
      <c r="L31" s="79"/>
      <c r="M31" s="80"/>
      <c r="N31" s="81">
        <f>分析係数表!H34</f>
        <v>0.16350782696515739</v>
      </c>
      <c r="O31" s="82">
        <f t="shared" si="4"/>
        <v>4.0777434141260054</v>
      </c>
      <c r="P31" s="76">
        <f>分析係数表!C34</f>
        <v>0.39190090916673614</v>
      </c>
      <c r="Q31" s="82">
        <f t="shared" si="5"/>
        <v>1.5980713513446521</v>
      </c>
      <c r="R31" s="83">
        <v>1.7707532039886789</v>
      </c>
      <c r="S31" s="84">
        <f t="shared" si="6"/>
        <v>3.0437292602079702</v>
      </c>
      <c r="T31" s="85">
        <f>分析係数表!F34</f>
        <v>0.69697558448287023</v>
      </c>
      <c r="U31" s="86">
        <f t="shared" si="7"/>
        <v>2.1214049801410644</v>
      </c>
      <c r="V31" s="87">
        <f>分析係数表!D34</f>
        <v>0.24415517129719577</v>
      </c>
      <c r="W31" s="167">
        <f t="shared" si="8"/>
        <v>1</v>
      </c>
      <c r="X31" s="76">
        <f>分析係数表!E34</f>
        <v>0.16831811411178033</v>
      </c>
      <c r="Y31" s="166">
        <f t="shared" si="9"/>
        <v>1</v>
      </c>
    </row>
    <row r="32" spans="1:25" x14ac:dyDescent="0.2">
      <c r="A32" s="6" t="s">
        <v>20</v>
      </c>
      <c r="B32" s="5" t="s">
        <v>37</v>
      </c>
      <c r="C32" s="90"/>
      <c r="D32" s="76">
        <f>投入係数表!F32</f>
        <v>5.7142857142857141E-2</v>
      </c>
      <c r="E32" s="77">
        <f t="shared" si="0"/>
        <v>5.7142857142857144</v>
      </c>
      <c r="F32" s="76">
        <f>分析係数表!C35</f>
        <v>0.83185840707964598</v>
      </c>
      <c r="G32" s="77">
        <f t="shared" si="1"/>
        <v>4.7534766118836913</v>
      </c>
      <c r="H32" s="77">
        <v>5.0726234627068152</v>
      </c>
      <c r="I32" s="77">
        <f t="shared" si="2"/>
        <v>5.0726234627068152</v>
      </c>
      <c r="J32" s="76">
        <f>分析係数表!G35</f>
        <v>0.3136968085106383</v>
      </c>
      <c r="K32" s="78">
        <f t="shared" si="3"/>
        <v>1.5912657910273107</v>
      </c>
      <c r="L32" s="79"/>
      <c r="M32" s="80"/>
      <c r="N32" s="81">
        <f>分析係数表!H35</f>
        <v>6.1560904449307077E-2</v>
      </c>
      <c r="O32" s="82">
        <f t="shared" si="4"/>
        <v>1.535275572705735</v>
      </c>
      <c r="P32" s="76">
        <f>分析係数表!C35</f>
        <v>0.83185840707964598</v>
      </c>
      <c r="Q32" s="82">
        <f t="shared" si="5"/>
        <v>1.2771318923392838</v>
      </c>
      <c r="R32" s="83">
        <v>1.5813852343428672</v>
      </c>
      <c r="S32" s="84">
        <f t="shared" si="6"/>
        <v>6.6540086970496821</v>
      </c>
      <c r="T32" s="85">
        <f>分析係数表!F35</f>
        <v>0.6388297872340426</v>
      </c>
      <c r="U32" s="86">
        <f t="shared" si="7"/>
        <v>4.2507789601897175</v>
      </c>
      <c r="V32" s="87">
        <f>分析係数表!D35</f>
        <v>5.8377659574468083E-2</v>
      </c>
      <c r="W32" s="167">
        <f t="shared" si="8"/>
        <v>0</v>
      </c>
      <c r="X32" s="76">
        <f>分析係数表!E35</f>
        <v>5.1994680851063832E-2</v>
      </c>
      <c r="Y32" s="166">
        <f t="shared" si="9"/>
        <v>0</v>
      </c>
    </row>
    <row r="33" spans="1:25" x14ac:dyDescent="0.2">
      <c r="A33" s="6" t="s">
        <v>21</v>
      </c>
      <c r="B33" s="5" t="s">
        <v>38</v>
      </c>
      <c r="C33" s="90"/>
      <c r="D33" s="76">
        <f>投入係数表!F33</f>
        <v>7.1428571428571426E-3</v>
      </c>
      <c r="E33" s="77">
        <f t="shared" si="0"/>
        <v>0.7142857142857143</v>
      </c>
      <c r="F33" s="76">
        <f>分析係数表!C36</f>
        <v>0.68845717526942707</v>
      </c>
      <c r="G33" s="77">
        <f t="shared" si="1"/>
        <v>0.49175512519244791</v>
      </c>
      <c r="H33" s="77">
        <v>0.64609703611359837</v>
      </c>
      <c r="I33" s="77">
        <f t="shared" si="2"/>
        <v>0.64609703611359837</v>
      </c>
      <c r="J33" s="76">
        <f>分析係数表!G36</f>
        <v>1.8590797041906328E-2</v>
      </c>
      <c r="K33" s="78">
        <f t="shared" si="3"/>
        <v>1.2011458867765131E-2</v>
      </c>
      <c r="L33" s="79"/>
      <c r="M33" s="80"/>
      <c r="N33" s="81">
        <f>分析係数表!H36</f>
        <v>0.13660999831678169</v>
      </c>
      <c r="O33" s="82">
        <f t="shared" si="4"/>
        <v>3.4069348928398866</v>
      </c>
      <c r="P33" s="76">
        <f>分析係数表!C36</f>
        <v>0.68845717526942707</v>
      </c>
      <c r="Q33" s="82">
        <f t="shared" si="5"/>
        <v>2.3455287726513965</v>
      </c>
      <c r="R33" s="83">
        <v>2.490596456302149</v>
      </c>
      <c r="S33" s="84">
        <f t="shared" si="6"/>
        <v>3.1366934924157475</v>
      </c>
      <c r="T33" s="85">
        <f>分析係数表!F36</f>
        <v>0.88331963845521777</v>
      </c>
      <c r="U33" s="86">
        <f t="shared" si="7"/>
        <v>2.7707029616655126</v>
      </c>
      <c r="V33" s="87">
        <f>分析係数表!D36</f>
        <v>1.4071487263763352E-2</v>
      </c>
      <c r="W33" s="167">
        <f t="shared" si="8"/>
        <v>0</v>
      </c>
      <c r="X33" s="76">
        <f>分析係数表!E36</f>
        <v>2.8759244042728021E-3</v>
      </c>
      <c r="Y33" s="166">
        <f t="shared" si="9"/>
        <v>0</v>
      </c>
    </row>
    <row r="34" spans="1:25" x14ac:dyDescent="0.2">
      <c r="A34" s="6" t="s">
        <v>22</v>
      </c>
      <c r="B34" s="5" t="s">
        <v>378</v>
      </c>
      <c r="C34" s="90"/>
      <c r="D34" s="76">
        <f>投入係数表!F34</f>
        <v>2.1428571428571429E-2</v>
      </c>
      <c r="E34" s="77">
        <f t="shared" si="0"/>
        <v>2.1428571428571428</v>
      </c>
      <c r="F34" s="76">
        <f>分析係数表!C37</f>
        <v>0.39828932688731866</v>
      </c>
      <c r="G34" s="77">
        <f t="shared" si="1"/>
        <v>0.85347712904425421</v>
      </c>
      <c r="H34" s="77">
        <v>1.0758402226846326</v>
      </c>
      <c r="I34" s="77">
        <f t="shared" si="2"/>
        <v>1.0758402226846326</v>
      </c>
      <c r="J34" s="76">
        <f>分析係数表!G37</f>
        <v>0.48125081095108341</v>
      </c>
      <c r="K34" s="78">
        <f t="shared" si="3"/>
        <v>0.5177489796207736</v>
      </c>
      <c r="L34" s="79"/>
      <c r="M34" s="80"/>
      <c r="N34" s="81">
        <f>分析係数表!H37</f>
        <v>4.901531728665208E-2</v>
      </c>
      <c r="O34" s="82">
        <f t="shared" si="4"/>
        <v>1.2223995081258932</v>
      </c>
      <c r="P34" s="76">
        <f>分析係数表!C37</f>
        <v>0.39828932688731866</v>
      </c>
      <c r="Q34" s="82">
        <f t="shared" si="5"/>
        <v>0.48686867727885141</v>
      </c>
      <c r="R34" s="83">
        <v>0.64113336150920208</v>
      </c>
      <c r="S34" s="84">
        <f t="shared" si="6"/>
        <v>1.7169735841938347</v>
      </c>
      <c r="T34" s="85">
        <f>分析係数表!F37</f>
        <v>0.71272868820552748</v>
      </c>
      <c r="U34" s="86">
        <f t="shared" si="7"/>
        <v>1.2237363303460147</v>
      </c>
      <c r="V34" s="87">
        <f>分析係数表!D37</f>
        <v>0.1296224211755547</v>
      </c>
      <c r="W34" s="167">
        <f t="shared" si="8"/>
        <v>0</v>
      </c>
      <c r="X34" s="76">
        <f>分析係数表!E37</f>
        <v>0.11794472557415336</v>
      </c>
      <c r="Y34" s="166">
        <f t="shared" si="9"/>
        <v>0</v>
      </c>
    </row>
    <row r="35" spans="1:25" x14ac:dyDescent="0.2">
      <c r="A35" s="6" t="s">
        <v>23</v>
      </c>
      <c r="B35" s="5" t="s">
        <v>194</v>
      </c>
      <c r="C35" s="90"/>
      <c r="D35" s="76">
        <f>投入係数表!F35</f>
        <v>7.1428571428571426E-3</v>
      </c>
      <c r="E35" s="77">
        <f t="shared" si="0"/>
        <v>0.7142857142857143</v>
      </c>
      <c r="F35" s="76">
        <f>分析係数表!C38</f>
        <v>3.6824877250409171E-2</v>
      </c>
      <c r="G35" s="77">
        <f t="shared" si="1"/>
        <v>2.6303483750292265E-2</v>
      </c>
      <c r="H35" s="77">
        <v>5.01165117010769E-2</v>
      </c>
      <c r="I35" s="77">
        <f t="shared" si="2"/>
        <v>5.01165117010769E-2</v>
      </c>
      <c r="J35" s="76">
        <f>分析係数表!G38</f>
        <v>0.29439252336448596</v>
      </c>
      <c r="K35" s="78">
        <f t="shared" si="3"/>
        <v>1.4753926341905815E-2</v>
      </c>
      <c r="L35" s="79"/>
      <c r="M35" s="80"/>
      <c r="N35" s="81">
        <f>分析係数表!H38</f>
        <v>4.3572911406609439E-2</v>
      </c>
      <c r="O35" s="82">
        <f t="shared" si="4"/>
        <v>1.0866706250120979</v>
      </c>
      <c r="P35" s="76">
        <f>分析係数表!C38</f>
        <v>3.6824877250409171E-2</v>
      </c>
      <c r="Q35" s="82">
        <f t="shared" si="5"/>
        <v>4.001651237769592E-2</v>
      </c>
      <c r="R35" s="83">
        <v>5.4812180484830809E-2</v>
      </c>
      <c r="S35" s="84">
        <f t="shared" si="6"/>
        <v>0.10492869218590771</v>
      </c>
      <c r="T35" s="85">
        <f>分析係数表!F38</f>
        <v>0.48598130841121495</v>
      </c>
      <c r="U35" s="86">
        <f t="shared" si="7"/>
        <v>5.0993383118385055E-2</v>
      </c>
      <c r="V35" s="87">
        <f>分析係数表!D38</f>
        <v>0.13551401869158877</v>
      </c>
      <c r="W35" s="167">
        <f t="shared" si="8"/>
        <v>0</v>
      </c>
      <c r="X35" s="76">
        <f>分析係数表!E38</f>
        <v>0.13317757009345793</v>
      </c>
      <c r="Y35" s="166">
        <f t="shared" si="9"/>
        <v>0</v>
      </c>
    </row>
    <row r="36" spans="1:25" x14ac:dyDescent="0.2">
      <c r="A36" s="6" t="s">
        <v>24</v>
      </c>
      <c r="B36" s="5" t="s">
        <v>39</v>
      </c>
      <c r="C36" s="90"/>
      <c r="D36" s="76">
        <f>投入係数表!F36</f>
        <v>0</v>
      </c>
      <c r="E36" s="77">
        <f t="shared" si="0"/>
        <v>0</v>
      </c>
      <c r="F36" s="76">
        <f>分析係数表!C39</f>
        <v>1</v>
      </c>
      <c r="G36" s="77">
        <f t="shared" si="1"/>
        <v>0</v>
      </c>
      <c r="H36" s="77">
        <v>0.42511563309705785</v>
      </c>
      <c r="I36" s="77">
        <f t="shared" si="2"/>
        <v>0.42511563309705785</v>
      </c>
      <c r="J36" s="76">
        <f>分析係数表!G39</f>
        <v>0.34897511924713165</v>
      </c>
      <c r="K36" s="78">
        <f t="shared" si="3"/>
        <v>0.14835477875386563</v>
      </c>
      <c r="L36" s="79"/>
      <c r="M36" s="80"/>
      <c r="N36" s="81">
        <f>分析係数表!H39</f>
        <v>3.8938450317006117E-3</v>
      </c>
      <c r="O36" s="82">
        <f t="shared" si="4"/>
        <v>9.7109118433993807E-2</v>
      </c>
      <c r="P36" s="76">
        <f>分析係数表!C39</f>
        <v>1</v>
      </c>
      <c r="Q36" s="82">
        <f t="shared" si="5"/>
        <v>9.7109118433993807E-2</v>
      </c>
      <c r="R36" s="83">
        <v>0.3814990924981711</v>
      </c>
      <c r="S36" s="84">
        <f t="shared" si="6"/>
        <v>0.80661472559522895</v>
      </c>
      <c r="T36" s="85">
        <f>分析係数表!F39</f>
        <v>0.69949722830991368</v>
      </c>
      <c r="U36" s="86">
        <f t="shared" si="7"/>
        <v>0.56422476486782425</v>
      </c>
      <c r="V36" s="87">
        <f>分析係数表!D39</f>
        <v>6.7165141162820671E-2</v>
      </c>
      <c r="W36" s="167">
        <f t="shared" si="8"/>
        <v>0</v>
      </c>
      <c r="X36" s="76">
        <f>分析係数表!E39</f>
        <v>8.4826608224829181E-2</v>
      </c>
      <c r="Y36" s="166">
        <f t="shared" si="9"/>
        <v>0</v>
      </c>
    </row>
    <row r="37" spans="1:25" x14ac:dyDescent="0.2">
      <c r="A37" s="6" t="s">
        <v>25</v>
      </c>
      <c r="B37" s="5" t="s">
        <v>40</v>
      </c>
      <c r="C37" s="90"/>
      <c r="D37" s="76">
        <f>投入係数表!F37</f>
        <v>0</v>
      </c>
      <c r="E37" s="77">
        <f t="shared" si="0"/>
        <v>0</v>
      </c>
      <c r="F37" s="76">
        <f>分析係数表!C40</f>
        <v>1</v>
      </c>
      <c r="G37" s="77">
        <f t="shared" si="1"/>
        <v>0</v>
      </c>
      <c r="H37" s="77">
        <v>2.5378964172021582E-3</v>
      </c>
      <c r="I37" s="77">
        <f t="shared" si="2"/>
        <v>2.5378964172021582E-3</v>
      </c>
      <c r="J37" s="76">
        <f>分析係数表!G40</f>
        <v>0.51987110633727174</v>
      </c>
      <c r="K37" s="78">
        <f t="shared" si="3"/>
        <v>1.3193790181802842E-3</v>
      </c>
      <c r="L37" s="79"/>
      <c r="M37" s="80"/>
      <c r="N37" s="81">
        <f>分析係数表!H40</f>
        <v>3.0814116590921842E-2</v>
      </c>
      <c r="O37" s="82">
        <f t="shared" si="4"/>
        <v>0.76847734645460231</v>
      </c>
      <c r="P37" s="76">
        <f>分析係数表!C40</f>
        <v>1</v>
      </c>
      <c r="Q37" s="82">
        <f t="shared" si="5"/>
        <v>0.76847734645460231</v>
      </c>
      <c r="R37" s="83">
        <v>0.77003220430119701</v>
      </c>
      <c r="S37" s="84">
        <f t="shared" si="6"/>
        <v>0.77257010071839916</v>
      </c>
      <c r="T37" s="85">
        <f>分析係数表!F40</f>
        <v>0.71122862100305706</v>
      </c>
      <c r="U37" s="86">
        <f t="shared" si="7"/>
        <v>0.54947396736213994</v>
      </c>
      <c r="V37" s="87">
        <f>分析係数表!D40</f>
        <v>7.8492935635792779E-2</v>
      </c>
      <c r="W37" s="167">
        <f t="shared" si="8"/>
        <v>0</v>
      </c>
      <c r="X37" s="76">
        <f>分析係数表!E40</f>
        <v>4.9739733950260268E-2</v>
      </c>
      <c r="Y37" s="166">
        <f t="shared" si="9"/>
        <v>0</v>
      </c>
    </row>
    <row r="38" spans="1:25" x14ac:dyDescent="0.2">
      <c r="A38" s="6" t="s">
        <v>26</v>
      </c>
      <c r="B38" s="5" t="s">
        <v>277</v>
      </c>
      <c r="C38" s="90"/>
      <c r="D38" s="76">
        <f>投入係数表!F38</f>
        <v>0</v>
      </c>
      <c r="E38" s="77">
        <f t="shared" si="0"/>
        <v>0</v>
      </c>
      <c r="F38" s="76">
        <f>分析係数表!C41</f>
        <v>0.804825195030338</v>
      </c>
      <c r="G38" s="77">
        <f t="shared" si="1"/>
        <v>0</v>
      </c>
      <c r="H38" s="77">
        <v>5.874329494203712E-3</v>
      </c>
      <c r="I38" s="77">
        <f t="shared" si="2"/>
        <v>5.874329494203712E-3</v>
      </c>
      <c r="J38" s="76">
        <f>分析係数表!G41</f>
        <v>0.44365116827944301</v>
      </c>
      <c r="K38" s="78">
        <f t="shared" si="3"/>
        <v>2.6061531429618662E-3</v>
      </c>
      <c r="L38" s="79"/>
      <c r="M38" s="80"/>
      <c r="N38" s="81">
        <f>分析係数表!H41</f>
        <v>5.27632833978567E-2</v>
      </c>
      <c r="O38" s="82">
        <f t="shared" si="4"/>
        <v>1.3158705327857028</v>
      </c>
      <c r="P38" s="76">
        <f>分析係数表!C41</f>
        <v>0.804825195030338</v>
      </c>
      <c r="Q38" s="82">
        <f t="shared" si="5"/>
        <v>1.0590457581839281</v>
      </c>
      <c r="R38" s="83">
        <v>1.0806480936083862</v>
      </c>
      <c r="S38" s="84">
        <f t="shared" si="6"/>
        <v>1.0865224231025898</v>
      </c>
      <c r="T38" s="85">
        <f>分析係数表!F41</f>
        <v>0.54625914562190225</v>
      </c>
      <c r="U38" s="86">
        <f t="shared" si="7"/>
        <v>0.59352281054305966</v>
      </c>
      <c r="V38" s="87">
        <f>分析係数表!D41</f>
        <v>0.14125560538116591</v>
      </c>
      <c r="W38" s="167">
        <f t="shared" si="8"/>
        <v>0</v>
      </c>
      <c r="X38" s="76">
        <f>分析係数表!E41</f>
        <v>0.13688930847297617</v>
      </c>
      <c r="Y38" s="166">
        <f t="shared" si="9"/>
        <v>0</v>
      </c>
    </row>
    <row r="39" spans="1:25" x14ac:dyDescent="0.2">
      <c r="A39" s="6" t="s">
        <v>51</v>
      </c>
      <c r="B39" s="5" t="s">
        <v>368</v>
      </c>
      <c r="C39" s="90"/>
      <c r="D39" s="76">
        <f>投入係数表!F39</f>
        <v>0</v>
      </c>
      <c r="E39" s="77">
        <f>$C$8*D39</f>
        <v>0</v>
      </c>
      <c r="F39" s="76">
        <f>分析係数表!C42</f>
        <v>0.80822873082287305</v>
      </c>
      <c r="G39" s="77">
        <f>E39*F39</f>
        <v>0</v>
      </c>
      <c r="H39" s="77">
        <v>2.8428116617303135E-2</v>
      </c>
      <c r="I39" s="77">
        <f>C39+H39</f>
        <v>2.8428116617303135E-2</v>
      </c>
      <c r="J39" s="76">
        <f>分析係数表!G42</f>
        <v>0.48544520547945208</v>
      </c>
      <c r="K39" s="78">
        <f>I39*J39</f>
        <v>1.3800292912680546E-2</v>
      </c>
      <c r="L39" s="79"/>
      <c r="M39" s="80"/>
      <c r="N39" s="81">
        <f>分析係数表!H42</f>
        <v>1.3409639230208157E-2</v>
      </c>
      <c r="O39" s="82">
        <f t="shared" si="4"/>
        <v>0.33442477385770197</v>
      </c>
      <c r="P39" s="76">
        <f>分析係数表!C42</f>
        <v>0.80822873082287305</v>
      </c>
      <c r="Q39" s="82">
        <f>O39*P39</f>
        <v>0.27029171053073681</v>
      </c>
      <c r="R39" s="83">
        <v>0.28821699800410072</v>
      </c>
      <c r="S39" s="84">
        <f>I39+R39</f>
        <v>0.31664511462140388</v>
      </c>
      <c r="T39" s="85">
        <f>分析係数表!F42</f>
        <v>0.55222602739726023</v>
      </c>
      <c r="U39" s="86">
        <f t="shared" si="7"/>
        <v>0.17485967374212799</v>
      </c>
      <c r="V39" s="87">
        <f>分析係数表!D42</f>
        <v>0.29537671232876711</v>
      </c>
      <c r="W39" s="167">
        <f t="shared" si="8"/>
        <v>0</v>
      </c>
      <c r="X39" s="76">
        <f>分析係数表!E42</f>
        <v>0.2654109589041096</v>
      </c>
      <c r="Y39" s="166">
        <f t="shared" si="9"/>
        <v>0</v>
      </c>
    </row>
    <row r="40" spans="1:25" x14ac:dyDescent="0.2">
      <c r="A40" s="6" t="s">
        <v>195</v>
      </c>
      <c r="B40" s="5" t="s">
        <v>41</v>
      </c>
      <c r="C40" s="90"/>
      <c r="D40" s="76">
        <f>投入係数表!F40</f>
        <v>7.1428571428571425E-2</v>
      </c>
      <c r="E40" s="77">
        <f>$C$8*D40</f>
        <v>7.1428571428571423</v>
      </c>
      <c r="F40" s="76">
        <f>分析係数表!C43</f>
        <v>0.42667048218629278</v>
      </c>
      <c r="G40" s="77">
        <f>E40*F40</f>
        <v>3.0476463013306625</v>
      </c>
      <c r="H40" s="77">
        <v>3.6894522609600648</v>
      </c>
      <c r="I40" s="77">
        <f>C40+H40</f>
        <v>3.6894522609600648</v>
      </c>
      <c r="J40" s="76">
        <f>分析係数表!G43</f>
        <v>0.3937480751462889</v>
      </c>
      <c r="K40" s="78">
        <f>I40*J40</f>
        <v>1.4527147260971491</v>
      </c>
      <c r="L40" s="79"/>
      <c r="M40" s="80"/>
      <c r="N40" s="81">
        <f>分析係数表!H43</f>
        <v>3.6537058856533695E-2</v>
      </c>
      <c r="O40" s="82">
        <f t="shared" si="4"/>
        <v>0.91120256374952124</v>
      </c>
      <c r="P40" s="76">
        <f>分析係数表!C43</f>
        <v>0.42667048218629278</v>
      </c>
      <c r="Q40" s="82">
        <f>O40*P40</f>
        <v>0.3887832372443944</v>
      </c>
      <c r="R40" s="83">
        <v>0.74878007829937976</v>
      </c>
      <c r="S40" s="84">
        <f>I40+R40</f>
        <v>4.4382323392594447</v>
      </c>
      <c r="T40" s="85">
        <f>分析係数表!F43</f>
        <v>0.62688635663689563</v>
      </c>
      <c r="U40" s="86">
        <f t="shared" si="7"/>
        <v>2.7822673010663999</v>
      </c>
      <c r="V40" s="87">
        <f>分析係数表!D43</f>
        <v>0.23175238681860177</v>
      </c>
      <c r="W40" s="167">
        <f t="shared" si="8"/>
        <v>1</v>
      </c>
      <c r="X40" s="76">
        <f>分析係数表!E43</f>
        <v>0.18678780412688636</v>
      </c>
      <c r="Y40" s="166">
        <f t="shared" si="9"/>
        <v>1</v>
      </c>
    </row>
    <row r="41" spans="1:25" x14ac:dyDescent="0.2">
      <c r="A41" s="6" t="s">
        <v>341</v>
      </c>
      <c r="B41" s="5" t="s">
        <v>42</v>
      </c>
      <c r="C41" s="90"/>
      <c r="D41" s="76">
        <f>投入係数表!F41</f>
        <v>0</v>
      </c>
      <c r="E41" s="77">
        <f>$C$8*D41</f>
        <v>0</v>
      </c>
      <c r="F41" s="76">
        <f>分析係数表!C44</f>
        <v>0.46624741283235149</v>
      </c>
      <c r="G41" s="77">
        <f>E41*F41</f>
        <v>0</v>
      </c>
      <c r="H41" s="77">
        <v>4.1036871228884554E-3</v>
      </c>
      <c r="I41" s="77">
        <f>C41+H41</f>
        <v>4.1036871228884554E-3</v>
      </c>
      <c r="J41" s="76">
        <f>分析係数表!G44</f>
        <v>0.26671004927024261</v>
      </c>
      <c r="K41" s="78">
        <f>I41*J41</f>
        <v>1.0944945947352401E-3</v>
      </c>
      <c r="L41" s="79"/>
      <c r="M41" s="80"/>
      <c r="N41" s="81">
        <f>分析係数表!H44</f>
        <v>0.11393143690736689</v>
      </c>
      <c r="O41" s="82">
        <f t="shared" si="4"/>
        <v>2.8413512376378649</v>
      </c>
      <c r="P41" s="76">
        <f>分析係数表!C44</f>
        <v>0.46624741283235149</v>
      </c>
      <c r="Q41" s="82">
        <f>O41*P41</f>
        <v>1.3247726634966543</v>
      </c>
      <c r="R41" s="83">
        <v>1.3460470005997369</v>
      </c>
      <c r="S41" s="84">
        <f>I41+R41</f>
        <v>1.3501506877226255</v>
      </c>
      <c r="T41" s="85">
        <f>分析係数表!F44</f>
        <v>0.51538533048247648</v>
      </c>
      <c r="U41" s="86">
        <f t="shared" si="7"/>
        <v>0.69584785839306817</v>
      </c>
      <c r="V41" s="87">
        <f>分析係数表!D44</f>
        <v>0.23854234451984754</v>
      </c>
      <c r="W41" s="167">
        <f t="shared" si="8"/>
        <v>0</v>
      </c>
      <c r="X41" s="76">
        <f>分析係数表!E44</f>
        <v>0.16891326578042204</v>
      </c>
      <c r="Y41" s="166">
        <f t="shared" si="9"/>
        <v>0</v>
      </c>
    </row>
    <row r="42" spans="1:25" x14ac:dyDescent="0.2">
      <c r="A42" s="6" t="s">
        <v>342</v>
      </c>
      <c r="B42" s="5" t="s">
        <v>279</v>
      </c>
      <c r="C42" s="90"/>
      <c r="D42" s="76">
        <f>投入係数表!F42</f>
        <v>0</v>
      </c>
      <c r="E42" s="77">
        <f>$C$8*D42</f>
        <v>0</v>
      </c>
      <c r="F42" s="76">
        <f>分析係数表!C45</f>
        <v>1</v>
      </c>
      <c r="G42" s="77">
        <f>E42*F42</f>
        <v>0</v>
      </c>
      <c r="H42" s="77">
        <v>7.7389809900577172E-2</v>
      </c>
      <c r="I42" s="77">
        <f>C42+H42</f>
        <v>7.7389809900577172E-2</v>
      </c>
      <c r="J42" s="76">
        <f>分析係数表!G45</f>
        <v>0</v>
      </c>
      <c r="K42" s="78">
        <f>I42*J42</f>
        <v>0</v>
      </c>
      <c r="L42" s="79"/>
      <c r="M42" s="80"/>
      <c r="N42" s="81">
        <f>分析係数表!H45</f>
        <v>0</v>
      </c>
      <c r="O42" s="82">
        <f t="shared" si="4"/>
        <v>0</v>
      </c>
      <c r="P42" s="76">
        <f>分析係数表!C45</f>
        <v>1</v>
      </c>
      <c r="Q42" s="82">
        <f>O42*P42</f>
        <v>0</v>
      </c>
      <c r="R42" s="83">
        <v>5.6397013296764872E-2</v>
      </c>
      <c r="S42" s="84">
        <f>I42+R42</f>
        <v>0.13378682319734203</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投入係数表!F43</f>
        <v>2.1428571428571429E-2</v>
      </c>
      <c r="E43" s="77">
        <f>$C$8*D43</f>
        <v>2.1428571428571428</v>
      </c>
      <c r="F43" s="76">
        <f>分析係数表!C46</f>
        <v>1</v>
      </c>
      <c r="G43" s="77">
        <f>E43*F43</f>
        <v>2.1428571428571428</v>
      </c>
      <c r="H43" s="77">
        <v>2.242618369074354</v>
      </c>
      <c r="I43" s="77">
        <f>C43+H43</f>
        <v>2.242618369074354</v>
      </c>
      <c r="J43" s="76">
        <f>分析係数表!G46</f>
        <v>9.2005076142131978E-3</v>
      </c>
      <c r="K43" s="78">
        <f>I43*J43</f>
        <v>2.0633227380442976E-2</v>
      </c>
      <c r="L43" s="79"/>
      <c r="M43" s="80"/>
      <c r="N43" s="81">
        <f>分析係数表!H46</f>
        <v>5.6971329181394824E-2</v>
      </c>
      <c r="O43" s="82">
        <f t="shared" si="4"/>
        <v>1.4208155455025548</v>
      </c>
      <c r="P43" s="76">
        <f>分析係数表!C46</f>
        <v>1</v>
      </c>
      <c r="Q43" s="82">
        <f>O43*P43</f>
        <v>1.4208155455025548</v>
      </c>
      <c r="R43" s="83">
        <v>1.5002463569042457</v>
      </c>
      <c r="S43" s="84">
        <f>I43+R43</f>
        <v>3.7428647259785999</v>
      </c>
      <c r="T43" s="85">
        <f>分析係数表!F46</f>
        <v>0.31329314720812185</v>
      </c>
      <c r="U43" s="86">
        <f t="shared" si="7"/>
        <v>1.1726138695761001</v>
      </c>
      <c r="V43" s="87">
        <f>分析係数表!D46</f>
        <v>4.7588832487309646E-4</v>
      </c>
      <c r="W43" s="167">
        <f t="shared" si="8"/>
        <v>0</v>
      </c>
      <c r="X43" s="76">
        <f>分析係数表!E46</f>
        <v>1.4276649746192893E-3</v>
      </c>
      <c r="Y43" s="166">
        <f t="shared" si="9"/>
        <v>0</v>
      </c>
    </row>
    <row r="44" spans="1:25" x14ac:dyDescent="0.2">
      <c r="A44" s="192">
        <v>40</v>
      </c>
      <c r="B44" s="14" t="s">
        <v>151</v>
      </c>
      <c r="C44" s="197">
        <f>SUM(C5:C43)</f>
        <v>100</v>
      </c>
      <c r="D44" s="92">
        <f>投入係数表!F44</f>
        <v>0.35</v>
      </c>
      <c r="E44" s="91">
        <f>SUM(E5:E43)</f>
        <v>35.000000000000007</v>
      </c>
      <c r="F44" s="92">
        <f>分析係数表!C47</f>
        <v>0.45905743405002397</v>
      </c>
      <c r="G44" s="91">
        <f>SUM(G5:G43)</f>
        <v>14.410884907764926</v>
      </c>
      <c r="H44" s="91">
        <f>SUM(H5:H43)</f>
        <v>17.11419639102628</v>
      </c>
      <c r="I44" s="91">
        <f>SUM(I5:I43)</f>
        <v>117.1141963910263</v>
      </c>
      <c r="J44" s="92">
        <f>分析係数表!G47</f>
        <v>0.28709558230423765</v>
      </c>
      <c r="K44" s="93">
        <f>SUM(K5:K43)</f>
        <v>39.754196847023479</v>
      </c>
      <c r="L44" s="94">
        <f>最終需要_まとめ!$L$33</f>
        <v>0.62733333333333341</v>
      </c>
      <c r="M44" s="91">
        <f>K44*L44</f>
        <v>24.939132822032732</v>
      </c>
      <c r="N44" s="95">
        <f>分析係数表!H47</f>
        <v>1</v>
      </c>
      <c r="O44" s="96">
        <f>SUM(O5:O43)</f>
        <v>24.93913282203274</v>
      </c>
      <c r="P44" s="92">
        <f>分析係数表!C47</f>
        <v>0.45905743405002397</v>
      </c>
      <c r="Q44" s="96">
        <f>SUM(Q5:Q43)</f>
        <v>12.096810016397313</v>
      </c>
      <c r="R44" s="91">
        <f>SUM(R5:R43)</f>
        <v>14.227384564726568</v>
      </c>
      <c r="S44" s="97">
        <f>SUM(S5:S43)</f>
        <v>131.34158095575285</v>
      </c>
      <c r="T44" s="98">
        <f>分析係数表!F47</f>
        <v>0.51476641739392903</v>
      </c>
      <c r="U44" s="99">
        <f>SUM(U5:U43)</f>
        <v>76.216088306989334</v>
      </c>
      <c r="V44" s="100">
        <f>分析係数表!D47</f>
        <v>0.1047101618971789</v>
      </c>
      <c r="W44" s="164">
        <f>SUM(W5:W43)</f>
        <v>3</v>
      </c>
      <c r="X44" s="92">
        <f>分析係数表!E47</f>
        <v>8.1677152774525266E-2</v>
      </c>
      <c r="Y44" s="165">
        <f>SUM(Y5:Y43)</f>
        <v>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2015年西脇市産業連関表</v>
      </c>
      <c r="H1" s="401"/>
      <c r="I1" s="401"/>
    </row>
    <row r="2" spans="1:25" x14ac:dyDescent="0.2">
      <c r="B2" s="3" t="s">
        <v>248</v>
      </c>
      <c r="S2" s="3" t="s">
        <v>153</v>
      </c>
      <c r="U2" s="64" t="s">
        <v>210</v>
      </c>
      <c r="W2" s="3" t="s">
        <v>130</v>
      </c>
      <c r="Y2" s="3" t="s">
        <v>154</v>
      </c>
    </row>
    <row r="3" spans="1:25" ht="44" x14ac:dyDescent="0.2">
      <c r="B3" s="65"/>
      <c r="C3" s="66" t="s">
        <v>228</v>
      </c>
      <c r="D3" s="66" t="s">
        <v>309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投入係数表!G5</f>
        <v>0.20464862901761394</v>
      </c>
      <c r="E5" s="77">
        <f t="shared" ref="E5:E38" si="0">$C$9*D5</f>
        <v>20.464862901761393</v>
      </c>
      <c r="F5" s="76">
        <f>分析係数表!C8</f>
        <v>0.32915796798886565</v>
      </c>
      <c r="G5" s="77">
        <f t="shared" ref="G5:G38" si="1">E5*F5</f>
        <v>6.7361726879145012</v>
      </c>
      <c r="H5" s="77">
        <f t="array" ref="H5:H43">MMULT(逆行列係数!C5:AO43,'5'!G5:G43)</f>
        <v>7.1750473555466803</v>
      </c>
      <c r="I5" s="77">
        <f t="shared" ref="I5:I38" si="2">C5+H5</f>
        <v>7.1750473555466803</v>
      </c>
      <c r="J5" s="76">
        <f>分析係数表!G8</f>
        <v>0.11991869918699187</v>
      </c>
      <c r="K5" s="78">
        <f t="shared" ref="K5:K38" si="3">I5*J5</f>
        <v>0.86042234548222385</v>
      </c>
      <c r="L5" s="79" t="s">
        <v>181</v>
      </c>
      <c r="M5" s="80" t="s">
        <v>181</v>
      </c>
      <c r="N5" s="81">
        <f>分析係数表!H8</f>
        <v>1.1827414015597823E-2</v>
      </c>
      <c r="O5" s="82">
        <f t="shared" ref="O5:O43" si="4">$M$44*N5</f>
        <v>0.14087818051332299</v>
      </c>
      <c r="P5" s="76">
        <f>分析係数表!C8</f>
        <v>0.32915796798886565</v>
      </c>
      <c r="Q5" s="82">
        <f t="shared" ref="Q5:Q38" si="5">O5*P5</f>
        <v>4.6371175631734006E-2</v>
      </c>
      <c r="R5" s="83">
        <f t="array" ref="R5:R43">MMULT(逆行列係数!C5:AO43,'5'!Q5:Q43)</f>
        <v>5.946016271087641E-2</v>
      </c>
      <c r="S5" s="84">
        <f t="shared" ref="S5:S38" si="6">I5+R5</f>
        <v>7.2345075182575567</v>
      </c>
      <c r="T5" s="85">
        <f>分析係数表!F8</f>
        <v>0.45172764227642276</v>
      </c>
      <c r="U5" s="86">
        <f t="shared" ref="U5:U43" si="7">S5*T5</f>
        <v>3.2680270242535405</v>
      </c>
      <c r="V5" s="87">
        <f>分析係数表!D8</f>
        <v>0.19461382113821138</v>
      </c>
      <c r="W5" s="167">
        <f t="shared" ref="W5:W43" si="8">ROUND(S5*V5,0)</f>
        <v>1</v>
      </c>
      <c r="X5" s="76">
        <f>分析係数表!E8</f>
        <v>6.0467479674796751E-2</v>
      </c>
      <c r="Y5" s="166">
        <f t="shared" ref="Y5:Y43" si="9">ROUND(S5*X5,0)</f>
        <v>0</v>
      </c>
    </row>
    <row r="6" spans="1:25" x14ac:dyDescent="0.2">
      <c r="A6" s="6" t="s">
        <v>220</v>
      </c>
      <c r="B6" s="5" t="s">
        <v>266</v>
      </c>
      <c r="C6" s="90"/>
      <c r="D6" s="76">
        <f>投入係数表!G6</f>
        <v>5.4476121300163429E-4</v>
      </c>
      <c r="E6" s="77">
        <f t="shared" si="0"/>
        <v>5.4476121300163431E-2</v>
      </c>
      <c r="F6" s="76">
        <f>分析係数表!C9</f>
        <v>0.9329896907216495</v>
      </c>
      <c r="G6" s="77">
        <f t="shared" si="1"/>
        <v>5.0825659563554546E-2</v>
      </c>
      <c r="H6" s="77">
        <v>6.2602053101597929E-2</v>
      </c>
      <c r="I6" s="77">
        <f t="shared" si="2"/>
        <v>6.2602053101597929E-2</v>
      </c>
      <c r="J6" s="76">
        <f>分析係数表!G9</f>
        <v>0.24615384615384617</v>
      </c>
      <c r="K6" s="78">
        <f t="shared" si="3"/>
        <v>1.5409736148085645E-2</v>
      </c>
      <c r="L6" s="79"/>
      <c r="M6" s="80"/>
      <c r="N6" s="81">
        <f>分析係数表!H9</f>
        <v>6.1718004825225836E-4</v>
      </c>
      <c r="O6" s="82">
        <f t="shared" si="4"/>
        <v>7.3513282051544254E-3</v>
      </c>
      <c r="P6" s="76">
        <f>分析係数表!C9</f>
        <v>0.9329896907216495</v>
      </c>
      <c r="Q6" s="82">
        <f t="shared" si="5"/>
        <v>6.8587134285203657E-3</v>
      </c>
      <c r="R6" s="83">
        <v>8.9368371881103567E-3</v>
      </c>
      <c r="S6" s="84">
        <f t="shared" si="6"/>
        <v>7.1538890289708279E-2</v>
      </c>
      <c r="T6" s="85">
        <f>分析係数表!F9</f>
        <v>0.67179487179487174</v>
      </c>
      <c r="U6" s="86">
        <f t="shared" si="7"/>
        <v>4.8059459630521967E-2</v>
      </c>
      <c r="V6" s="87">
        <f>分析係数表!D9</f>
        <v>0.1076923076923077</v>
      </c>
      <c r="W6" s="167">
        <f t="shared" si="8"/>
        <v>0</v>
      </c>
      <c r="X6" s="76">
        <f>分析係数表!E9</f>
        <v>3.0769230769230771E-2</v>
      </c>
      <c r="Y6" s="166">
        <f t="shared" si="9"/>
        <v>0</v>
      </c>
    </row>
    <row r="7" spans="1:25" x14ac:dyDescent="0.2">
      <c r="A7" s="6" t="s">
        <v>221</v>
      </c>
      <c r="B7" s="5" t="s">
        <v>267</v>
      </c>
      <c r="C7" s="90"/>
      <c r="D7" s="76">
        <f>投入係数表!G7</f>
        <v>3.8314871981114947E-2</v>
      </c>
      <c r="E7" s="77">
        <f t="shared" si="0"/>
        <v>3.8314871981114949</v>
      </c>
      <c r="F7" s="76">
        <f>分析係数表!C10</f>
        <v>0</v>
      </c>
      <c r="G7" s="77">
        <f t="shared" si="1"/>
        <v>0</v>
      </c>
      <c r="H7" s="77">
        <v>0</v>
      </c>
      <c r="I7" s="77">
        <f t="shared" si="2"/>
        <v>0</v>
      </c>
      <c r="J7" s="76">
        <f>分析係数表!G10</f>
        <v>0</v>
      </c>
      <c r="K7" s="78">
        <f t="shared" si="3"/>
        <v>0</v>
      </c>
      <c r="L7" s="79"/>
      <c r="M7" s="80"/>
      <c r="N7" s="81">
        <f>分析係数表!H10</f>
        <v>1.2006957302362117E-3</v>
      </c>
      <c r="O7" s="82">
        <f t="shared" si="4"/>
        <v>1.4301674871845882E-2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222</v>
      </c>
      <c r="B8" s="5" t="s">
        <v>27</v>
      </c>
      <c r="C8" s="90"/>
      <c r="D8" s="76">
        <f>投入係数表!G8</f>
        <v>3.6317414200108951E-4</v>
      </c>
      <c r="E8" s="77">
        <f t="shared" si="0"/>
        <v>3.6317414200108949E-2</v>
      </c>
      <c r="F8" s="76">
        <f>分析係数表!C11</f>
        <v>2.4090210148641766E-2</v>
      </c>
      <c r="G8" s="77">
        <f t="shared" si="1"/>
        <v>8.7489414013589126E-4</v>
      </c>
      <c r="H8" s="77">
        <v>6.5121124290529733E-3</v>
      </c>
      <c r="I8" s="77">
        <f t="shared" si="2"/>
        <v>6.5121124290529733E-3</v>
      </c>
      <c r="J8" s="76">
        <f>分析係数表!G11</f>
        <v>0.35</v>
      </c>
      <c r="K8" s="78">
        <f t="shared" si="3"/>
        <v>2.2792393501685406E-3</v>
      </c>
      <c r="L8" s="79"/>
      <c r="M8" s="80"/>
      <c r="N8" s="81">
        <f>分析係数表!H11</f>
        <v>-2.2442910845536666E-5</v>
      </c>
      <c r="O8" s="82">
        <f t="shared" si="4"/>
        <v>-2.673210256419791E-4</v>
      </c>
      <c r="P8" s="76">
        <f>分析係数表!C11</f>
        <v>2.4090210148641766E-2</v>
      </c>
      <c r="Q8" s="82">
        <f t="shared" si="5"/>
        <v>-6.4398196848657308E-6</v>
      </c>
      <c r="R8" s="83">
        <v>1.2124774089486039E-3</v>
      </c>
      <c r="S8" s="84">
        <f t="shared" si="6"/>
        <v>7.7245898380015774E-3</v>
      </c>
      <c r="T8" s="85">
        <f>分析係数表!F11</f>
        <v>0.57857142857142863</v>
      </c>
      <c r="U8" s="86">
        <f t="shared" si="7"/>
        <v>4.469226977700913E-3</v>
      </c>
      <c r="V8" s="87">
        <f>分析係数表!D11</f>
        <v>7.1428571428571426E-3</v>
      </c>
      <c r="W8" s="167">
        <f t="shared" si="8"/>
        <v>0</v>
      </c>
      <c r="X8" s="76">
        <f>分析係数表!E11</f>
        <v>7.1428571428571426E-3</v>
      </c>
      <c r="Y8" s="166">
        <f t="shared" si="9"/>
        <v>0</v>
      </c>
    </row>
    <row r="9" spans="1:25" x14ac:dyDescent="0.2">
      <c r="A9" s="6" t="s">
        <v>223</v>
      </c>
      <c r="B9" s="5" t="s">
        <v>191</v>
      </c>
      <c r="C9" s="75">
        <f>最終需要_まとめ!C10</f>
        <v>100</v>
      </c>
      <c r="D9" s="76">
        <f>投入係数表!G9</f>
        <v>0.21009624114763029</v>
      </c>
      <c r="E9" s="77">
        <f t="shared" si="0"/>
        <v>21.009624114763028</v>
      </c>
      <c r="F9" s="76">
        <f>分析係数表!C12</f>
        <v>6.9119669876203549E-2</v>
      </c>
      <c r="G9" s="77">
        <f t="shared" si="1"/>
        <v>1.4521782830355456</v>
      </c>
      <c r="H9" s="77">
        <v>1.5403806894808696</v>
      </c>
      <c r="I9" s="77">
        <f t="shared" si="2"/>
        <v>101.54038068948087</v>
      </c>
      <c r="J9" s="76">
        <f>分析係数表!G12</f>
        <v>0.14290902487742874</v>
      </c>
      <c r="K9" s="78">
        <f t="shared" si="3"/>
        <v>14.511036790016606</v>
      </c>
      <c r="L9" s="79"/>
      <c r="M9" s="80"/>
      <c r="N9" s="81">
        <f>分析係数表!H12</f>
        <v>9.3328844751164222E-2</v>
      </c>
      <c r="O9" s="82">
        <f t="shared" si="4"/>
        <v>1.1116544851321699</v>
      </c>
      <c r="P9" s="76">
        <f>分析係数表!C12</f>
        <v>6.9119669876203549E-2</v>
      </c>
      <c r="Q9" s="82">
        <f t="shared" si="5"/>
        <v>7.6837191028736609E-2</v>
      </c>
      <c r="R9" s="83">
        <v>8.5163577738064183E-2</v>
      </c>
      <c r="S9" s="84">
        <f t="shared" si="6"/>
        <v>101.62554426721893</v>
      </c>
      <c r="T9" s="85">
        <f>分析係数表!F12</f>
        <v>0.29616851280188849</v>
      </c>
      <c r="U9" s="86">
        <f t="shared" si="7"/>
        <v>30.098286308304715</v>
      </c>
      <c r="V9" s="87">
        <f>分析係数表!D12</f>
        <v>3.0506627928091518E-2</v>
      </c>
      <c r="W9" s="167">
        <f t="shared" si="8"/>
        <v>3</v>
      </c>
      <c r="X9" s="76">
        <f>分析係数表!E12</f>
        <v>2.6874886508080623E-2</v>
      </c>
      <c r="Y9" s="166">
        <f t="shared" si="9"/>
        <v>3</v>
      </c>
    </row>
    <row r="10" spans="1:25" x14ac:dyDescent="0.2">
      <c r="A10" s="6" t="s">
        <v>224</v>
      </c>
      <c r="B10" s="5" t="s">
        <v>28</v>
      </c>
      <c r="C10" s="90"/>
      <c r="D10" s="76">
        <f>投入係数表!G10</f>
        <v>1.0895224260032686E-3</v>
      </c>
      <c r="E10" s="77">
        <f t="shared" si="0"/>
        <v>0.10895224260032686</v>
      </c>
      <c r="F10" s="76">
        <f>分析係数表!C13</f>
        <v>0</v>
      </c>
      <c r="G10" s="77">
        <f t="shared" si="1"/>
        <v>0</v>
      </c>
      <c r="H10" s="77">
        <v>0</v>
      </c>
      <c r="I10" s="77">
        <f t="shared" si="2"/>
        <v>0</v>
      </c>
      <c r="J10" s="76">
        <f>分析係数表!G13</f>
        <v>0.24503449717750367</v>
      </c>
      <c r="K10" s="78">
        <f t="shared" si="3"/>
        <v>0</v>
      </c>
      <c r="L10" s="79"/>
      <c r="M10" s="80"/>
      <c r="N10" s="81">
        <f>分析係数表!H13</f>
        <v>1.4329798574875161E-2</v>
      </c>
      <c r="O10" s="82">
        <f t="shared" si="4"/>
        <v>0.17068447487240365</v>
      </c>
      <c r="P10" s="76">
        <f>分析係数表!C13</f>
        <v>0</v>
      </c>
      <c r="Q10" s="82">
        <f t="shared" si="5"/>
        <v>0</v>
      </c>
      <c r="R10" s="83">
        <v>0</v>
      </c>
      <c r="S10" s="84">
        <f t="shared" si="6"/>
        <v>0</v>
      </c>
      <c r="T10" s="85">
        <f>分析係数表!F13</f>
        <v>0.38229144888145516</v>
      </c>
      <c r="U10" s="86">
        <f t="shared" si="7"/>
        <v>0</v>
      </c>
      <c r="V10" s="87">
        <f>分析係数表!D13</f>
        <v>0.18806188584570355</v>
      </c>
      <c r="W10" s="167">
        <f t="shared" si="8"/>
        <v>0</v>
      </c>
      <c r="X10" s="76">
        <f>分析係数表!E13</f>
        <v>0.14384277650010455</v>
      </c>
      <c r="Y10" s="166">
        <f t="shared" si="9"/>
        <v>0</v>
      </c>
    </row>
    <row r="11" spans="1:25" x14ac:dyDescent="0.2">
      <c r="A11" s="6" t="s">
        <v>225</v>
      </c>
      <c r="B11" s="5" t="s">
        <v>268</v>
      </c>
      <c r="C11" s="90"/>
      <c r="D11" s="76">
        <f>投入係数表!G11</f>
        <v>1.6342836390049027E-2</v>
      </c>
      <c r="E11" s="77">
        <f t="shared" si="0"/>
        <v>1.6342836390049027</v>
      </c>
      <c r="F11" s="76">
        <f>分析係数表!C14</f>
        <v>0.13476611883691525</v>
      </c>
      <c r="G11" s="77">
        <f t="shared" si="1"/>
        <v>0.22024606310736103</v>
      </c>
      <c r="H11" s="77">
        <v>0.29933261592391736</v>
      </c>
      <c r="I11" s="77">
        <f t="shared" si="2"/>
        <v>0.29933261592391736</v>
      </c>
      <c r="J11" s="76">
        <f>分析係数表!G14</f>
        <v>0.15992647058823528</v>
      </c>
      <c r="K11" s="78">
        <f t="shared" si="3"/>
        <v>4.7871208796655899E-2</v>
      </c>
      <c r="L11" s="79"/>
      <c r="M11" s="80"/>
      <c r="N11" s="81">
        <f>分析係数表!H14</f>
        <v>1.1894742748134433E-3</v>
      </c>
      <c r="O11" s="82">
        <f t="shared" si="4"/>
        <v>1.4168014359024893E-2</v>
      </c>
      <c r="P11" s="76">
        <f>分析係数表!C14</f>
        <v>0.13476611883691525</v>
      </c>
      <c r="Q11" s="82">
        <f t="shared" si="5"/>
        <v>1.9093683067914703E-3</v>
      </c>
      <c r="R11" s="83">
        <v>1.9102181926510486E-2</v>
      </c>
      <c r="S11" s="84">
        <f t="shared" si="6"/>
        <v>0.31843479785042783</v>
      </c>
      <c r="T11" s="85">
        <f>分析係数表!F14</f>
        <v>0.29852941176470588</v>
      </c>
      <c r="U11" s="86">
        <f t="shared" si="7"/>
        <v>9.5062152887701243E-2</v>
      </c>
      <c r="V11" s="87">
        <f>分析係数表!D14</f>
        <v>5.2205882352941178E-2</v>
      </c>
      <c r="W11" s="167">
        <f t="shared" si="8"/>
        <v>0</v>
      </c>
      <c r="X11" s="76">
        <f>分析係数表!E14</f>
        <v>3.6397058823529414E-2</v>
      </c>
      <c r="Y11" s="166">
        <f t="shared" si="9"/>
        <v>0</v>
      </c>
    </row>
    <row r="12" spans="1:25" x14ac:dyDescent="0.2">
      <c r="A12" s="6" t="s">
        <v>226</v>
      </c>
      <c r="B12" s="5" t="s">
        <v>29</v>
      </c>
      <c r="C12" s="90"/>
      <c r="D12" s="76">
        <f>投入係数表!G12</f>
        <v>1.0532050118031596E-2</v>
      </c>
      <c r="E12" s="77">
        <f t="shared" si="0"/>
        <v>1.0532050118031595</v>
      </c>
      <c r="F12" s="76">
        <f>分析係数表!C15</f>
        <v>0</v>
      </c>
      <c r="G12" s="77">
        <f t="shared" si="1"/>
        <v>0</v>
      </c>
      <c r="H12" s="77">
        <v>0</v>
      </c>
      <c r="I12" s="77">
        <f t="shared" si="2"/>
        <v>0</v>
      </c>
      <c r="J12" s="76">
        <f>分析係数表!G15</f>
        <v>9.5137420718816063E-2</v>
      </c>
      <c r="K12" s="78">
        <f t="shared" si="3"/>
        <v>0</v>
      </c>
      <c r="L12" s="79"/>
      <c r="M12" s="80"/>
      <c r="N12" s="81">
        <f>分析係数表!H15</f>
        <v>8.595634853840543E-3</v>
      </c>
      <c r="O12" s="82">
        <f t="shared" si="4"/>
        <v>0.10238395282087799</v>
      </c>
      <c r="P12" s="76">
        <f>分析係数表!C15</f>
        <v>0</v>
      </c>
      <c r="Q12" s="82">
        <f t="shared" si="5"/>
        <v>0</v>
      </c>
      <c r="R12" s="83">
        <v>0</v>
      </c>
      <c r="S12" s="84">
        <f t="shared" si="6"/>
        <v>0</v>
      </c>
      <c r="T12" s="85">
        <f>分析係数表!F15</f>
        <v>0.30443974630021142</v>
      </c>
      <c r="U12" s="86">
        <f t="shared" si="7"/>
        <v>0</v>
      </c>
      <c r="V12" s="87">
        <f>分析係数表!D15</f>
        <v>2.5369978858350951E-2</v>
      </c>
      <c r="W12" s="167">
        <f t="shared" si="8"/>
        <v>0</v>
      </c>
      <c r="X12" s="76">
        <f>分析係数表!E15</f>
        <v>2.1141649048625793E-2</v>
      </c>
      <c r="Y12" s="166">
        <f t="shared" si="9"/>
        <v>0</v>
      </c>
    </row>
    <row r="13" spans="1:25" x14ac:dyDescent="0.2">
      <c r="A13" s="6" t="s">
        <v>227</v>
      </c>
      <c r="B13" s="5" t="s">
        <v>30</v>
      </c>
      <c r="C13" s="90"/>
      <c r="D13" s="76">
        <f>投入係数表!G13</f>
        <v>4.5396767750136187E-3</v>
      </c>
      <c r="E13" s="77">
        <f t="shared" si="0"/>
        <v>0.45396767750136185</v>
      </c>
      <c r="F13" s="76">
        <f>分析係数表!C16</f>
        <v>4.9817336433078729E-2</v>
      </c>
      <c r="G13" s="77">
        <f t="shared" si="1"/>
        <v>2.2615460519828729E-2</v>
      </c>
      <c r="H13" s="77">
        <v>3.1185411318812504E-2</v>
      </c>
      <c r="I13" s="77">
        <f t="shared" si="2"/>
        <v>3.1185411318812504E-2</v>
      </c>
      <c r="J13" s="76">
        <f>分析係数表!G16</f>
        <v>3.313253012048193E-2</v>
      </c>
      <c r="K13" s="78">
        <f t="shared" si="3"/>
        <v>1.0332515798401735E-3</v>
      </c>
      <c r="L13" s="79"/>
      <c r="M13" s="80"/>
      <c r="N13" s="81">
        <f>分析係数表!H16</f>
        <v>1.6966840599225718E-2</v>
      </c>
      <c r="O13" s="82">
        <f t="shared" si="4"/>
        <v>0.20209469538533617</v>
      </c>
      <c r="P13" s="76">
        <f>分析係数表!C16</f>
        <v>4.9817336433078729E-2</v>
      </c>
      <c r="Q13" s="82">
        <f t="shared" si="5"/>
        <v>1.0067819431351856E-2</v>
      </c>
      <c r="R13" s="83">
        <v>1.2269445724220349E-2</v>
      </c>
      <c r="S13" s="84">
        <f t="shared" si="6"/>
        <v>4.3454857043032855E-2</v>
      </c>
      <c r="T13" s="85">
        <f>分析係数表!F16</f>
        <v>0.28614457831325302</v>
      </c>
      <c r="U13" s="86">
        <f t="shared" si="7"/>
        <v>1.243437174424133E-2</v>
      </c>
      <c r="V13" s="87">
        <f>分析係数表!D16</f>
        <v>3.0120481927710843E-2</v>
      </c>
      <c r="W13" s="167">
        <f t="shared" si="8"/>
        <v>0</v>
      </c>
      <c r="X13" s="76">
        <f>分析係数表!E16</f>
        <v>1.8072289156626505E-2</v>
      </c>
      <c r="Y13" s="166">
        <f t="shared" si="9"/>
        <v>0</v>
      </c>
    </row>
    <row r="14" spans="1:25" x14ac:dyDescent="0.2">
      <c r="A14" s="6" t="s">
        <v>2</v>
      </c>
      <c r="B14" s="5" t="s">
        <v>365</v>
      </c>
      <c r="C14" s="90"/>
      <c r="D14" s="76">
        <f>投入係数表!G14</f>
        <v>1.7977120029053932E-2</v>
      </c>
      <c r="E14" s="77">
        <f t="shared" si="0"/>
        <v>1.7977120029053932</v>
      </c>
      <c r="F14" s="76">
        <f>分析係数表!C17</f>
        <v>0.15217391304347827</v>
      </c>
      <c r="G14" s="77">
        <f t="shared" si="1"/>
        <v>0.27356487000734248</v>
      </c>
      <c r="H14" s="77">
        <v>0.31939281895624327</v>
      </c>
      <c r="I14" s="77">
        <f t="shared" si="2"/>
        <v>0.31939281895624327</v>
      </c>
      <c r="J14" s="76">
        <f>分析係数表!G17</f>
        <v>0.21460800902425267</v>
      </c>
      <c r="K14" s="78">
        <f t="shared" si="3"/>
        <v>6.8544256972842957E-2</v>
      </c>
      <c r="L14" s="79"/>
      <c r="M14" s="80"/>
      <c r="N14" s="81">
        <f>分析係数表!H17</f>
        <v>2.9400213207653033E-3</v>
      </c>
      <c r="O14" s="82">
        <f t="shared" si="4"/>
        <v>3.5019054359099265E-2</v>
      </c>
      <c r="P14" s="76">
        <f>分析係数表!C17</f>
        <v>0.15217391304347827</v>
      </c>
      <c r="Q14" s="82">
        <f t="shared" si="5"/>
        <v>5.3289865329064099E-3</v>
      </c>
      <c r="R14" s="83">
        <v>1.3611925472282828E-2</v>
      </c>
      <c r="S14" s="84">
        <f t="shared" si="6"/>
        <v>0.33300474442852612</v>
      </c>
      <c r="T14" s="85">
        <f>分析係数表!F17</f>
        <v>0.3288212069937958</v>
      </c>
      <c r="U14" s="86">
        <f t="shared" si="7"/>
        <v>0.10949902199764845</v>
      </c>
      <c r="V14" s="87">
        <f>分析係数表!D17</f>
        <v>7.4732092498589961E-2</v>
      </c>
      <c r="W14" s="167">
        <f t="shared" si="8"/>
        <v>0</v>
      </c>
      <c r="X14" s="76">
        <f>分析係数表!E17</f>
        <v>6.9655950366610264E-2</v>
      </c>
      <c r="Y14" s="166">
        <f t="shared" si="9"/>
        <v>0</v>
      </c>
    </row>
    <row r="15" spans="1:25" x14ac:dyDescent="0.2">
      <c r="A15" s="6" t="s">
        <v>3</v>
      </c>
      <c r="B15" s="5" t="s">
        <v>31</v>
      </c>
      <c r="C15" s="90"/>
      <c r="D15" s="76">
        <f>投入係数表!G15</f>
        <v>1.6342836390049029E-3</v>
      </c>
      <c r="E15" s="77">
        <f t="shared" si="0"/>
        <v>0.16342836390049029</v>
      </c>
      <c r="F15" s="76">
        <f>分析係数表!C18</f>
        <v>0.51625386996904021</v>
      </c>
      <c r="G15" s="77">
        <f t="shared" si="1"/>
        <v>8.4370525326336696E-2</v>
      </c>
      <c r="H15" s="77">
        <v>0.11342590334074709</v>
      </c>
      <c r="I15" s="77">
        <f t="shared" si="2"/>
        <v>0.11342590334074709</v>
      </c>
      <c r="J15" s="76">
        <f>分析係数表!G18</f>
        <v>0.21552579365079366</v>
      </c>
      <c r="K15" s="78">
        <f t="shared" si="3"/>
        <v>2.4446207838072727E-2</v>
      </c>
      <c r="L15" s="79"/>
      <c r="M15" s="80"/>
      <c r="N15" s="81">
        <f>分析係数表!H18</f>
        <v>4.488582169107333E-4</v>
      </c>
      <c r="O15" s="82">
        <f t="shared" si="4"/>
        <v>5.3464205128395817E-3</v>
      </c>
      <c r="P15" s="76">
        <f>分析係数表!C18</f>
        <v>0.51625386996904021</v>
      </c>
      <c r="Q15" s="82">
        <f t="shared" si="5"/>
        <v>2.7601102802352947E-3</v>
      </c>
      <c r="R15" s="83">
        <v>8.9172351476610665E-3</v>
      </c>
      <c r="S15" s="84">
        <f t="shared" si="6"/>
        <v>0.12234313848840817</v>
      </c>
      <c r="T15" s="85">
        <f>分析係数表!F18</f>
        <v>0.45783730158730157</v>
      </c>
      <c r="U15" s="86">
        <f t="shared" si="7"/>
        <v>5.6013252393254331E-2</v>
      </c>
      <c r="V15" s="87">
        <f>分析係数表!D18</f>
        <v>4.1418650793650792E-2</v>
      </c>
      <c r="W15" s="167">
        <f t="shared" si="8"/>
        <v>0</v>
      </c>
      <c r="X15" s="76">
        <f>分析係数表!E18</f>
        <v>3.8690476190476192E-2</v>
      </c>
      <c r="Y15" s="166">
        <f t="shared" si="9"/>
        <v>0</v>
      </c>
    </row>
    <row r="16" spans="1:25" x14ac:dyDescent="0.2">
      <c r="A16" s="6" t="s">
        <v>4</v>
      </c>
      <c r="B16" s="5" t="s">
        <v>32</v>
      </c>
      <c r="C16" s="90"/>
      <c r="D16" s="76">
        <f>投入係数表!G16</f>
        <v>0</v>
      </c>
      <c r="E16" s="77">
        <f t="shared" si="0"/>
        <v>0</v>
      </c>
      <c r="F16" s="76">
        <f>分析係数表!C19</f>
        <v>8.2563671984326903E-2</v>
      </c>
      <c r="G16" s="77">
        <f t="shared" si="1"/>
        <v>0</v>
      </c>
      <c r="H16" s="77">
        <v>4.6861138007039446E-3</v>
      </c>
      <c r="I16" s="77">
        <f t="shared" si="2"/>
        <v>4.6861138007039446E-3</v>
      </c>
      <c r="J16" s="76">
        <f>分析係数表!G19</f>
        <v>5.7971014492753624E-2</v>
      </c>
      <c r="K16" s="78">
        <f t="shared" si="3"/>
        <v>2.7165877105530113E-4</v>
      </c>
      <c r="L16" s="79"/>
      <c r="M16" s="80"/>
      <c r="N16" s="81">
        <f>分析係数表!H19</f>
        <v>-1.1221455422768333E-4</v>
      </c>
      <c r="O16" s="82">
        <f t="shared" si="4"/>
        <v>-1.3366051282098954E-3</v>
      </c>
      <c r="P16" s="76">
        <f>分析係数表!C19</f>
        <v>8.2563671984326903E-2</v>
      </c>
      <c r="Q16" s="82">
        <f t="shared" si="5"/>
        <v>-1.1035502737809102E-4</v>
      </c>
      <c r="R16" s="83">
        <v>8.2292262224492032E-4</v>
      </c>
      <c r="S16" s="84">
        <f t="shared" si="6"/>
        <v>5.5090364229488653E-3</v>
      </c>
      <c r="T16" s="85">
        <f>分析係数表!F19</f>
        <v>0.2402745995423341</v>
      </c>
      <c r="U16" s="86">
        <f t="shared" si="7"/>
        <v>1.3236815203881713E-3</v>
      </c>
      <c r="V16" s="87">
        <f>分析係数表!D19</f>
        <v>4.6529366895499621E-2</v>
      </c>
      <c r="W16" s="167">
        <f t="shared" si="8"/>
        <v>0</v>
      </c>
      <c r="X16" s="76">
        <f>分析係数表!E19</f>
        <v>5.1106025934401222E-2</v>
      </c>
      <c r="Y16" s="166">
        <f t="shared" si="9"/>
        <v>0</v>
      </c>
    </row>
    <row r="17" spans="1:25" x14ac:dyDescent="0.2">
      <c r="A17" s="6" t="s">
        <v>5</v>
      </c>
      <c r="B17" s="5" t="s">
        <v>33</v>
      </c>
      <c r="C17" s="90"/>
      <c r="D17" s="76">
        <f>投入係数表!G17</f>
        <v>1.6342836390049029E-3</v>
      </c>
      <c r="E17" s="77">
        <f t="shared" si="0"/>
        <v>0.16342836390049029</v>
      </c>
      <c r="F17" s="76">
        <f>分析係数表!C20</f>
        <v>2.7239392352016778E-2</v>
      </c>
      <c r="G17" s="77">
        <f t="shared" si="1"/>
        <v>4.4516893257336302E-3</v>
      </c>
      <c r="H17" s="77">
        <v>5.6616567568841302E-3</v>
      </c>
      <c r="I17" s="77">
        <f t="shared" si="2"/>
        <v>5.6616567568841302E-3</v>
      </c>
      <c r="J17" s="76">
        <f>分析係数表!G20</f>
        <v>0.10507246376811594</v>
      </c>
      <c r="K17" s="78">
        <f t="shared" si="3"/>
        <v>5.9488422445521652E-4</v>
      </c>
      <c r="L17" s="79"/>
      <c r="M17" s="80"/>
      <c r="N17" s="81">
        <f>分析係数表!H20</f>
        <v>5.610727711384166E-4</v>
      </c>
      <c r="O17" s="82">
        <f t="shared" si="4"/>
        <v>6.6830256410494769E-3</v>
      </c>
      <c r="P17" s="76">
        <f>分析係数表!C20</f>
        <v>2.7239392352016778E-2</v>
      </c>
      <c r="Q17" s="82">
        <f t="shared" si="5"/>
        <v>1.8204155753513514E-4</v>
      </c>
      <c r="R17" s="83">
        <v>6.0466442496979209E-4</v>
      </c>
      <c r="S17" s="84">
        <f t="shared" si="6"/>
        <v>6.2663211818539226E-3</v>
      </c>
      <c r="T17" s="85">
        <f>分析係数表!F20</f>
        <v>0.2318840579710145</v>
      </c>
      <c r="U17" s="86">
        <f t="shared" si="7"/>
        <v>1.4530599841980111E-3</v>
      </c>
      <c r="V17" s="87">
        <f>分析係数表!D20</f>
        <v>0</v>
      </c>
      <c r="W17" s="167">
        <f t="shared" si="8"/>
        <v>0</v>
      </c>
      <c r="X17" s="76">
        <f>分析係数表!E20</f>
        <v>0</v>
      </c>
      <c r="Y17" s="166">
        <f t="shared" si="9"/>
        <v>0</v>
      </c>
    </row>
    <row r="18" spans="1:25" x14ac:dyDescent="0.2">
      <c r="A18" s="6" t="s">
        <v>6</v>
      </c>
      <c r="B18" s="5" t="s">
        <v>34</v>
      </c>
      <c r="C18" s="90"/>
      <c r="D18" s="76">
        <f>投入係数表!G18</f>
        <v>5.9923733430179774E-3</v>
      </c>
      <c r="E18" s="77">
        <f t="shared" si="0"/>
        <v>0.59923733430179771</v>
      </c>
      <c r="F18" s="76">
        <f>分析係数表!C21</f>
        <v>0.24117205108940643</v>
      </c>
      <c r="G18" s="77">
        <f t="shared" si="1"/>
        <v>0.14451929700291288</v>
      </c>
      <c r="H18" s="77">
        <v>0.16571451337601234</v>
      </c>
      <c r="I18" s="77">
        <f t="shared" si="2"/>
        <v>0.16571451337601234</v>
      </c>
      <c r="J18" s="76">
        <f>分析係数表!G21</f>
        <v>0.28520236087689715</v>
      </c>
      <c r="K18" s="78">
        <f t="shared" si="3"/>
        <v>4.7262170446404871E-2</v>
      </c>
      <c r="L18" s="79"/>
      <c r="M18" s="80"/>
      <c r="N18" s="81">
        <f>分析係数表!H21</f>
        <v>9.4260225551254001E-4</v>
      </c>
      <c r="O18" s="82">
        <f t="shared" si="4"/>
        <v>1.1227483076963122E-2</v>
      </c>
      <c r="P18" s="76">
        <f>分析係数表!C21</f>
        <v>0.24117205108940643</v>
      </c>
      <c r="Q18" s="82">
        <f t="shared" si="5"/>
        <v>2.7077551222427958E-3</v>
      </c>
      <c r="R18" s="83">
        <v>7.9729811536111504E-3</v>
      </c>
      <c r="S18" s="84">
        <f t="shared" si="6"/>
        <v>0.17368749452962348</v>
      </c>
      <c r="T18" s="85">
        <f>分析係数表!F21</f>
        <v>0.42559021922428331</v>
      </c>
      <c r="U18" s="86">
        <f t="shared" si="7"/>
        <v>7.3919698873378958E-2</v>
      </c>
      <c r="V18" s="87">
        <f>分析係数表!D21</f>
        <v>8.8743676222596962E-2</v>
      </c>
      <c r="W18" s="167">
        <f t="shared" si="8"/>
        <v>0</v>
      </c>
      <c r="X18" s="76">
        <f>分析係数表!E21</f>
        <v>7.2512647554806076E-2</v>
      </c>
      <c r="Y18" s="166">
        <f t="shared" si="9"/>
        <v>0</v>
      </c>
    </row>
    <row r="19" spans="1:25" x14ac:dyDescent="0.2">
      <c r="A19" s="6" t="s">
        <v>7</v>
      </c>
      <c r="B19" s="5" t="s">
        <v>269</v>
      </c>
      <c r="C19" s="90"/>
      <c r="D19" s="76">
        <f>投入係数表!G19</f>
        <v>0</v>
      </c>
      <c r="E19" s="77">
        <f t="shared" si="0"/>
        <v>0</v>
      </c>
      <c r="F19" s="76">
        <f>分析係数表!C22</f>
        <v>3.5323801513877262E-2</v>
      </c>
      <c r="G19" s="77">
        <f t="shared" si="1"/>
        <v>0</v>
      </c>
      <c r="H19" s="77">
        <v>6.9304795461627776E-4</v>
      </c>
      <c r="I19" s="77">
        <f t="shared" si="2"/>
        <v>6.9304795461627776E-4</v>
      </c>
      <c r="J19" s="76">
        <f>分析係数表!G22</f>
        <v>0.19469026548672566</v>
      </c>
      <c r="K19" s="78">
        <f t="shared" si="3"/>
        <v>1.349296902792753E-4</v>
      </c>
      <c r="L19" s="79"/>
      <c r="M19" s="80"/>
      <c r="N19" s="81">
        <f>分析係数表!H22</f>
        <v>4.4885821691073332E-5</v>
      </c>
      <c r="O19" s="82">
        <f t="shared" si="4"/>
        <v>5.3464205128395819E-4</v>
      </c>
      <c r="P19" s="76">
        <f>分析係数表!C22</f>
        <v>3.5323801513877262E-2</v>
      </c>
      <c r="Q19" s="82">
        <f t="shared" si="5"/>
        <v>1.8885589700526728E-5</v>
      </c>
      <c r="R19" s="83">
        <v>2.3179491137720909E-4</v>
      </c>
      <c r="S19" s="84">
        <f t="shared" si="6"/>
        <v>9.2484286599348682E-4</v>
      </c>
      <c r="T19" s="85">
        <f>分析係数表!F22</f>
        <v>0.41199606686332352</v>
      </c>
      <c r="U19" s="86">
        <f t="shared" si="7"/>
        <v>3.8103162325592033E-4</v>
      </c>
      <c r="V19" s="87">
        <f>分析係数表!D22</f>
        <v>8.6529006882989187E-2</v>
      </c>
      <c r="W19" s="167">
        <f t="shared" si="8"/>
        <v>0</v>
      </c>
      <c r="X19" s="76">
        <f>分析係数表!E22</f>
        <v>8.9478859390363819E-2</v>
      </c>
      <c r="Y19" s="166">
        <f t="shared" si="9"/>
        <v>0</v>
      </c>
    </row>
    <row r="20" spans="1:25" x14ac:dyDescent="0.2">
      <c r="A20" s="6" t="s">
        <v>8</v>
      </c>
      <c r="B20" s="5" t="s">
        <v>270</v>
      </c>
      <c r="C20" s="90"/>
      <c r="D20" s="76">
        <f>投入係数表!G20</f>
        <v>0</v>
      </c>
      <c r="E20" s="77">
        <f t="shared" si="0"/>
        <v>0</v>
      </c>
      <c r="F20" s="76">
        <f>分析係数表!C23</f>
        <v>0</v>
      </c>
      <c r="G20" s="77">
        <f t="shared" si="1"/>
        <v>0</v>
      </c>
      <c r="H20" s="77">
        <v>0</v>
      </c>
      <c r="I20" s="77">
        <f t="shared" si="2"/>
        <v>0</v>
      </c>
      <c r="J20" s="76">
        <f>分析係数表!G23</f>
        <v>0.21571476472560636</v>
      </c>
      <c r="K20" s="78">
        <f t="shared" si="3"/>
        <v>0</v>
      </c>
      <c r="L20" s="79"/>
      <c r="M20" s="80"/>
      <c r="N20" s="81">
        <f>分析係数表!H23</f>
        <v>2.2442910845536666E-5</v>
      </c>
      <c r="O20" s="82">
        <f t="shared" si="4"/>
        <v>2.673210256419791E-4</v>
      </c>
      <c r="P20" s="76">
        <f>分析係数表!C23</f>
        <v>0</v>
      </c>
      <c r="Q20" s="82">
        <f t="shared" si="5"/>
        <v>0</v>
      </c>
      <c r="R20" s="83">
        <v>0</v>
      </c>
      <c r="S20" s="84">
        <f t="shared" si="6"/>
        <v>0</v>
      </c>
      <c r="T20" s="85">
        <f>分析係数表!F23</f>
        <v>0.43970045825416343</v>
      </c>
      <c r="U20" s="86">
        <f t="shared" si="7"/>
        <v>0</v>
      </c>
      <c r="V20" s="87">
        <f>分析係数表!D23</f>
        <v>2.7830557728847658E-2</v>
      </c>
      <c r="W20" s="167">
        <f t="shared" si="8"/>
        <v>0</v>
      </c>
      <c r="X20" s="76">
        <f>分析係数表!E23</f>
        <v>2.7159941879959765E-2</v>
      </c>
      <c r="Y20" s="166">
        <f t="shared" si="9"/>
        <v>0</v>
      </c>
    </row>
    <row r="21" spans="1:25" x14ac:dyDescent="0.2">
      <c r="A21" s="6" t="s">
        <v>9</v>
      </c>
      <c r="B21" s="5" t="s">
        <v>271</v>
      </c>
      <c r="C21" s="90"/>
      <c r="D21" s="76">
        <f>投入係数表!G21</f>
        <v>0</v>
      </c>
      <c r="E21" s="77">
        <f t="shared" si="0"/>
        <v>0</v>
      </c>
      <c r="F21" s="76">
        <f>分析係数表!C24</f>
        <v>0.4951060358890701</v>
      </c>
      <c r="G21" s="77">
        <f t="shared" si="1"/>
        <v>0</v>
      </c>
      <c r="H21" s="77">
        <v>1.1791786777354672E-2</v>
      </c>
      <c r="I21" s="77">
        <f t="shared" si="2"/>
        <v>1.1791786777354672E-2</v>
      </c>
      <c r="J21" s="76">
        <f>分析係数表!G24</f>
        <v>0.20816733067729085</v>
      </c>
      <c r="K21" s="78">
        <f t="shared" si="3"/>
        <v>2.4546647773576956E-3</v>
      </c>
      <c r="L21" s="79"/>
      <c r="M21" s="80"/>
      <c r="N21" s="81">
        <f>分析係数表!H24</f>
        <v>3.5908657352858665E-4</v>
      </c>
      <c r="O21" s="82">
        <f t="shared" si="4"/>
        <v>4.2771364102716656E-3</v>
      </c>
      <c r="P21" s="76">
        <f>分析係数表!C24</f>
        <v>0.4951060358890701</v>
      </c>
      <c r="Q21" s="82">
        <f t="shared" si="5"/>
        <v>2.1176360530464119E-3</v>
      </c>
      <c r="R21" s="83">
        <v>1.0385697629233949E-2</v>
      </c>
      <c r="S21" s="84">
        <f t="shared" si="6"/>
        <v>2.2177484406588621E-2</v>
      </c>
      <c r="T21" s="85">
        <f>分析係数表!F24</f>
        <v>0.39043824701195218</v>
      </c>
      <c r="U21" s="86">
        <f t="shared" si="7"/>
        <v>8.6589381348433653E-3</v>
      </c>
      <c r="V21" s="87">
        <f>分析係数表!D24</f>
        <v>1.4940239043824702E-2</v>
      </c>
      <c r="W21" s="167">
        <f t="shared" si="8"/>
        <v>0</v>
      </c>
      <c r="X21" s="76">
        <f>分析係数表!E24</f>
        <v>1.0956175298804782E-2</v>
      </c>
      <c r="Y21" s="166">
        <f t="shared" si="9"/>
        <v>0</v>
      </c>
    </row>
    <row r="22" spans="1:25" x14ac:dyDescent="0.2">
      <c r="A22" s="6" t="s">
        <v>10</v>
      </c>
      <c r="B22" s="5" t="s">
        <v>272</v>
      </c>
      <c r="C22" s="90"/>
      <c r="D22" s="76">
        <f>投入係数表!G22</f>
        <v>0</v>
      </c>
      <c r="E22" s="77">
        <f t="shared" si="0"/>
        <v>0</v>
      </c>
      <c r="F22" s="76">
        <f>分析係数表!C25</f>
        <v>2.1697016660209179E-2</v>
      </c>
      <c r="G22" s="77">
        <f t="shared" si="1"/>
        <v>0</v>
      </c>
      <c r="H22" s="77">
        <v>1.0048845279156133E-3</v>
      </c>
      <c r="I22" s="77">
        <f t="shared" si="2"/>
        <v>1.0048845279156133E-3</v>
      </c>
      <c r="J22" s="76">
        <f>分析係数表!G25</f>
        <v>0.19533527696793002</v>
      </c>
      <c r="K22" s="78">
        <f t="shared" si="3"/>
        <v>1.9628939758118392E-4</v>
      </c>
      <c r="L22" s="79"/>
      <c r="M22" s="80"/>
      <c r="N22" s="81">
        <f>分析係数表!H25</f>
        <v>5.2740840487011166E-4</v>
      </c>
      <c r="O22" s="82">
        <f t="shared" si="4"/>
        <v>6.2820441025865084E-3</v>
      </c>
      <c r="P22" s="76">
        <f>分析係数表!C25</f>
        <v>2.1697016660209179E-2</v>
      </c>
      <c r="Q22" s="82">
        <f t="shared" si="5"/>
        <v>1.3630161555398828E-4</v>
      </c>
      <c r="R22" s="83">
        <v>1.0957577840135812E-3</v>
      </c>
      <c r="S22" s="84">
        <f t="shared" si="6"/>
        <v>2.1006423119291945E-3</v>
      </c>
      <c r="T22" s="85">
        <f>分析係数表!F25</f>
        <v>0.34839650145772594</v>
      </c>
      <c r="U22" s="86">
        <f t="shared" si="7"/>
        <v>7.318564322902004E-4</v>
      </c>
      <c r="V22" s="87">
        <f>分析係数表!D25</f>
        <v>0.22157434402332363</v>
      </c>
      <c r="W22" s="167">
        <f t="shared" si="8"/>
        <v>0</v>
      </c>
      <c r="X22" s="76">
        <f>分析係数表!E25</f>
        <v>0.11661807580174927</v>
      </c>
      <c r="Y22" s="166">
        <f t="shared" si="9"/>
        <v>0</v>
      </c>
    </row>
    <row r="23" spans="1:25" x14ac:dyDescent="0.2">
      <c r="A23" s="6" t="s">
        <v>11</v>
      </c>
      <c r="B23" s="5" t="s">
        <v>35</v>
      </c>
      <c r="C23" s="90"/>
      <c r="D23" s="76">
        <f>投入係数表!G23</f>
        <v>0</v>
      </c>
      <c r="E23" s="77">
        <f t="shared" si="0"/>
        <v>0</v>
      </c>
      <c r="F23" s="76">
        <f>分析係数表!C26</f>
        <v>0.4020083102493075</v>
      </c>
      <c r="G23" s="77">
        <f t="shared" si="1"/>
        <v>0</v>
      </c>
      <c r="H23" s="77">
        <v>7.6985548784186588E-3</v>
      </c>
      <c r="I23" s="77">
        <f t="shared" si="2"/>
        <v>7.6985548784186588E-3</v>
      </c>
      <c r="J23" s="76">
        <f>分析係数表!G26</f>
        <v>0.19660602354380063</v>
      </c>
      <c r="K23" s="78">
        <f t="shared" si="3"/>
        <v>1.5135822616796201E-3</v>
      </c>
      <c r="L23" s="79"/>
      <c r="M23" s="80"/>
      <c r="N23" s="81">
        <f>分析係数表!H26</f>
        <v>1.0985804858890199E-2</v>
      </c>
      <c r="O23" s="82">
        <f t="shared" si="4"/>
        <v>0.13085364205174876</v>
      </c>
      <c r="P23" s="76">
        <f>分析係数表!C26</f>
        <v>0.4020083102493075</v>
      </c>
      <c r="Q23" s="82">
        <f t="shared" si="5"/>
        <v>5.2604251531191248E-2</v>
      </c>
      <c r="R23" s="83">
        <v>5.8212727609189212E-2</v>
      </c>
      <c r="S23" s="84">
        <f t="shared" si="6"/>
        <v>6.5911282487607872E-2</v>
      </c>
      <c r="T23" s="85">
        <f>分析係数表!F26</f>
        <v>0.33374101819293683</v>
      </c>
      <c r="U23" s="86">
        <f t="shared" si="7"/>
        <v>2.1997298527816539E-2</v>
      </c>
      <c r="V23" s="87">
        <f>分析係数表!D26</f>
        <v>1.513530041278092E-2</v>
      </c>
      <c r="W23" s="167">
        <f t="shared" si="8"/>
        <v>0</v>
      </c>
      <c r="X23" s="76">
        <f>分析係数表!E26</f>
        <v>1.5288182235132243E-2</v>
      </c>
      <c r="Y23" s="166">
        <f t="shared" si="9"/>
        <v>0</v>
      </c>
    </row>
    <row r="24" spans="1:25" x14ac:dyDescent="0.2">
      <c r="A24" s="6" t="s">
        <v>12</v>
      </c>
      <c r="B24" s="5" t="s">
        <v>366</v>
      </c>
      <c r="C24" s="90"/>
      <c r="D24" s="76">
        <f>投入係数表!G24</f>
        <v>0</v>
      </c>
      <c r="E24" s="77">
        <f t="shared" si="0"/>
        <v>0</v>
      </c>
      <c r="F24" s="76">
        <f>分析係数表!C27</f>
        <v>0.43829355002539361</v>
      </c>
      <c r="G24" s="77">
        <f t="shared" si="1"/>
        <v>0</v>
      </c>
      <c r="H24" s="77">
        <v>1.7738158813470589E-3</v>
      </c>
      <c r="I24" s="77">
        <f t="shared" si="2"/>
        <v>1.7738158813470589E-3</v>
      </c>
      <c r="J24" s="76">
        <f>分析係数表!G27</f>
        <v>0.17011899515204937</v>
      </c>
      <c r="K24" s="78">
        <f t="shared" si="3"/>
        <v>3.0175977531950849E-4</v>
      </c>
      <c r="L24" s="79"/>
      <c r="M24" s="80"/>
      <c r="N24" s="81">
        <f>分析係数表!H27</f>
        <v>1.1098019413117881E-2</v>
      </c>
      <c r="O24" s="82">
        <f t="shared" si="4"/>
        <v>0.13219024717995864</v>
      </c>
      <c r="P24" s="76">
        <f>分析係数表!C27</f>
        <v>0.43829355002539361</v>
      </c>
      <c r="Q24" s="82">
        <f t="shared" si="5"/>
        <v>5.7938132715238351E-2</v>
      </c>
      <c r="R24" s="83">
        <v>5.9289912657346955E-2</v>
      </c>
      <c r="S24" s="84">
        <f t="shared" si="6"/>
        <v>6.1063728538694011E-2</v>
      </c>
      <c r="T24" s="85">
        <f>分析係数表!F27</f>
        <v>0.31996474217717058</v>
      </c>
      <c r="U24" s="86">
        <f t="shared" si="7"/>
        <v>1.9538240158259963E-2</v>
      </c>
      <c r="V24" s="87">
        <f>分析係数表!D27</f>
        <v>4.2309387395328336E-2</v>
      </c>
      <c r="W24" s="167">
        <f t="shared" si="8"/>
        <v>0</v>
      </c>
      <c r="X24" s="76">
        <f>分析係数表!E27</f>
        <v>4.9360951961216398E-2</v>
      </c>
      <c r="Y24" s="166">
        <f t="shared" si="9"/>
        <v>0</v>
      </c>
    </row>
    <row r="25" spans="1:25" x14ac:dyDescent="0.2">
      <c r="A25" s="6" t="s">
        <v>13</v>
      </c>
      <c r="B25" s="5" t="s">
        <v>192</v>
      </c>
      <c r="C25" s="90"/>
      <c r="D25" s="76">
        <f>投入係数表!G25</f>
        <v>0</v>
      </c>
      <c r="E25" s="77">
        <f t="shared" si="0"/>
        <v>0</v>
      </c>
      <c r="F25" s="76">
        <f>分析係数表!C28</f>
        <v>5.3001622498647927E-2</v>
      </c>
      <c r="G25" s="77">
        <f t="shared" si="1"/>
        <v>0</v>
      </c>
      <c r="H25" s="77">
        <v>2.9734708971160041E-3</v>
      </c>
      <c r="I25" s="77">
        <f t="shared" si="2"/>
        <v>2.9734708971160041E-3</v>
      </c>
      <c r="J25" s="76">
        <f>分析係数表!G28</f>
        <v>0.12481857764876633</v>
      </c>
      <c r="K25" s="78">
        <f t="shared" si="3"/>
        <v>3.7114440805802081E-4</v>
      </c>
      <c r="L25" s="79"/>
      <c r="M25" s="80"/>
      <c r="N25" s="81">
        <f>分析係数表!H28</f>
        <v>2.0793356898389723E-2</v>
      </c>
      <c r="O25" s="82">
        <f t="shared" si="4"/>
        <v>0.24767293025729364</v>
      </c>
      <c r="P25" s="76">
        <f>分析係数表!C28</f>
        <v>5.3001622498647927E-2</v>
      </c>
      <c r="Q25" s="82">
        <f t="shared" si="5"/>
        <v>1.3127067152631034E-2</v>
      </c>
      <c r="R25" s="83">
        <v>1.4214157399683458E-2</v>
      </c>
      <c r="S25" s="84">
        <f t="shared" si="6"/>
        <v>1.7187628296799463E-2</v>
      </c>
      <c r="T25" s="85">
        <f>分析係数表!F28</f>
        <v>0.21335268505079827</v>
      </c>
      <c r="U25" s="86">
        <f t="shared" si="7"/>
        <v>3.6670266467772441E-3</v>
      </c>
      <c r="V25" s="87">
        <f>分析係数表!D28</f>
        <v>0.1204644412191582</v>
      </c>
      <c r="W25" s="167">
        <f t="shared" si="8"/>
        <v>0</v>
      </c>
      <c r="X25" s="76">
        <f>分析係数表!E28</f>
        <v>0.11683599419448476</v>
      </c>
      <c r="Y25" s="166">
        <f t="shared" si="9"/>
        <v>0</v>
      </c>
    </row>
    <row r="26" spans="1:25" x14ac:dyDescent="0.2">
      <c r="A26" s="6" t="s">
        <v>14</v>
      </c>
      <c r="B26" s="5" t="s">
        <v>50</v>
      </c>
      <c r="C26" s="90"/>
      <c r="D26" s="76">
        <f>投入係数表!G26</f>
        <v>1.0350463047031052E-2</v>
      </c>
      <c r="E26" s="77">
        <f t="shared" si="0"/>
        <v>1.0350463047031051</v>
      </c>
      <c r="F26" s="76">
        <f>分析係数表!C29</f>
        <v>0.65190409026798313</v>
      </c>
      <c r="G26" s="77">
        <f t="shared" si="1"/>
        <v>0.67475091965271539</v>
      </c>
      <c r="H26" s="77">
        <v>0.80677627579507871</v>
      </c>
      <c r="I26" s="77">
        <f t="shared" si="2"/>
        <v>0.80677627579507871</v>
      </c>
      <c r="J26" s="76">
        <f>分析係数表!G29</f>
        <v>0.25912644337660473</v>
      </c>
      <c r="K26" s="78">
        <f t="shared" si="3"/>
        <v>0.2090570669474015</v>
      </c>
      <c r="L26" s="79"/>
      <c r="M26" s="80"/>
      <c r="N26" s="81">
        <f>分析係数表!H29</f>
        <v>1.0054424058800426E-2</v>
      </c>
      <c r="O26" s="82">
        <f t="shared" si="4"/>
        <v>0.11975981948760663</v>
      </c>
      <c r="P26" s="76">
        <f>分析係数表!C29</f>
        <v>0.65190409026798313</v>
      </c>
      <c r="Q26" s="82">
        <f t="shared" si="5"/>
        <v>7.807191617372608E-2</v>
      </c>
      <c r="R26" s="83">
        <v>0.13311337168081783</v>
      </c>
      <c r="S26" s="84">
        <f t="shared" si="6"/>
        <v>0.93988964747589654</v>
      </c>
      <c r="T26" s="85">
        <f>分析係数表!F29</f>
        <v>0.37595926271247221</v>
      </c>
      <c r="U26" s="86">
        <f t="shared" si="7"/>
        <v>0.35336021889612346</v>
      </c>
      <c r="V26" s="87">
        <f>分析係数表!D29</f>
        <v>5.8165387649716703E-2</v>
      </c>
      <c r="W26" s="167">
        <f t="shared" si="8"/>
        <v>0</v>
      </c>
      <c r="X26" s="76">
        <f>分析係数表!E29</f>
        <v>4.2817184250161372E-2</v>
      </c>
      <c r="Y26" s="166">
        <f t="shared" si="9"/>
        <v>0</v>
      </c>
    </row>
    <row r="27" spans="1:25" x14ac:dyDescent="0.2">
      <c r="A27" s="6" t="s">
        <v>15</v>
      </c>
      <c r="B27" s="5" t="s">
        <v>36</v>
      </c>
      <c r="C27" s="90"/>
      <c r="D27" s="76">
        <f>投入係数表!G27</f>
        <v>5.4476121300163429E-4</v>
      </c>
      <c r="E27" s="77">
        <f t="shared" si="0"/>
        <v>5.4476121300163431E-2</v>
      </c>
      <c r="F27" s="76">
        <f>分析係数表!C30</f>
        <v>1</v>
      </c>
      <c r="G27" s="77">
        <f t="shared" si="1"/>
        <v>5.4476121300163431E-2</v>
      </c>
      <c r="H27" s="77">
        <v>0.11652031153285725</v>
      </c>
      <c r="I27" s="77">
        <f t="shared" si="2"/>
        <v>0.11652031153285725</v>
      </c>
      <c r="J27" s="76">
        <f>分析係数表!G30</f>
        <v>0.34475873544093177</v>
      </c>
      <c r="K27" s="78">
        <f t="shared" si="3"/>
        <v>4.0171395257251281E-2</v>
      </c>
      <c r="L27" s="79"/>
      <c r="M27" s="80"/>
      <c r="N27" s="81">
        <f>分析係数表!H30</f>
        <v>0</v>
      </c>
      <c r="O27" s="82">
        <f t="shared" si="4"/>
        <v>0</v>
      </c>
      <c r="P27" s="76">
        <f>分析係数表!C30</f>
        <v>1</v>
      </c>
      <c r="Q27" s="82">
        <f t="shared" si="5"/>
        <v>0</v>
      </c>
      <c r="R27" s="83">
        <v>2.9340545227734181E-2</v>
      </c>
      <c r="S27" s="84">
        <f t="shared" si="6"/>
        <v>0.14586085676059143</v>
      </c>
      <c r="T27" s="85">
        <f>分析係数表!F30</f>
        <v>0.43948973932334995</v>
      </c>
      <c r="U27" s="86">
        <f t="shared" si="7"/>
        <v>6.4104349915192815E-2</v>
      </c>
      <c r="V27" s="87">
        <f>分析係数表!D30</f>
        <v>0.13666112035496394</v>
      </c>
      <c r="W27" s="167">
        <f t="shared" si="8"/>
        <v>0</v>
      </c>
      <c r="X27" s="76">
        <f>分析係数表!E30</f>
        <v>8.1752634498058793E-2</v>
      </c>
      <c r="Y27" s="166">
        <f t="shared" si="9"/>
        <v>0</v>
      </c>
    </row>
    <row r="28" spans="1:25" x14ac:dyDescent="0.2">
      <c r="A28" s="6" t="s">
        <v>16</v>
      </c>
      <c r="B28" s="5" t="s">
        <v>193</v>
      </c>
      <c r="C28" s="90"/>
      <c r="D28" s="76">
        <f>投入係数表!G28</f>
        <v>1.4708552751044126E-2</v>
      </c>
      <c r="E28" s="77">
        <f t="shared" si="0"/>
        <v>1.4708552751044126</v>
      </c>
      <c r="F28" s="76">
        <f>分析係数表!C31</f>
        <v>0.24163027656477443</v>
      </c>
      <c r="G28" s="77">
        <f t="shared" si="1"/>
        <v>0.3554031669102366</v>
      </c>
      <c r="H28" s="77">
        <v>0.4247378531329134</v>
      </c>
      <c r="I28" s="77">
        <f t="shared" si="2"/>
        <v>0.4247378531329134</v>
      </c>
      <c r="J28" s="76">
        <f>分析係数表!G31</f>
        <v>7.02247191011236E-2</v>
      </c>
      <c r="K28" s="78">
        <f t="shared" si="3"/>
        <v>2.9827096427873134E-2</v>
      </c>
      <c r="L28" s="79"/>
      <c r="M28" s="80"/>
      <c r="N28" s="81">
        <f>分析係数表!H31</f>
        <v>2.3138641081748304E-2</v>
      </c>
      <c r="O28" s="82">
        <f t="shared" si="4"/>
        <v>0.27560797743688048</v>
      </c>
      <c r="P28" s="76">
        <f>分析係数表!C31</f>
        <v>0.24163027656477443</v>
      </c>
      <c r="Q28" s="82">
        <f t="shared" si="5"/>
        <v>6.6595231811531541E-2</v>
      </c>
      <c r="R28" s="83">
        <v>8.806944779536495E-2</v>
      </c>
      <c r="S28" s="84">
        <f t="shared" si="6"/>
        <v>0.51280730092827831</v>
      </c>
      <c r="T28" s="85">
        <f>分析係数表!F31</f>
        <v>0.24349497338852749</v>
      </c>
      <c r="U28" s="86">
        <f t="shared" si="7"/>
        <v>0.12486600009297373</v>
      </c>
      <c r="V28" s="87">
        <f>分析係数表!D31</f>
        <v>2.9568302779420464E-4</v>
      </c>
      <c r="W28" s="167">
        <f t="shared" si="8"/>
        <v>0</v>
      </c>
      <c r="X28" s="76">
        <f>分析係数表!E31</f>
        <v>2.9568302779420464E-4</v>
      </c>
      <c r="Y28" s="166">
        <f t="shared" si="9"/>
        <v>0</v>
      </c>
    </row>
    <row r="29" spans="1:25" x14ac:dyDescent="0.2">
      <c r="A29" s="6" t="s">
        <v>17</v>
      </c>
      <c r="B29" s="5" t="s">
        <v>273</v>
      </c>
      <c r="C29" s="90"/>
      <c r="D29" s="76">
        <f>投入係数表!G29</f>
        <v>1.9974577810059923E-3</v>
      </c>
      <c r="E29" s="77">
        <f t="shared" si="0"/>
        <v>0.19974577810059924</v>
      </c>
      <c r="F29" s="76">
        <f>分析係数表!C32</f>
        <v>0.66123499142367059</v>
      </c>
      <c r="G29" s="77">
        <f t="shared" si="1"/>
        <v>0.13207889786926413</v>
      </c>
      <c r="H29" s="77">
        <v>0.15826499838037639</v>
      </c>
      <c r="I29" s="77">
        <f t="shared" si="2"/>
        <v>0.15826499838037639</v>
      </c>
      <c r="J29" s="76">
        <f>分析係数表!G32</f>
        <v>0.1404639175257732</v>
      </c>
      <c r="K29" s="78">
        <f t="shared" si="3"/>
        <v>2.2230521679717816E-2</v>
      </c>
      <c r="L29" s="79"/>
      <c r="M29" s="80"/>
      <c r="N29" s="81">
        <f>分析係数表!H32</f>
        <v>6.5982157885877794E-3</v>
      </c>
      <c r="O29" s="82">
        <f t="shared" si="4"/>
        <v>7.8592381538741846E-2</v>
      </c>
      <c r="P29" s="76">
        <f>分析係数表!C32</f>
        <v>0.66123499142367059</v>
      </c>
      <c r="Q29" s="82">
        <f t="shared" si="5"/>
        <v>5.1968032732735814E-2</v>
      </c>
      <c r="R29" s="83">
        <v>6.8369132581351258E-2</v>
      </c>
      <c r="S29" s="84">
        <f t="shared" si="6"/>
        <v>0.22663413096172763</v>
      </c>
      <c r="T29" s="85">
        <f>分析係数表!F32</f>
        <v>0.47938144329896909</v>
      </c>
      <c r="U29" s="86">
        <f t="shared" si="7"/>
        <v>0.10864419680124057</v>
      </c>
      <c r="V29" s="87">
        <f>分析係数表!D32</f>
        <v>7.7319587628865982E-3</v>
      </c>
      <c r="W29" s="167">
        <f t="shared" si="8"/>
        <v>0</v>
      </c>
      <c r="X29" s="76">
        <f>分析係数表!E32</f>
        <v>1.1597938144329897E-2</v>
      </c>
      <c r="Y29" s="166">
        <f t="shared" si="9"/>
        <v>0</v>
      </c>
    </row>
    <row r="30" spans="1:25" x14ac:dyDescent="0.2">
      <c r="A30" s="6" t="s">
        <v>18</v>
      </c>
      <c r="B30" s="5" t="s">
        <v>274</v>
      </c>
      <c r="C30" s="90"/>
      <c r="D30" s="76">
        <f>投入係数表!G30</f>
        <v>9.0793535500272385E-4</v>
      </c>
      <c r="E30" s="77">
        <f t="shared" si="0"/>
        <v>9.0793535500272388E-2</v>
      </c>
      <c r="F30" s="76">
        <f>分析係数表!C33</f>
        <v>1</v>
      </c>
      <c r="G30" s="77">
        <f t="shared" si="1"/>
        <v>9.0793535500272388E-2</v>
      </c>
      <c r="H30" s="77">
        <v>0.12071351721461424</v>
      </c>
      <c r="I30" s="77">
        <f t="shared" si="2"/>
        <v>0.12071351721461424</v>
      </c>
      <c r="J30" s="76">
        <f>分析係数表!G33</f>
        <v>0.50865580448065173</v>
      </c>
      <c r="K30" s="78">
        <f t="shared" si="3"/>
        <v>6.1401631210488604E-2</v>
      </c>
      <c r="L30" s="79"/>
      <c r="M30" s="80"/>
      <c r="N30" s="81">
        <f>分析係数表!H33</f>
        <v>9.7626662178084496E-4</v>
      </c>
      <c r="O30" s="82">
        <f t="shared" si="4"/>
        <v>1.162846461542609E-2</v>
      </c>
      <c r="P30" s="76">
        <f>分析係数表!C33</f>
        <v>1</v>
      </c>
      <c r="Q30" s="82">
        <f t="shared" si="5"/>
        <v>1.162846461542609E-2</v>
      </c>
      <c r="R30" s="83">
        <v>4.4058325348454219E-2</v>
      </c>
      <c r="S30" s="84">
        <f t="shared" si="6"/>
        <v>0.16477184256306845</v>
      </c>
      <c r="T30" s="85">
        <f>分析係数表!F33</f>
        <v>0.64307535641547864</v>
      </c>
      <c r="U30" s="86">
        <f t="shared" si="7"/>
        <v>0.10596071138348039</v>
      </c>
      <c r="V30" s="87">
        <f>分析係数表!D33</f>
        <v>3.4623217922606926E-2</v>
      </c>
      <c r="W30" s="167">
        <f t="shared" si="8"/>
        <v>0</v>
      </c>
      <c r="X30" s="76">
        <f>分析係数表!E33</f>
        <v>3.0549898167006109E-2</v>
      </c>
      <c r="Y30" s="166">
        <f t="shared" si="9"/>
        <v>0</v>
      </c>
    </row>
    <row r="31" spans="1:25" x14ac:dyDescent="0.2">
      <c r="A31" s="6" t="s">
        <v>19</v>
      </c>
      <c r="B31" s="5" t="s">
        <v>275</v>
      </c>
      <c r="C31" s="90"/>
      <c r="D31" s="76">
        <f>投入係数表!G31</f>
        <v>8.2077356092246229E-2</v>
      </c>
      <c r="E31" s="77">
        <f t="shared" si="0"/>
        <v>8.2077356092246223</v>
      </c>
      <c r="F31" s="76">
        <f>分析係数表!C34</f>
        <v>0.39190090916673614</v>
      </c>
      <c r="G31" s="77">
        <f t="shared" si="1"/>
        <v>3.2166190474553247</v>
      </c>
      <c r="H31" s="77">
        <v>3.5932259970217149</v>
      </c>
      <c r="I31" s="77">
        <f t="shared" si="2"/>
        <v>3.5932259970217149</v>
      </c>
      <c r="J31" s="76">
        <f>分析係数表!G34</f>
        <v>0.42497247587591475</v>
      </c>
      <c r="K31" s="78">
        <f t="shared" si="3"/>
        <v>1.5270221483360205</v>
      </c>
      <c r="L31" s="79"/>
      <c r="M31" s="80"/>
      <c r="N31" s="81">
        <f>分析係数表!H34</f>
        <v>0.16350782696515739</v>
      </c>
      <c r="O31" s="82">
        <f t="shared" si="4"/>
        <v>1.9475673323146387</v>
      </c>
      <c r="P31" s="76">
        <f>分析係数表!C34</f>
        <v>0.39190090916673614</v>
      </c>
      <c r="Q31" s="82">
        <f t="shared" si="5"/>
        <v>0.76325340819754184</v>
      </c>
      <c r="R31" s="83">
        <v>0.84572783116590278</v>
      </c>
      <c r="S31" s="84">
        <f t="shared" si="6"/>
        <v>4.4389538281876177</v>
      </c>
      <c r="T31" s="85">
        <f>分析係数表!F34</f>
        <v>0.69697558448287023</v>
      </c>
      <c r="U31" s="86">
        <f t="shared" si="7"/>
        <v>3.0938424388935393</v>
      </c>
      <c r="V31" s="87">
        <f>分析係数表!D34</f>
        <v>0.24415517129719577</v>
      </c>
      <c r="W31" s="167">
        <f t="shared" si="8"/>
        <v>1</v>
      </c>
      <c r="X31" s="76">
        <f>分析係数表!E34</f>
        <v>0.16831811411178033</v>
      </c>
      <c r="Y31" s="166">
        <f t="shared" si="9"/>
        <v>1</v>
      </c>
    </row>
    <row r="32" spans="1:25" x14ac:dyDescent="0.2">
      <c r="A32" s="6" t="s">
        <v>20</v>
      </c>
      <c r="B32" s="5" t="s">
        <v>37</v>
      </c>
      <c r="C32" s="90"/>
      <c r="D32" s="76">
        <f>投入係数表!G32</f>
        <v>4.3580897040130743E-3</v>
      </c>
      <c r="E32" s="77">
        <f t="shared" si="0"/>
        <v>0.43580897040130745</v>
      </c>
      <c r="F32" s="76">
        <f>分析係数表!C35</f>
        <v>0.83185840707964598</v>
      </c>
      <c r="G32" s="77">
        <f t="shared" si="1"/>
        <v>0.36253135590905222</v>
      </c>
      <c r="H32" s="77">
        <v>0.5405441018456123</v>
      </c>
      <c r="I32" s="77">
        <f t="shared" si="2"/>
        <v>0.5405441018456123</v>
      </c>
      <c r="J32" s="76">
        <f>分析係数表!G35</f>
        <v>0.3136968085106383</v>
      </c>
      <c r="K32" s="78">
        <f t="shared" si="3"/>
        <v>0.16956695960821802</v>
      </c>
      <c r="L32" s="79"/>
      <c r="M32" s="80"/>
      <c r="N32" s="81">
        <f>分析係数表!H35</f>
        <v>6.1560904449307077E-2</v>
      </c>
      <c r="O32" s="82">
        <f t="shared" si="4"/>
        <v>0.73326157333594866</v>
      </c>
      <c r="P32" s="76">
        <f>分析係数表!C35</f>
        <v>0.83185840707964598</v>
      </c>
      <c r="Q32" s="82">
        <f t="shared" si="5"/>
        <v>0.60996980436795722</v>
      </c>
      <c r="R32" s="83">
        <v>0.75528396699550837</v>
      </c>
      <c r="S32" s="84">
        <f t="shared" si="6"/>
        <v>1.2958280688411206</v>
      </c>
      <c r="T32" s="85">
        <f>分析係数表!F35</f>
        <v>0.6388297872340426</v>
      </c>
      <c r="U32" s="86">
        <f t="shared" si="7"/>
        <v>0.82781356950967333</v>
      </c>
      <c r="V32" s="87">
        <f>分析係数表!D35</f>
        <v>5.8377659574468083E-2</v>
      </c>
      <c r="W32" s="167">
        <f t="shared" si="8"/>
        <v>0</v>
      </c>
      <c r="X32" s="76">
        <f>分析係数表!E35</f>
        <v>5.1994680851063832E-2</v>
      </c>
      <c r="Y32" s="166">
        <f t="shared" si="9"/>
        <v>0</v>
      </c>
    </row>
    <row r="33" spans="1:25" x14ac:dyDescent="0.2">
      <c r="A33" s="6" t="s">
        <v>21</v>
      </c>
      <c r="B33" s="5" t="s">
        <v>38</v>
      </c>
      <c r="C33" s="90"/>
      <c r="D33" s="76">
        <f>投入係数表!G33</f>
        <v>1.452696568004358E-3</v>
      </c>
      <c r="E33" s="77">
        <f t="shared" si="0"/>
        <v>0.1452696568004358</v>
      </c>
      <c r="F33" s="76">
        <f>分析係数表!C36</f>
        <v>0.68845717526942707</v>
      </c>
      <c r="G33" s="77">
        <f t="shared" si="1"/>
        <v>0.10001193757318715</v>
      </c>
      <c r="H33" s="77">
        <v>0.22784866536398543</v>
      </c>
      <c r="I33" s="77">
        <f t="shared" si="2"/>
        <v>0.22784866536398543</v>
      </c>
      <c r="J33" s="76">
        <f>分析係数表!G36</f>
        <v>1.8590797041906328E-2</v>
      </c>
      <c r="K33" s="78">
        <f t="shared" si="3"/>
        <v>4.2358882940510848E-3</v>
      </c>
      <c r="L33" s="79"/>
      <c r="M33" s="80"/>
      <c r="N33" s="81">
        <f>分析係数表!H36</f>
        <v>0.13660999831678169</v>
      </c>
      <c r="O33" s="82">
        <f t="shared" si="4"/>
        <v>1.6271830830827267</v>
      </c>
      <c r="P33" s="76">
        <f>分析係数表!C36</f>
        <v>0.68845717526942707</v>
      </c>
      <c r="Q33" s="82">
        <f t="shared" si="5"/>
        <v>1.1202458690253314</v>
      </c>
      <c r="R33" s="83">
        <v>1.1895315137949432</v>
      </c>
      <c r="S33" s="84">
        <f t="shared" si="6"/>
        <v>1.4173801791589287</v>
      </c>
      <c r="T33" s="85">
        <f>分析係数表!F36</f>
        <v>0.88331963845521777</v>
      </c>
      <c r="U33" s="86">
        <f t="shared" si="7"/>
        <v>1.2519997474082567</v>
      </c>
      <c r="V33" s="87">
        <f>分析係数表!D36</f>
        <v>1.4071487263763352E-2</v>
      </c>
      <c r="W33" s="167">
        <f t="shared" si="8"/>
        <v>0</v>
      </c>
      <c r="X33" s="76">
        <f>分析係数表!E36</f>
        <v>2.8759244042728021E-3</v>
      </c>
      <c r="Y33" s="166">
        <f t="shared" si="9"/>
        <v>0</v>
      </c>
    </row>
    <row r="34" spans="1:25" x14ac:dyDescent="0.2">
      <c r="A34" s="6" t="s">
        <v>22</v>
      </c>
      <c r="B34" s="5" t="s">
        <v>378</v>
      </c>
      <c r="C34" s="90"/>
      <c r="D34" s="76">
        <f>投入係数表!G34</f>
        <v>2.7238060650081716E-2</v>
      </c>
      <c r="E34" s="77">
        <f t="shared" si="0"/>
        <v>2.7238060650081715</v>
      </c>
      <c r="F34" s="76">
        <f>分析係数表!C37</f>
        <v>0.39828932688731866</v>
      </c>
      <c r="G34" s="77">
        <f t="shared" si="1"/>
        <v>1.0848628842037007</v>
      </c>
      <c r="H34" s="77">
        <v>1.3529184725750456</v>
      </c>
      <c r="I34" s="77">
        <f t="shared" si="2"/>
        <v>1.3529184725750456</v>
      </c>
      <c r="J34" s="76">
        <f>分析係数表!G37</f>
        <v>0.48125081095108341</v>
      </c>
      <c r="K34" s="78">
        <f t="shared" si="3"/>
        <v>0.6510931120774418</v>
      </c>
      <c r="L34" s="79"/>
      <c r="M34" s="80"/>
      <c r="N34" s="81">
        <f>分析係数表!H37</f>
        <v>4.901531728665208E-2</v>
      </c>
      <c r="O34" s="82">
        <f t="shared" si="4"/>
        <v>0.58382912000208231</v>
      </c>
      <c r="P34" s="76">
        <f>分析係数表!C37</f>
        <v>0.39828932688731866</v>
      </c>
      <c r="Q34" s="82">
        <f t="shared" si="5"/>
        <v>0.23253290722284495</v>
      </c>
      <c r="R34" s="83">
        <v>0.30621112309490911</v>
      </c>
      <c r="S34" s="84">
        <f t="shared" si="6"/>
        <v>1.6591295956699548</v>
      </c>
      <c r="T34" s="85">
        <f>分析係数表!F37</f>
        <v>0.71272868820552748</v>
      </c>
      <c r="U34" s="86">
        <f t="shared" si="7"/>
        <v>1.1825092602848142</v>
      </c>
      <c r="V34" s="87">
        <f>分析係数表!D37</f>
        <v>0.1296224211755547</v>
      </c>
      <c r="W34" s="167">
        <f t="shared" si="8"/>
        <v>0</v>
      </c>
      <c r="X34" s="76">
        <f>分析係数表!E37</f>
        <v>0.11794472557415336</v>
      </c>
      <c r="Y34" s="166">
        <f t="shared" si="9"/>
        <v>0</v>
      </c>
    </row>
    <row r="35" spans="1:25" x14ac:dyDescent="0.2">
      <c r="A35" s="6" t="s">
        <v>23</v>
      </c>
      <c r="B35" s="5" t="s">
        <v>194</v>
      </c>
      <c r="C35" s="90"/>
      <c r="D35" s="76">
        <f>投入係数表!G35</f>
        <v>3.4501543490103505E-3</v>
      </c>
      <c r="E35" s="77">
        <f t="shared" si="0"/>
        <v>0.34501543490103503</v>
      </c>
      <c r="F35" s="76">
        <f>分析係数表!C38</f>
        <v>3.6824877250409171E-2</v>
      </c>
      <c r="G35" s="77">
        <f t="shared" si="1"/>
        <v>1.2705151039727152E-2</v>
      </c>
      <c r="H35" s="77">
        <v>2.5079110300464998E-2</v>
      </c>
      <c r="I35" s="77">
        <f t="shared" si="2"/>
        <v>2.5079110300464998E-2</v>
      </c>
      <c r="J35" s="76">
        <f>分析係数表!G38</f>
        <v>0.29439252336448596</v>
      </c>
      <c r="K35" s="78">
        <f t="shared" si="3"/>
        <v>7.3831025650901621E-3</v>
      </c>
      <c r="L35" s="79"/>
      <c r="M35" s="80"/>
      <c r="N35" s="81">
        <f>分析係数表!H38</f>
        <v>4.3572911406609439E-2</v>
      </c>
      <c r="O35" s="82">
        <f t="shared" si="4"/>
        <v>0.5190037712839024</v>
      </c>
      <c r="P35" s="76">
        <f>分析係数表!C38</f>
        <v>3.6824877250409171E-2</v>
      </c>
      <c r="Q35" s="82">
        <f t="shared" si="5"/>
        <v>1.9112250170029141E-2</v>
      </c>
      <c r="R35" s="83">
        <v>2.6178795790678888E-2</v>
      </c>
      <c r="S35" s="84">
        <f t="shared" si="6"/>
        <v>5.125790609114389E-2</v>
      </c>
      <c r="T35" s="85">
        <f>分析係数表!F38</f>
        <v>0.48598130841121495</v>
      </c>
      <c r="U35" s="86">
        <f t="shared" si="7"/>
        <v>2.4910384268593291E-2</v>
      </c>
      <c r="V35" s="87">
        <f>分析係数表!D38</f>
        <v>0.13551401869158877</v>
      </c>
      <c r="W35" s="167">
        <f t="shared" si="8"/>
        <v>0</v>
      </c>
      <c r="X35" s="76">
        <f>分析係数表!E38</f>
        <v>0.13317757009345793</v>
      </c>
      <c r="Y35" s="166">
        <f t="shared" si="9"/>
        <v>0</v>
      </c>
    </row>
    <row r="36" spans="1:25" x14ac:dyDescent="0.2">
      <c r="A36" s="6" t="s">
        <v>24</v>
      </c>
      <c r="B36" s="5" t="s">
        <v>39</v>
      </c>
      <c r="C36" s="90"/>
      <c r="D36" s="76">
        <f>投入係数表!G36</f>
        <v>0</v>
      </c>
      <c r="E36" s="77">
        <f t="shared" si="0"/>
        <v>0</v>
      </c>
      <c r="F36" s="76">
        <f>分析係数表!C39</f>
        <v>1</v>
      </c>
      <c r="G36" s="77">
        <f t="shared" si="1"/>
        <v>0</v>
      </c>
      <c r="H36" s="77">
        <v>0.13931024086679791</v>
      </c>
      <c r="I36" s="77">
        <f t="shared" si="2"/>
        <v>0.13931024086679791</v>
      </c>
      <c r="J36" s="76">
        <f>分析係数表!G39</f>
        <v>0.34897511924713165</v>
      </c>
      <c r="K36" s="78">
        <f t="shared" si="3"/>
        <v>4.8615807918837434E-2</v>
      </c>
      <c r="L36" s="79"/>
      <c r="M36" s="80"/>
      <c r="N36" s="81">
        <f>分析係数表!H39</f>
        <v>3.8938450317006117E-3</v>
      </c>
      <c r="O36" s="82">
        <f t="shared" si="4"/>
        <v>4.6380197948883373E-2</v>
      </c>
      <c r="P36" s="76">
        <f>分析係数表!C39</f>
        <v>1</v>
      </c>
      <c r="Q36" s="82">
        <f t="shared" si="5"/>
        <v>4.6380197948883373E-2</v>
      </c>
      <c r="R36" s="83">
        <v>0.18220743543677992</v>
      </c>
      <c r="S36" s="84">
        <f t="shared" si="6"/>
        <v>0.32151767630357786</v>
      </c>
      <c r="T36" s="85">
        <f>分析係数表!F39</f>
        <v>0.69949722830991368</v>
      </c>
      <c r="U36" s="86">
        <f t="shared" si="7"/>
        <v>0.22490072342699671</v>
      </c>
      <c r="V36" s="87">
        <f>分析係数表!D39</f>
        <v>6.7165141162820671E-2</v>
      </c>
      <c r="W36" s="167">
        <f t="shared" si="8"/>
        <v>0</v>
      </c>
      <c r="X36" s="76">
        <f>分析係数表!E39</f>
        <v>8.4826608224829181E-2</v>
      </c>
      <c r="Y36" s="166">
        <f t="shared" si="9"/>
        <v>0</v>
      </c>
    </row>
    <row r="37" spans="1:25" x14ac:dyDescent="0.2">
      <c r="A37" s="6" t="s">
        <v>25</v>
      </c>
      <c r="B37" s="5" t="s">
        <v>40</v>
      </c>
      <c r="C37" s="90"/>
      <c r="D37" s="76">
        <f>投入係数表!G37</f>
        <v>0</v>
      </c>
      <c r="E37" s="77">
        <f t="shared" si="0"/>
        <v>0</v>
      </c>
      <c r="F37" s="76">
        <f>分析係数表!C40</f>
        <v>1</v>
      </c>
      <c r="G37" s="77">
        <f t="shared" si="1"/>
        <v>0</v>
      </c>
      <c r="H37" s="77">
        <v>1.0014445345235532E-3</v>
      </c>
      <c r="I37" s="77">
        <f t="shared" si="2"/>
        <v>1.0014445345235532E-3</v>
      </c>
      <c r="J37" s="76">
        <f>分析係数表!G40</f>
        <v>0.51987110633727174</v>
      </c>
      <c r="K37" s="78">
        <f t="shared" si="3"/>
        <v>5.2062207809817375E-4</v>
      </c>
      <c r="L37" s="79"/>
      <c r="M37" s="80"/>
      <c r="N37" s="81">
        <f>分析係数表!H40</f>
        <v>3.0814116590921842E-2</v>
      </c>
      <c r="O37" s="82">
        <f t="shared" si="4"/>
        <v>0.36703176820643729</v>
      </c>
      <c r="P37" s="76">
        <f>分析係数表!C40</f>
        <v>1</v>
      </c>
      <c r="Q37" s="82">
        <f t="shared" si="5"/>
        <v>0.36703176820643729</v>
      </c>
      <c r="R37" s="83">
        <v>0.36777438245183852</v>
      </c>
      <c r="S37" s="84">
        <f t="shared" si="6"/>
        <v>0.36877582698636208</v>
      </c>
      <c r="T37" s="85">
        <f>分析係数表!F40</f>
        <v>0.71122862100305706</v>
      </c>
      <c r="U37" s="86">
        <f t="shared" si="7"/>
        <v>0.26228392288677227</v>
      </c>
      <c r="V37" s="87">
        <f>分析係数表!D40</f>
        <v>7.8492935635792779E-2</v>
      </c>
      <c r="W37" s="167">
        <f t="shared" si="8"/>
        <v>0</v>
      </c>
      <c r="X37" s="76">
        <f>分析係数表!E40</f>
        <v>4.9739733950260268E-2</v>
      </c>
      <c r="Y37" s="166">
        <f t="shared" si="9"/>
        <v>0</v>
      </c>
    </row>
    <row r="38" spans="1:25" x14ac:dyDescent="0.2">
      <c r="A38" s="6" t="s">
        <v>26</v>
      </c>
      <c r="B38" s="5" t="s">
        <v>277</v>
      </c>
      <c r="C38" s="90"/>
      <c r="D38" s="76">
        <f>投入係数表!G38</f>
        <v>0</v>
      </c>
      <c r="E38" s="77">
        <f t="shared" si="0"/>
        <v>0</v>
      </c>
      <c r="F38" s="76">
        <f>分析係数表!C41</f>
        <v>0.804825195030338</v>
      </c>
      <c r="G38" s="77">
        <f t="shared" si="1"/>
        <v>0</v>
      </c>
      <c r="H38" s="77">
        <v>6.4866631347619613E-3</v>
      </c>
      <c r="I38" s="77">
        <f t="shared" si="2"/>
        <v>6.4866631347619613E-3</v>
      </c>
      <c r="J38" s="76">
        <f>分析係数表!G41</f>
        <v>0.44365116827944301</v>
      </c>
      <c r="K38" s="78">
        <f t="shared" si="3"/>
        <v>2.8778156779723381E-3</v>
      </c>
      <c r="L38" s="79"/>
      <c r="M38" s="80"/>
      <c r="N38" s="81">
        <f>分析係数表!H41</f>
        <v>5.27632833978567E-2</v>
      </c>
      <c r="O38" s="82">
        <f t="shared" si="4"/>
        <v>0.62847173128429279</v>
      </c>
      <c r="P38" s="76">
        <f>分析係数表!C41</f>
        <v>0.804825195030338</v>
      </c>
      <c r="Q38" s="82">
        <f t="shared" si="5"/>
        <v>0.50580988370193514</v>
      </c>
      <c r="R38" s="83">
        <v>0.51612735552437328</v>
      </c>
      <c r="S38" s="84">
        <f t="shared" si="6"/>
        <v>0.52261401865913526</v>
      </c>
      <c r="T38" s="85">
        <f>分析係数表!F41</f>
        <v>0.54625914562190225</v>
      </c>
      <c r="U38" s="86">
        <f t="shared" si="7"/>
        <v>0.2854826873227681</v>
      </c>
      <c r="V38" s="87">
        <f>分析係数表!D41</f>
        <v>0.14125560538116591</v>
      </c>
      <c r="W38" s="167">
        <f t="shared" si="8"/>
        <v>0</v>
      </c>
      <c r="X38" s="76">
        <f>分析係数表!E41</f>
        <v>0.13688930847297617</v>
      </c>
      <c r="Y38" s="166">
        <f t="shared" si="9"/>
        <v>0</v>
      </c>
    </row>
    <row r="39" spans="1:25" x14ac:dyDescent="0.2">
      <c r="A39" s="6" t="s">
        <v>51</v>
      </c>
      <c r="B39" s="5" t="s">
        <v>368</v>
      </c>
      <c r="C39" s="90"/>
      <c r="D39" s="76">
        <f>投入係数表!G39</f>
        <v>5.4476121300163429E-4</v>
      </c>
      <c r="E39" s="77">
        <f>$C$9*D39</f>
        <v>5.4476121300163431E-2</v>
      </c>
      <c r="F39" s="76">
        <f>分析係数表!C42</f>
        <v>0.80822873082287305</v>
      </c>
      <c r="G39" s="77">
        <f>E39*F39</f>
        <v>4.4029166378583971E-2</v>
      </c>
      <c r="H39" s="77">
        <v>5.6624751879583157E-2</v>
      </c>
      <c r="I39" s="77">
        <f>C39+H39</f>
        <v>5.6624751879583157E-2</v>
      </c>
      <c r="J39" s="76">
        <f>分析係数表!G42</f>
        <v>0.48544520547945208</v>
      </c>
      <c r="K39" s="78">
        <f>I39*J39</f>
        <v>2.7488214311407237E-2</v>
      </c>
      <c r="L39" s="79"/>
      <c r="M39" s="80"/>
      <c r="N39" s="81">
        <f>分析係数表!H42</f>
        <v>1.3409639230208157E-2</v>
      </c>
      <c r="O39" s="82">
        <f t="shared" si="4"/>
        <v>0.15972431282108249</v>
      </c>
      <c r="P39" s="76">
        <f>分析係数表!C42</f>
        <v>0.80822873082287305</v>
      </c>
      <c r="Q39" s="82">
        <f>O39*P39</f>
        <v>0.12909377863293905</v>
      </c>
      <c r="R39" s="83">
        <v>0.13765505891961324</v>
      </c>
      <c r="S39" s="84">
        <f>I39+R39</f>
        <v>0.1942798107991964</v>
      </c>
      <c r="T39" s="85">
        <f>分析係数表!F42</f>
        <v>0.55222602739726023</v>
      </c>
      <c r="U39" s="86">
        <f t="shared" si="7"/>
        <v>0.10728636812113157</v>
      </c>
      <c r="V39" s="87">
        <f>分析係数表!D42</f>
        <v>0.29537671232876711</v>
      </c>
      <c r="W39" s="167">
        <f t="shared" si="8"/>
        <v>0</v>
      </c>
      <c r="X39" s="76">
        <f>分析係数表!E42</f>
        <v>0.2654109589041096</v>
      </c>
      <c r="Y39" s="166">
        <f t="shared" si="9"/>
        <v>0</v>
      </c>
    </row>
    <row r="40" spans="1:25" x14ac:dyDescent="0.2">
      <c r="A40" s="6" t="s">
        <v>195</v>
      </c>
      <c r="B40" s="5" t="s">
        <v>41</v>
      </c>
      <c r="C40" s="90"/>
      <c r="D40" s="76">
        <f>投入係数表!G40</f>
        <v>2.5059015798075176E-2</v>
      </c>
      <c r="E40" s="77">
        <f>$C$9*D40</f>
        <v>2.5059015798075177</v>
      </c>
      <c r="F40" s="76">
        <f>分析係数表!C43</f>
        <v>0.42667048218629278</v>
      </c>
      <c r="G40" s="77">
        <f>E40*F40</f>
        <v>1.0691942353678665</v>
      </c>
      <c r="H40" s="77">
        <v>1.5020175034160421</v>
      </c>
      <c r="I40" s="77">
        <f>C40+H40</f>
        <v>1.5020175034160421</v>
      </c>
      <c r="J40" s="76">
        <f>分析係数表!G43</f>
        <v>0.3937480751462889</v>
      </c>
      <c r="K40" s="78">
        <f>I40*J40</f>
        <v>0.59141650080610098</v>
      </c>
      <c r="L40" s="79"/>
      <c r="M40" s="80"/>
      <c r="N40" s="81">
        <f>分析係数表!H43</f>
        <v>3.6537058856533695E-2</v>
      </c>
      <c r="O40" s="82">
        <f t="shared" si="4"/>
        <v>0.43519862974514201</v>
      </c>
      <c r="P40" s="76">
        <f>分析係数表!C43</f>
        <v>0.42667048218629278</v>
      </c>
      <c r="Q40" s="82">
        <f>O40*P40</f>
        <v>0.18568640920017365</v>
      </c>
      <c r="R40" s="83">
        <v>0.35762417383400541</v>
      </c>
      <c r="S40" s="84">
        <f>I40+R40</f>
        <v>1.8596416772500475</v>
      </c>
      <c r="T40" s="85">
        <f>分析係数表!F43</f>
        <v>0.62688635663689563</v>
      </c>
      <c r="U40" s="86">
        <f t="shared" si="7"/>
        <v>1.165783995701408</v>
      </c>
      <c r="V40" s="87">
        <f>分析係数表!D43</f>
        <v>0.23175238681860177</v>
      </c>
      <c r="W40" s="167">
        <f t="shared" si="8"/>
        <v>0</v>
      </c>
      <c r="X40" s="76">
        <f>分析係数表!E43</f>
        <v>0.18678780412688636</v>
      </c>
      <c r="Y40" s="166">
        <f t="shared" si="9"/>
        <v>0</v>
      </c>
    </row>
    <row r="41" spans="1:25" x14ac:dyDescent="0.2">
      <c r="A41" s="6" t="s">
        <v>341</v>
      </c>
      <c r="B41" s="5" t="s">
        <v>42</v>
      </c>
      <c r="C41" s="90"/>
      <c r="D41" s="76">
        <f>投入係数表!G41</f>
        <v>1.8158707100054475E-4</v>
      </c>
      <c r="E41" s="77">
        <f>$C$9*D41</f>
        <v>1.8158707100054475E-2</v>
      </c>
      <c r="F41" s="76">
        <f>分析係数表!C44</f>
        <v>0.46624741283235149</v>
      </c>
      <c r="G41" s="77">
        <f>E41*F41</f>
        <v>8.4664502057808511E-3</v>
      </c>
      <c r="H41" s="77">
        <v>1.1819513614927713E-2</v>
      </c>
      <c r="I41" s="77">
        <f>C41+H41</f>
        <v>1.1819513614927713E-2</v>
      </c>
      <c r="J41" s="76">
        <f>分析係数表!G44</f>
        <v>0.26671004927024261</v>
      </c>
      <c r="K41" s="78">
        <f>I41*J41</f>
        <v>3.1523830585876737E-3</v>
      </c>
      <c r="L41" s="79"/>
      <c r="M41" s="80"/>
      <c r="N41" s="81">
        <f>分析係数表!H44</f>
        <v>0.11393143690736689</v>
      </c>
      <c r="O41" s="82">
        <f t="shared" si="4"/>
        <v>1.3570551866715068</v>
      </c>
      <c r="P41" s="76">
        <f>分析係数表!C44</f>
        <v>0.46624741283235149</v>
      </c>
      <c r="Q41" s="82">
        <f>O41*P41</f>
        <v>0.63272346985631389</v>
      </c>
      <c r="R41" s="83">
        <v>0.6428842866980703</v>
      </c>
      <c r="S41" s="84">
        <f>I41+R41</f>
        <v>0.65470380031299802</v>
      </c>
      <c r="T41" s="85">
        <f>分析係数表!F44</f>
        <v>0.51538533048247648</v>
      </c>
      <c r="U41" s="86">
        <f t="shared" si="7"/>
        <v>0.33742473449244775</v>
      </c>
      <c r="V41" s="87">
        <f>分析係数表!D44</f>
        <v>0.23854234451984754</v>
      </c>
      <c r="W41" s="167">
        <f t="shared" si="8"/>
        <v>0</v>
      </c>
      <c r="X41" s="76">
        <f>分析係数表!E44</f>
        <v>0.16891326578042204</v>
      </c>
      <c r="Y41" s="166">
        <f t="shared" si="9"/>
        <v>0</v>
      </c>
    </row>
    <row r="42" spans="1:25" x14ac:dyDescent="0.2">
      <c r="A42" s="6" t="s">
        <v>342</v>
      </c>
      <c r="B42" s="5" t="s">
        <v>279</v>
      </c>
      <c r="C42" s="90"/>
      <c r="D42" s="76">
        <f>投入係数表!G42</f>
        <v>1.9974577810059923E-3</v>
      </c>
      <c r="E42" s="77">
        <f>$C$9*D42</f>
        <v>0.19974577810059924</v>
      </c>
      <c r="F42" s="76">
        <f>分析係数表!C45</f>
        <v>1</v>
      </c>
      <c r="G42" s="77">
        <f>E42*F42</f>
        <v>0.19974577810059924</v>
      </c>
      <c r="H42" s="77">
        <v>0.25969179222790167</v>
      </c>
      <c r="I42" s="77">
        <f>C42+H42</f>
        <v>0.25969179222790167</v>
      </c>
      <c r="J42" s="76">
        <f>分析係数表!G45</f>
        <v>0</v>
      </c>
      <c r="K42" s="78">
        <f>I42*J42</f>
        <v>0</v>
      </c>
      <c r="L42" s="79"/>
      <c r="M42" s="80"/>
      <c r="N42" s="81">
        <f>分析係数表!H45</f>
        <v>0</v>
      </c>
      <c r="O42" s="82">
        <f t="shared" si="4"/>
        <v>0</v>
      </c>
      <c r="P42" s="76">
        <f>分析係数表!C45</f>
        <v>1</v>
      </c>
      <c r="Q42" s="82">
        <f>O42*P42</f>
        <v>0</v>
      </c>
      <c r="R42" s="83">
        <v>2.6935726352079768E-2</v>
      </c>
      <c r="S42" s="84">
        <f>I42+R42</f>
        <v>0.28662751857998142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投入係数表!G43</f>
        <v>6.1739604140185218E-3</v>
      </c>
      <c r="E43" s="77">
        <f>$C$9*D43</f>
        <v>0.61739604140185222</v>
      </c>
      <c r="F43" s="76">
        <f>分析係数表!C46</f>
        <v>1</v>
      </c>
      <c r="G43" s="77">
        <f>E43*F43</f>
        <v>0.61739604140185222</v>
      </c>
      <c r="H43" s="77">
        <v>0.73490523717514145</v>
      </c>
      <c r="I43" s="77">
        <f>C43+H43</f>
        <v>0.73490523717514145</v>
      </c>
      <c r="J43" s="76">
        <f>分析係数表!G46</f>
        <v>9.2005076142131978E-3</v>
      </c>
      <c r="K43" s="78">
        <f>I43*J43</f>
        <v>6.7615012303550446E-3</v>
      </c>
      <c r="L43" s="79"/>
      <c r="M43" s="80"/>
      <c r="N43" s="81">
        <f>分析係数表!H46</f>
        <v>5.6971329181394824E-2</v>
      </c>
      <c r="O43" s="82">
        <f t="shared" si="4"/>
        <v>0.67859442359216393</v>
      </c>
      <c r="P43" s="76">
        <f>分析係数表!C46</f>
        <v>1</v>
      </c>
      <c r="Q43" s="82">
        <f>O43*P43</f>
        <v>0.67859442359216393</v>
      </c>
      <c r="R43" s="83">
        <v>0.71653130135874477</v>
      </c>
      <c r="S43" s="84">
        <f>I43+R43</f>
        <v>1.4514365385338861</v>
      </c>
      <c r="T43" s="85">
        <f>分析係数表!F46</f>
        <v>0.31329314720812185</v>
      </c>
      <c r="U43" s="86">
        <f t="shared" si="7"/>
        <v>0.45472512113014357</v>
      </c>
      <c r="V43" s="87">
        <f>分析係数表!D46</f>
        <v>4.7588832487309646E-4</v>
      </c>
      <c r="W43" s="167">
        <f t="shared" si="8"/>
        <v>0</v>
      </c>
      <c r="X43" s="76">
        <f>分析係数表!E46</f>
        <v>1.4276649746192893E-3</v>
      </c>
      <c r="Y43" s="166">
        <f t="shared" si="9"/>
        <v>0</v>
      </c>
    </row>
    <row r="44" spans="1:25" x14ac:dyDescent="0.2">
      <c r="A44" s="192">
        <v>40</v>
      </c>
      <c r="B44" s="14" t="s">
        <v>151</v>
      </c>
      <c r="C44" s="197">
        <f>SUM(C5:C43)</f>
        <v>100</v>
      </c>
      <c r="D44" s="92">
        <f>投入係数表!G44</f>
        <v>0.6947521336480843</v>
      </c>
      <c r="E44" s="91">
        <f>SUM(E5:E43)</f>
        <v>69.475213364808425</v>
      </c>
      <c r="F44" s="92">
        <f>分析係数表!C47</f>
        <v>0.45905743405002397</v>
      </c>
      <c r="G44" s="91">
        <f>SUM(G5:G43)</f>
        <v>17.012884118811581</v>
      </c>
      <c r="H44" s="91">
        <f>SUM(H5:H43)</f>
        <v>19.828363254960632</v>
      </c>
      <c r="I44" s="91">
        <f>SUM(I5:I43)</f>
        <v>119.82836325496059</v>
      </c>
      <c r="J44" s="92">
        <f>分析係数表!G47</f>
        <v>0.28709558230423765</v>
      </c>
      <c r="K44" s="93">
        <f>SUM(K5:K43)</f>
        <v>18.986965887421597</v>
      </c>
      <c r="L44" s="94">
        <f>最終需要_まとめ!$L$33</f>
        <v>0.62733333333333341</v>
      </c>
      <c r="M44" s="91">
        <f>K44*L44</f>
        <v>11.911156600042483</v>
      </c>
      <c r="N44" s="95">
        <f>分析係数表!H47</f>
        <v>1</v>
      </c>
      <c r="O44" s="96">
        <f>SUM(O5:O43)</f>
        <v>11.911156600042485</v>
      </c>
      <c r="P44" s="92">
        <f>分析係数表!C47</f>
        <v>0.45905743405002397</v>
      </c>
      <c r="Q44" s="96">
        <f>SUM(Q5:Q43)</f>
        <v>5.7775464565863235</v>
      </c>
      <c r="R44" s="91">
        <f>SUM(R5:R43)</f>
        <v>6.7951282335595149</v>
      </c>
      <c r="S44" s="97">
        <f>SUM(S5:S43)</f>
        <v>126.62349148852012</v>
      </c>
      <c r="T44" s="98">
        <f>分析係数表!F47</f>
        <v>0.51476641739392903</v>
      </c>
      <c r="U44" s="99">
        <f>SUM(U5:U43)</f>
        <v>43.799420080626099</v>
      </c>
      <c r="V44" s="100">
        <f>分析係数表!D47</f>
        <v>0.1047101618971789</v>
      </c>
      <c r="W44" s="164">
        <f>SUM(W5:W43)</f>
        <v>5</v>
      </c>
      <c r="X44" s="92">
        <f>分析係数表!E47</f>
        <v>8.1677152774525266E-2</v>
      </c>
      <c r="Y44" s="165">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3</vt:i4>
      </vt:variant>
    </vt:vector>
  </HeadingPairs>
  <TitlesOfParts>
    <vt:vector size="51" baseType="lpstr">
      <vt:lpstr>WS目次</vt:lpstr>
      <vt:lpstr>利用上の注意</vt:lpstr>
      <vt:lpstr>最終需要_まとめ</vt:lpstr>
      <vt:lpstr>部門別まとめ</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分析係数表</vt:lpstr>
      <vt:lpstr>取引基本表</vt:lpstr>
      <vt:lpstr>投入係数表</vt:lpstr>
      <vt:lpstr>逆行列係数</vt:lpstr>
      <vt:lpstr>雇用表</vt:lpstr>
      <vt:lpstr>逆行列係数!Print_Titles</vt:lpstr>
      <vt:lpstr>取引基本表!Print_Titles</vt:lpstr>
      <vt:lpstr>投入係数表!Print_Titles</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Owner</cp:lastModifiedBy>
  <cp:lastPrinted>2019-09-02T00:57:06Z</cp:lastPrinted>
  <dcterms:created xsi:type="dcterms:W3CDTF">2005-01-11T06:44:07Z</dcterms:created>
  <dcterms:modified xsi:type="dcterms:W3CDTF">2023-08-19T07:13:19Z</dcterms:modified>
</cp:coreProperties>
</file>