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1F5678FE-4AC1-4791-B221-82BEFC960387}"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D8"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J44" i="1"/>
  <c r="BQ44" i="1"/>
  <c r="BP44" i="1"/>
  <c r="BR44" i="1" s="1"/>
  <c r="BI44" i="1"/>
  <c r="BP43" i="1"/>
  <c r="BI43" i="1"/>
  <c r="BJ43" i="1"/>
  <c r="BK43" i="1" s="1"/>
  <c r="BL43" i="1" s="1"/>
  <c r="BJ42" i="1"/>
  <c r="BK42" i="1" s="1"/>
  <c r="BL42" i="1" s="1"/>
  <c r="BQ42" i="1"/>
  <c r="BP42" i="1"/>
  <c r="BI42" i="1"/>
  <c r="BI41" i="1"/>
  <c r="BQ41" i="1"/>
  <c r="BP41" i="1"/>
  <c r="BP40" i="1"/>
  <c r="BI40" i="1"/>
  <c r="BJ40" i="1"/>
  <c r="BK40" i="1" s="1"/>
  <c r="BL40" i="1" s="1"/>
  <c r="BJ39" i="1"/>
  <c r="BK39" i="1" s="1"/>
  <c r="BL39" i="1" s="1"/>
  <c r="BI39" i="1"/>
  <c r="BQ39" i="1"/>
  <c r="BP39" i="1"/>
  <c r="BJ38" i="1"/>
  <c r="BK38" i="1" s="1"/>
  <c r="BL38" i="1" s="1"/>
  <c r="BP38" i="1"/>
  <c r="BI38" i="1"/>
  <c r="BJ37" i="1"/>
  <c r="BQ37" i="1"/>
  <c r="BP37" i="1"/>
  <c r="BR37" i="1" s="1"/>
  <c r="BI37" i="1"/>
  <c r="BK37" i="1" s="1"/>
  <c r="BL37" i="1" s="1"/>
  <c r="BP36" i="1"/>
  <c r="BJ36" i="1"/>
  <c r="BK36" i="1" s="1"/>
  <c r="BL36" i="1" s="1"/>
  <c r="BI36" i="1"/>
  <c r="BQ36" i="1"/>
  <c r="BR36" i="1" s="1"/>
  <c r="BP35" i="1"/>
  <c r="BJ35" i="1"/>
  <c r="BI35" i="1"/>
  <c r="BJ34" i="1"/>
  <c r="BQ34" i="1"/>
  <c r="BP34" i="1"/>
  <c r="BR34" i="1" s="1"/>
  <c r="BI34" i="1"/>
  <c r="BI33" i="1"/>
  <c r="BQ33" i="1"/>
  <c r="BP33" i="1"/>
  <c r="BR33" i="1" s="1"/>
  <c r="BP32" i="1"/>
  <c r="BJ32" i="1"/>
  <c r="BI32" i="1"/>
  <c r="BJ31" i="1"/>
  <c r="BK31" i="1" s="1"/>
  <c r="BL31" i="1" s="1"/>
  <c r="BI31" i="1"/>
  <c r="BQ31" i="1"/>
  <c r="BP31" i="1"/>
  <c r="BJ30" i="1"/>
  <c r="BK30" i="1" s="1"/>
  <c r="BL30" i="1" s="1"/>
  <c r="BP30" i="1"/>
  <c r="BI30" i="1"/>
  <c r="BI29" i="1"/>
  <c r="BJ29" i="1"/>
  <c r="BK29" i="1" s="1"/>
  <c r="BL29" i="1" s="1"/>
  <c r="BP29" i="1"/>
  <c r="BP28" i="1"/>
  <c r="BJ28" i="1"/>
  <c r="BK28" i="1" s="1"/>
  <c r="BL28" i="1" s="1"/>
  <c r="BI28" i="1"/>
  <c r="BQ28" i="1"/>
  <c r="BP27" i="1"/>
  <c r="BJ27" i="1"/>
  <c r="BK27" i="1" s="1"/>
  <c r="BL27" i="1" s="1"/>
  <c r="BI27" i="1"/>
  <c r="BJ26" i="1"/>
  <c r="BQ26" i="1"/>
  <c r="BP26" i="1"/>
  <c r="BI26" i="1"/>
  <c r="BI25" i="1"/>
  <c r="BQ25" i="1"/>
  <c r="BP25" i="1"/>
  <c r="BR25" i="1" s="1"/>
  <c r="BP24" i="1"/>
  <c r="BJ24" i="1"/>
  <c r="BI24" i="1"/>
  <c r="BJ23" i="1"/>
  <c r="BK23" i="1" s="1"/>
  <c r="BL23" i="1" s="1"/>
  <c r="BI23" i="1"/>
  <c r="BQ23" i="1"/>
  <c r="BP23" i="1"/>
  <c r="BR23" i="1" s="1"/>
  <c r="BQ22" i="1"/>
  <c r="BP22" i="1"/>
  <c r="BI22" i="1"/>
  <c r="BI21" i="1"/>
  <c r="BJ21" i="1"/>
  <c r="BK21" i="1" s="1"/>
  <c r="BL21" i="1" s="1"/>
  <c r="BP21" i="1"/>
  <c r="BP20" i="1"/>
  <c r="BI20" i="1"/>
  <c r="BQ20" i="1"/>
  <c r="BP19" i="1"/>
  <c r="BJ19" i="1"/>
  <c r="BK19" i="1" s="1"/>
  <c r="BL19" i="1" s="1"/>
  <c r="BI19" i="1"/>
  <c r="BJ18" i="1"/>
  <c r="BK18" i="1" s="1"/>
  <c r="BL18" i="1" s="1"/>
  <c r="BQ18" i="1"/>
  <c r="BP18" i="1"/>
  <c r="BI18" i="1"/>
  <c r="BP17" i="1"/>
  <c r="BI17" i="1"/>
  <c r="BQ17" i="1"/>
  <c r="BR17" i="1" s="1"/>
  <c r="BP16" i="1"/>
  <c r="BJ16" i="1"/>
  <c r="BK16" i="1" s="1"/>
  <c r="BL16" i="1" s="1"/>
  <c r="BQ16" i="1"/>
  <c r="BI16" i="1"/>
  <c r="BJ15" i="1"/>
  <c r="BK15" i="1" s="1"/>
  <c r="BL15" i="1" s="1"/>
  <c r="BI15" i="1"/>
  <c r="BQ15" i="1"/>
  <c r="BP15" i="1"/>
  <c r="BJ14" i="1"/>
  <c r="BK14" i="1" s="1"/>
  <c r="BL14" i="1" s="1"/>
  <c r="BP14" i="1"/>
  <c r="BI14" i="1"/>
  <c r="BI13" i="1"/>
  <c r="BJ13" i="1"/>
  <c r="BK13" i="1" s="1"/>
  <c r="BL13" i="1" s="1"/>
  <c r="BP13" i="1"/>
  <c r="BP12" i="1"/>
  <c r="BR12" i="1" s="1"/>
  <c r="BI12" i="1"/>
  <c r="BQ12" i="1"/>
  <c r="BP11" i="1"/>
  <c r="BI11" i="1"/>
  <c r="BJ11" i="1"/>
  <c r="BK11" i="1" s="1"/>
  <c r="BL11" i="1" s="1"/>
  <c r="BJ10" i="1"/>
  <c r="BQ10" i="1"/>
  <c r="BP10" i="1"/>
  <c r="BR10" i="1" s="1"/>
  <c r="BI10" i="1"/>
  <c r="BQ9" i="1"/>
  <c r="BP9" i="1"/>
  <c r="BR9" i="1" s="1"/>
  <c r="BI9" i="1"/>
  <c r="BP8" i="1"/>
  <c r="BJ8" i="1"/>
  <c r="BK8" i="1" s="1"/>
  <c r="BL8" i="1" s="1"/>
  <c r="BQ8" i="1"/>
  <c r="BI8" i="1"/>
  <c r="BP7" i="1"/>
  <c r="BJ7" i="1"/>
  <c r="BK7" i="1" s="1"/>
  <c r="BL7" i="1" s="1"/>
  <c r="BI7" i="1"/>
  <c r="BQ7" i="1"/>
  <c r="BQ6" i="1"/>
  <c r="BJ6" i="1"/>
  <c r="BK6" i="1" s="1"/>
  <c r="BL6" i="1" s="1"/>
  <c r="BP6" i="1"/>
  <c r="BR6" i="1" s="1"/>
  <c r="BI6" i="1"/>
  <c r="BI5" i="1"/>
  <c r="BJ5" i="1"/>
  <c r="BK5" i="1" s="1"/>
  <c r="BL5" i="1" s="1"/>
  <c r="BP5" i="1"/>
  <c r="AB45" i="4" l="1"/>
  <c r="AE38" i="4"/>
  <c r="AE30" i="4"/>
  <c r="AF25" i="4"/>
  <c r="AD19" i="4"/>
  <c r="AC16" i="4"/>
  <c r="AD11" i="4"/>
  <c r="AF44" i="4"/>
  <c r="AF36" i="4"/>
  <c r="AB32" i="4"/>
  <c r="AF28" i="4"/>
  <c r="AB24" i="4"/>
  <c r="AC19" i="4"/>
  <c r="AB16" i="4"/>
  <c r="AB8" i="4"/>
  <c r="AF47" i="4"/>
  <c r="AE44" i="4"/>
  <c r="AF39" i="4"/>
  <c r="AB35" i="4"/>
  <c r="AC30" i="4"/>
  <c r="AB27" i="4"/>
  <c r="AF23" i="4"/>
  <c r="AB19" i="4"/>
  <c r="AF15" i="4"/>
  <c r="AD9" i="4"/>
  <c r="AB46" i="4"/>
  <c r="AC41" i="4"/>
  <c r="AD36" i="4"/>
  <c r="AE31" i="4"/>
  <c r="AD28" i="4"/>
  <c r="AE23" i="4"/>
  <c r="AC17" i="4"/>
  <c r="AE15" i="4"/>
  <c r="AC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E46" i="4"/>
  <c r="AC40" i="4"/>
  <c r="AD35" i="4"/>
  <c r="AB29" i="4"/>
  <c r="AB21" i="4"/>
  <c r="AC8" i="4"/>
  <c r="AD46" i="4"/>
  <c r="AE41" i="4"/>
  <c r="AC35" i="4"/>
  <c r="AD30" i="4"/>
  <c r="AE25" i="4"/>
  <c r="AF20" i="4"/>
  <c r="AC11" i="4"/>
  <c r="AC46" i="4"/>
  <c r="AD41" i="4"/>
  <c r="AE36" i="4"/>
  <c r="AF31" i="4"/>
  <c r="AD25" i="4"/>
  <c r="AE20" i="4"/>
  <c r="AE12" i="4"/>
  <c r="AE47" i="4"/>
  <c r="AF42" i="4"/>
  <c r="AB38" i="4"/>
  <c r="AC33" i="4"/>
  <c r="AF26" i="4"/>
  <c r="AD20" i="4"/>
  <c r="AD12" i="4"/>
  <c r="AC47" i="4"/>
  <c r="AE45" i="4"/>
  <c r="AB44" i="4"/>
  <c r="AD42" i="4"/>
  <c r="AF40" i="4"/>
  <c r="AC39" i="4"/>
  <c r="AE37" i="4"/>
  <c r="AB36" i="4"/>
  <c r="AD34" i="4"/>
  <c r="AF32" i="4"/>
  <c r="AC31" i="4"/>
  <c r="AE29" i="4"/>
  <c r="AB28" i="4"/>
  <c r="AD26" i="4"/>
  <c r="AF24" i="4"/>
  <c r="AC23" i="4"/>
  <c r="AE21" i="4"/>
  <c r="AB20" i="4"/>
  <c r="AD18" i="4"/>
  <c r="AF16" i="4"/>
  <c r="AC15" i="4"/>
  <c r="AE13" i="4"/>
  <c r="AB12" i="4"/>
  <c r="AD10" i="4"/>
  <c r="AF8" i="4"/>
  <c r="AF41" i="4"/>
  <c r="AB37" i="4"/>
  <c r="AC32" i="4"/>
  <c r="AD27" i="4"/>
  <c r="AE22" i="4"/>
  <c r="AF17" i="4"/>
  <c r="AE14" i="4"/>
  <c r="AF9" i="4"/>
  <c r="AC43" i="4"/>
  <c r="AD38" i="4"/>
  <c r="AE33" i="4"/>
  <c r="AC27" i="4"/>
  <c r="AD22" i="4"/>
  <c r="AE17" i="4"/>
  <c r="AD14" i="4"/>
  <c r="AE9" i="4"/>
  <c r="AB43" i="4"/>
  <c r="AC38" i="4"/>
  <c r="AD33" i="4"/>
  <c r="AE28" i="4"/>
  <c r="AC22" i="4"/>
  <c r="AD17" i="4"/>
  <c r="AC14" i="4"/>
  <c r="AB11" i="4"/>
  <c r="AD44" i="4"/>
  <c r="AE39" i="4"/>
  <c r="AF34" i="4"/>
  <c r="AB30" i="4"/>
  <c r="AC25" i="4"/>
  <c r="AB22" i="4"/>
  <c r="AF18" i="4"/>
  <c r="AB14" i="4"/>
  <c r="AF10"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D43" i="4"/>
  <c r="AF33" i="4"/>
  <c r="AC24" i="4"/>
  <c r="AB13" i="4"/>
  <c r="AB40" i="4"/>
  <c r="AF12" i="4"/>
  <c r="AF46" i="4"/>
  <c r="AC45" i="4"/>
  <c r="AE43" i="4"/>
  <c r="AB42" i="4"/>
  <c r="AD40" i="4"/>
  <c r="AF38" i="4"/>
  <c r="AC37" i="4"/>
  <c r="AE35" i="4"/>
  <c r="AB34" i="4"/>
  <c r="AD32" i="4"/>
  <c r="AF30" i="4"/>
  <c r="AC29" i="4"/>
  <c r="AE27" i="4"/>
  <c r="AB26" i="4"/>
  <c r="AD24" i="4"/>
  <c r="AF22" i="4"/>
  <c r="AC21" i="4"/>
  <c r="AE19" i="4"/>
  <c r="AB18" i="4"/>
  <c r="AD16" i="4"/>
  <c r="AF14" i="4"/>
  <c r="AC13" i="4"/>
  <c r="AE11" i="4"/>
  <c r="AB10" i="4"/>
  <c r="BR7" i="1"/>
  <c r="BR8" i="1"/>
  <c r="BR20" i="1"/>
  <c r="BR22" i="1"/>
  <c r="BR31" i="1"/>
  <c r="BK35" i="1"/>
  <c r="BL35" i="1" s="1"/>
  <c r="BR21" i="1"/>
  <c r="BK24" i="1"/>
  <c r="BL24" i="1" s="1"/>
  <c r="BR42" i="1"/>
  <c r="BR16" i="1"/>
  <c r="BK26" i="1"/>
  <c r="BL26" i="1" s="1"/>
  <c r="BR28" i="1"/>
  <c r="BR30" i="1"/>
  <c r="BR39" i="1"/>
  <c r="BR41" i="1"/>
  <c r="BR15" i="1"/>
  <c r="BR18" i="1"/>
  <c r="BK32" i="1"/>
  <c r="BL32" i="1" s="1"/>
  <c r="BR35" i="1"/>
  <c r="BR24" i="1"/>
  <c r="BR26" i="1"/>
  <c r="BK34" i="1"/>
  <c r="BL34" i="1" s="1"/>
  <c r="BK10" i="1"/>
  <c r="BL10" i="1" s="1"/>
  <c r="BR14" i="1"/>
  <c r="BR13" i="1"/>
  <c r="BR32" i="1"/>
  <c r="BK44" i="1"/>
  <c r="BL44" i="1" s="1"/>
  <c r="BQ38" i="1"/>
  <c r="BR38" i="1" s="1"/>
  <c r="BQ11" i="1"/>
  <c r="BR11" i="1" s="1"/>
  <c r="BQ19" i="1"/>
  <c r="BR19" i="1" s="1"/>
  <c r="BQ27" i="1"/>
  <c r="BR27" i="1" s="1"/>
  <c r="BQ35" i="1"/>
  <c r="BQ43" i="1"/>
  <c r="BR43" i="1" s="1"/>
  <c r="BJ12" i="1"/>
  <c r="BK12" i="1" s="1"/>
  <c r="BL12" i="1" s="1"/>
  <c r="BJ20" i="1"/>
  <c r="BK20" i="1" s="1"/>
  <c r="BL20" i="1" s="1"/>
  <c r="BQ24" i="1"/>
  <c r="BQ32" i="1"/>
  <c r="BQ40" i="1"/>
  <c r="BR40" i="1" s="1"/>
  <c r="BQ14" i="1"/>
  <c r="BQ30" i="1"/>
  <c r="BQ5" i="1"/>
  <c r="BR5" i="1" s="1"/>
  <c r="BJ9" i="1"/>
  <c r="BK9" i="1" s="1"/>
  <c r="BL9" i="1" s="1"/>
  <c r="BQ13" i="1"/>
  <c r="BJ17" i="1"/>
  <c r="BK17" i="1" s="1"/>
  <c r="BL17" i="1" s="1"/>
  <c r="BQ21" i="1"/>
  <c r="BJ25" i="1"/>
  <c r="BK25" i="1" s="1"/>
  <c r="BL25" i="1" s="1"/>
  <c r="BQ29" i="1"/>
  <c r="BR29" i="1" s="1"/>
  <c r="BJ33" i="1"/>
  <c r="BK33" i="1" s="1"/>
  <c r="BL33" i="1" s="1"/>
  <c r="BJ41" i="1"/>
  <c r="BK41" i="1" s="1"/>
  <c r="BL41" i="1" s="1"/>
  <c r="BJ22" i="1"/>
  <c r="BK22" i="1" s="1"/>
  <c r="BL22"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D11" i="49"/>
  <c r="D12" i="49"/>
  <c r="D13" i="49"/>
  <c r="D14" i="49"/>
  <c r="D15" i="49"/>
  <c r="D16" i="49"/>
  <c r="D17" i="49"/>
  <c r="D18" i="49"/>
  <c r="D19" i="49"/>
  <c r="D20" i="49"/>
  <c r="E20" i="49" s="1"/>
  <c r="D21" i="49"/>
  <c r="D22" i="49"/>
  <c r="D23" i="49"/>
  <c r="D24" i="49"/>
  <c r="D25" i="49"/>
  <c r="D26" i="49"/>
  <c r="D27" i="49"/>
  <c r="D28" i="49"/>
  <c r="D29" i="49"/>
  <c r="D30" i="49"/>
  <c r="D31" i="49"/>
  <c r="D32" i="49"/>
  <c r="D33" i="49"/>
  <c r="D34" i="49"/>
  <c r="D35" i="49"/>
  <c r="D36" i="49"/>
  <c r="D37" i="49"/>
  <c r="D38" i="49"/>
  <c r="D39" i="49"/>
  <c r="D40" i="49"/>
  <c r="D41" i="49"/>
  <c r="D42" i="49"/>
  <c r="D43" i="49"/>
  <c r="D44" i="49"/>
  <c r="D5" i="49"/>
  <c r="C42" i="49"/>
  <c r="C44" i="49" s="1"/>
  <c r="C43" i="48"/>
  <c r="C44" i="48" s="1"/>
  <c r="D44" i="30"/>
  <c r="D41" i="30"/>
  <c r="D42" i="30"/>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N19" i="4" s="1"/>
  <c r="H19" i="4" s="1"/>
  <c r="AM8" i="4"/>
  <c r="W9" i="4"/>
  <c r="X9" i="4"/>
  <c r="E9" i="4" s="1"/>
  <c r="W10" i="4"/>
  <c r="X10" i="4"/>
  <c r="E10" i="4" s="1"/>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X32" i="4"/>
  <c r="E32" i="4" s="1"/>
  <c r="X29" i="50" s="1"/>
  <c r="W33" i="4"/>
  <c r="X33" i="4"/>
  <c r="E33" i="4" s="1"/>
  <c r="W34" i="4"/>
  <c r="D34" i="4" s="1"/>
  <c r="X34" i="4"/>
  <c r="E34" i="4" s="1"/>
  <c r="W35" i="4"/>
  <c r="D35" i="4" s="1"/>
  <c r="X35" i="4"/>
  <c r="E35" i="4" s="1"/>
  <c r="W36" i="4"/>
  <c r="X36" i="4"/>
  <c r="E36" i="4" s="1"/>
  <c r="X33" i="29" s="1"/>
  <c r="W37" i="4"/>
  <c r="X37" i="4"/>
  <c r="E37" i="4" s="1"/>
  <c r="W38" i="4"/>
  <c r="X38" i="4"/>
  <c r="E38" i="4" s="1"/>
  <c r="W39" i="4"/>
  <c r="X39" i="4"/>
  <c r="E39" i="4" s="1"/>
  <c r="W40" i="4"/>
  <c r="X40" i="4"/>
  <c r="E40" i="4" s="1"/>
  <c r="X37" i="34" s="1"/>
  <c r="W41" i="4"/>
  <c r="D41" i="4" s="1"/>
  <c r="X41" i="4"/>
  <c r="W42" i="4"/>
  <c r="X42" i="4"/>
  <c r="E42" i="4" s="1"/>
  <c r="W43" i="4"/>
  <c r="D43" i="4" s="1"/>
  <c r="X43" i="4"/>
  <c r="W44" i="4"/>
  <c r="D44" i="4" s="1"/>
  <c r="V41" i="30" s="1"/>
  <c r="X44" i="4"/>
  <c r="E44" i="4" s="1"/>
  <c r="X41" i="21" s="1"/>
  <c r="W45" i="4"/>
  <c r="D45" i="4" s="1"/>
  <c r="V42" i="30" s="1"/>
  <c r="X45" i="4"/>
  <c r="W46" i="4"/>
  <c r="D46" i="4" s="1"/>
  <c r="V43" i="30" s="1"/>
  <c r="X46" i="4"/>
  <c r="E46" i="4" s="1"/>
  <c r="X47" i="4"/>
  <c r="E47" i="4" s="1"/>
  <c r="X8" i="4"/>
  <c r="W8" i="4"/>
  <c r="D8" i="4" s="1"/>
  <c r="D6" i="50"/>
  <c r="E6" i="50" s="1"/>
  <c r="D7" i="50"/>
  <c r="D8" i="50"/>
  <c r="D9" i="50"/>
  <c r="D10" i="50"/>
  <c r="D11" i="50"/>
  <c r="D12" i="50"/>
  <c r="D13" i="50"/>
  <c r="D14" i="50"/>
  <c r="D15" i="50"/>
  <c r="D16" i="50"/>
  <c r="D17" i="50"/>
  <c r="D18" i="50"/>
  <c r="D19" i="50"/>
  <c r="D20" i="50"/>
  <c r="D21" i="50"/>
  <c r="D22" i="50"/>
  <c r="E22" i="50" s="1"/>
  <c r="D23" i="50"/>
  <c r="D24" i="50"/>
  <c r="D25" i="50"/>
  <c r="D26" i="50"/>
  <c r="D27" i="50"/>
  <c r="D28" i="50"/>
  <c r="D29" i="50"/>
  <c r="D30" i="50"/>
  <c r="D31" i="50"/>
  <c r="D32" i="50"/>
  <c r="D33" i="50"/>
  <c r="D34" i="50"/>
  <c r="D35" i="50"/>
  <c r="D36" i="50"/>
  <c r="D37" i="50"/>
  <c r="D38" i="50"/>
  <c r="E38" i="50" s="1"/>
  <c r="D39" i="50"/>
  <c r="D40" i="50"/>
  <c r="D41" i="50"/>
  <c r="D42" i="50"/>
  <c r="D43" i="50"/>
  <c r="D44" i="50"/>
  <c r="D5" i="50"/>
  <c r="C41" i="50"/>
  <c r="C44" i="50" s="1"/>
  <c r="G45" i="4"/>
  <c r="J42" i="19" s="1"/>
  <c r="D41" i="8"/>
  <c r="D42" i="8"/>
  <c r="D43" i="8"/>
  <c r="D44" i="8"/>
  <c r="D33" i="13"/>
  <c r="D34" i="13"/>
  <c r="D35" i="13"/>
  <c r="E35" i="13" s="1"/>
  <c r="D36" i="13"/>
  <c r="D37" i="13"/>
  <c r="D38" i="13"/>
  <c r="D39" i="13"/>
  <c r="D40" i="13"/>
  <c r="D41" i="13"/>
  <c r="D42" i="13"/>
  <c r="E42" i="13" s="1"/>
  <c r="D43" i="13"/>
  <c r="E43" i="13" s="1"/>
  <c r="D44" i="13"/>
  <c r="D41" i="12"/>
  <c r="D42" i="12"/>
  <c r="D43" i="12"/>
  <c r="D44" i="12"/>
  <c r="D41" i="14"/>
  <c r="D42" i="14"/>
  <c r="E42" i="14" s="1"/>
  <c r="D43" i="14"/>
  <c r="E43" i="14" s="1"/>
  <c r="D44" i="14"/>
  <c r="D41" i="15"/>
  <c r="D42" i="15"/>
  <c r="D43" i="15"/>
  <c r="D44" i="15"/>
  <c r="D41" i="16"/>
  <c r="D42" i="16"/>
  <c r="E42" i="16" s="1"/>
  <c r="D43" i="16"/>
  <c r="E43" i="16" s="1"/>
  <c r="D44" i="16"/>
  <c r="D41" i="17"/>
  <c r="D42" i="17"/>
  <c r="D43" i="17"/>
  <c r="D44" i="17"/>
  <c r="D41" i="18"/>
  <c r="D42" i="18"/>
  <c r="E42" i="18" s="1"/>
  <c r="D43" i="18"/>
  <c r="E43" i="18" s="1"/>
  <c r="D44" i="18"/>
  <c r="D41" i="19"/>
  <c r="D42" i="19"/>
  <c r="D43" i="19"/>
  <c r="D44" i="19"/>
  <c r="D41" i="20"/>
  <c r="D42" i="20"/>
  <c r="E42" i="20" s="1"/>
  <c r="D43" i="20"/>
  <c r="E43" i="20" s="1"/>
  <c r="D44" i="20"/>
  <c r="D41" i="21"/>
  <c r="D42" i="21"/>
  <c r="D43" i="21"/>
  <c r="D44" i="21"/>
  <c r="D41" i="22"/>
  <c r="D42" i="22"/>
  <c r="D43" i="22"/>
  <c r="D44" i="22"/>
  <c r="D41" i="23"/>
  <c r="D42" i="23"/>
  <c r="D43" i="23"/>
  <c r="D44" i="23"/>
  <c r="D41" i="24"/>
  <c r="D42" i="24"/>
  <c r="D43" i="24"/>
  <c r="E43" i="24" s="1"/>
  <c r="D44" i="24"/>
  <c r="D41" i="25"/>
  <c r="D42" i="25"/>
  <c r="D43" i="25"/>
  <c r="D44" i="25"/>
  <c r="D41" i="26"/>
  <c r="D42" i="26"/>
  <c r="E42" i="26" s="1"/>
  <c r="D43" i="26"/>
  <c r="E43" i="26" s="1"/>
  <c r="D44" i="26"/>
  <c r="D41" i="27"/>
  <c r="D42" i="27"/>
  <c r="D43" i="27"/>
  <c r="D44" i="27"/>
  <c r="D41" i="28"/>
  <c r="D42" i="28"/>
  <c r="D43" i="28"/>
  <c r="E43" i="28" s="1"/>
  <c r="D44" i="28"/>
  <c r="D41" i="29"/>
  <c r="D42" i="29"/>
  <c r="D43" i="29"/>
  <c r="D44" i="29"/>
  <c r="D41" i="31"/>
  <c r="D42" i="31"/>
  <c r="E42" i="31" s="1"/>
  <c r="D43" i="31"/>
  <c r="D44" i="31"/>
  <c r="D41" i="32"/>
  <c r="D42" i="32"/>
  <c r="D43" i="32"/>
  <c r="D44" i="32"/>
  <c r="D41" i="33"/>
  <c r="D42" i="33"/>
  <c r="D43" i="33"/>
  <c r="D44" i="33"/>
  <c r="D41" i="34"/>
  <c r="D42" i="34"/>
  <c r="D43" i="34"/>
  <c r="D44" i="34"/>
  <c r="D41" i="35"/>
  <c r="D42" i="35"/>
  <c r="E42" i="35" s="1"/>
  <c r="D43" i="35"/>
  <c r="E43" i="35" s="1"/>
  <c r="D44" i="35"/>
  <c r="D41" i="36"/>
  <c r="D42" i="36"/>
  <c r="D43" i="36"/>
  <c r="D44" i="36"/>
  <c r="D34" i="37"/>
  <c r="D35" i="37"/>
  <c r="D36" i="37"/>
  <c r="D37" i="37"/>
  <c r="D38" i="37"/>
  <c r="D39" i="37"/>
  <c r="D40" i="37"/>
  <c r="D41" i="37"/>
  <c r="D42" i="37"/>
  <c r="D43" i="37"/>
  <c r="E43" i="37" s="1"/>
  <c r="D44" i="37"/>
  <c r="D41" i="38"/>
  <c r="D42" i="38"/>
  <c r="D43" i="38"/>
  <c r="D44" i="38"/>
  <c r="D41" i="39"/>
  <c r="D42" i="39"/>
  <c r="D43" i="39"/>
  <c r="D44" i="39"/>
  <c r="D41" i="40"/>
  <c r="D42" i="40"/>
  <c r="D43" i="40"/>
  <c r="D44" i="40"/>
  <c r="D41" i="41"/>
  <c r="D42" i="41"/>
  <c r="D43" i="41"/>
  <c r="E43" i="41" s="1"/>
  <c r="D44" i="41"/>
  <c r="D41" i="42"/>
  <c r="D42" i="42"/>
  <c r="D43" i="42"/>
  <c r="D44" i="42"/>
  <c r="D41" i="44"/>
  <c r="D42" i="44"/>
  <c r="D43" i="44"/>
  <c r="D44" i="44"/>
  <c r="D31" i="52"/>
  <c r="D32" i="52"/>
  <c r="D33" i="52"/>
  <c r="D34" i="52"/>
  <c r="D35" i="52"/>
  <c r="D36" i="52"/>
  <c r="D37" i="52"/>
  <c r="E37" i="52" s="1"/>
  <c r="D38" i="52"/>
  <c r="E38" i="52" s="1"/>
  <c r="D39" i="52"/>
  <c r="D40" i="52"/>
  <c r="D41" i="52"/>
  <c r="D42" i="52"/>
  <c r="D43" i="52"/>
  <c r="D44" i="52"/>
  <c r="D44" i="51"/>
  <c r="D6" i="51"/>
  <c r="E6" i="51" s="1"/>
  <c r="D7" i="51"/>
  <c r="D8" i="51"/>
  <c r="D9" i="51"/>
  <c r="D10" i="51"/>
  <c r="D11" i="51"/>
  <c r="D12" i="51"/>
  <c r="D13" i="51"/>
  <c r="E13" i="51" s="1"/>
  <c r="D14" i="51"/>
  <c r="E14" i="51" s="1"/>
  <c r="D15" i="51"/>
  <c r="D16" i="51"/>
  <c r="D17" i="51"/>
  <c r="D18" i="51"/>
  <c r="D19" i="51"/>
  <c r="D20" i="51"/>
  <c r="D21" i="51"/>
  <c r="E21" i="51" s="1"/>
  <c r="D22" i="51"/>
  <c r="E22" i="51" s="1"/>
  <c r="D23" i="51"/>
  <c r="D24" i="51"/>
  <c r="D25" i="51"/>
  <c r="D26" i="51"/>
  <c r="D27" i="51"/>
  <c r="D28" i="51"/>
  <c r="D29" i="51"/>
  <c r="E29" i="51" s="1"/>
  <c r="D30" i="51"/>
  <c r="E30" i="51" s="1"/>
  <c r="D31" i="51"/>
  <c r="D32" i="51"/>
  <c r="D33" i="51"/>
  <c r="D34" i="51"/>
  <c r="D35" i="51"/>
  <c r="D36" i="51"/>
  <c r="D37" i="51"/>
  <c r="E37" i="51" s="1"/>
  <c r="D38" i="51"/>
  <c r="E38" i="51" s="1"/>
  <c r="D39" i="51"/>
  <c r="D40" i="51"/>
  <c r="D41" i="51"/>
  <c r="D42" i="51"/>
  <c r="D43" i="51"/>
  <c r="D5" i="51"/>
  <c r="D6" i="52"/>
  <c r="E6" i="52" s="1"/>
  <c r="D7" i="52"/>
  <c r="D8" i="52"/>
  <c r="D9" i="52"/>
  <c r="D10" i="52"/>
  <c r="D11" i="52"/>
  <c r="D12" i="52"/>
  <c r="D13" i="52"/>
  <c r="D14" i="52"/>
  <c r="D15" i="52"/>
  <c r="E15" i="52" s="1"/>
  <c r="D16" i="52"/>
  <c r="D17" i="52"/>
  <c r="D18" i="52"/>
  <c r="D19" i="52"/>
  <c r="D20" i="52"/>
  <c r="D21" i="52"/>
  <c r="D22" i="52"/>
  <c r="D23" i="52"/>
  <c r="E23" i="52" s="1"/>
  <c r="D24" i="52"/>
  <c r="D25" i="52"/>
  <c r="D26" i="52"/>
  <c r="D27" i="52"/>
  <c r="D28" i="52"/>
  <c r="D29" i="52"/>
  <c r="D30" i="52"/>
  <c r="E30" i="52" s="1"/>
  <c r="D5" i="52"/>
  <c r="E5" i="52" s="1"/>
  <c r="D41" i="43"/>
  <c r="D42" i="43"/>
  <c r="D43" i="43"/>
  <c r="C40" i="51"/>
  <c r="C44" i="51" s="1"/>
  <c r="C39" i="52"/>
  <c r="C44" i="52" s="1"/>
  <c r="D42" i="4"/>
  <c r="D38" i="4"/>
  <c r="D32" i="4"/>
  <c r="V29" i="12" s="1"/>
  <c r="D26" i="4"/>
  <c r="D18" i="4"/>
  <c r="V15" i="22" s="1"/>
  <c r="F45" i="4"/>
  <c r="T42" i="30" s="1"/>
  <c r="C45" i="7"/>
  <c r="L44" i="52"/>
  <c r="C5" i="8"/>
  <c r="C44" i="8" s="1"/>
  <c r="D5" i="8"/>
  <c r="D6" i="8"/>
  <c r="E6" i="8" s="1"/>
  <c r="D7" i="8"/>
  <c r="O10" i="4"/>
  <c r="P10" i="4" s="1"/>
  <c r="C10" i="4" s="1"/>
  <c r="D8" i="8"/>
  <c r="O11" i="4"/>
  <c r="P11" i="4" s="1"/>
  <c r="C11" i="4" s="1"/>
  <c r="F8" i="13" s="1"/>
  <c r="AN11" i="4"/>
  <c r="H11" i="4" s="1"/>
  <c r="D9" i="8"/>
  <c r="D10" i="8"/>
  <c r="E10" i="8" s="1"/>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AN23" i="4"/>
  <c r="H23" i="4" s="1"/>
  <c r="D21" i="8"/>
  <c r="E21" i="8" s="1"/>
  <c r="D22" i="8"/>
  <c r="D23" i="8"/>
  <c r="D24" i="8"/>
  <c r="D25" i="8"/>
  <c r="D26" i="8"/>
  <c r="AN29" i="4"/>
  <c r="H29" i="4" s="1"/>
  <c r="N26" i="15" s="1"/>
  <c r="D27" i="8"/>
  <c r="D28" i="8"/>
  <c r="E28" i="8" s="1"/>
  <c r="O31" i="4"/>
  <c r="P31" i="4" s="1"/>
  <c r="C31" i="4" s="1"/>
  <c r="F28" i="17" s="1"/>
  <c r="AN31" i="4"/>
  <c r="H31" i="4" s="1"/>
  <c r="D29" i="8"/>
  <c r="D30" i="8"/>
  <c r="AN33" i="4"/>
  <c r="H33" i="4" s="1"/>
  <c r="D31" i="8"/>
  <c r="D32" i="8"/>
  <c r="E32" i="8" s="1"/>
  <c r="D33" i="8"/>
  <c r="E33" i="8" s="1"/>
  <c r="O36" i="4"/>
  <c r="P36" i="4" s="1"/>
  <c r="C36" i="4" s="1"/>
  <c r="D34" i="8"/>
  <c r="AN37" i="4"/>
  <c r="H37" i="4" s="1"/>
  <c r="N34" i="12" s="1"/>
  <c r="D35" i="8"/>
  <c r="AN38" i="4"/>
  <c r="H38" i="4" s="1"/>
  <c r="N35" i="33" s="1"/>
  <c r="D36" i="8"/>
  <c r="AN39" i="4"/>
  <c r="H39" i="4" s="1"/>
  <c r="D37" i="8"/>
  <c r="E37" i="8" s="1"/>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E21" i="13" s="1"/>
  <c r="D22" i="13"/>
  <c r="D23" i="13"/>
  <c r="D24" i="13"/>
  <c r="D25" i="13"/>
  <c r="D26" i="13"/>
  <c r="D27" i="13"/>
  <c r="D28" i="13"/>
  <c r="E28" i="13" s="1"/>
  <c r="D29" i="13"/>
  <c r="D30" i="13"/>
  <c r="D31" i="13"/>
  <c r="D32" i="13"/>
  <c r="L44" i="13"/>
  <c r="D5" i="12"/>
  <c r="C7" i="12"/>
  <c r="C44" i="12" s="1"/>
  <c r="D6" i="12"/>
  <c r="D7" i="12"/>
  <c r="E7" i="12" s="1"/>
  <c r="D8" i="12"/>
  <c r="D9" i="12"/>
  <c r="D10" i="12"/>
  <c r="D11" i="12"/>
  <c r="D12" i="12"/>
  <c r="D13" i="12"/>
  <c r="D14" i="12"/>
  <c r="E14" i="12" s="1"/>
  <c r="D15" i="12"/>
  <c r="D16" i="12"/>
  <c r="D17" i="12"/>
  <c r="D18" i="12"/>
  <c r="D19" i="12"/>
  <c r="D20" i="12"/>
  <c r="D21" i="12"/>
  <c r="E21" i="12" s="1"/>
  <c r="D22" i="12"/>
  <c r="E22" i="12" s="1"/>
  <c r="D23" i="12"/>
  <c r="E23" i="12" s="1"/>
  <c r="D24" i="12"/>
  <c r="D25" i="12"/>
  <c r="D26" i="12"/>
  <c r="D27" i="12"/>
  <c r="D28" i="12"/>
  <c r="D29" i="12"/>
  <c r="D30" i="12"/>
  <c r="E30" i="12" s="1"/>
  <c r="D31" i="12"/>
  <c r="D32" i="12"/>
  <c r="D33" i="12"/>
  <c r="D34" i="12"/>
  <c r="D35" i="12"/>
  <c r="E35" i="12" s="1"/>
  <c r="D36" i="12"/>
  <c r="D37" i="12"/>
  <c r="D38" i="12"/>
  <c r="D39" i="12"/>
  <c r="E39" i="12" s="1"/>
  <c r="D40" i="12"/>
  <c r="D5" i="14"/>
  <c r="C8" i="14"/>
  <c r="C44" i="14" s="1"/>
  <c r="D6" i="14"/>
  <c r="D7" i="14"/>
  <c r="D8" i="14"/>
  <c r="D9" i="14"/>
  <c r="E9" i="14" s="1"/>
  <c r="D10" i="14"/>
  <c r="E10" i="14" s="1"/>
  <c r="D11" i="14"/>
  <c r="D12" i="14"/>
  <c r="D13" i="14"/>
  <c r="D14" i="14"/>
  <c r="D15" i="14"/>
  <c r="E15" i="14" s="1"/>
  <c r="D16" i="14"/>
  <c r="D17" i="14"/>
  <c r="D18" i="14"/>
  <c r="E18" i="14" s="1"/>
  <c r="D19" i="14"/>
  <c r="E19" i="14" s="1"/>
  <c r="D20" i="14"/>
  <c r="D21" i="14"/>
  <c r="D22" i="14"/>
  <c r="D23" i="14"/>
  <c r="D24" i="14"/>
  <c r="D25" i="14"/>
  <c r="D26" i="14"/>
  <c r="E26" i="14" s="1"/>
  <c r="D27" i="14"/>
  <c r="D28" i="14"/>
  <c r="E28" i="14" s="1"/>
  <c r="D29" i="14"/>
  <c r="D30" i="14"/>
  <c r="D31" i="14"/>
  <c r="E31" i="14" s="1"/>
  <c r="D32" i="14"/>
  <c r="D33" i="14"/>
  <c r="E33" i="14" s="1"/>
  <c r="G33" i="14" s="1"/>
  <c r="D34" i="14"/>
  <c r="D35" i="14"/>
  <c r="E35" i="14" s="1"/>
  <c r="D36" i="14"/>
  <c r="D37" i="14"/>
  <c r="D38" i="14"/>
  <c r="D39" i="14"/>
  <c r="D40" i="14"/>
  <c r="L44" i="14"/>
  <c r="D5" i="15"/>
  <c r="E5" i="15" s="1"/>
  <c r="C9" i="15"/>
  <c r="C44" i="15" s="1"/>
  <c r="D6" i="15"/>
  <c r="D7" i="15"/>
  <c r="D8" i="15"/>
  <c r="D9" i="15"/>
  <c r="D10" i="15"/>
  <c r="D11" i="15"/>
  <c r="D12" i="15"/>
  <c r="E12" i="15" s="1"/>
  <c r="G12" i="15" s="1"/>
  <c r="D13" i="15"/>
  <c r="E13" i="15" s="1"/>
  <c r="D14" i="15"/>
  <c r="D15" i="15"/>
  <c r="D16" i="15"/>
  <c r="D17" i="15"/>
  <c r="D18" i="15"/>
  <c r="D19" i="15"/>
  <c r="E19" i="15" s="1"/>
  <c r="D20" i="15"/>
  <c r="D21" i="15"/>
  <c r="D22" i="15"/>
  <c r="D23" i="15"/>
  <c r="D24" i="15"/>
  <c r="D25" i="15"/>
  <c r="D26" i="15"/>
  <c r="D27" i="15"/>
  <c r="E27" i="15" s="1"/>
  <c r="D28" i="15"/>
  <c r="E28" i="15" s="1"/>
  <c r="D29" i="15"/>
  <c r="D30" i="15"/>
  <c r="D31" i="15"/>
  <c r="D32" i="15"/>
  <c r="D33" i="15"/>
  <c r="D34" i="15"/>
  <c r="D35" i="15"/>
  <c r="E35" i="15" s="1"/>
  <c r="D36" i="15"/>
  <c r="D37" i="15"/>
  <c r="D38" i="15"/>
  <c r="D39" i="15"/>
  <c r="D40" i="15"/>
  <c r="L44" i="15"/>
  <c r="D5" i="16"/>
  <c r="C10" i="16"/>
  <c r="C44" i="16" s="1"/>
  <c r="D6" i="16"/>
  <c r="E6" i="16" s="1"/>
  <c r="D7" i="16"/>
  <c r="D8" i="16"/>
  <c r="D9" i="16"/>
  <c r="D10" i="16"/>
  <c r="D11" i="16"/>
  <c r="D12" i="16"/>
  <c r="D13" i="16"/>
  <c r="E13" i="16" s="1"/>
  <c r="D14" i="16"/>
  <c r="D15" i="16"/>
  <c r="D16" i="16"/>
  <c r="D17" i="16"/>
  <c r="D18" i="16"/>
  <c r="D19" i="16"/>
  <c r="D20" i="16"/>
  <c r="D21" i="16"/>
  <c r="E21" i="16" s="1"/>
  <c r="D22" i="16"/>
  <c r="D23" i="16"/>
  <c r="D24" i="16"/>
  <c r="D25" i="16"/>
  <c r="D26" i="16"/>
  <c r="D27" i="16"/>
  <c r="D28" i="16"/>
  <c r="D29" i="16"/>
  <c r="D30" i="16"/>
  <c r="D31" i="16"/>
  <c r="D32" i="16"/>
  <c r="D33" i="16"/>
  <c r="D34" i="16"/>
  <c r="E34" i="16" s="1"/>
  <c r="D35" i="16"/>
  <c r="D36" i="16"/>
  <c r="D37" i="16"/>
  <c r="E37" i="16" s="1"/>
  <c r="D38" i="16"/>
  <c r="D39" i="16"/>
  <c r="D40" i="16"/>
  <c r="L44" i="16"/>
  <c r="D5" i="17"/>
  <c r="E5" i="17" s="1"/>
  <c r="C11" i="17"/>
  <c r="C44" i="17" s="1"/>
  <c r="D6" i="17"/>
  <c r="D7" i="17"/>
  <c r="E7" i="17" s="1"/>
  <c r="D8" i="17"/>
  <c r="D9" i="17"/>
  <c r="D10" i="17"/>
  <c r="D11" i="17"/>
  <c r="D12" i="17"/>
  <c r="D13" i="17"/>
  <c r="D14" i="17"/>
  <c r="D15" i="17"/>
  <c r="E15" i="17" s="1"/>
  <c r="D16" i="17"/>
  <c r="E16" i="17" s="1"/>
  <c r="D17" i="17"/>
  <c r="D18" i="17"/>
  <c r="D19" i="17"/>
  <c r="D20" i="17"/>
  <c r="E20" i="17" s="1"/>
  <c r="D21" i="17"/>
  <c r="D22" i="17"/>
  <c r="D23" i="17"/>
  <c r="E23" i="17" s="1"/>
  <c r="D24" i="17"/>
  <c r="D25" i="17"/>
  <c r="D26" i="17"/>
  <c r="D27" i="17"/>
  <c r="D28" i="17"/>
  <c r="D29" i="17"/>
  <c r="D30" i="17"/>
  <c r="D31" i="17"/>
  <c r="E31" i="17" s="1"/>
  <c r="D32" i="17"/>
  <c r="E32" i="17" s="1"/>
  <c r="D33" i="17"/>
  <c r="D34" i="17"/>
  <c r="D35" i="17"/>
  <c r="D36" i="17"/>
  <c r="E36" i="17" s="1"/>
  <c r="D37" i="17"/>
  <c r="D38" i="17"/>
  <c r="E38" i="17" s="1"/>
  <c r="D39" i="17"/>
  <c r="E39" i="17" s="1"/>
  <c r="D40" i="17"/>
  <c r="L44" i="17"/>
  <c r="D5" i="18"/>
  <c r="C12" i="18"/>
  <c r="C44" i="18" s="1"/>
  <c r="D6" i="18"/>
  <c r="D7" i="18"/>
  <c r="D8" i="18"/>
  <c r="D9" i="18"/>
  <c r="D10" i="18"/>
  <c r="E10" i="18" s="1"/>
  <c r="D11" i="18"/>
  <c r="D12" i="18"/>
  <c r="D13" i="18"/>
  <c r="D14" i="18"/>
  <c r="D15" i="18"/>
  <c r="D16" i="18"/>
  <c r="D17" i="18"/>
  <c r="E17" i="18" s="1"/>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C13" i="19"/>
  <c r="D6" i="19"/>
  <c r="D7" i="19"/>
  <c r="D8" i="19"/>
  <c r="D9" i="19"/>
  <c r="D10" i="19"/>
  <c r="D11" i="19"/>
  <c r="D12" i="19"/>
  <c r="E12" i="19" s="1"/>
  <c r="D13" i="19"/>
  <c r="D14" i="19"/>
  <c r="D15" i="19"/>
  <c r="D16" i="19"/>
  <c r="D17" i="19"/>
  <c r="D18" i="19"/>
  <c r="D19" i="19"/>
  <c r="D20" i="19"/>
  <c r="E20" i="19" s="1"/>
  <c r="D21" i="19"/>
  <c r="D22" i="19"/>
  <c r="D23" i="19"/>
  <c r="D24" i="19"/>
  <c r="D25" i="19"/>
  <c r="D26" i="19"/>
  <c r="D27" i="19"/>
  <c r="D28" i="19"/>
  <c r="D29" i="19"/>
  <c r="D30" i="19"/>
  <c r="D31" i="19"/>
  <c r="D32" i="19"/>
  <c r="D33" i="19"/>
  <c r="D34" i="19"/>
  <c r="D35" i="19"/>
  <c r="D36" i="19"/>
  <c r="E36" i="19" s="1"/>
  <c r="D37" i="19"/>
  <c r="D38" i="19"/>
  <c r="D39" i="19"/>
  <c r="D40" i="19"/>
  <c r="L44" i="19"/>
  <c r="D5" i="20"/>
  <c r="C14" i="20"/>
  <c r="D6" i="20"/>
  <c r="E6" i="20" s="1"/>
  <c r="D7" i="20"/>
  <c r="D8" i="20"/>
  <c r="D9" i="20"/>
  <c r="E9" i="20" s="1"/>
  <c r="D10" i="20"/>
  <c r="D11" i="20"/>
  <c r="D12" i="20"/>
  <c r="D13" i="20"/>
  <c r="E13" i="20" s="1"/>
  <c r="D14" i="20"/>
  <c r="E14" i="20" s="1"/>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E8" i="21" s="1"/>
  <c r="D9" i="21"/>
  <c r="D10" i="21"/>
  <c r="D11" i="21"/>
  <c r="D12" i="21"/>
  <c r="D13" i="21"/>
  <c r="D14" i="21"/>
  <c r="D15" i="21"/>
  <c r="D16" i="21"/>
  <c r="E16" i="21" s="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E10" i="22" s="1"/>
  <c r="D11" i="22"/>
  <c r="D12" i="22"/>
  <c r="D13" i="22"/>
  <c r="D14" i="22"/>
  <c r="D15" i="22"/>
  <c r="D16" i="22"/>
  <c r="D17" i="22"/>
  <c r="D18" i="22"/>
  <c r="E18" i="22" s="1"/>
  <c r="D19" i="22"/>
  <c r="D20" i="22"/>
  <c r="D21" i="22"/>
  <c r="E21" i="22" s="1"/>
  <c r="D22" i="22"/>
  <c r="D23" i="22"/>
  <c r="D24" i="22"/>
  <c r="D25" i="22"/>
  <c r="D26" i="22"/>
  <c r="E26" i="22" s="1"/>
  <c r="D27" i="22"/>
  <c r="D28" i="22"/>
  <c r="D29" i="22"/>
  <c r="D30" i="22"/>
  <c r="D31" i="22"/>
  <c r="D32" i="22"/>
  <c r="D33" i="22"/>
  <c r="D34" i="22"/>
  <c r="E34" i="22" s="1"/>
  <c r="D35" i="22"/>
  <c r="D36" i="22"/>
  <c r="D37" i="22"/>
  <c r="E37" i="22" s="1"/>
  <c r="D38" i="22"/>
  <c r="D39" i="22"/>
  <c r="D40" i="22"/>
  <c r="L44" i="22"/>
  <c r="D5" i="23"/>
  <c r="E5" i="23" s="1"/>
  <c r="C17" i="23"/>
  <c r="C44" i="23" s="1"/>
  <c r="D6" i="23"/>
  <c r="D7" i="23"/>
  <c r="D8" i="23"/>
  <c r="E8" i="23" s="1"/>
  <c r="D9" i="23"/>
  <c r="D10" i="23"/>
  <c r="D11" i="23"/>
  <c r="D12" i="23"/>
  <c r="E12" i="23" s="1"/>
  <c r="D13" i="23"/>
  <c r="D14" i="23"/>
  <c r="D15" i="23"/>
  <c r="D16" i="23"/>
  <c r="D17" i="23"/>
  <c r="D18" i="23"/>
  <c r="D19" i="23"/>
  <c r="D20" i="23"/>
  <c r="E20" i="23" s="1"/>
  <c r="D21" i="23"/>
  <c r="D22" i="23"/>
  <c r="D23" i="23"/>
  <c r="D24" i="23"/>
  <c r="D25" i="23"/>
  <c r="D26" i="23"/>
  <c r="D27" i="23"/>
  <c r="D28" i="23"/>
  <c r="E28" i="23" s="1"/>
  <c r="D29" i="23"/>
  <c r="E29" i="23" s="1"/>
  <c r="D30" i="23"/>
  <c r="D31" i="23"/>
  <c r="D32" i="23"/>
  <c r="D33" i="23"/>
  <c r="D34" i="23"/>
  <c r="E34" i="23" s="1"/>
  <c r="D35" i="23"/>
  <c r="D36" i="23"/>
  <c r="E36" i="23" s="1"/>
  <c r="D37" i="23"/>
  <c r="D38" i="23"/>
  <c r="D39" i="23"/>
  <c r="D40" i="23"/>
  <c r="L44" i="23"/>
  <c r="D5" i="24"/>
  <c r="C18" i="24"/>
  <c r="D6" i="24"/>
  <c r="E6" i="24" s="1"/>
  <c r="D7" i="24"/>
  <c r="D8" i="24"/>
  <c r="D9" i="24"/>
  <c r="D10" i="24"/>
  <c r="D11" i="24"/>
  <c r="D12" i="24"/>
  <c r="D13" i="24"/>
  <c r="D14" i="24"/>
  <c r="E14" i="24" s="1"/>
  <c r="D15" i="24"/>
  <c r="D16" i="24"/>
  <c r="D17" i="24"/>
  <c r="D18" i="24"/>
  <c r="D19" i="24"/>
  <c r="D20" i="24"/>
  <c r="D21" i="24"/>
  <c r="E21" i="24" s="1"/>
  <c r="D22" i="24"/>
  <c r="E22" i="24" s="1"/>
  <c r="D23" i="24"/>
  <c r="D24" i="24"/>
  <c r="D25" i="24"/>
  <c r="D26" i="24"/>
  <c r="D27" i="24"/>
  <c r="D28" i="24"/>
  <c r="D29" i="24"/>
  <c r="D30" i="24"/>
  <c r="E30" i="24" s="1"/>
  <c r="D31" i="24"/>
  <c r="D32" i="24"/>
  <c r="D33" i="24"/>
  <c r="D34" i="24"/>
  <c r="D35" i="24"/>
  <c r="D36" i="24"/>
  <c r="D37" i="24"/>
  <c r="E37" i="24" s="1"/>
  <c r="D38" i="24"/>
  <c r="E38" i="24" s="1"/>
  <c r="D39" i="24"/>
  <c r="D40" i="24"/>
  <c r="L44" i="24"/>
  <c r="D5" i="25"/>
  <c r="C19" i="25"/>
  <c r="C44" i="25" s="1"/>
  <c r="D6" i="25"/>
  <c r="D7" i="25"/>
  <c r="D8" i="25"/>
  <c r="E8" i="25" s="1"/>
  <c r="D9" i="25"/>
  <c r="D10" i="25"/>
  <c r="D11" i="25"/>
  <c r="D12" i="25"/>
  <c r="D13" i="25"/>
  <c r="D14" i="25"/>
  <c r="D15" i="25"/>
  <c r="D16" i="25"/>
  <c r="E16" i="25" s="1"/>
  <c r="D17" i="25"/>
  <c r="D18" i="25"/>
  <c r="D19" i="25"/>
  <c r="D20" i="25"/>
  <c r="D21" i="25"/>
  <c r="D22" i="25"/>
  <c r="D23" i="25"/>
  <c r="E23" i="25" s="1"/>
  <c r="D24" i="25"/>
  <c r="D25" i="25"/>
  <c r="D26" i="25"/>
  <c r="D27" i="25"/>
  <c r="D28" i="25"/>
  <c r="D29" i="25"/>
  <c r="D30" i="25"/>
  <c r="D31" i="25"/>
  <c r="E31" i="25" s="1"/>
  <c r="D32" i="25"/>
  <c r="E32" i="25" s="1"/>
  <c r="D33" i="25"/>
  <c r="D34" i="25"/>
  <c r="D35" i="25"/>
  <c r="D36" i="25"/>
  <c r="D37" i="25"/>
  <c r="D38" i="25"/>
  <c r="D39" i="25"/>
  <c r="E39" i="25" s="1"/>
  <c r="D40" i="25"/>
  <c r="E40" i="25" s="1"/>
  <c r="L44" i="25"/>
  <c r="D5" i="26"/>
  <c r="C20" i="26"/>
  <c r="C44" i="26" s="1"/>
  <c r="D6" i="26"/>
  <c r="D7" i="26"/>
  <c r="D8" i="26"/>
  <c r="D9" i="26"/>
  <c r="E9" i="26" s="1"/>
  <c r="D10" i="26"/>
  <c r="E10" i="26" s="1"/>
  <c r="D11" i="26"/>
  <c r="D12" i="26"/>
  <c r="D13" i="26"/>
  <c r="D14" i="26"/>
  <c r="D15" i="26"/>
  <c r="D16" i="26"/>
  <c r="D17" i="26"/>
  <c r="E17" i="26" s="1"/>
  <c r="D18" i="26"/>
  <c r="E18" i="26" s="1"/>
  <c r="D19" i="26"/>
  <c r="D20" i="26"/>
  <c r="D21" i="26"/>
  <c r="D22" i="26"/>
  <c r="D23" i="26"/>
  <c r="D24" i="26"/>
  <c r="D25" i="26"/>
  <c r="E25" i="26" s="1"/>
  <c r="D26" i="26"/>
  <c r="E26" i="26" s="1"/>
  <c r="D27" i="26"/>
  <c r="D28" i="26"/>
  <c r="D29" i="26"/>
  <c r="D30" i="26"/>
  <c r="D31" i="26"/>
  <c r="D32" i="26"/>
  <c r="D33" i="26"/>
  <c r="E33" i="26" s="1"/>
  <c r="D34" i="26"/>
  <c r="E34" i="26" s="1"/>
  <c r="D35" i="26"/>
  <c r="D36" i="26"/>
  <c r="D37" i="26"/>
  <c r="D38" i="26"/>
  <c r="D39" i="26"/>
  <c r="D40" i="26"/>
  <c r="L44" i="26"/>
  <c r="D5" i="27"/>
  <c r="C21" i="27"/>
  <c r="D6" i="27"/>
  <c r="D7" i="27"/>
  <c r="D8" i="27"/>
  <c r="D9" i="27"/>
  <c r="D10" i="27"/>
  <c r="D11" i="27"/>
  <c r="E11" i="27" s="1"/>
  <c r="D12" i="27"/>
  <c r="D13" i="27"/>
  <c r="D14" i="27"/>
  <c r="D15" i="27"/>
  <c r="D16" i="27"/>
  <c r="D17" i="27"/>
  <c r="D18" i="27"/>
  <c r="D19" i="27"/>
  <c r="D20" i="27"/>
  <c r="D21" i="27"/>
  <c r="D22" i="27"/>
  <c r="D23" i="27"/>
  <c r="D24" i="27"/>
  <c r="D25" i="27"/>
  <c r="D26" i="27"/>
  <c r="D27" i="27"/>
  <c r="E27" i="27" s="1"/>
  <c r="D28" i="27"/>
  <c r="D29" i="27"/>
  <c r="D30" i="27"/>
  <c r="D31" i="27"/>
  <c r="D32" i="27"/>
  <c r="D33" i="27"/>
  <c r="D34" i="27"/>
  <c r="D35" i="27"/>
  <c r="D36" i="27"/>
  <c r="D37" i="27"/>
  <c r="D38" i="27"/>
  <c r="D39" i="27"/>
  <c r="D40" i="27"/>
  <c r="L44" i="27"/>
  <c r="D5" i="28"/>
  <c r="C22" i="28"/>
  <c r="D6" i="28"/>
  <c r="E6" i="28" s="1"/>
  <c r="D7" i="28"/>
  <c r="D8" i="28"/>
  <c r="D9" i="28"/>
  <c r="D10" i="28"/>
  <c r="D11" i="28"/>
  <c r="D12" i="28"/>
  <c r="D13" i="28"/>
  <c r="E13" i="28" s="1"/>
  <c r="D14" i="28"/>
  <c r="E14" i="28" s="1"/>
  <c r="D15" i="28"/>
  <c r="D16" i="28"/>
  <c r="D17" i="28"/>
  <c r="D18" i="28"/>
  <c r="D19" i="28"/>
  <c r="D20" i="28"/>
  <c r="D21" i="28"/>
  <c r="E21" i="28" s="1"/>
  <c r="D22" i="28"/>
  <c r="E22" i="28" s="1"/>
  <c r="D23" i="28"/>
  <c r="D24" i="28"/>
  <c r="E24" i="28" s="1"/>
  <c r="D25" i="28"/>
  <c r="D26" i="28"/>
  <c r="D27" i="28"/>
  <c r="D28" i="28"/>
  <c r="D29" i="28"/>
  <c r="E29" i="28" s="1"/>
  <c r="D30" i="28"/>
  <c r="E30" i="28" s="1"/>
  <c r="D31" i="28"/>
  <c r="D32" i="28"/>
  <c r="D33" i="28"/>
  <c r="D34" i="28"/>
  <c r="D35" i="28"/>
  <c r="D36" i="28"/>
  <c r="D37" i="28"/>
  <c r="D38" i="28"/>
  <c r="D39" i="28"/>
  <c r="D40" i="28"/>
  <c r="E40" i="28" s="1"/>
  <c r="L44" i="28"/>
  <c r="D5" i="29"/>
  <c r="C23" i="29"/>
  <c r="C44" i="29" s="1"/>
  <c r="D6" i="29"/>
  <c r="D7" i="29"/>
  <c r="D8" i="29"/>
  <c r="E8" i="29" s="1"/>
  <c r="D9" i="29"/>
  <c r="D10" i="29"/>
  <c r="D11" i="29"/>
  <c r="D12" i="29"/>
  <c r="D13" i="29"/>
  <c r="D14" i="29"/>
  <c r="D15" i="29"/>
  <c r="D16" i="29"/>
  <c r="D17" i="29"/>
  <c r="D18" i="29"/>
  <c r="D19" i="29"/>
  <c r="D20" i="29"/>
  <c r="D21" i="29"/>
  <c r="D22" i="29"/>
  <c r="D23" i="29"/>
  <c r="D24" i="29"/>
  <c r="E24" i="29" s="1"/>
  <c r="D25" i="29"/>
  <c r="D26" i="29"/>
  <c r="D27" i="29"/>
  <c r="D28" i="29"/>
  <c r="D29" i="29"/>
  <c r="D30" i="29"/>
  <c r="D31" i="29"/>
  <c r="D32" i="29"/>
  <c r="D33" i="29"/>
  <c r="D34" i="29"/>
  <c r="D35" i="29"/>
  <c r="D36" i="29"/>
  <c r="D37" i="29"/>
  <c r="D38" i="29"/>
  <c r="D39" i="29"/>
  <c r="D40" i="29"/>
  <c r="E40" i="29" s="1"/>
  <c r="L44" i="29"/>
  <c r="D5" i="31"/>
  <c r="C25" i="31"/>
  <c r="D6" i="31"/>
  <c r="D7" i="31"/>
  <c r="D8" i="31"/>
  <c r="D9" i="31"/>
  <c r="E9" i="31" s="1"/>
  <c r="D10" i="31"/>
  <c r="E10" i="31" s="1"/>
  <c r="D11" i="31"/>
  <c r="D12" i="31"/>
  <c r="D13" i="31"/>
  <c r="D14" i="31"/>
  <c r="D15" i="31"/>
  <c r="D16" i="31"/>
  <c r="D17" i="31"/>
  <c r="E17" i="31" s="1"/>
  <c r="D18" i="31"/>
  <c r="D19" i="31"/>
  <c r="D20" i="31"/>
  <c r="D21" i="31"/>
  <c r="D22" i="31"/>
  <c r="D23" i="31"/>
  <c r="D24" i="31"/>
  <c r="D25" i="31"/>
  <c r="D26" i="31"/>
  <c r="E26" i="31" s="1"/>
  <c r="D27" i="31"/>
  <c r="D28" i="31"/>
  <c r="D29" i="31"/>
  <c r="D30" i="31"/>
  <c r="D31" i="31"/>
  <c r="D32" i="31"/>
  <c r="D33" i="31"/>
  <c r="E33" i="31" s="1"/>
  <c r="D34" i="31"/>
  <c r="E34" i="31" s="1"/>
  <c r="D35" i="31"/>
  <c r="D36" i="31"/>
  <c r="D37" i="31"/>
  <c r="D38" i="31"/>
  <c r="D39" i="31"/>
  <c r="D40" i="31"/>
  <c r="L44" i="31"/>
  <c r="D5" i="30"/>
  <c r="E5" i="30" s="1"/>
  <c r="C24" i="30"/>
  <c r="C44" i="30" s="1"/>
  <c r="D6" i="30"/>
  <c r="D7" i="30"/>
  <c r="D8" i="30"/>
  <c r="D9" i="30"/>
  <c r="D10" i="30"/>
  <c r="D11" i="30"/>
  <c r="E11" i="30" s="1"/>
  <c r="D12" i="30"/>
  <c r="E12" i="30" s="1"/>
  <c r="D13" i="30"/>
  <c r="E13" i="30" s="1"/>
  <c r="D14" i="30"/>
  <c r="D15" i="30"/>
  <c r="D16" i="30"/>
  <c r="D17" i="30"/>
  <c r="D18" i="30"/>
  <c r="E18" i="30" s="1"/>
  <c r="D19" i="30"/>
  <c r="E19" i="30" s="1"/>
  <c r="D20" i="30"/>
  <c r="E20" i="30" s="1"/>
  <c r="D21" i="30"/>
  <c r="D22" i="30"/>
  <c r="D23" i="30"/>
  <c r="D24" i="30"/>
  <c r="D25" i="30"/>
  <c r="D26" i="30"/>
  <c r="D27" i="30"/>
  <c r="E27" i="30" s="1"/>
  <c r="D28" i="30"/>
  <c r="E28" i="30" s="1"/>
  <c r="D29" i="30"/>
  <c r="D30" i="30"/>
  <c r="D31" i="30"/>
  <c r="D32" i="30"/>
  <c r="D33" i="30"/>
  <c r="D34" i="30"/>
  <c r="E34" i="30" s="1"/>
  <c r="D35" i="30"/>
  <c r="D36" i="30"/>
  <c r="E36" i="30" s="1"/>
  <c r="D37" i="30"/>
  <c r="D38" i="30"/>
  <c r="D39" i="30"/>
  <c r="E39" i="30" s="1"/>
  <c r="D40" i="30"/>
  <c r="L44" i="30"/>
  <c r="D5" i="32"/>
  <c r="C26" i="32"/>
  <c r="C44" i="32" s="1"/>
  <c r="D6" i="32"/>
  <c r="D7" i="32"/>
  <c r="D8" i="32"/>
  <c r="D9" i="32"/>
  <c r="D10" i="32"/>
  <c r="D11" i="32"/>
  <c r="D12" i="32"/>
  <c r="D13" i="32"/>
  <c r="E13" i="32" s="1"/>
  <c r="D14" i="32"/>
  <c r="E14" i="32" s="1"/>
  <c r="D15" i="32"/>
  <c r="D16" i="32"/>
  <c r="D17" i="32"/>
  <c r="D18" i="32"/>
  <c r="D19" i="32"/>
  <c r="D20" i="32"/>
  <c r="D21" i="32"/>
  <c r="E21" i="32" s="1"/>
  <c r="D22" i="32"/>
  <c r="D23" i="32"/>
  <c r="D24" i="32"/>
  <c r="D25" i="32"/>
  <c r="D26" i="32"/>
  <c r="D27" i="32"/>
  <c r="D28" i="32"/>
  <c r="D29" i="32"/>
  <c r="E29" i="32" s="1"/>
  <c r="D30" i="32"/>
  <c r="D31" i="32"/>
  <c r="D32" i="32"/>
  <c r="D33" i="32"/>
  <c r="D34" i="32"/>
  <c r="D35" i="32"/>
  <c r="D36" i="32"/>
  <c r="D37" i="32"/>
  <c r="E37" i="32" s="1"/>
  <c r="D38" i="32"/>
  <c r="D39" i="32"/>
  <c r="D40" i="32"/>
  <c r="L44" i="32"/>
  <c r="D5" i="33"/>
  <c r="C27" i="33"/>
  <c r="C44" i="33" s="1"/>
  <c r="D6" i="33"/>
  <c r="D7" i="33"/>
  <c r="E7" i="33" s="1"/>
  <c r="D8" i="33"/>
  <c r="E8" i="33" s="1"/>
  <c r="D9" i="33"/>
  <c r="D10" i="33"/>
  <c r="D11" i="33"/>
  <c r="D12" i="33"/>
  <c r="D13" i="33"/>
  <c r="D14" i="33"/>
  <c r="D15" i="33"/>
  <c r="E15" i="33" s="1"/>
  <c r="D16" i="33"/>
  <c r="E16" i="33" s="1"/>
  <c r="D17" i="33"/>
  <c r="D18" i="33"/>
  <c r="D19" i="33"/>
  <c r="D20" i="33"/>
  <c r="D21" i="33"/>
  <c r="D22" i="33"/>
  <c r="D23" i="33"/>
  <c r="E23" i="33" s="1"/>
  <c r="D24" i="33"/>
  <c r="E24" i="33" s="1"/>
  <c r="D25" i="33"/>
  <c r="D26" i="33"/>
  <c r="D27" i="33"/>
  <c r="D28" i="33"/>
  <c r="D29" i="33"/>
  <c r="D30" i="33"/>
  <c r="D31" i="33"/>
  <c r="E31" i="33" s="1"/>
  <c r="D32" i="33"/>
  <c r="E32" i="33" s="1"/>
  <c r="D33" i="33"/>
  <c r="D34" i="33"/>
  <c r="D35" i="33"/>
  <c r="D36" i="33"/>
  <c r="D37" i="33"/>
  <c r="D38" i="33"/>
  <c r="D39" i="33"/>
  <c r="E39" i="33" s="1"/>
  <c r="D40" i="33"/>
  <c r="L44" i="33"/>
  <c r="D5" i="34"/>
  <c r="C28" i="34"/>
  <c r="D6" i="34"/>
  <c r="D7" i="34"/>
  <c r="D8" i="34"/>
  <c r="D9" i="34"/>
  <c r="D10" i="34"/>
  <c r="D11" i="34"/>
  <c r="D12" i="34"/>
  <c r="D13" i="34"/>
  <c r="D14" i="34"/>
  <c r="D15" i="34"/>
  <c r="D16" i="34"/>
  <c r="D17" i="34"/>
  <c r="D18" i="34"/>
  <c r="D19" i="34"/>
  <c r="D20" i="34"/>
  <c r="D21" i="34"/>
  <c r="D22" i="34"/>
  <c r="D23" i="34"/>
  <c r="D24" i="34"/>
  <c r="D25" i="34"/>
  <c r="D26" i="34"/>
  <c r="E26" i="34" s="1"/>
  <c r="D27" i="34"/>
  <c r="D28" i="34"/>
  <c r="D29" i="34"/>
  <c r="D30" i="34"/>
  <c r="D31" i="34"/>
  <c r="D32" i="34"/>
  <c r="D33" i="34"/>
  <c r="D34" i="34"/>
  <c r="D35" i="34"/>
  <c r="D36" i="34"/>
  <c r="D37" i="34"/>
  <c r="D38" i="34"/>
  <c r="D39" i="34"/>
  <c r="D40" i="34"/>
  <c r="L44" i="34"/>
  <c r="D5" i="35"/>
  <c r="E5" i="35" s="1"/>
  <c r="C29" i="35"/>
  <c r="C44" i="35" s="1"/>
  <c r="D6" i="35"/>
  <c r="D7" i="35"/>
  <c r="D8" i="35"/>
  <c r="D9" i="35"/>
  <c r="D10" i="35"/>
  <c r="D11" i="35"/>
  <c r="D12" i="35"/>
  <c r="D13" i="35"/>
  <c r="D14" i="35"/>
  <c r="D15" i="35"/>
  <c r="D16" i="35"/>
  <c r="D17" i="35"/>
  <c r="D18" i="35"/>
  <c r="D19" i="35"/>
  <c r="E19" i="35" s="1"/>
  <c r="D20" i="35"/>
  <c r="E20" i="35" s="1"/>
  <c r="D21" i="35"/>
  <c r="D22" i="35"/>
  <c r="D23" i="35"/>
  <c r="D24" i="35"/>
  <c r="D25" i="35"/>
  <c r="D26" i="35"/>
  <c r="D27" i="35"/>
  <c r="D28" i="35"/>
  <c r="E28" i="35" s="1"/>
  <c r="D29" i="35"/>
  <c r="D30" i="35"/>
  <c r="D31" i="35"/>
  <c r="D32" i="35"/>
  <c r="D33" i="35"/>
  <c r="D34" i="35"/>
  <c r="D35" i="35"/>
  <c r="E35" i="35" s="1"/>
  <c r="D36" i="35"/>
  <c r="E36" i="35" s="1"/>
  <c r="D37" i="35"/>
  <c r="D38" i="35"/>
  <c r="D39" i="35"/>
  <c r="D40" i="35"/>
  <c r="L44" i="35"/>
  <c r="D5" i="36"/>
  <c r="E5" i="36" s="1"/>
  <c r="C30" i="36"/>
  <c r="C44" i="36" s="1"/>
  <c r="D6" i="36"/>
  <c r="E6" i="36" s="1"/>
  <c r="D7" i="36"/>
  <c r="D8" i="36"/>
  <c r="D9" i="36"/>
  <c r="D10" i="36"/>
  <c r="D11" i="36"/>
  <c r="D12" i="36"/>
  <c r="D13" i="36"/>
  <c r="E13" i="36" s="1"/>
  <c r="D14" i="36"/>
  <c r="E14" i="36" s="1"/>
  <c r="D15" i="36"/>
  <c r="D16" i="36"/>
  <c r="D17" i="36"/>
  <c r="D18" i="36"/>
  <c r="D19" i="36"/>
  <c r="D20" i="36"/>
  <c r="E20" i="36" s="1"/>
  <c r="D21" i="36"/>
  <c r="E21" i="36" s="1"/>
  <c r="D22" i="36"/>
  <c r="D23" i="36"/>
  <c r="D24" i="36"/>
  <c r="D25" i="36"/>
  <c r="D26" i="36"/>
  <c r="D27" i="36"/>
  <c r="D28" i="36"/>
  <c r="D29" i="36"/>
  <c r="E29" i="36" s="1"/>
  <c r="D30" i="36"/>
  <c r="E30" i="36" s="1"/>
  <c r="D31" i="36"/>
  <c r="D32" i="36"/>
  <c r="D33" i="36"/>
  <c r="D34" i="36"/>
  <c r="D35" i="36"/>
  <c r="D36" i="36"/>
  <c r="D37" i="36"/>
  <c r="D38" i="36"/>
  <c r="E38" i="36" s="1"/>
  <c r="D39" i="36"/>
  <c r="D40" i="36"/>
  <c r="L44" i="36"/>
  <c r="D5" i="37"/>
  <c r="C31" i="37"/>
  <c r="C44" i="37" s="1"/>
  <c r="D6" i="37"/>
  <c r="D7" i="37"/>
  <c r="D8" i="37"/>
  <c r="E8" i="37" s="1"/>
  <c r="D9" i="37"/>
  <c r="D10" i="37"/>
  <c r="D11" i="37"/>
  <c r="D12" i="37"/>
  <c r="D13" i="37"/>
  <c r="D14" i="37"/>
  <c r="D15" i="37"/>
  <c r="D16" i="37"/>
  <c r="D17" i="37"/>
  <c r="D18" i="37"/>
  <c r="D19" i="37"/>
  <c r="D20" i="37"/>
  <c r="D21" i="37"/>
  <c r="D22" i="37"/>
  <c r="D23" i="37"/>
  <c r="D24" i="37"/>
  <c r="E24" i="37" s="1"/>
  <c r="D25" i="37"/>
  <c r="D26" i="37"/>
  <c r="D27" i="37"/>
  <c r="D28" i="37"/>
  <c r="D29" i="37"/>
  <c r="D30" i="37"/>
  <c r="D31" i="37"/>
  <c r="D32" i="37"/>
  <c r="E32" i="37" s="1"/>
  <c r="D33" i="37"/>
  <c r="L44" i="37"/>
  <c r="D5" i="38"/>
  <c r="C32" i="38"/>
  <c r="C44" i="38" s="1"/>
  <c r="D6" i="38"/>
  <c r="D7" i="38"/>
  <c r="D8" i="38"/>
  <c r="E8" i="38" s="1"/>
  <c r="D9" i="38"/>
  <c r="E9" i="38" s="1"/>
  <c r="D10" i="38"/>
  <c r="D11" i="38"/>
  <c r="D12" i="38"/>
  <c r="D13" i="38"/>
  <c r="D14" i="38"/>
  <c r="D15" i="38"/>
  <c r="E15" i="38" s="1"/>
  <c r="D16" i="38"/>
  <c r="D17" i="38"/>
  <c r="D18" i="38"/>
  <c r="D19" i="38"/>
  <c r="D20" i="38"/>
  <c r="D21" i="38"/>
  <c r="D22" i="38"/>
  <c r="D23" i="38"/>
  <c r="D24" i="38"/>
  <c r="E24" i="38" s="1"/>
  <c r="D25" i="38"/>
  <c r="E25" i="38" s="1"/>
  <c r="D26" i="38"/>
  <c r="D27" i="38"/>
  <c r="D28" i="38"/>
  <c r="D29" i="38"/>
  <c r="D30" i="38"/>
  <c r="D31" i="38"/>
  <c r="E31" i="38" s="1"/>
  <c r="D32" i="38"/>
  <c r="D33" i="38"/>
  <c r="D34" i="38"/>
  <c r="D35" i="38"/>
  <c r="D36" i="38"/>
  <c r="D37" i="38"/>
  <c r="D38" i="38"/>
  <c r="D39" i="38"/>
  <c r="D40" i="38"/>
  <c r="E40" i="38" s="1"/>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E36" i="40" s="1"/>
  <c r="D37" i="40"/>
  <c r="E37" i="40" s="1"/>
  <c r="D38" i="40"/>
  <c r="D39" i="40"/>
  <c r="D40" i="40"/>
  <c r="L44" i="40"/>
  <c r="D5" i="41"/>
  <c r="C35" i="41"/>
  <c r="C44" i="41" s="1"/>
  <c r="D6" i="41"/>
  <c r="E6" i="41" s="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E30" i="41" s="1"/>
  <c r="D31" i="41"/>
  <c r="E31" i="41" s="1"/>
  <c r="D32" i="41"/>
  <c r="D33" i="41"/>
  <c r="D34" i="41"/>
  <c r="D35" i="41"/>
  <c r="D36" i="41"/>
  <c r="D37" i="41"/>
  <c r="D38" i="41"/>
  <c r="D39" i="41"/>
  <c r="D40" i="41"/>
  <c r="L44" i="41"/>
  <c r="D5" i="42"/>
  <c r="C36" i="42"/>
  <c r="D6" i="42"/>
  <c r="D7" i="42"/>
  <c r="D8" i="42"/>
  <c r="D9" i="42"/>
  <c r="D10" i="42"/>
  <c r="D11" i="42"/>
  <c r="D12" i="42"/>
  <c r="D13" i="42"/>
  <c r="D14" i="42"/>
  <c r="D15" i="42"/>
  <c r="D16" i="42"/>
  <c r="D17" i="42"/>
  <c r="E17" i="42" s="1"/>
  <c r="D18" i="42"/>
  <c r="D19" i="42"/>
  <c r="D20" i="42"/>
  <c r="D21" i="42"/>
  <c r="E21" i="42" s="1"/>
  <c r="D22" i="42"/>
  <c r="D23" i="42"/>
  <c r="D24" i="42"/>
  <c r="E24" i="42" s="1"/>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E18" i="44" s="1"/>
  <c r="D19" i="44"/>
  <c r="D20" i="44"/>
  <c r="D21" i="44"/>
  <c r="D22" i="44"/>
  <c r="D23" i="44"/>
  <c r="V23" i="44"/>
  <c r="D24" i="44"/>
  <c r="D25" i="44"/>
  <c r="E25" i="44" s="1"/>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E27" i="43" s="1"/>
  <c r="D28" i="43"/>
  <c r="D29" i="43"/>
  <c r="D30" i="43"/>
  <c r="D31" i="43"/>
  <c r="D32" i="43"/>
  <c r="D33" i="43"/>
  <c r="D34" i="43"/>
  <c r="D35" i="43"/>
  <c r="E35" i="43" s="1"/>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31" i="34"/>
  <c r="E18" i="28"/>
  <c r="E6" i="26"/>
  <c r="E37" i="26"/>
  <c r="E22" i="26"/>
  <c r="E19" i="25"/>
  <c r="E6" i="25"/>
  <c r="E35" i="25"/>
  <c r="E36" i="25"/>
  <c r="E14" i="25"/>
  <c r="E38" i="25"/>
  <c r="E17" i="23"/>
  <c r="E16" i="23"/>
  <c r="E13" i="23"/>
  <c r="E22" i="23"/>
  <c r="E6" i="23"/>
  <c r="E33" i="23"/>
  <c r="E9" i="23"/>
  <c r="E17" i="19"/>
  <c r="E40" i="18"/>
  <c r="E29" i="18"/>
  <c r="E13" i="18"/>
  <c r="E27" i="18"/>
  <c r="E31" i="18"/>
  <c r="E36" i="18"/>
  <c r="E20" i="18"/>
  <c r="E27" i="17"/>
  <c r="E8" i="16"/>
  <c r="E39" i="15"/>
  <c r="E10" i="15"/>
  <c r="E6" i="15"/>
  <c r="E5" i="12"/>
  <c r="E12" i="12"/>
  <c r="E16" i="12"/>
  <c r="E8" i="12"/>
  <c r="E29" i="12"/>
  <c r="E40" i="12"/>
  <c r="E37" i="13"/>
  <c r="E33" i="13"/>
  <c r="E14" i="13"/>
  <c r="E24" i="13"/>
  <c r="E18" i="13"/>
  <c r="E9" i="13"/>
  <c r="E17" i="13"/>
  <c r="E6" i="13"/>
  <c r="E29" i="8"/>
  <c r="E16" i="8"/>
  <c r="E31" i="8"/>
  <c r="E20" i="8"/>
  <c r="E40" i="8"/>
  <c r="E30" i="8"/>
  <c r="E15" i="8"/>
  <c r="D36" i="4"/>
  <c r="V33" i="42" s="1"/>
  <c r="E29" i="41"/>
  <c r="F25" i="29"/>
  <c r="F25" i="21"/>
  <c r="P25" i="42"/>
  <c r="F25" i="44"/>
  <c r="F25" i="30"/>
  <c r="P25" i="38"/>
  <c r="F25" i="28"/>
  <c r="P25" i="27"/>
  <c r="F25" i="19"/>
  <c r="P25" i="30"/>
  <c r="F25" i="14"/>
  <c r="P25" i="36"/>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21" i="44"/>
  <c r="E22" i="44"/>
  <c r="E24" i="44"/>
  <c r="E28" i="44"/>
  <c r="E31" i="44"/>
  <c r="E36" i="44"/>
  <c r="E40" i="44"/>
  <c r="E33" i="44"/>
  <c r="G33" i="44" s="1"/>
  <c r="E18" i="34"/>
  <c r="E14" i="34"/>
  <c r="E12" i="33"/>
  <c r="G12" i="33" s="1"/>
  <c r="E21" i="33"/>
  <c r="E25" i="33"/>
  <c r="E30" i="33"/>
  <c r="E33" i="33"/>
  <c r="E18" i="24"/>
  <c r="E31" i="16"/>
  <c r="E28" i="16"/>
  <c r="E39" i="16"/>
  <c r="E33" i="16"/>
  <c r="E35" i="16"/>
  <c r="E32" i="16"/>
  <c r="E40" i="16"/>
  <c r="E24" i="16"/>
  <c r="E20" i="16"/>
  <c r="E16" i="16"/>
  <c r="E23" i="16"/>
  <c r="E19" i="16"/>
  <c r="E15" i="16"/>
  <c r="E28" i="29"/>
  <c r="N8" i="14"/>
  <c r="N8" i="15"/>
  <c r="N8" i="17"/>
  <c r="N8" i="20"/>
  <c r="N8" i="19"/>
  <c r="N8" i="21"/>
  <c r="N8" i="23"/>
  <c r="N8" i="25"/>
  <c r="N8" i="35"/>
  <c r="N8" i="41"/>
  <c r="N8" i="44"/>
  <c r="N8" i="18"/>
  <c r="N8" i="27"/>
  <c r="N8" i="30"/>
  <c r="N8" i="33"/>
  <c r="N8" i="38"/>
  <c r="N8" i="12"/>
  <c r="N8" i="31"/>
  <c r="N8" i="39"/>
  <c r="N8" i="43"/>
  <c r="E31" i="36"/>
  <c r="N28" i="12"/>
  <c r="N28" i="24"/>
  <c r="N28" i="16"/>
  <c r="V23" i="13"/>
  <c r="V23" i="19"/>
  <c r="V23" i="31"/>
  <c r="V23" i="38"/>
  <c r="E38" i="15"/>
  <c r="V24" i="14"/>
  <c r="V24" i="15"/>
  <c r="V24" i="21"/>
  <c r="V24" i="24"/>
  <c r="E26" i="23"/>
  <c r="E26" i="15"/>
  <c r="E30" i="15"/>
  <c r="E15" i="15"/>
  <c r="E18" i="15"/>
  <c r="E23" i="15"/>
  <c r="E25" i="15"/>
  <c r="E34" i="15"/>
  <c r="E31" i="15"/>
  <c r="N18" i="16"/>
  <c r="E14" i="17"/>
  <c r="E17" i="17"/>
  <c r="E18" i="17"/>
  <c r="E22" i="17"/>
  <c r="L44" i="50"/>
  <c r="L44" i="12"/>
  <c r="E13"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16" i="12"/>
  <c r="N8" i="24"/>
  <c r="N8" i="28"/>
  <c r="N8" i="29"/>
  <c r="N8" i="3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23" i="29"/>
  <c r="V18" i="24"/>
  <c r="V18" i="29"/>
  <c r="E41" i="4"/>
  <c r="X38" i="14" s="1"/>
  <c r="N16" i="17"/>
  <c r="N30" i="33"/>
  <c r="N28" i="35"/>
  <c r="N20" i="17"/>
  <c r="N20" i="19"/>
  <c r="N20" i="35"/>
  <c r="N18" i="20"/>
  <c r="N18" i="35"/>
  <c r="N18" i="34"/>
  <c r="N8" i="22"/>
  <c r="N8" i="26"/>
  <c r="N8" i="34"/>
  <c r="N8" i="16"/>
  <c r="N8" i="36"/>
  <c r="N8" i="37"/>
  <c r="D10" i="4"/>
  <c r="D11" i="4"/>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9" i="18"/>
  <c r="E38" i="18"/>
  <c r="E16" i="18"/>
  <c r="E35" i="18"/>
  <c r="E30" i="14"/>
  <c r="E17" i="14"/>
  <c r="E43" i="4"/>
  <c r="X40" i="30" s="1"/>
  <c r="V39" i="23"/>
  <c r="V39" i="38"/>
  <c r="V39" i="34"/>
  <c r="V39" i="42"/>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X16" i="16"/>
  <c r="X16" i="13"/>
  <c r="F10" i="52"/>
  <c r="X16" i="52"/>
  <c r="N8" i="8"/>
  <c r="N8" i="42"/>
  <c r="N8" i="40"/>
  <c r="F25" i="38"/>
  <c r="V9" i="26"/>
  <c r="V9" i="39"/>
  <c r="P27" i="8"/>
  <c r="F27" i="8"/>
  <c r="E9" i="33"/>
  <c r="N30" i="15"/>
  <c r="E25" i="4"/>
  <c r="X22" i="13" s="1"/>
  <c r="D25" i="4"/>
  <c r="V22" i="34" s="1"/>
  <c r="E38" i="34"/>
  <c r="E19" i="29"/>
  <c r="E39" i="28"/>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9" i="17"/>
  <c r="E12" i="1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40" i="12"/>
  <c r="X40" i="18"/>
  <c r="X40" i="19"/>
  <c r="X40" i="29"/>
  <c r="X40" i="51"/>
  <c r="X40" i="16"/>
  <c r="X40" i="24"/>
  <c r="X40" i="52"/>
  <c r="X40" i="20"/>
  <c r="X40" i="17"/>
  <c r="X40" i="48"/>
  <c r="X40" i="28"/>
  <c r="E22" i="42"/>
  <c r="E23" i="42"/>
  <c r="E38" i="42"/>
  <c r="E7" i="42"/>
  <c r="E8" i="42"/>
  <c r="E27" i="42"/>
  <c r="E42" i="42"/>
  <c r="E6" i="42"/>
  <c r="E10" i="42"/>
  <c r="E11" i="42"/>
  <c r="E12" i="42"/>
  <c r="E43" i="42"/>
  <c r="E19" i="42"/>
  <c r="E5" i="42"/>
  <c r="E14" i="42"/>
  <c r="E15" i="42"/>
  <c r="E18" i="42"/>
  <c r="E20" i="42"/>
  <c r="E28" i="42"/>
  <c r="E13" i="42"/>
  <c r="E21" i="41"/>
  <c r="E13" i="41"/>
  <c r="E40" i="41"/>
  <c r="E22" i="41"/>
  <c r="E28" i="41"/>
  <c r="E16" i="41"/>
  <c r="E33" i="41"/>
  <c r="E10" i="41"/>
  <c r="E37" i="41"/>
  <c r="E17" i="41"/>
  <c r="E20" i="41"/>
  <c r="E22" i="40"/>
  <c r="E7" i="40"/>
  <c r="E27" i="40"/>
  <c r="E39" i="40"/>
  <c r="E24" i="40"/>
  <c r="E32" i="39"/>
  <c r="E43" i="38"/>
  <c r="E20" i="38"/>
  <c r="E42" i="38"/>
  <c r="E21" i="38"/>
  <c r="E35" i="38"/>
  <c r="E9" i="37"/>
  <c r="E31" i="37"/>
  <c r="E13" i="37"/>
  <c r="E5" i="37"/>
  <c r="E12" i="37"/>
  <c r="E39" i="37"/>
  <c r="E15" i="36"/>
  <c r="E35" i="36"/>
  <c r="E27" i="36"/>
  <c r="E23" i="36"/>
  <c r="E25" i="36"/>
  <c r="E17" i="36"/>
  <c r="E17" i="35"/>
  <c r="E16" i="35"/>
  <c r="E39" i="35"/>
  <c r="E33" i="35"/>
  <c r="E23" i="35"/>
  <c r="E31" i="35"/>
  <c r="E41" i="35"/>
  <c r="E21" i="35"/>
  <c r="E34" i="35"/>
  <c r="E37" i="35"/>
  <c r="E13" i="35"/>
  <c r="E8" i="35"/>
  <c r="E9" i="35"/>
  <c r="E15" i="35"/>
  <c r="E29" i="35"/>
  <c r="E32" i="35"/>
  <c r="E40" i="35"/>
  <c r="E25" i="35"/>
  <c r="E42" i="34"/>
  <c r="E25" i="34"/>
  <c r="E39" i="34"/>
  <c r="E19" i="34"/>
  <c r="E23" i="34"/>
  <c r="E29" i="33"/>
  <c r="E43" i="33"/>
  <c r="E20" i="33"/>
  <c r="E17" i="33"/>
  <c r="E13" i="33"/>
  <c r="E11" i="33"/>
  <c r="E27" i="33"/>
  <c r="E43" i="32"/>
  <c r="E23" i="32"/>
  <c r="E31" i="32"/>
  <c r="E27" i="32"/>
  <c r="E9" i="32"/>
  <c r="E32" i="32"/>
  <c r="E17" i="32"/>
  <c r="E11" i="32"/>
  <c r="E41" i="32"/>
  <c r="E28" i="32"/>
  <c r="E35" i="32"/>
  <c r="E39" i="32"/>
  <c r="E25" i="32"/>
  <c r="E7" i="32"/>
  <c r="E19" i="32"/>
  <c r="E33" i="32"/>
  <c r="E34" i="32"/>
  <c r="E15" i="32"/>
  <c r="E42" i="32"/>
  <c r="E38" i="31"/>
  <c r="E30" i="31"/>
  <c r="E11" i="31"/>
  <c r="E14" i="31"/>
  <c r="E27" i="31"/>
  <c r="G27" i="31" s="1"/>
  <c r="E35" i="31"/>
  <c r="E6" i="31"/>
  <c r="E41" i="31"/>
  <c r="E13" i="31"/>
  <c r="E7" i="31"/>
  <c r="E43" i="31"/>
  <c r="E23" i="31"/>
  <c r="E15" i="31"/>
  <c r="E39" i="31"/>
  <c r="E31" i="31"/>
  <c r="E37" i="31"/>
  <c r="E29" i="31"/>
  <c r="E22" i="31"/>
  <c r="E19" i="31"/>
  <c r="E41" i="30"/>
  <c r="E40" i="30"/>
  <c r="E31" i="30"/>
  <c r="E23" i="30"/>
  <c r="E16" i="30"/>
  <c r="E8" i="30"/>
  <c r="E6" i="30"/>
  <c r="E35" i="30"/>
  <c r="E37" i="30"/>
  <c r="E7" i="30"/>
  <c r="E25" i="30"/>
  <c r="E21" i="30"/>
  <c r="E15" i="30"/>
  <c r="E29" i="30"/>
  <c r="E43" i="29"/>
  <c r="E11" i="29"/>
  <c r="E35" i="29"/>
  <c r="E9" i="28"/>
  <c r="E19" i="28"/>
  <c r="E23" i="28"/>
  <c r="E10" i="28"/>
  <c r="E27" i="28"/>
  <c r="E7" i="28"/>
  <c r="E37" i="28"/>
  <c r="E11" i="28"/>
  <c r="E41" i="28"/>
  <c r="E15" i="28"/>
  <c r="E34" i="28"/>
  <c r="E35" i="28"/>
  <c r="E25" i="28"/>
  <c r="E42" i="28"/>
  <c r="E27" i="25"/>
  <c r="E5" i="25"/>
  <c r="E43" i="25"/>
  <c r="E24" i="24"/>
  <c r="E31" i="24"/>
  <c r="E15" i="24"/>
  <c r="E23" i="24"/>
  <c r="E35" i="24"/>
  <c r="E28" i="24"/>
  <c r="E27" i="24"/>
  <c r="E16" i="24"/>
  <c r="E26" i="24"/>
  <c r="E10" i="24"/>
  <c r="E41" i="24"/>
  <c r="E7" i="24"/>
  <c r="E40" i="24"/>
  <c r="E39" i="24"/>
  <c r="E12" i="24"/>
  <c r="E32" i="24"/>
  <c r="E5" i="24"/>
  <c r="E34" i="24"/>
  <c r="E8" i="24"/>
  <c r="E11" i="24"/>
  <c r="E20" i="24"/>
  <c r="E42" i="24"/>
  <c r="E42" i="23"/>
  <c r="E30" i="23"/>
  <c r="E32" i="23"/>
  <c r="E24" i="23"/>
  <c r="E37" i="23"/>
  <c r="E18" i="23"/>
  <c r="E41" i="23"/>
  <c r="E25" i="23"/>
  <c r="E10" i="23"/>
  <c r="E21" i="23"/>
  <c r="E41" i="22"/>
  <c r="E14" i="22"/>
  <c r="E22" i="22"/>
  <c r="E32" i="22"/>
  <c r="E16" i="22"/>
  <c r="E35" i="22"/>
  <c r="E11" i="22"/>
  <c r="E42" i="22"/>
  <c r="E28" i="22"/>
  <c r="E12" i="22"/>
  <c r="E27" i="22"/>
  <c r="E38" i="22"/>
  <c r="E43" i="22"/>
  <c r="E7" i="22"/>
  <c r="E23" i="22"/>
  <c r="E6" i="22"/>
  <c r="E39" i="22"/>
  <c r="E24" i="22"/>
  <c r="E5" i="22"/>
  <c r="E20" i="22"/>
  <c r="E40" i="22"/>
  <c r="E36" i="22"/>
  <c r="E31" i="22"/>
  <c r="E30" i="22"/>
  <c r="E42" i="21"/>
  <c r="E18" i="21"/>
  <c r="E10" i="21"/>
  <c r="E20" i="21"/>
  <c r="E32" i="21"/>
  <c r="E17" i="21"/>
  <c r="E34" i="21"/>
  <c r="E43" i="21"/>
  <c r="E12" i="21"/>
  <c r="E36" i="21"/>
  <c r="E13" i="21"/>
  <c r="E38" i="21"/>
  <c r="E9" i="21"/>
  <c r="E21" i="21"/>
  <c r="E41" i="21"/>
  <c r="E22" i="21"/>
  <c r="E30" i="21"/>
  <c r="E14" i="21"/>
  <c r="E28" i="21"/>
  <c r="E33" i="21"/>
  <c r="E29" i="21"/>
  <c r="E6" i="21"/>
  <c r="E39" i="20"/>
  <c r="E27" i="20"/>
  <c r="E15" i="20"/>
  <c r="E30" i="20"/>
  <c r="E18" i="20"/>
  <c r="E20" i="20"/>
  <c r="E32" i="20"/>
  <c r="E35" i="20"/>
  <c r="E5" i="20"/>
  <c r="E16" i="20"/>
  <c r="E41" i="20"/>
  <c r="E11" i="20"/>
  <c r="E40" i="20"/>
  <c r="E8" i="20"/>
  <c r="E31" i="20"/>
  <c r="E23" i="20"/>
  <c r="E7" i="20"/>
  <c r="E26" i="20"/>
  <c r="E10" i="20"/>
  <c r="E12" i="20"/>
  <c r="E25" i="19"/>
  <c r="E29" i="19"/>
  <c r="E37" i="19"/>
  <c r="E11" i="19"/>
  <c r="E21" i="19"/>
  <c r="E14" i="19"/>
  <c r="E38" i="19"/>
  <c r="E41" i="19"/>
  <c r="E32" i="19"/>
  <c r="E40" i="19"/>
  <c r="E16" i="19"/>
  <c r="E9" i="19"/>
  <c r="E6" i="19"/>
  <c r="E34" i="19"/>
  <c r="E24" i="19"/>
  <c r="E42" i="19"/>
  <c r="E22" i="19"/>
  <c r="E13" i="19"/>
  <c r="E5" i="19"/>
  <c r="E30" i="19"/>
  <c r="E43" i="19"/>
  <c r="E11" i="18"/>
  <c r="E15" i="18"/>
  <c r="E23" i="18"/>
  <c r="E25" i="17"/>
  <c r="E11" i="17"/>
  <c r="E34" i="17"/>
  <c r="E29" i="17"/>
  <c r="E30" i="17"/>
  <c r="E43" i="17"/>
  <c r="E21" i="17"/>
  <c r="E19" i="17"/>
  <c r="E13" i="17"/>
  <c r="E35" i="17"/>
  <c r="E33" i="17"/>
  <c r="E6" i="17"/>
  <c r="E37" i="17"/>
  <c r="E40" i="15"/>
  <c r="E22" i="15"/>
  <c r="E14" i="15"/>
  <c r="E11" i="15"/>
  <c r="E37" i="15"/>
  <c r="E41" i="15"/>
  <c r="E6" i="14"/>
  <c r="E27" i="14"/>
  <c r="E22" i="14"/>
  <c r="E13" i="14"/>
  <c r="E16" i="14"/>
  <c r="E23" i="14"/>
  <c r="E7" i="14"/>
  <c r="E38" i="14"/>
  <c r="E25" i="14"/>
  <c r="G25" i="14" s="1"/>
  <c r="E29" i="14"/>
  <c r="E41" i="14"/>
  <c r="E36" i="14"/>
  <c r="E14" i="14"/>
  <c r="E21" i="14"/>
  <c r="E37" i="14"/>
  <c r="E34" i="14"/>
  <c r="E41" i="12"/>
  <c r="E18" i="12"/>
  <c r="E32" i="12"/>
  <c r="E20" i="12"/>
  <c r="E19" i="12"/>
  <c r="E6" i="12"/>
  <c r="E22" i="13"/>
  <c r="E30" i="13"/>
  <c r="E10" i="13"/>
  <c r="E39" i="13"/>
  <c r="E42" i="8"/>
  <c r="E22" i="8"/>
  <c r="E36" i="8"/>
  <c r="E14" i="8"/>
  <c r="E24" i="8"/>
  <c r="E8" i="8"/>
  <c r="E41" i="8"/>
  <c r="E7" i="8"/>
  <c r="E17" i="8"/>
  <c r="E25" i="8"/>
  <c r="L44" i="51"/>
  <c r="E9" i="8"/>
  <c r="L44" i="48"/>
  <c r="E18" i="36"/>
  <c r="E9" i="16"/>
  <c r="E9" i="36"/>
  <c r="E43" i="36"/>
  <c r="E43" i="40"/>
  <c r="E28" i="17"/>
  <c r="E10" i="12"/>
  <c r="E28" i="12"/>
  <c r="E11" i="52"/>
  <c r="E14" i="52"/>
  <c r="E17" i="52"/>
  <c r="E18" i="52"/>
  <c r="E27" i="52"/>
  <c r="E29" i="52"/>
  <c r="E32" i="52"/>
  <c r="E41" i="52"/>
  <c r="E7" i="52"/>
  <c r="E9" i="52"/>
  <c r="E10" i="52"/>
  <c r="E13" i="52"/>
  <c r="E19" i="52"/>
  <c r="E21" i="52"/>
  <c r="E22" i="52"/>
  <c r="E25" i="52"/>
  <c r="E26" i="52"/>
  <c r="E33" i="52"/>
  <c r="E34" i="52"/>
  <c r="E36" i="52"/>
  <c r="E40" i="52"/>
  <c r="E42" i="52"/>
  <c r="E8" i="51"/>
  <c r="E12" i="51"/>
  <c r="E20" i="51"/>
  <c r="E24" i="51"/>
  <c r="E25" i="51"/>
  <c r="E26" i="51"/>
  <c r="E33" i="51"/>
  <c r="E36" i="51"/>
  <c r="E40" i="51"/>
  <c r="E41" i="51"/>
  <c r="E42" i="51"/>
  <c r="E5" i="51"/>
  <c r="E9" i="51"/>
  <c r="E17" i="51"/>
  <c r="E32" i="51"/>
  <c r="E7" i="51"/>
  <c r="E10" i="51"/>
  <c r="E16" i="51"/>
  <c r="E18" i="51"/>
  <c r="E28" i="51"/>
  <c r="E34" i="51"/>
  <c r="E38" i="13"/>
  <c r="E43" i="34"/>
  <c r="E42" i="36"/>
  <c r="E42" i="40"/>
  <c r="E42" i="33"/>
  <c r="E42" i="29"/>
  <c r="E30" i="26"/>
  <c r="E41" i="26"/>
  <c r="E9" i="25"/>
  <c r="E42" i="25"/>
  <c r="E43" i="12"/>
  <c r="E42" i="12"/>
  <c r="E43" i="15"/>
  <c r="E41" i="16"/>
  <c r="E41" i="17"/>
  <c r="E41" i="25"/>
  <c r="E41" i="29"/>
  <c r="E41" i="33"/>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V8" i="13"/>
  <c r="V8" i="18"/>
  <c r="X38" i="20"/>
  <c r="X38" i="36"/>
  <c r="X38" i="31"/>
  <c r="X38" i="44"/>
  <c r="V9" i="31"/>
  <c r="V11" i="38"/>
  <c r="X18" i="43"/>
  <c r="X18" i="52"/>
  <c r="X18" i="21"/>
  <c r="X18" i="41"/>
  <c r="X18" i="25"/>
  <c r="X18" i="44"/>
  <c r="X18" i="28"/>
  <c r="X16" i="51"/>
  <c r="X16" i="30"/>
  <c r="X16" i="8"/>
  <c r="X16" i="27"/>
  <c r="X16" i="36"/>
  <c r="X16" i="29"/>
  <c r="X16" i="17"/>
  <c r="X38" i="12"/>
  <c r="V36" i="25"/>
  <c r="V7" i="24"/>
  <c r="V7" i="25"/>
  <c r="V7" i="38"/>
  <c r="X38" i="34"/>
  <c r="X38" i="24"/>
  <c r="X38" i="48"/>
  <c r="X38" i="16"/>
  <c r="X38" i="40"/>
  <c r="X38" i="51"/>
  <c r="V34" i="27"/>
  <c r="V34" i="14"/>
  <c r="E23" i="4"/>
  <c r="X20" i="14" s="1"/>
  <c r="V11" i="33"/>
  <c r="V11" i="8"/>
  <c r="V11" i="16"/>
  <c r="V9" i="51"/>
  <c r="V9" i="50"/>
  <c r="V9" i="44"/>
  <c r="V9" i="21"/>
  <c r="V7" i="16"/>
  <c r="V7" i="12"/>
  <c r="V9" i="27"/>
  <c r="V11" i="36"/>
  <c r="V11" i="40"/>
  <c r="V10" i="36"/>
  <c r="X18" i="50"/>
  <c r="X18" i="30"/>
  <c r="X18" i="48"/>
  <c r="X18" i="37"/>
  <c r="X18" i="22"/>
  <c r="X18" i="32"/>
  <c r="X18" i="18"/>
  <c r="X18" i="12"/>
  <c r="X18" i="38"/>
  <c r="X18" i="36"/>
  <c r="X18" i="20"/>
  <c r="X16" i="18"/>
  <c r="X16" i="49"/>
  <c r="X16" i="39"/>
  <c r="X16" i="28"/>
  <c r="X16" i="23"/>
  <c r="X38" i="22"/>
  <c r="V10" i="48"/>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E8" i="4"/>
  <c r="X5" i="28"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0" i="33"/>
  <c r="X20" i="12"/>
  <c r="X20" i="51"/>
  <c r="X20" i="41"/>
  <c r="X20" i="28"/>
  <c r="X20" i="29"/>
  <c r="X20" i="50"/>
  <c r="X5" i="24"/>
  <c r="V20" i="41"/>
  <c r="V20" i="49"/>
  <c r="V20" i="15"/>
  <c r="V20" i="21"/>
  <c r="V20" i="27"/>
  <c r="V20" i="44"/>
  <c r="V14" i="36"/>
  <c r="X19" i="52"/>
  <c r="X19" i="43"/>
  <c r="V7" i="28"/>
  <c r="V7" i="48"/>
  <c r="X18" i="42"/>
  <c r="X18" i="24"/>
  <c r="V13" i="13"/>
  <c r="V13" i="52"/>
  <c r="V13" i="14"/>
  <c r="V27" i="8"/>
  <c r="V27" i="17"/>
  <c r="V35" i="36"/>
  <c r="V39" i="15"/>
  <c r="V39" i="22"/>
  <c r="V39" i="25"/>
  <c r="V39" i="30"/>
  <c r="V39" i="37"/>
  <c r="V39" i="16"/>
  <c r="V39" i="29"/>
  <c r="V39" i="32"/>
  <c r="V39" i="43"/>
  <c r="V39" i="27"/>
  <c r="V39" i="44"/>
  <c r="V39" i="12"/>
  <c r="V39" i="49"/>
  <c r="V39" i="48"/>
  <c r="V39" i="8"/>
  <c r="V39" i="17"/>
  <c r="V39" i="24"/>
  <c r="V39" i="20"/>
  <c r="V39" i="33"/>
  <c r="V39" i="39"/>
  <c r="V39" i="19"/>
  <c r="V39" i="31"/>
  <c r="V39" i="40"/>
  <c r="V39" i="13"/>
  <c r="V39" i="28"/>
  <c r="V39" i="36"/>
  <c r="V39" i="50"/>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42" i="30"/>
  <c r="E31" i="28"/>
  <c r="E43" i="23"/>
  <c r="E34" i="20"/>
  <c r="E28" i="20"/>
  <c r="E42" i="17"/>
  <c r="E42" i="15"/>
  <c r="E11" i="12"/>
  <c r="J7" i="46"/>
  <c r="E41" i="18"/>
  <c r="E16" i="13"/>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F27" i="34"/>
  <c r="F27" i="35"/>
  <c r="F27" i="36"/>
  <c r="G27" i="36" s="1"/>
  <c r="F27" i="37"/>
  <c r="F27" i="38"/>
  <c r="F27" i="39"/>
  <c r="F27" i="40"/>
  <c r="G27" i="40" s="1"/>
  <c r="F27" i="41"/>
  <c r="F27" i="42"/>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F27" i="16"/>
  <c r="P27" i="17"/>
  <c r="P27" i="21"/>
  <c r="P27" i="22"/>
  <c r="F27" i="18"/>
  <c r="G27" i="18" s="1"/>
  <c r="F27" i="19"/>
  <c r="F27" i="20"/>
  <c r="F27" i="23"/>
  <c r="F27" i="24"/>
  <c r="G27" i="24" s="1"/>
  <c r="F27" i="25"/>
  <c r="G27" i="25" s="1"/>
  <c r="F27" i="26"/>
  <c r="F27" i="27"/>
  <c r="F27" i="28"/>
  <c r="G27" i="28" s="1"/>
  <c r="F27" i="29"/>
  <c r="F11" i="43"/>
  <c r="AN46" i="4"/>
  <c r="H46" i="4" s="1"/>
  <c r="N43" i="38" s="1"/>
  <c r="F34" i="17"/>
  <c r="P36" i="44"/>
  <c r="P36" i="28"/>
  <c r="F36" i="35"/>
  <c r="F36" i="41"/>
  <c r="O38" i="4"/>
  <c r="P38" i="4" s="1"/>
  <c r="C38" i="4" s="1"/>
  <c r="O26" i="4"/>
  <c r="P26" i="4" s="1"/>
  <c r="C26" i="4" s="1"/>
  <c r="F23" i="28" s="1"/>
  <c r="F33" i="28"/>
  <c r="F33" i="19"/>
  <c r="F33" i="26"/>
  <c r="P33" i="16"/>
  <c r="F33" i="33"/>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J7" i="50" s="1"/>
  <c r="F29" i="25"/>
  <c r="P29" i="49"/>
  <c r="P29" i="29"/>
  <c r="F29" i="39"/>
  <c r="F29" i="26"/>
  <c r="P29" i="52"/>
  <c r="P29" i="34"/>
  <c r="F29" i="17"/>
  <c r="G29" i="17" s="1"/>
  <c r="F29" i="23"/>
  <c r="G29" i="23" s="1"/>
  <c r="F29" i="27"/>
  <c r="F29" i="30"/>
  <c r="G29" i="30" s="1"/>
  <c r="F29" i="37"/>
  <c r="F29" i="41"/>
  <c r="P32" i="15"/>
  <c r="F32" i="27"/>
  <c r="F32" i="13"/>
  <c r="P32" i="39"/>
  <c r="F32" i="8"/>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19"/>
  <c r="J35" i="27"/>
  <c r="J35" i="29"/>
  <c r="J35" i="41"/>
  <c r="J35" i="12"/>
  <c r="J35" i="15"/>
  <c r="J35" i="28"/>
  <c r="J35" i="36"/>
  <c r="J35" i="52"/>
  <c r="J35" i="31"/>
  <c r="J35" i="42"/>
  <c r="J35" i="40"/>
  <c r="J35" i="37"/>
  <c r="J35" i="38"/>
  <c r="AI34" i="4"/>
  <c r="G34" i="4" s="1"/>
  <c r="J31" i="16" s="1"/>
  <c r="J21" i="48"/>
  <c r="P43" i="40"/>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33" i="43"/>
  <c r="P33" i="42"/>
  <c r="F33" i="8"/>
  <c r="P33" i="24"/>
  <c r="F33" i="41"/>
  <c r="G33" i="41" s="1"/>
  <c r="P33"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P39" i="41"/>
  <c r="F39" i="51"/>
  <c r="P39" i="18"/>
  <c r="P33" i="33"/>
  <c r="P33" i="36"/>
  <c r="P33" i="15"/>
  <c r="F33" i="16"/>
  <c r="G33" i="16" s="1"/>
  <c r="P33" i="17"/>
  <c r="F33" i="51"/>
  <c r="G33" i="51" s="1"/>
  <c r="F33" i="50"/>
  <c r="F33" i="17"/>
  <c r="G33" i="17" s="1"/>
  <c r="P33" i="22"/>
  <c r="F33" i="44"/>
  <c r="F33" i="40"/>
  <c r="P33" i="52"/>
  <c r="F33" i="42"/>
  <c r="P33" i="14"/>
  <c r="P33" i="20"/>
  <c r="F33" i="30"/>
  <c r="G33" i="30" s="1"/>
  <c r="P33" i="8"/>
  <c r="F33" i="24"/>
  <c r="P33" i="51"/>
  <c r="P33" i="12"/>
  <c r="P33" i="28"/>
  <c r="P33" i="50"/>
  <c r="F33" i="18"/>
  <c r="F33" i="31"/>
  <c r="F33" i="43"/>
  <c r="P33" i="40"/>
  <c r="P33" i="13"/>
  <c r="F33" i="22"/>
  <c r="P33" i="26"/>
  <c r="F33" i="49"/>
  <c r="F33" i="14"/>
  <c r="P33" i="38"/>
  <c r="F33" i="25"/>
  <c r="P33" i="37"/>
  <c r="F33" i="48"/>
  <c r="F33" i="29"/>
  <c r="P33" i="41"/>
  <c r="F33" i="39"/>
  <c r="P33" i="35"/>
  <c r="P33" i="27"/>
  <c r="F33" i="23"/>
  <c r="F33" i="15"/>
  <c r="P33" i="34"/>
  <c r="P33" i="19"/>
  <c r="P33" i="48"/>
  <c r="F33" i="37"/>
  <c r="P33" i="23"/>
  <c r="F33" i="38"/>
  <c r="P33" i="18"/>
  <c r="F15" i="33"/>
  <c r="P13" i="37"/>
  <c r="F13" i="14"/>
  <c r="F13" i="33"/>
  <c r="G13" i="33" s="1"/>
  <c r="P13" i="19"/>
  <c r="F13" i="41"/>
  <c r="G13" i="41" s="1"/>
  <c r="F13" i="13"/>
  <c r="F36" i="15"/>
  <c r="P36" i="52"/>
  <c r="P36" i="49"/>
  <c r="P36" i="23"/>
  <c r="F36" i="18"/>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50"/>
  <c r="P29" i="8"/>
  <c r="P29" i="33"/>
  <c r="F29" i="8"/>
  <c r="G29" i="8" s="1"/>
  <c r="P29" i="23"/>
  <c r="P29" i="50"/>
  <c r="P29" i="44"/>
  <c r="P29" i="17"/>
  <c r="F29" i="43"/>
  <c r="P29" i="20"/>
  <c r="F29" i="15"/>
  <c r="P29" i="39"/>
  <c r="F29" i="51"/>
  <c r="P13" i="34"/>
  <c r="P13" i="33"/>
  <c r="F13" i="27"/>
  <c r="F13" i="28"/>
  <c r="P13" i="44"/>
  <c r="P13" i="51"/>
  <c r="F13" i="8"/>
  <c r="F13" i="17"/>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P28" i="22"/>
  <c r="F28" i="25"/>
  <c r="F28" i="37"/>
  <c r="F28" i="38"/>
  <c r="P28" i="18"/>
  <c r="P8" i="37"/>
  <c r="F8" i="20"/>
  <c r="F8" i="8"/>
  <c r="G8" i="8" s="1"/>
  <c r="X43" i="43"/>
  <c r="X43" i="27"/>
  <c r="X43" i="12"/>
  <c r="X43" i="34"/>
  <c r="X43" i="21"/>
  <c r="X39" i="42"/>
  <c r="X39" i="28"/>
  <c r="X39" i="31"/>
  <c r="X37" i="38"/>
  <c r="X27" i="14"/>
  <c r="X27" i="29"/>
  <c r="X27" i="17"/>
  <c r="X27" i="37"/>
  <c r="X27" i="20"/>
  <c r="X27" i="52"/>
  <c r="X25" i="8"/>
  <c r="X23" i="49"/>
  <c r="X23" i="39"/>
  <c r="X23" i="48"/>
  <c r="X23" i="29"/>
  <c r="X23" i="13"/>
  <c r="X13" i="13"/>
  <c r="X11" i="19"/>
  <c r="X11" i="18"/>
  <c r="X11" i="23"/>
  <c r="X11" i="25"/>
  <c r="X11" i="42"/>
  <c r="X11" i="34"/>
  <c r="X9" i="36"/>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X24" i="38"/>
  <c r="E7" i="36"/>
  <c r="F27" i="50"/>
  <c r="P27" i="52"/>
  <c r="P27" i="50"/>
  <c r="F27" i="52"/>
  <c r="G27" i="52" s="1"/>
  <c r="AI42" i="4"/>
  <c r="G42" i="4" s="1"/>
  <c r="J39" i="31" s="1"/>
  <c r="AH42" i="4"/>
  <c r="F42" i="4" s="1"/>
  <c r="T39" i="35" s="1"/>
  <c r="AH14" i="4"/>
  <c r="F14" i="4" s="1"/>
  <c r="T11" i="19" s="1"/>
  <c r="AH40" i="4"/>
  <c r="F40" i="4" s="1"/>
  <c r="T37" i="40" s="1"/>
  <c r="AH9" i="4"/>
  <c r="F9" i="4" s="1"/>
  <c r="T6" i="44" s="1"/>
  <c r="E26" i="36"/>
  <c r="E41" i="36"/>
  <c r="E19" i="36"/>
  <c r="E34" i="36"/>
  <c r="E39" i="36"/>
  <c r="E33" i="36"/>
  <c r="G33" i="36" s="1"/>
  <c r="E11" i="36"/>
  <c r="E21" i="31"/>
  <c r="E38" i="28"/>
  <c r="E26" i="28"/>
  <c r="N36" i="52"/>
  <c r="N36" i="48"/>
  <c r="N36" i="50"/>
  <c r="E5" i="50"/>
  <c r="E7" i="50"/>
  <c r="E11" i="50"/>
  <c r="E13" i="50"/>
  <c r="E15" i="50"/>
  <c r="E19" i="50"/>
  <c r="E21" i="50"/>
  <c r="E23" i="50"/>
  <c r="E27" i="50"/>
  <c r="E29" i="50"/>
  <c r="E31" i="50"/>
  <c r="E35" i="50"/>
  <c r="E37" i="50"/>
  <c r="E39" i="50"/>
  <c r="E43" i="50"/>
  <c r="E8" i="50"/>
  <c r="E10" i="50"/>
  <c r="E12" i="50"/>
  <c r="E14" i="50"/>
  <c r="E16" i="50"/>
  <c r="E18" i="50"/>
  <c r="E20" i="50"/>
  <c r="E24" i="50"/>
  <c r="E26" i="50"/>
  <c r="E28" i="50"/>
  <c r="E30" i="50"/>
  <c r="E32" i="50"/>
  <c r="E34" i="50"/>
  <c r="E36" i="50"/>
  <c r="E40" i="50"/>
  <c r="G40" i="50" s="1"/>
  <c r="E42" i="50"/>
  <c r="P12" i="50"/>
  <c r="P12" i="52"/>
  <c r="F12" i="48"/>
  <c r="F12" i="50"/>
  <c r="F12" i="49"/>
  <c r="P12" i="51"/>
  <c r="P25" i="49"/>
  <c r="P25" i="48"/>
  <c r="P25" i="14"/>
  <c r="E19" i="43"/>
  <c r="E15" i="43"/>
  <c r="E24" i="43"/>
  <c r="E33" i="43"/>
  <c r="G33" i="43" s="1"/>
  <c r="E38" i="43"/>
  <c r="E34" i="43"/>
  <c r="E37" i="43"/>
  <c r="E39" i="43"/>
  <c r="E23" i="43"/>
  <c r="E26" i="43"/>
  <c r="E10" i="43"/>
  <c r="E17" i="43"/>
  <c r="E13" i="38"/>
  <c r="G13" i="38" s="1"/>
  <c r="E16" i="38"/>
  <c r="E34" i="38"/>
  <c r="E37" i="38"/>
  <c r="E18" i="38"/>
  <c r="E11" i="34"/>
  <c r="E20" i="29"/>
  <c r="E33" i="18"/>
  <c r="G33" i="18" s="1"/>
  <c r="E25" i="18"/>
  <c r="E7" i="18"/>
  <c r="E24" i="12"/>
  <c r="E27" i="12"/>
  <c r="E34" i="12"/>
  <c r="E37" i="12"/>
  <c r="E26" i="12"/>
  <c r="N20" i="41"/>
  <c r="N20" i="13"/>
  <c r="N18" i="50"/>
  <c r="N18" i="48"/>
  <c r="N16" i="50"/>
  <c r="N16" i="8"/>
  <c r="N16" i="51"/>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7" i="35"/>
  <c r="G27" i="35" s="1"/>
  <c r="E12" i="25"/>
  <c r="G12" i="25" s="1"/>
  <c r="E33" i="25"/>
  <c r="G33" i="25" s="1"/>
  <c r="E25" i="25"/>
  <c r="E13" i="25"/>
  <c r="E37" i="25"/>
  <c r="E7" i="25"/>
  <c r="E10" i="25"/>
  <c r="E24" i="20"/>
  <c r="E29" i="16"/>
  <c r="E17" i="16"/>
  <c r="E18" i="16"/>
  <c r="E25" i="16"/>
  <c r="E14" i="16"/>
  <c r="N8" i="51"/>
  <c r="N8" i="13"/>
  <c r="N8" i="50"/>
  <c r="E9" i="40"/>
  <c r="J42" i="30"/>
  <c r="J42" i="8"/>
  <c r="V29" i="31"/>
  <c r="E10" i="49"/>
  <c r="E18" i="49"/>
  <c r="E26" i="49"/>
  <c r="E34" i="49"/>
  <c r="E42" i="49"/>
  <c r="E8"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J24" i="25" s="1"/>
  <c r="AI13" i="4"/>
  <c r="G13" i="4" s="1"/>
  <c r="J10" i="21" s="1"/>
  <c r="AH38" i="4"/>
  <c r="F38" i="4" s="1"/>
  <c r="T37" i="50"/>
  <c r="AI46" i="4"/>
  <c r="G46" i="4" s="1"/>
  <c r="J43" i="19" s="1"/>
  <c r="AH46" i="4"/>
  <c r="F46" i="4" s="1"/>
  <c r="T43" i="13" s="1"/>
  <c r="J37" i="41"/>
  <c r="J37" i="33"/>
  <c r="J37" i="24"/>
  <c r="T11" i="14"/>
  <c r="J41" i="31"/>
  <c r="J41" i="41"/>
  <c r="J41" i="44"/>
  <c r="J41" i="49"/>
  <c r="T39" i="39"/>
  <c r="J24" i="20"/>
  <c r="J39" i="12"/>
  <c r="T28" i="40"/>
  <c r="T28" i="38"/>
  <c r="T28" i="23"/>
  <c r="T28" i="34"/>
  <c r="T28" i="19"/>
  <c r="T43" i="17"/>
  <c r="T43" i="31"/>
  <c r="T43" i="21"/>
  <c r="T43" i="27"/>
  <c r="T43" i="33"/>
  <c r="T43" i="15"/>
  <c r="T43" i="37"/>
  <c r="T43" i="35"/>
  <c r="T43" i="22"/>
  <c r="T43" i="25"/>
  <c r="T43" i="32"/>
  <c r="T43" i="29"/>
  <c r="T43" i="26"/>
  <c r="T43" i="28"/>
  <c r="T43" i="23"/>
  <c r="T43" i="8"/>
  <c r="T43" i="49"/>
  <c r="T43" i="18"/>
  <c r="J43" i="30"/>
  <c r="J43" i="15"/>
  <c r="J43" i="29"/>
  <c r="J43" i="36"/>
  <c r="J43" i="12"/>
  <c r="J43" i="16"/>
  <c r="T24" i="8"/>
  <c r="T24" i="14"/>
  <c r="T24" i="44"/>
  <c r="T24" i="35"/>
  <c r="T24" i="41"/>
  <c r="T24" i="16"/>
  <c r="T24" i="38"/>
  <c r="T24" i="17"/>
  <c r="T24" i="15"/>
  <c r="T24" i="27"/>
  <c r="J26" i="14"/>
  <c r="J26" i="51"/>
  <c r="J26" i="24"/>
  <c r="J26" i="16"/>
  <c r="T20" i="43"/>
  <c r="T6" i="50"/>
  <c r="T6" i="40"/>
  <c r="T6" i="43"/>
  <c r="T6" i="31"/>
  <c r="T6" i="29"/>
  <c r="T6" i="18"/>
  <c r="T6" i="37"/>
  <c r="T6" i="26"/>
  <c r="T6" i="30"/>
  <c r="J14" i="51"/>
  <c r="J14" i="38"/>
  <c r="J14" i="24"/>
  <c r="J14" i="12"/>
  <c r="J14" i="35"/>
  <c r="J14" i="16"/>
  <c r="J14" i="22"/>
  <c r="J14" i="32"/>
  <c r="J14" i="33"/>
  <c r="J24" i="49" l="1"/>
  <c r="T6" i="8"/>
  <c r="T6" i="42"/>
  <c r="T6" i="12"/>
  <c r="T6" i="32"/>
  <c r="T16" i="8"/>
  <c r="J24" i="34"/>
  <c r="T6" i="17"/>
  <c r="T6" i="33"/>
  <c r="T6" i="16"/>
  <c r="T6" i="51"/>
  <c r="T16" i="26"/>
  <c r="J24" i="36"/>
  <c r="T16" i="39"/>
  <c r="T6" i="35"/>
  <c r="T6" i="13"/>
  <c r="T6" i="39"/>
  <c r="T6" i="23"/>
  <c r="T6" i="36"/>
  <c r="T16" i="42"/>
  <c r="J24" i="17"/>
  <c r="T6" i="21"/>
  <c r="T6" i="49"/>
  <c r="T6" i="19"/>
  <c r="T6" i="38"/>
  <c r="T6" i="52"/>
  <c r="T16" i="36"/>
  <c r="J24" i="28"/>
  <c r="T16" i="19"/>
  <c r="T16" i="29"/>
  <c r="T6" i="48"/>
  <c r="T6" i="28"/>
  <c r="T6" i="20"/>
  <c r="T6" i="24"/>
  <c r="T6" i="25"/>
  <c r="T16" i="21"/>
  <c r="J24" i="51"/>
  <c r="T6" i="41"/>
  <c r="T6" i="34"/>
  <c r="T6" i="22"/>
  <c r="T6" i="27"/>
  <c r="T16" i="33"/>
  <c r="T16" i="16"/>
  <c r="J24" i="22"/>
  <c r="V29" i="37"/>
  <c r="G13" i="17"/>
  <c r="G13" i="37"/>
  <c r="G40" i="25"/>
  <c r="G33" i="33"/>
  <c r="G27" i="27"/>
  <c r="G29" i="51"/>
  <c r="G36" i="18"/>
  <c r="G28" i="13"/>
  <c r="G33" i="26"/>
  <c r="G36" i="19"/>
  <c r="E26" i="42"/>
  <c r="G32" i="8"/>
  <c r="G13" i="28"/>
  <c r="E27" i="34"/>
  <c r="G27" i="34" s="1"/>
  <c r="G15" i="33"/>
  <c r="G27" i="15"/>
  <c r="G27" i="42"/>
  <c r="G10" i="52"/>
  <c r="G33" i="31"/>
  <c r="G33" i="23"/>
  <c r="G23" i="28"/>
  <c r="G27" i="33"/>
  <c r="J26" i="40"/>
  <c r="J26" i="43"/>
  <c r="T43" i="39"/>
  <c r="T43" i="42"/>
  <c r="T43" i="43"/>
  <c r="T43" i="30"/>
  <c r="J37" i="50"/>
  <c r="J37" i="21"/>
  <c r="J37" i="34"/>
  <c r="V29" i="43"/>
  <c r="V29" i="14"/>
  <c r="F5" i="50"/>
  <c r="F5" i="26"/>
  <c r="X24" i="20"/>
  <c r="P10" i="13"/>
  <c r="P10" i="23"/>
  <c r="P10" i="40"/>
  <c r="X9" i="44"/>
  <c r="X13" i="38"/>
  <c r="X25" i="30"/>
  <c r="X37" i="32"/>
  <c r="F15" i="40"/>
  <c r="P39" i="16"/>
  <c r="P39" i="33"/>
  <c r="F43" i="23"/>
  <c r="F10" i="48"/>
  <c r="F10" i="30"/>
  <c r="F10" i="40"/>
  <c r="F10" i="15"/>
  <c r="G10" i="15" s="1"/>
  <c r="P5" i="44"/>
  <c r="F5" i="39"/>
  <c r="F5" i="36"/>
  <c r="G5" i="36" s="1"/>
  <c r="V14" i="12"/>
  <c r="X29" i="23"/>
  <c r="V29" i="20"/>
  <c r="AN15" i="4"/>
  <c r="H15" i="4" s="1"/>
  <c r="J26" i="32"/>
  <c r="J26" i="48"/>
  <c r="J26" i="31"/>
  <c r="T43" i="20"/>
  <c r="T43" i="50"/>
  <c r="T43" i="16"/>
  <c r="T8" i="19"/>
  <c r="J37" i="44"/>
  <c r="J37" i="27"/>
  <c r="J37" i="26"/>
  <c r="V29" i="36"/>
  <c r="V29" i="49"/>
  <c r="P5" i="49"/>
  <c r="P5" i="17"/>
  <c r="X24" i="30"/>
  <c r="F10" i="36"/>
  <c r="P10" i="12"/>
  <c r="F10" i="27"/>
  <c r="X25" i="22"/>
  <c r="X33" i="44"/>
  <c r="P15" i="39"/>
  <c r="P39" i="14"/>
  <c r="F39" i="48"/>
  <c r="F23" i="16"/>
  <c r="G23" i="16" s="1"/>
  <c r="F43" i="39"/>
  <c r="F10" i="31"/>
  <c r="G10" i="31" s="1"/>
  <c r="F10" i="34"/>
  <c r="F5" i="43"/>
  <c r="P5" i="40"/>
  <c r="P5" i="36"/>
  <c r="F5" i="33"/>
  <c r="X41" i="27"/>
  <c r="V14" i="14"/>
  <c r="X29" i="24"/>
  <c r="F5" i="40"/>
  <c r="V29" i="51"/>
  <c r="J26" i="12"/>
  <c r="J26" i="8"/>
  <c r="T8" i="16"/>
  <c r="J37" i="25"/>
  <c r="J37" i="39"/>
  <c r="V29" i="27"/>
  <c r="P5" i="23"/>
  <c r="P5" i="25"/>
  <c r="P5" i="51"/>
  <c r="P5" i="15"/>
  <c r="X24" i="52"/>
  <c r="F10" i="33"/>
  <c r="P10" i="34"/>
  <c r="P10" i="25"/>
  <c r="X25" i="15"/>
  <c r="X33" i="48"/>
  <c r="F15" i="13"/>
  <c r="N43" i="8"/>
  <c r="P39" i="30"/>
  <c r="P39" i="31"/>
  <c r="F39" i="17"/>
  <c r="G39" i="17" s="1"/>
  <c r="P23" i="8"/>
  <c r="P43" i="37"/>
  <c r="P10" i="52"/>
  <c r="F10" i="26"/>
  <c r="G10" i="26" s="1"/>
  <c r="F10" i="35"/>
  <c r="F5" i="41"/>
  <c r="F5" i="37"/>
  <c r="P5" i="33"/>
  <c r="P5" i="31"/>
  <c r="X41" i="40"/>
  <c r="X29" i="28"/>
  <c r="P5" i="42"/>
  <c r="F10" i="42"/>
  <c r="G10" i="42" s="1"/>
  <c r="J26" i="39"/>
  <c r="J26" i="19"/>
  <c r="T43" i="41"/>
  <c r="T43" i="14"/>
  <c r="T43" i="40"/>
  <c r="T43" i="34"/>
  <c r="T8" i="44"/>
  <c r="J39" i="33"/>
  <c r="J37" i="35"/>
  <c r="J37" i="23"/>
  <c r="V29" i="23"/>
  <c r="F5" i="15"/>
  <c r="G5" i="15" s="1"/>
  <c r="F5" i="19"/>
  <c r="G5" i="19" s="1"/>
  <c r="P5" i="50"/>
  <c r="F5" i="16"/>
  <c r="X24" i="41"/>
  <c r="F10" i="28"/>
  <c r="G10" i="28" s="1"/>
  <c r="F10" i="50"/>
  <c r="G10" i="50" s="1"/>
  <c r="P10" i="17"/>
  <c r="X9" i="22"/>
  <c r="X33" i="23"/>
  <c r="P15" i="18"/>
  <c r="N43" i="22"/>
  <c r="P39" i="20"/>
  <c r="P39" i="26"/>
  <c r="F43" i="30"/>
  <c r="P10" i="49"/>
  <c r="F15" i="41"/>
  <c r="F10" i="23"/>
  <c r="P10" i="28"/>
  <c r="P5" i="37"/>
  <c r="P5" i="34"/>
  <c r="F5" i="30"/>
  <c r="F5" i="28"/>
  <c r="V14" i="44"/>
  <c r="X21" i="31"/>
  <c r="X33" i="43"/>
  <c r="F10" i="16"/>
  <c r="P10" i="38"/>
  <c r="X24" i="48"/>
  <c r="V29" i="42"/>
  <c r="J39" i="30"/>
  <c r="J37" i="16"/>
  <c r="P5" i="48"/>
  <c r="F5" i="14"/>
  <c r="P10" i="37"/>
  <c r="X9" i="16"/>
  <c r="F15" i="25"/>
  <c r="P10" i="48"/>
  <c r="F10" i="18"/>
  <c r="G10" i="18" s="1"/>
  <c r="P10" i="29"/>
  <c r="F5" i="34"/>
  <c r="P5" i="30"/>
  <c r="P5" i="29"/>
  <c r="V14" i="32"/>
  <c r="X21" i="13"/>
  <c r="P10" i="24"/>
  <c r="P10" i="20"/>
  <c r="X24" i="44"/>
  <c r="V29" i="28"/>
  <c r="G10" i="49"/>
  <c r="V29" i="17"/>
  <c r="F5" i="27"/>
  <c r="X24" i="34"/>
  <c r="J26" i="36"/>
  <c r="J26" i="29"/>
  <c r="T43" i="12"/>
  <c r="T43" i="19"/>
  <c r="T43" i="36"/>
  <c r="T43" i="38"/>
  <c r="T8" i="51"/>
  <c r="J39" i="22"/>
  <c r="J37" i="37"/>
  <c r="J37" i="40"/>
  <c r="T37" i="12"/>
  <c r="V29" i="40"/>
  <c r="F5" i="24"/>
  <c r="P5" i="18"/>
  <c r="G27" i="12"/>
  <c r="F5" i="12"/>
  <c r="G5" i="12" s="1"/>
  <c r="X24" i="35"/>
  <c r="X24" i="19"/>
  <c r="F10" i="13"/>
  <c r="F10" i="25"/>
  <c r="G10" i="25" s="1"/>
  <c r="P10" i="36"/>
  <c r="X9" i="40"/>
  <c r="X37" i="43"/>
  <c r="F15" i="38"/>
  <c r="G15" i="38" s="1"/>
  <c r="N43" i="16"/>
  <c r="P39" i="8"/>
  <c r="F39" i="31"/>
  <c r="G39" i="31" s="1"/>
  <c r="P43" i="15"/>
  <c r="P10" i="51"/>
  <c r="P10" i="44"/>
  <c r="P10" i="16"/>
  <c r="F10" i="20"/>
  <c r="G10" i="20" s="1"/>
  <c r="P5" i="32"/>
  <c r="F5" i="29"/>
  <c r="P5" i="43"/>
  <c r="V14" i="43"/>
  <c r="X37" i="41"/>
  <c r="P10" i="8"/>
  <c r="X24" i="23"/>
  <c r="V29" i="22"/>
  <c r="T8" i="17"/>
  <c r="J37" i="36"/>
  <c r="P5" i="20"/>
  <c r="F10" i="22"/>
  <c r="G10" i="22" s="1"/>
  <c r="F10" i="38"/>
  <c r="X37" i="18"/>
  <c r="J26" i="27"/>
  <c r="J26" i="18"/>
  <c r="T43" i="52"/>
  <c r="T43" i="48"/>
  <c r="T43" i="24"/>
  <c r="J39" i="36"/>
  <c r="J37" i="19"/>
  <c r="V29" i="34"/>
  <c r="P5" i="14"/>
  <c r="P5" i="8"/>
  <c r="F5" i="8"/>
  <c r="X24" i="36"/>
  <c r="F10" i="21"/>
  <c r="G10" i="21" s="1"/>
  <c r="P10" i="42"/>
  <c r="F10" i="8"/>
  <c r="G10" i="8" s="1"/>
  <c r="P10" i="27"/>
  <c r="X9" i="27"/>
  <c r="X37" i="31"/>
  <c r="F39" i="29"/>
  <c r="F43" i="16"/>
  <c r="F10" i="51"/>
  <c r="G10" i="51" s="1"/>
  <c r="P10" i="39"/>
  <c r="F10" i="12"/>
  <c r="P10" i="18"/>
  <c r="F5" i="31"/>
  <c r="P5" i="26"/>
  <c r="P5" i="41"/>
  <c r="X13" i="18"/>
  <c r="V14" i="2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G5" i="14" s="1"/>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E11" i="37"/>
  <c r="E38" i="41"/>
  <c r="E42" i="41"/>
  <c r="E12" i="29"/>
  <c r="E31" i="29"/>
  <c r="E5" i="41"/>
  <c r="G5" i="41" s="1"/>
  <c r="E22" i="37"/>
  <c r="E6" i="37"/>
  <c r="E38" i="29"/>
  <c r="E22" i="29"/>
  <c r="E6" i="29"/>
  <c r="E19" i="13"/>
  <c r="G8" i="20"/>
  <c r="G40" i="41"/>
  <c r="E34" i="37"/>
  <c r="E5" i="29"/>
  <c r="E18" i="41"/>
  <c r="G40" i="38"/>
  <c r="E32" i="29"/>
  <c r="E14" i="41"/>
  <c r="E24" i="25"/>
  <c r="E33" i="24"/>
  <c r="E17" i="24"/>
  <c r="E32" i="13"/>
  <c r="G32" i="13" s="1"/>
  <c r="E15" i="49"/>
  <c r="E18" i="37"/>
  <c r="E34" i="29"/>
  <c r="E18" i="29"/>
  <c r="E5" i="18"/>
  <c r="G5" i="18" s="1"/>
  <c r="E33" i="12"/>
  <c r="E17" i="12"/>
  <c r="E31" i="13"/>
  <c r="E15" i="13"/>
  <c r="G15" i="13" s="1"/>
  <c r="G33" i="37"/>
  <c r="G27"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N22" i="48" s="1"/>
  <c r="E35" i="48"/>
  <c r="E19" i="48"/>
  <c r="X24" i="12"/>
  <c r="E29" i="39"/>
  <c r="G29" i="39" s="1"/>
  <c r="E21" i="43"/>
  <c r="E28" i="43"/>
  <c r="G28" i="43" s="1"/>
  <c r="E12" i="43"/>
  <c r="E34" i="44"/>
  <c r="E19" i="44"/>
  <c r="E25" i="42"/>
  <c r="E9" i="42"/>
  <c r="E15" i="41"/>
  <c r="E27" i="39"/>
  <c r="E11" i="39"/>
  <c r="E19" i="38"/>
  <c r="E24" i="36"/>
  <c r="E8" i="36"/>
  <c r="E30" i="35"/>
  <c r="E14" i="35"/>
  <c r="E5" i="34"/>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G23" i="39" s="1"/>
  <c r="E7" i="39"/>
  <c r="E32" i="34"/>
  <c r="E36" i="28"/>
  <c r="E5" i="28"/>
  <c r="E32" i="26"/>
  <c r="E16" i="26"/>
  <c r="E22" i="25"/>
  <c r="E29" i="24"/>
  <c r="E13" i="24"/>
  <c r="G13" i="24" s="1"/>
  <c r="E35" i="23"/>
  <c r="E19" i="23"/>
  <c r="E25" i="22"/>
  <c r="E9" i="22"/>
  <c r="E31" i="21"/>
  <c r="E15" i="21"/>
  <c r="E27" i="19"/>
  <c r="E13" i="13"/>
  <c r="AN41" i="4"/>
  <c r="H41" i="4" s="1"/>
  <c r="E24" i="52"/>
  <c r="E8" i="52"/>
  <c r="E31" i="51"/>
  <c r="E15" i="51"/>
  <c r="E39" i="52"/>
  <c r="E41" i="42"/>
  <c r="E41" i="38"/>
  <c r="E36" i="13"/>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G32" i="17" s="1"/>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G43" i="51" s="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G32" i="34" s="1"/>
  <c r="F32" i="12"/>
  <c r="G32" i="12" s="1"/>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G39" i="36"/>
  <c r="F28" i="26"/>
  <c r="G28" i="26" s="1"/>
  <c r="P28" i="38"/>
  <c r="P28" i="26"/>
  <c r="F28" i="19"/>
  <c r="P28" i="41"/>
  <c r="P28" i="24"/>
  <c r="P28" i="13"/>
  <c r="F28" i="12"/>
  <c r="G28" i="12" s="1"/>
  <c r="F28" i="14"/>
  <c r="G28" i="14" s="1"/>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G15" i="43" s="1"/>
  <c r="P15" i="28"/>
  <c r="P34" i="43"/>
  <c r="F23" i="35"/>
  <c r="G23" i="35" s="1"/>
  <c r="F23" i="12"/>
  <c r="G23" i="12" s="1"/>
  <c r="F23" i="14"/>
  <c r="G23" i="14" s="1"/>
  <c r="P43" i="32"/>
  <c r="F43" i="32"/>
  <c r="G43" i="32" s="1"/>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31"/>
  <c r="G12" i="31"/>
  <c r="G25" i="52"/>
  <c r="G8" i="13"/>
  <c r="G33" i="24"/>
  <c r="G5" i="8"/>
  <c r="G34" i="29"/>
  <c r="G34" i="44"/>
  <c r="G34" i="30"/>
  <c r="G13" i="20"/>
  <c r="G13" i="40"/>
  <c r="G40" i="43"/>
  <c r="G32" i="30"/>
  <c r="G10" i="30"/>
  <c r="G27" i="39"/>
  <c r="G5" i="43"/>
  <c r="G12" i="26"/>
  <c r="G10" i="13"/>
  <c r="G15" i="25"/>
  <c r="G13" i="22"/>
  <c r="G36" i="51"/>
  <c r="G33" i="40"/>
  <c r="G39" i="23"/>
  <c r="G43" i="23"/>
  <c r="G43" i="30"/>
  <c r="G12" i="28"/>
  <c r="G40" i="26"/>
  <c r="G40" i="39"/>
  <c r="G12" i="12"/>
  <c r="G19" i="17"/>
  <c r="G15" i="51"/>
  <c r="G27" i="14"/>
  <c r="G27" i="22"/>
  <c r="G27" i="38"/>
  <c r="G5" i="35"/>
  <c r="G10" i="16"/>
  <c r="G25" i="44"/>
  <c r="G40" i="19"/>
  <c r="G32" i="22"/>
  <c r="G12" i="19"/>
  <c r="G19" i="23"/>
  <c r="G33" i="20"/>
  <c r="G36" i="35"/>
  <c r="G27" i="19"/>
  <c r="G27" i="21"/>
  <c r="G10" i="35"/>
  <c r="G27" i="41"/>
  <c r="G5" i="28"/>
  <c r="G40" i="22"/>
  <c r="G40" i="13"/>
  <c r="G32" i="15"/>
  <c r="G29" i="42"/>
  <c r="G32" i="32"/>
  <c r="G36" i="17"/>
  <c r="G28" i="17"/>
  <c r="G10" i="23"/>
  <c r="G27" i="51"/>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G25" i="51" s="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C44" i="22"/>
  <c r="E15" i="22"/>
  <c r="C44" i="20"/>
  <c r="E19" i="20"/>
  <c r="E36" i="20"/>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G25" i="21"/>
  <c r="E40" i="42"/>
  <c r="G40" i="42" s="1"/>
  <c r="E36" i="42"/>
  <c r="G36" i="42" s="1"/>
  <c r="E32" i="42"/>
  <c r="G32" i="42" s="1"/>
  <c r="E40" i="31"/>
  <c r="G40" i="31" s="1"/>
  <c r="E36" i="31"/>
  <c r="G36" i="31" s="1"/>
  <c r="E32" i="31"/>
  <c r="E28" i="31"/>
  <c r="E16" i="31"/>
  <c r="E8" i="3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E29" i="38"/>
  <c r="G29" i="38" s="1"/>
  <c r="E29" i="44"/>
  <c r="G29" i="44" s="1"/>
  <c r="E39" i="44"/>
  <c r="G39" i="44" s="1"/>
  <c r="E10" i="44"/>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44" i="21" s="1"/>
  <c r="E11" i="16"/>
  <c r="E29" i="15"/>
  <c r="G29" i="15" s="1"/>
  <c r="E21" i="15"/>
  <c r="E9" i="15"/>
  <c r="E7" i="15"/>
  <c r="E40" i="14"/>
  <c r="G40" i="14" s="1"/>
  <c r="E20" i="14"/>
  <c r="E36" i="12"/>
  <c r="E44" i="12" s="1"/>
  <c r="G22" i="41"/>
  <c r="T21" i="44"/>
  <c r="T21" i="23"/>
  <c r="T21" i="39"/>
  <c r="T21" i="43"/>
  <c r="T21" i="35"/>
  <c r="T21" i="34"/>
  <c r="T21" i="42"/>
  <c r="T21" i="48"/>
  <c r="T21" i="15"/>
  <c r="T21" i="22"/>
  <c r="T21" i="29"/>
  <c r="T21" i="25"/>
  <c r="T21" i="50"/>
  <c r="T21" i="28"/>
  <c r="T21" i="30"/>
  <c r="T21" i="26"/>
  <c r="T21" i="38"/>
  <c r="T21" i="20"/>
  <c r="T21" i="49"/>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F22" i="32"/>
  <c r="G22" i="32" s="1"/>
  <c r="F22" i="51"/>
  <c r="G22" i="51" s="1"/>
  <c r="F22" i="30"/>
  <c r="G22" i="30" s="1"/>
  <c r="P25" i="52"/>
  <c r="F25" i="15"/>
  <c r="G25" i="15" s="1"/>
  <c r="F25" i="24"/>
  <c r="G25" i="24" s="1"/>
  <c r="P25" i="26"/>
  <c r="P25" i="33"/>
  <c r="P25" i="39"/>
  <c r="P25" i="44"/>
  <c r="P25" i="18"/>
  <c r="F25" i="32"/>
  <c r="G25" i="32" s="1"/>
  <c r="F25" i="22"/>
  <c r="F25" i="37"/>
  <c r="G25" i="37" s="1"/>
  <c r="N38" i="37"/>
  <c r="N38" i="33"/>
  <c r="F26" i="16"/>
  <c r="G26" i="16" s="1"/>
  <c r="F26" i="32"/>
  <c r="G26" i="32" s="1"/>
  <c r="N18" i="13"/>
  <c r="N18" i="52"/>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16" i="49"/>
  <c r="N16" i="52"/>
  <c r="N16" i="48"/>
  <c r="N16" i="13"/>
  <c r="P16" i="42"/>
  <c r="P16" i="26"/>
  <c r="P16" i="27"/>
  <c r="F16" i="40"/>
  <c r="G16" i="40" s="1"/>
  <c r="P16" i="18"/>
  <c r="P16" i="34"/>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E35" i="49"/>
  <c r="E27" i="49"/>
  <c r="G27" i="49" s="1"/>
  <c r="E13" i="49"/>
  <c r="E9" i="49"/>
  <c r="E36" i="49"/>
  <c r="G36" i="49" s="1"/>
  <c r="E24" i="49"/>
  <c r="E14" i="49"/>
  <c r="G14" i="49" s="1"/>
  <c r="E6" i="49"/>
  <c r="E41" i="48"/>
  <c r="E29" i="48"/>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T27" i="33" l="1"/>
  <c r="J16" i="38"/>
  <c r="J33" i="39"/>
  <c r="J33" i="34"/>
  <c r="J33" i="33"/>
  <c r="J33" i="38"/>
  <c r="J33" i="36"/>
  <c r="J28" i="41"/>
  <c r="J33" i="16"/>
  <c r="J33" i="50"/>
  <c r="J33" i="41"/>
  <c r="J33" i="29"/>
  <c r="J33" i="28"/>
  <c r="J33" i="43"/>
  <c r="T22" i="39"/>
  <c r="J33" i="51"/>
  <c r="J33" i="14"/>
  <c r="J33" i="12"/>
  <c r="J33" i="24"/>
  <c r="J33" i="17"/>
  <c r="J33" i="18"/>
  <c r="J28" i="36"/>
  <c r="J33" i="42"/>
  <c r="J33" i="52"/>
  <c r="J33" i="27"/>
  <c r="J28" i="27"/>
  <c r="E44" i="39"/>
  <c r="G5" i="39"/>
  <c r="G15" i="41"/>
  <c r="E44" i="41"/>
  <c r="E44" i="50"/>
  <c r="G11" i="51"/>
  <c r="G28" i="34"/>
  <c r="G23" i="19"/>
  <c r="P16" i="38"/>
  <c r="F16" i="17"/>
  <c r="G16" i="17" s="1"/>
  <c r="P26" i="30"/>
  <c r="G23" i="38"/>
  <c r="G19" i="24"/>
  <c r="P26" i="48"/>
  <c r="T25" i="35"/>
  <c r="G28" i="36"/>
  <c r="G5" i="29"/>
  <c r="N12" i="33"/>
  <c r="N12" i="22"/>
  <c r="N12" i="13"/>
  <c r="N12" i="15"/>
  <c r="N12" i="41"/>
  <c r="N12" i="14"/>
  <c r="G8" i="31"/>
  <c r="P16" i="16"/>
  <c r="P16" i="20"/>
  <c r="G29" i="48"/>
  <c r="F16" i="36"/>
  <c r="P16" i="37"/>
  <c r="P17" i="51"/>
  <c r="T25" i="44"/>
  <c r="G32" i="31"/>
  <c r="G43" i="39"/>
  <c r="G15" i="23"/>
  <c r="F16" i="44"/>
  <c r="G16" i="44" s="1"/>
  <c r="T22" i="14"/>
  <c r="G36" i="20"/>
  <c r="G15" i="19"/>
  <c r="G5" i="34"/>
  <c r="G43" i="49"/>
  <c r="G10" i="44"/>
  <c r="T22" i="52"/>
  <c r="G19" i="27"/>
  <c r="G10" i="27"/>
  <c r="G36" i="13"/>
  <c r="T22" i="23"/>
  <c r="P16" i="32"/>
  <c r="F16" i="39"/>
  <c r="G16" i="39" s="1"/>
  <c r="F16" i="20"/>
  <c r="G16" i="20" s="1"/>
  <c r="N22" i="51"/>
  <c r="P16" i="51"/>
  <c r="F16" i="35"/>
  <c r="G16" i="35" s="1"/>
  <c r="F16" i="13"/>
  <c r="G16" i="13" s="1"/>
  <c r="P26" i="18"/>
  <c r="G11" i="16"/>
  <c r="T22" i="22"/>
  <c r="G14" i="27"/>
  <c r="G34" i="25"/>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G41" i="13" s="1"/>
  <c r="F41" i="21"/>
  <c r="G41" i="21" s="1"/>
  <c r="P41" i="52"/>
  <c r="F41" i="51"/>
  <c r="G41" i="51" s="1"/>
  <c r="P41" i="44"/>
  <c r="P41" i="48"/>
  <c r="P41" i="43"/>
  <c r="P41" i="39"/>
  <c r="P41" i="35"/>
  <c r="P41" i="49"/>
  <c r="P41" i="38"/>
  <c r="P41" i="34"/>
  <c r="P41" i="31"/>
  <c r="P41" i="25"/>
  <c r="P41" i="21"/>
  <c r="P41" i="17"/>
  <c r="P41" i="12"/>
  <c r="F41" i="49"/>
  <c r="G41" i="49" s="1"/>
  <c r="F41" i="42"/>
  <c r="G41" i="42" s="1"/>
  <c r="F41" i="40"/>
  <c r="G41" i="40" s="1"/>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G6" i="43" s="1"/>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G6" i="32" s="1"/>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E44" i="32"/>
  <c r="G38" i="37"/>
  <c r="E44" i="37"/>
  <c r="G36" i="12"/>
  <c r="E44" i="15"/>
  <c r="E44" i="26"/>
  <c r="G5" i="26"/>
  <c r="E44" i="33"/>
  <c r="E44" i="34"/>
  <c r="G9" i="44"/>
  <c r="E44" i="44"/>
  <c r="E44" i="38"/>
  <c r="G35" i="21"/>
  <c r="G5" i="48"/>
  <c r="E44" i="48"/>
  <c r="G5" i="49"/>
  <c r="E44" i="49"/>
  <c r="G5" i="13"/>
  <c r="E44" i="13"/>
  <c r="G7" i="16"/>
  <c r="E44" i="16"/>
  <c r="G7" i="27"/>
  <c r="E44" i="27"/>
  <c r="E44" i="30"/>
  <c r="G11" i="35"/>
  <c r="E44" i="35"/>
  <c r="G22" i="36"/>
  <c r="E44" i="36"/>
  <c r="E44" i="40"/>
  <c r="G12" i="14"/>
  <c r="E44" i="14"/>
  <c r="G22" i="18"/>
  <c r="E44" i="18"/>
  <c r="E44" i="23"/>
  <c r="G7" i="23"/>
  <c r="G44" i="20" l="1"/>
  <c r="H5" i="24" a="1"/>
  <c r="H8" i="24" s="1"/>
  <c r="I8" i="24" s="1"/>
  <c r="H5" i="37" a="1"/>
  <c r="H17" i="37" s="1"/>
  <c r="I17"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6" i="44"/>
  <c r="I16" i="44" s="1"/>
  <c r="K16" i="44" s="1"/>
  <c r="H12" i="8"/>
  <c r="I12" i="8" s="1"/>
  <c r="H22" i="8"/>
  <c r="I22" i="8" s="1"/>
  <c r="H14" i="8"/>
  <c r="I14" i="8" s="1"/>
  <c r="H42" i="8"/>
  <c r="I42" i="8" s="1"/>
  <c r="H39" i="8"/>
  <c r="I39" i="8" s="1"/>
  <c r="H23" i="8"/>
  <c r="I23" i="8" s="1"/>
  <c r="H41" i="8"/>
  <c r="I41" i="8" s="1"/>
  <c r="H25" i="8"/>
  <c r="I25" i="8" s="1"/>
  <c r="H21" i="8"/>
  <c r="I21" i="8" s="1"/>
  <c r="H29" i="8"/>
  <c r="I29" i="8" s="1"/>
  <c r="H8" i="8"/>
  <c r="I8" i="8" s="1"/>
  <c r="H32" i="8"/>
  <c r="I32" i="8" s="1"/>
  <c r="H40" i="8"/>
  <c r="I40" i="8" s="1"/>
  <c r="H5" i="8"/>
  <c r="H34" i="17"/>
  <c r="I34" i="17" s="1"/>
  <c r="H12" i="20"/>
  <c r="I12" i="20" s="1"/>
  <c r="H28" i="20"/>
  <c r="I28" i="20" s="1"/>
  <c r="H40" i="20"/>
  <c r="I40" i="20" s="1"/>
  <c r="H14" i="20"/>
  <c r="I14" i="20" s="1"/>
  <c r="H15" i="20"/>
  <c r="I15" i="20" s="1"/>
  <c r="H27" i="20"/>
  <c r="I27" i="20" s="1"/>
  <c r="H13" i="20"/>
  <c r="I13" i="20" s="1"/>
  <c r="H29" i="20"/>
  <c r="I29" i="20" s="1"/>
  <c r="H6" i="37"/>
  <c r="I6" i="37" s="1"/>
  <c r="H41" i="37"/>
  <c r="I41" i="37" s="1"/>
  <c r="H33" i="37"/>
  <c r="I33" i="37" s="1"/>
  <c r="H25" i="37"/>
  <c r="I25" i="37" s="1"/>
  <c r="H9" i="37"/>
  <c r="I9" i="37" s="1"/>
  <c r="H40" i="37"/>
  <c r="I40" i="37" s="1"/>
  <c r="H32" i="37"/>
  <c r="I32" i="37" s="1"/>
  <c r="H24" i="37"/>
  <c r="I24" i="37" s="1"/>
  <c r="H16" i="37"/>
  <c r="I16" i="37" s="1"/>
  <c r="H8" i="37"/>
  <c r="I8" i="37" s="1"/>
  <c r="H35" i="37"/>
  <c r="I35" i="37" s="1"/>
  <c r="H13" i="37"/>
  <c r="I13" i="37" s="1"/>
  <c r="H42" i="37"/>
  <c r="I42" i="37" s="1"/>
  <c r="H30" i="37"/>
  <c r="I30" i="37" s="1"/>
  <c r="H20" i="37"/>
  <c r="I20" i="37" s="1"/>
  <c r="H10" i="37"/>
  <c r="I10" i="37" s="1"/>
  <c r="H31" i="37"/>
  <c r="I31" i="37" s="1"/>
  <c r="H19" i="37"/>
  <c r="I19" i="37" s="1"/>
  <c r="H28" i="37"/>
  <c r="I28" i="37" s="1"/>
  <c r="H14" i="37"/>
  <c r="I14" i="37" s="1"/>
  <c r="H37" i="37"/>
  <c r="I37" i="37" s="1"/>
  <c r="H15" i="37"/>
  <c r="I15" i="37" s="1"/>
  <c r="H36" i="37"/>
  <c r="I36" i="37" s="1"/>
  <c r="H18" i="37"/>
  <c r="I18" i="37" s="1"/>
  <c r="H43" i="37"/>
  <c r="I43" i="37" s="1"/>
  <c r="H7" i="37"/>
  <c r="I7" i="37" s="1"/>
  <c r="H26" i="37"/>
  <c r="I26" i="37" s="1"/>
  <c r="H11" i="37"/>
  <c r="I11" i="37" s="1"/>
  <c r="H12" i="37"/>
  <c r="I12" i="37" s="1"/>
  <c r="H29" i="37"/>
  <c r="I29" i="37" s="1"/>
  <c r="H34" i="37"/>
  <c r="I34" i="37" s="1"/>
  <c r="H39" i="37"/>
  <c r="I39" i="37" s="1"/>
  <c r="H21" i="37"/>
  <c r="I21" i="37" s="1"/>
  <c r="H22" i="37"/>
  <c r="I22" i="37" s="1"/>
  <c r="H16" i="28"/>
  <c r="I16" i="28" s="1"/>
  <c r="H24" i="28"/>
  <c r="I24" i="28" s="1"/>
  <c r="H5" i="28"/>
  <c r="H36" i="28"/>
  <c r="I36" i="28" s="1"/>
  <c r="H22" i="28"/>
  <c r="I22" i="28" s="1"/>
  <c r="H12" i="28"/>
  <c r="I12" i="28" s="1"/>
  <c r="H34" i="28"/>
  <c r="I34" i="28" s="1"/>
  <c r="H28" i="28"/>
  <c r="I28" i="28" s="1"/>
  <c r="H6" i="28"/>
  <c r="I6" i="28" s="1"/>
  <c r="H18" i="28"/>
  <c r="I18" i="28" s="1"/>
  <c r="H27" i="28"/>
  <c r="I27" i="28" s="1"/>
  <c r="H43" i="28"/>
  <c r="I43" i="28" s="1"/>
  <c r="H39" i="28"/>
  <c r="I39" i="28" s="1"/>
  <c r="H25" i="28"/>
  <c r="I25" i="28" s="1"/>
  <c r="H11" i="28"/>
  <c r="I11" i="28" s="1"/>
  <c r="H7" i="28"/>
  <c r="I7" i="28" s="1"/>
  <c r="H15" i="28"/>
  <c r="I15" i="28" s="1"/>
  <c r="H35" i="28"/>
  <c r="I35" i="28" s="1"/>
  <c r="H10" i="24"/>
  <c r="I10" i="24" s="1"/>
  <c r="H20" i="24"/>
  <c r="I20" i="24" s="1"/>
  <c r="H30" i="24"/>
  <c r="I30" i="24" s="1"/>
  <c r="H18" i="24"/>
  <c r="I18" i="24" s="1"/>
  <c r="H34" i="24"/>
  <c r="I34" i="24" s="1"/>
  <c r="H28" i="24"/>
  <c r="I28" i="24" s="1"/>
  <c r="H35" i="24"/>
  <c r="I35" i="24" s="1"/>
  <c r="H27" i="24"/>
  <c r="I27" i="24" s="1"/>
  <c r="H19" i="24"/>
  <c r="I19" i="24" s="1"/>
  <c r="H39" i="24"/>
  <c r="I39" i="24" s="1"/>
  <c r="H25" i="24"/>
  <c r="I25" i="24" s="1"/>
  <c r="H21" i="24"/>
  <c r="I21" i="24" s="1"/>
  <c r="H31" i="24"/>
  <c r="I31" i="24" s="1"/>
  <c r="H17" i="24"/>
  <c r="I17" i="24" s="1"/>
  <c r="H38" i="19"/>
  <c r="I38" i="19" s="1"/>
  <c r="H22" i="19"/>
  <c r="I22" i="19" s="1"/>
  <c r="H14" i="19"/>
  <c r="I14" i="19" s="1"/>
  <c r="H17" i="19"/>
  <c r="I17" i="19" s="1"/>
  <c r="H35" i="19"/>
  <c r="I35" i="19" s="1"/>
  <c r="H21" i="19"/>
  <c r="I21" i="19" s="1"/>
  <c r="H30" i="21"/>
  <c r="I30" i="21" s="1"/>
  <c r="H35" i="21"/>
  <c r="I35" i="21" s="1"/>
  <c r="H5" i="18" a="1"/>
  <c r="H16" i="50"/>
  <c r="I16" i="50" s="1"/>
  <c r="H33" i="50"/>
  <c r="I33" i="50" s="1"/>
  <c r="H6" i="50"/>
  <c r="I6" i="50" s="1"/>
  <c r="H39" i="50"/>
  <c r="I39" i="50" s="1"/>
  <c r="H31" i="50"/>
  <c r="I31" i="50" s="1"/>
  <c r="H7" i="50"/>
  <c r="I7" i="50" s="1"/>
  <c r="H35" i="50"/>
  <c r="I35" i="50" s="1"/>
  <c r="H25" i="50"/>
  <c r="I25" i="50" s="1"/>
  <c r="H20" i="50"/>
  <c r="I20" i="50" s="1"/>
  <c r="H10" i="50"/>
  <c r="I10" i="50" s="1"/>
  <c r="H41" i="50"/>
  <c r="I41" i="50" s="1"/>
  <c r="H27" i="50"/>
  <c r="I27" i="50" s="1"/>
  <c r="H36" i="50"/>
  <c r="I36" i="50" s="1"/>
  <c r="H24" i="50"/>
  <c r="I24" i="50" s="1"/>
  <c r="H21" i="50"/>
  <c r="I21" i="50" s="1"/>
  <c r="H43" i="50"/>
  <c r="I43" i="50" s="1"/>
  <c r="H26" i="50"/>
  <c r="I26" i="50" s="1"/>
  <c r="H12" i="50"/>
  <c r="I12" i="50" s="1"/>
  <c r="H19" i="50"/>
  <c r="I19" i="50" s="1"/>
  <c r="H5" i="50"/>
  <c r="H5" i="14" a="1"/>
  <c r="H10" i="32"/>
  <c r="I10" i="32" s="1"/>
  <c r="H18" i="32"/>
  <c r="I18" i="32" s="1"/>
  <c r="H26" i="32"/>
  <c r="I26" i="32" s="1"/>
  <c r="H22" i="32"/>
  <c r="I22" i="32" s="1"/>
  <c r="H32" i="32"/>
  <c r="I32" i="32" s="1"/>
  <c r="H16" i="32"/>
  <c r="I16" i="32" s="1"/>
  <c r="H30" i="32"/>
  <c r="I30" i="32" s="1"/>
  <c r="H20" i="32"/>
  <c r="I20" i="32" s="1"/>
  <c r="H8" i="32"/>
  <c r="I8" i="32" s="1"/>
  <c r="H40" i="32"/>
  <c r="I40" i="32" s="1"/>
  <c r="H24" i="32"/>
  <c r="I24" i="32" s="1"/>
  <c r="H14" i="32"/>
  <c r="I14" i="32" s="1"/>
  <c r="H29" i="32"/>
  <c r="I29" i="32" s="1"/>
  <c r="H21" i="32"/>
  <c r="I21" i="32" s="1"/>
  <c r="H35" i="32"/>
  <c r="I35" i="32" s="1"/>
  <c r="H17" i="32"/>
  <c r="I17" i="32" s="1"/>
  <c r="H33" i="32"/>
  <c r="I33" i="32" s="1"/>
  <c r="H15" i="32"/>
  <c r="I15" i="32" s="1"/>
  <c r="H23" i="32"/>
  <c r="I23" i="32" s="1"/>
  <c r="H7" i="32"/>
  <c r="I7" i="32" s="1"/>
  <c r="H41" i="32"/>
  <c r="I41" i="32" s="1"/>
  <c r="H39" i="32"/>
  <c r="I39" i="32" s="1"/>
  <c r="H25" i="32"/>
  <c r="I25" i="32" s="1"/>
  <c r="H33" i="35"/>
  <c r="I33" i="35" s="1"/>
  <c r="H6" i="41"/>
  <c r="I6" i="41" s="1"/>
  <c r="H41" i="41"/>
  <c r="I41" i="41" s="1"/>
  <c r="H25" i="41"/>
  <c r="I25" i="41" s="1"/>
  <c r="H9" i="41"/>
  <c r="I9" i="41" s="1"/>
  <c r="H32" i="41"/>
  <c r="I32" i="41" s="1"/>
  <c r="H24" i="41"/>
  <c r="I24" i="41" s="1"/>
  <c r="H16" i="41"/>
  <c r="I16" i="41" s="1"/>
  <c r="H8" i="41"/>
  <c r="I8" i="41" s="1"/>
  <c r="H35" i="41"/>
  <c r="I35" i="41" s="1"/>
  <c r="H20" i="41"/>
  <c r="I20" i="41" s="1"/>
  <c r="H10" i="41"/>
  <c r="I10" i="41" s="1"/>
  <c r="H31" i="41"/>
  <c r="I31" i="41" s="1"/>
  <c r="H19" i="41"/>
  <c r="I19" i="41" s="1"/>
  <c r="H5" i="41"/>
  <c r="H28" i="41"/>
  <c r="I28" i="41" s="1"/>
  <c r="H27" i="41"/>
  <c r="I27" i="41" s="1"/>
  <c r="H22" i="41"/>
  <c r="I22" i="41" s="1"/>
  <c r="H18" i="41"/>
  <c r="I18" i="41" s="1"/>
  <c r="H21" i="41"/>
  <c r="I21" i="41" s="1"/>
  <c r="H34" i="41"/>
  <c r="I34" i="41" s="1"/>
  <c r="H38" i="41"/>
  <c r="I38" i="41" s="1"/>
  <c r="H29" i="41"/>
  <c r="I29" i="41" s="1"/>
  <c r="H26" i="41"/>
  <c r="I26" i="41" s="1"/>
  <c r="H21" i="33"/>
  <c r="I21" i="33" s="1"/>
  <c r="H41" i="33"/>
  <c r="I41" i="33" s="1"/>
  <c r="H37" i="33"/>
  <c r="I37" i="33" s="1"/>
  <c r="H6" i="33"/>
  <c r="I6" i="33" s="1"/>
  <c r="H14" i="33"/>
  <c r="I14" i="33" s="1"/>
  <c r="H8" i="33"/>
  <c r="I8" i="33" s="1"/>
  <c r="H36" i="33"/>
  <c r="I36" i="33" s="1"/>
  <c r="H12" i="33"/>
  <c r="I12" i="33" s="1"/>
  <c r="H33" i="36"/>
  <c r="I33" i="36" s="1"/>
  <c r="H41" i="39"/>
  <c r="I41" i="39" s="1"/>
  <c r="H33" i="39"/>
  <c r="I33" i="39" s="1"/>
  <c r="H25" i="39"/>
  <c r="I25" i="39" s="1"/>
  <c r="H27" i="39"/>
  <c r="I27" i="39" s="1"/>
  <c r="H38" i="39"/>
  <c r="I38" i="39" s="1"/>
  <c r="H10" i="39"/>
  <c r="I10" i="39" s="1"/>
  <c r="H30" i="39"/>
  <c r="I30" i="39" s="1"/>
  <c r="H37" i="39"/>
  <c r="I37" i="39" s="1"/>
  <c r="H17" i="42"/>
  <c r="I17" i="42" s="1"/>
  <c r="H24" i="42"/>
  <c r="I24" i="42" s="1"/>
  <c r="H28" i="42"/>
  <c r="I28" i="42" s="1"/>
  <c r="H6" i="42"/>
  <c r="I6" i="42" s="1"/>
  <c r="H23" i="42"/>
  <c r="I23" i="42" s="1"/>
  <c r="H29" i="42"/>
  <c r="I29" i="42" s="1"/>
  <c r="H12" i="42"/>
  <c r="I12" i="42" s="1"/>
  <c r="H36" i="42"/>
  <c r="I36" i="42" s="1"/>
  <c r="H22" i="42"/>
  <c r="I22" i="42" s="1"/>
  <c r="H14" i="42"/>
  <c r="I14" i="42" s="1"/>
  <c r="H33" i="40"/>
  <c r="I33" i="40" s="1"/>
  <c r="H42" i="40"/>
  <c r="I42" i="40" s="1"/>
  <c r="H28" i="40"/>
  <c r="I28" i="40"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15" i="51"/>
  <c r="I15" i="51" s="1"/>
  <c r="H37" i="51"/>
  <c r="I37" i="51" s="1"/>
  <c r="H11" i="52" l="1"/>
  <c r="I11" i="52" s="1"/>
  <c r="H6" i="51"/>
  <c r="I6" i="51" s="1"/>
  <c r="H30" i="42"/>
  <c r="I30" i="42" s="1"/>
  <c r="H8" i="42"/>
  <c r="I8" i="42" s="1"/>
  <c r="H17" i="39"/>
  <c r="I17" i="39" s="1"/>
  <c r="H38" i="33"/>
  <c r="I38" i="33" s="1"/>
  <c r="H43" i="41"/>
  <c r="I43" i="41" s="1"/>
  <c r="H36" i="41"/>
  <c r="I36" i="41" s="1"/>
  <c r="H42" i="41"/>
  <c r="I42" i="41" s="1"/>
  <c r="H33" i="41"/>
  <c r="I33" i="41" s="1"/>
  <c r="H43" i="32"/>
  <c r="I43" i="32" s="1"/>
  <c r="H36" i="32"/>
  <c r="I36" i="32" s="1"/>
  <c r="H5" i="32"/>
  <c r="H28" i="50"/>
  <c r="I28" i="50" s="1"/>
  <c r="H11" i="50"/>
  <c r="I11" i="50" s="1"/>
  <c r="H23" i="50"/>
  <c r="I23" i="50" s="1"/>
  <c r="H28" i="21"/>
  <c r="I28" i="21" s="1"/>
  <c r="H24" i="20"/>
  <c r="I24" i="20" s="1"/>
  <c r="H19" i="8"/>
  <c r="I19" i="8" s="1"/>
  <c r="H30" i="8"/>
  <c r="I30" i="8" s="1"/>
  <c r="H10" i="40"/>
  <c r="I10" i="40" s="1"/>
  <c r="H19" i="40"/>
  <c r="I19" i="40" s="1"/>
  <c r="H41" i="52"/>
  <c r="I41" i="52" s="1"/>
  <c r="H17" i="26"/>
  <c r="I17" i="26" s="1"/>
  <c r="H26" i="51"/>
  <c r="I26" i="51" s="1"/>
  <c r="K26" i="51" s="1"/>
  <c r="H41" i="40"/>
  <c r="I41" i="40" s="1"/>
  <c r="H14" i="40"/>
  <c r="I14" i="40" s="1"/>
  <c r="H42" i="42"/>
  <c r="I42" i="42" s="1"/>
  <c r="H40" i="42"/>
  <c r="I40" i="42" s="1"/>
  <c r="H13" i="39"/>
  <c r="I13" i="39" s="1"/>
  <c r="H6" i="39"/>
  <c r="I6" i="39" s="1"/>
  <c r="H42" i="33"/>
  <c r="I42" i="33" s="1"/>
  <c r="H33" i="33"/>
  <c r="I33" i="33" s="1"/>
  <c r="K33" i="33" s="1"/>
  <c r="H19" i="33"/>
  <c r="I19" i="33" s="1"/>
  <c r="H12" i="41"/>
  <c r="I12" i="41" s="1"/>
  <c r="H11" i="41"/>
  <c r="I11" i="41" s="1"/>
  <c r="H30" i="41"/>
  <c r="I30" i="41" s="1"/>
  <c r="H17" i="41"/>
  <c r="I17" i="41" s="1"/>
  <c r="H27" i="32"/>
  <c r="I27" i="32" s="1"/>
  <c r="H31" i="32"/>
  <c r="I31" i="32" s="1"/>
  <c r="H6" i="32"/>
  <c r="I6" i="32" s="1"/>
  <c r="K6" i="32" s="1"/>
  <c r="H12" i="32"/>
  <c r="I12" i="32" s="1"/>
  <c r="H32" i="19"/>
  <c r="I32" i="19" s="1"/>
  <c r="H7" i="19"/>
  <c r="I7" i="19" s="1"/>
  <c r="H12" i="19"/>
  <c r="I12" i="19" s="1"/>
  <c r="H26" i="26"/>
  <c r="I26" i="26" s="1"/>
  <c r="H13" i="24"/>
  <c r="I13" i="24" s="1"/>
  <c r="H23" i="24"/>
  <c r="I23" i="24" s="1"/>
  <c r="H36" i="24"/>
  <c r="I36" i="24" s="1"/>
  <c r="H38" i="24"/>
  <c r="I38" i="24" s="1"/>
  <c r="H32" i="24"/>
  <c r="I32" i="24" s="1"/>
  <c r="H38" i="37"/>
  <c r="I38" i="37" s="1"/>
  <c r="H27" i="37"/>
  <c r="I27" i="37" s="1"/>
  <c r="H5" i="37"/>
  <c r="H23" i="37"/>
  <c r="I23" i="37" s="1"/>
  <c r="H41" i="20"/>
  <c r="I41" i="20" s="1"/>
  <c r="H20" i="17"/>
  <c r="I20" i="17" s="1"/>
  <c r="K20" i="17" s="1"/>
  <c r="H43" i="8"/>
  <c r="I43" i="8" s="1"/>
  <c r="H38" i="8"/>
  <c r="I38" i="8" s="1"/>
  <c r="H41" i="26"/>
  <c r="I41" i="26" s="1"/>
  <c r="H5" i="40"/>
  <c r="H15" i="33"/>
  <c r="I15" i="33" s="1"/>
  <c r="H18" i="19"/>
  <c r="I18" i="19" s="1"/>
  <c r="H33" i="24"/>
  <c r="I33" i="24" s="1"/>
  <c r="H9" i="24"/>
  <c r="I9" i="24" s="1"/>
  <c r="K9" i="24" s="1"/>
  <c r="H43" i="24"/>
  <c r="I43" i="24" s="1"/>
  <c r="H5" i="24"/>
  <c r="H29" i="51"/>
  <c r="I29" i="51" s="1"/>
  <c r="H32" i="33"/>
  <c r="I32" i="33" s="1"/>
  <c r="H27" i="33"/>
  <c r="I27" i="33" s="1"/>
  <c r="H24" i="19"/>
  <c r="I24" i="19" s="1"/>
  <c r="H15" i="19"/>
  <c r="I15" i="19" s="1"/>
  <c r="H25" i="26"/>
  <c r="I25" i="26" s="1"/>
  <c r="H6" i="26"/>
  <c r="I6" i="26" s="1"/>
  <c r="H15" i="24"/>
  <c r="I15" i="24" s="1"/>
  <c r="H37" i="24"/>
  <c r="I37" i="24" s="1"/>
  <c r="H22" i="24"/>
  <c r="I22" i="24" s="1"/>
  <c r="H26" i="24"/>
  <c r="I26" i="24" s="1"/>
  <c r="H24" i="24"/>
  <c r="I24" i="24" s="1"/>
  <c r="H27" i="40"/>
  <c r="I27" i="40" s="1"/>
  <c r="H23" i="40"/>
  <c r="I23" i="40" s="1"/>
  <c r="K23" i="40" s="1"/>
  <c r="H34" i="42"/>
  <c r="I34" i="42" s="1"/>
  <c r="H33" i="42"/>
  <c r="I33" i="42" s="1"/>
  <c r="H14" i="39"/>
  <c r="I14" i="39" s="1"/>
  <c r="H24" i="33"/>
  <c r="I24" i="33" s="1"/>
  <c r="H20" i="33"/>
  <c r="I20" i="33" s="1"/>
  <c r="H9" i="33"/>
  <c r="I9" i="33" s="1"/>
  <c r="H35" i="33"/>
  <c r="I35" i="33" s="1"/>
  <c r="H16" i="19"/>
  <c r="I16" i="19" s="1"/>
  <c r="H23" i="19"/>
  <c r="I23" i="19" s="1"/>
  <c r="H27" i="26"/>
  <c r="I27" i="26" s="1"/>
  <c r="H40" i="26"/>
  <c r="I40" i="26" s="1"/>
  <c r="H29" i="24"/>
  <c r="I29" i="24" s="1"/>
  <c r="H41" i="24"/>
  <c r="I41" i="24" s="1"/>
  <c r="H6" i="24"/>
  <c r="I6" i="24" s="1"/>
  <c r="H12" i="24"/>
  <c r="I12" i="24" s="1"/>
  <c r="H16" i="24"/>
  <c r="I16" i="24" s="1"/>
  <c r="H43" i="40"/>
  <c r="I43" i="40" s="1"/>
  <c r="H28" i="33"/>
  <c r="I28" i="33" s="1"/>
  <c r="H11" i="33"/>
  <c r="I11" i="33" s="1"/>
  <c r="H11" i="19"/>
  <c r="I11" i="19" s="1"/>
  <c r="H33" i="26"/>
  <c r="I33" i="26" s="1"/>
  <c r="H40" i="24"/>
  <c r="I40" i="24" s="1"/>
  <c r="H30" i="40"/>
  <c r="I30" i="40" s="1"/>
  <c r="H26" i="40"/>
  <c r="I26" i="40" s="1"/>
  <c r="K26" i="40" s="1"/>
  <c r="H13" i="33"/>
  <c r="I13" i="33" s="1"/>
  <c r="H40" i="51"/>
  <c r="I40" i="51" s="1"/>
  <c r="H19" i="51"/>
  <c r="I19" i="51" s="1"/>
  <c r="H6" i="40"/>
  <c r="I6" i="40" s="1"/>
  <c r="H42" i="39"/>
  <c r="I42" i="39" s="1"/>
  <c r="H26" i="39"/>
  <c r="I26" i="39" s="1"/>
  <c r="H34" i="33"/>
  <c r="I34" i="33" s="1"/>
  <c r="H10" i="33"/>
  <c r="I10" i="33" s="1"/>
  <c r="H23" i="33"/>
  <c r="I23" i="33" s="1"/>
  <c r="H7" i="52"/>
  <c r="I7" i="52" s="1"/>
  <c r="H8" i="19"/>
  <c r="I8" i="19" s="1"/>
  <c r="H31" i="19"/>
  <c r="I31" i="19" s="1"/>
  <c r="H19" i="26"/>
  <c r="I19" i="26" s="1"/>
  <c r="H32" i="26"/>
  <c r="I32" i="26" s="1"/>
  <c r="H7" i="24"/>
  <c r="I7" i="24" s="1"/>
  <c r="H11" i="24"/>
  <c r="I11" i="24" s="1"/>
  <c r="K11" i="24" s="1"/>
  <c r="H14" i="24"/>
  <c r="I14" i="24" s="1"/>
  <c r="H42" i="24"/>
  <c r="I42" i="24" s="1"/>
  <c r="H20" i="44"/>
  <c r="I20" i="44" s="1"/>
  <c r="K20" i="44" s="1"/>
  <c r="H37" i="26"/>
  <c r="I37" i="26" s="1"/>
  <c r="H24" i="26"/>
  <c r="I24" i="26" s="1"/>
  <c r="H12" i="29"/>
  <c r="I12" i="29" s="1"/>
  <c r="H13" i="51"/>
  <c r="I13" i="51" s="1"/>
  <c r="H11" i="22"/>
  <c r="I11" i="22" s="1"/>
  <c r="K11" i="22" s="1"/>
  <c r="H36" i="22"/>
  <c r="I36" i="22" s="1"/>
  <c r="H38" i="40"/>
  <c r="I38" i="40" s="1"/>
  <c r="H21" i="40"/>
  <c r="I21" i="40" s="1"/>
  <c r="H21" i="39"/>
  <c r="I21" i="39" s="1"/>
  <c r="H43" i="39"/>
  <c r="I43" i="39" s="1"/>
  <c r="H10" i="36"/>
  <c r="I10" i="36" s="1"/>
  <c r="H16" i="33"/>
  <c r="I16" i="33" s="1"/>
  <c r="H29" i="33"/>
  <c r="I29" i="33" s="1"/>
  <c r="K29" i="33" s="1"/>
  <c r="H7" i="33"/>
  <c r="I7" i="33" s="1"/>
  <c r="H28" i="52"/>
  <c r="I28" i="52" s="1"/>
  <c r="H28" i="35"/>
  <c r="I28" i="35" s="1"/>
  <c r="H37" i="29"/>
  <c r="I37" i="29" s="1"/>
  <c r="H31" i="29"/>
  <c r="I31" i="29" s="1"/>
  <c r="H32" i="29"/>
  <c r="I32" i="29" s="1"/>
  <c r="H18" i="29"/>
  <c r="I18" i="29" s="1"/>
  <c r="H9" i="21"/>
  <c r="I9" i="21" s="1"/>
  <c r="K9" i="21" s="1"/>
  <c r="H15" i="21"/>
  <c r="I15" i="21" s="1"/>
  <c r="H38" i="21"/>
  <c r="I38" i="21" s="1"/>
  <c r="H35" i="26"/>
  <c r="I35" i="26" s="1"/>
  <c r="H38" i="26"/>
  <c r="I38" i="26" s="1"/>
  <c r="H43" i="20"/>
  <c r="I43" i="20" s="1"/>
  <c r="H36" i="20"/>
  <c r="I36" i="20" s="1"/>
  <c r="H24" i="8"/>
  <c r="I24" i="8" s="1"/>
  <c r="H17" i="8"/>
  <c r="I17" i="8" s="1"/>
  <c r="K17" i="8" s="1"/>
  <c r="H20" i="8"/>
  <c r="I20" i="8" s="1"/>
  <c r="H28" i="22"/>
  <c r="I28" i="22" s="1"/>
  <c r="H27" i="35"/>
  <c r="I27" i="35" s="1"/>
  <c r="H27" i="29"/>
  <c r="I27" i="29" s="1"/>
  <c r="H22" i="29"/>
  <c r="I22" i="29" s="1"/>
  <c r="H27" i="21"/>
  <c r="I27" i="21" s="1"/>
  <c r="H38" i="29"/>
  <c r="I38" i="29" s="1"/>
  <c r="H17" i="21"/>
  <c r="I17" i="21" s="1"/>
  <c r="H18" i="21"/>
  <c r="I18" i="21" s="1"/>
  <c r="H35" i="22"/>
  <c r="I35" i="22" s="1"/>
  <c r="H23" i="22"/>
  <c r="I23" i="22" s="1"/>
  <c r="H32" i="22"/>
  <c r="I32" i="22" s="1"/>
  <c r="H39" i="30"/>
  <c r="I39" i="30" s="1"/>
  <c r="H12" i="35"/>
  <c r="I12" i="35" s="1"/>
  <c r="H23" i="29"/>
  <c r="I23" i="29" s="1"/>
  <c r="H26" i="29"/>
  <c r="I26" i="29" s="1"/>
  <c r="K26" i="29" s="1"/>
  <c r="H41" i="21"/>
  <c r="I41" i="21" s="1"/>
  <c r="H31" i="21"/>
  <c r="I31" i="21" s="1"/>
  <c r="H42" i="21"/>
  <c r="I42" i="21" s="1"/>
  <c r="H27" i="22"/>
  <c r="I27" i="22" s="1"/>
  <c r="H20" i="22"/>
  <c r="I20" i="22" s="1"/>
  <c r="H19" i="52"/>
  <c r="I19" i="52" s="1"/>
  <c r="H8" i="35"/>
  <c r="I8" i="35" s="1"/>
  <c r="H25" i="29"/>
  <c r="I25" i="29" s="1"/>
  <c r="K25" i="29" s="1"/>
  <c r="H11" i="29"/>
  <c r="I11" i="29" s="1"/>
  <c r="H10" i="29"/>
  <c r="I10" i="29" s="1"/>
  <c r="H36" i="29"/>
  <c r="I36" i="29" s="1"/>
  <c r="H43" i="21"/>
  <c r="I43" i="21" s="1"/>
  <c r="H7" i="21"/>
  <c r="I7" i="21" s="1"/>
  <c r="H34" i="21"/>
  <c r="I34" i="21" s="1"/>
  <c r="H15" i="26"/>
  <c r="I15" i="26" s="1"/>
  <c r="H18" i="26"/>
  <c r="I18" i="26" s="1"/>
  <c r="K18" i="26" s="1"/>
  <c r="H41" i="22"/>
  <c r="I41" i="22" s="1"/>
  <c r="H20" i="29"/>
  <c r="I20" i="29" s="1"/>
  <c r="H20" i="21"/>
  <c r="I20" i="21" s="1"/>
  <c r="H41" i="44"/>
  <c r="I41" i="44" s="1"/>
  <c r="K41" i="44" s="1"/>
  <c r="H5" i="22"/>
  <c r="H39" i="29"/>
  <c r="I39" i="29" s="1"/>
  <c r="H42" i="29"/>
  <c r="I42" i="29" s="1"/>
  <c r="H7" i="22"/>
  <c r="I7" i="22" s="1"/>
  <c r="K7" i="22" s="1"/>
  <c r="H35" i="35"/>
  <c r="I35" i="35" s="1"/>
  <c r="H41" i="29"/>
  <c r="I41" i="29" s="1"/>
  <c r="H22" i="21"/>
  <c r="I22" i="21" s="1"/>
  <c r="H6" i="22"/>
  <c r="I6" i="22" s="1"/>
  <c r="H40" i="35"/>
  <c r="I40" i="35" s="1"/>
  <c r="H16" i="35"/>
  <c r="I16" i="35" s="1"/>
  <c r="H5" i="29"/>
  <c r="H29" i="29"/>
  <c r="I29" i="29" s="1"/>
  <c r="K29" i="29" s="1"/>
  <c r="H16" i="29"/>
  <c r="I16" i="29" s="1"/>
  <c r="H24" i="29"/>
  <c r="I24" i="29" s="1"/>
  <c r="H21" i="21"/>
  <c r="I21" i="21" s="1"/>
  <c r="H11" i="21"/>
  <c r="I11" i="21" s="1"/>
  <c r="H12" i="21"/>
  <c r="I12" i="21" s="1"/>
  <c r="H19" i="29"/>
  <c r="I19" i="29" s="1"/>
  <c r="H43" i="22"/>
  <c r="I43" i="22" s="1"/>
  <c r="H12" i="22"/>
  <c r="I12" i="22" s="1"/>
  <c r="K12" i="22" s="1"/>
  <c r="H26" i="35"/>
  <c r="I26" i="35" s="1"/>
  <c r="H16" i="21"/>
  <c r="I16" i="21" s="1"/>
  <c r="H9" i="22"/>
  <c r="I9" i="22" s="1"/>
  <c r="H8" i="22"/>
  <c r="I8" i="22" s="1"/>
  <c r="H15" i="30"/>
  <c r="I15" i="30" s="1"/>
  <c r="H27" i="52"/>
  <c r="I27" i="52" s="1"/>
  <c r="H42" i="35"/>
  <c r="I42" i="35" s="1"/>
  <c r="H9" i="29"/>
  <c r="I9" i="29" s="1"/>
  <c r="K9" i="29" s="1"/>
  <c r="H33" i="29"/>
  <c r="I33" i="29" s="1"/>
  <c r="H6" i="29"/>
  <c r="I6" i="29" s="1"/>
  <c r="H14" i="29"/>
  <c r="I14" i="29" s="1"/>
  <c r="H37" i="21"/>
  <c r="I37" i="21" s="1"/>
  <c r="H39" i="21"/>
  <c r="I39" i="21" s="1"/>
  <c r="H8" i="21"/>
  <c r="I8" i="21" s="1"/>
  <c r="H16" i="26"/>
  <c r="I16" i="26" s="1"/>
  <c r="H10" i="35"/>
  <c r="I10" i="35" s="1"/>
  <c r="K10" i="35" s="1"/>
  <c r="H15" i="29"/>
  <c r="I15" i="29" s="1"/>
  <c r="H34" i="29"/>
  <c r="I34" i="29" s="1"/>
  <c r="H19" i="21"/>
  <c r="I19" i="21" s="1"/>
  <c r="H13" i="29"/>
  <c r="I13" i="29" s="1"/>
  <c r="H30" i="29"/>
  <c r="I30" i="29" s="1"/>
  <c r="H20" i="43"/>
  <c r="I20" i="43" s="1"/>
  <c r="H8" i="17"/>
  <c r="I8" i="17" s="1"/>
  <c r="H25" i="19"/>
  <c r="I25" i="19" s="1"/>
  <c r="K25" i="19" s="1"/>
  <c r="H42" i="19"/>
  <c r="I42" i="19" s="1"/>
  <c r="H41" i="28"/>
  <c r="I41" i="28" s="1"/>
  <c r="H18" i="22"/>
  <c r="I18" i="22" s="1"/>
  <c r="H39" i="40"/>
  <c r="I39" i="40" s="1"/>
  <c r="H5" i="39"/>
  <c r="H8" i="39"/>
  <c r="I8" i="39" s="1"/>
  <c r="H18" i="50"/>
  <c r="I18" i="50" s="1"/>
  <c r="H14" i="50"/>
  <c r="I14" i="50" s="1"/>
  <c r="K14" i="50" s="1"/>
  <c r="H40" i="21"/>
  <c r="I40" i="21" s="1"/>
  <c r="H26" i="19"/>
  <c r="I26" i="19" s="1"/>
  <c r="H13" i="28"/>
  <c r="I13" i="28" s="1"/>
  <c r="H30" i="28"/>
  <c r="I30" i="28" s="1"/>
  <c r="H17" i="20"/>
  <c r="I17" i="20" s="1"/>
  <c r="H18" i="20"/>
  <c r="I18" i="20" s="1"/>
  <c r="H7" i="17"/>
  <c r="I7" i="17" s="1"/>
  <c r="H32" i="44"/>
  <c r="I32" i="44" s="1"/>
  <c r="K32" i="44" s="1"/>
  <c r="H33" i="51"/>
  <c r="I33" i="51" s="1"/>
  <c r="K33" i="51" s="1"/>
  <c r="H15" i="22"/>
  <c r="I15" i="22" s="1"/>
  <c r="H42" i="22"/>
  <c r="I42" i="22" s="1"/>
  <c r="H31" i="40"/>
  <c r="I31" i="40" s="1"/>
  <c r="H28" i="39"/>
  <c r="I28" i="39" s="1"/>
  <c r="H39" i="39"/>
  <c r="I39" i="39" s="1"/>
  <c r="H12" i="31"/>
  <c r="I12" i="31" s="1"/>
  <c r="H7" i="35"/>
  <c r="I7" i="35" s="1"/>
  <c r="K7" i="35" s="1"/>
  <c r="H42" i="28"/>
  <c r="I42" i="28" s="1"/>
  <c r="H10" i="20"/>
  <c r="I10" i="20" s="1"/>
  <c r="H18" i="51"/>
  <c r="I18" i="51" s="1"/>
  <c r="H7" i="25"/>
  <c r="I7" i="25" s="1"/>
  <c r="H33" i="25"/>
  <c r="I33" i="25" s="1"/>
  <c r="K33" i="25" s="1"/>
  <c r="H8" i="25"/>
  <c r="I8" i="25" s="1"/>
  <c r="H13" i="22"/>
  <c r="I13" i="22" s="1"/>
  <c r="H34" i="40"/>
  <c r="I34" i="40" s="1"/>
  <c r="K34" i="40" s="1"/>
  <c r="H35" i="31"/>
  <c r="I35" i="31" s="1"/>
  <c r="H14" i="21"/>
  <c r="I14" i="21" s="1"/>
  <c r="H8" i="40"/>
  <c r="I8" i="40" s="1"/>
  <c r="H34" i="50"/>
  <c r="I34" i="50" s="1"/>
  <c r="H34" i="20"/>
  <c r="I34" i="20" s="1"/>
  <c r="H20" i="40"/>
  <c r="I20" i="40" s="1"/>
  <c r="H5" i="20"/>
  <c r="H31" i="17"/>
  <c r="I31" i="17" s="1"/>
  <c r="H39" i="35"/>
  <c r="I39" i="35" s="1"/>
  <c r="H5" i="21"/>
  <c r="H43" i="19"/>
  <c r="I43" i="19" s="1"/>
  <c r="H32" i="51"/>
  <c r="I32" i="51" s="1"/>
  <c r="H35" i="25"/>
  <c r="I35" i="25" s="1"/>
  <c r="H41" i="25"/>
  <c r="I41" i="25" s="1"/>
  <c r="H36" i="25"/>
  <c r="I36" i="25" s="1"/>
  <c r="H21" i="22"/>
  <c r="I21" i="22" s="1"/>
  <c r="K21" i="22" s="1"/>
  <c r="H10" i="22"/>
  <c r="I10" i="22" s="1"/>
  <c r="H9" i="40"/>
  <c r="I9" i="40" s="1"/>
  <c r="H18" i="39"/>
  <c r="I18" i="39" s="1"/>
  <c r="H16" i="39"/>
  <c r="I16" i="39" s="1"/>
  <c r="H21" i="31"/>
  <c r="I21" i="31" s="1"/>
  <c r="H43" i="35"/>
  <c r="I43" i="35" s="1"/>
  <c r="H22" i="50"/>
  <c r="I22" i="50" s="1"/>
  <c r="H29" i="21"/>
  <c r="I29" i="21" s="1"/>
  <c r="K29" i="21" s="1"/>
  <c r="H36" i="21"/>
  <c r="I36" i="21" s="1"/>
  <c r="H10" i="21"/>
  <c r="I10" i="21" s="1"/>
  <c r="H9" i="19"/>
  <c r="I9" i="19" s="1"/>
  <c r="H10" i="19"/>
  <c r="I10" i="19" s="1"/>
  <c r="H30" i="26"/>
  <c r="I30" i="26" s="1"/>
  <c r="H31" i="28"/>
  <c r="I31" i="28" s="1"/>
  <c r="H21" i="28"/>
  <c r="I21" i="28" s="1"/>
  <c r="H20" i="28"/>
  <c r="I20" i="28" s="1"/>
  <c r="K20" i="28" s="1"/>
  <c r="H33" i="20"/>
  <c r="I33" i="20" s="1"/>
  <c r="K33" i="20" s="1"/>
  <c r="H38" i="20"/>
  <c r="I38" i="20" s="1"/>
  <c r="H9" i="17"/>
  <c r="I9" i="17" s="1"/>
  <c r="H25" i="44"/>
  <c r="I25" i="44" s="1"/>
  <c r="K25" i="44" s="1"/>
  <c r="H21" i="51"/>
  <c r="I21" i="51" s="1"/>
  <c r="H23" i="25"/>
  <c r="I23" i="25" s="1"/>
  <c r="H6" i="25"/>
  <c r="I6" i="25" s="1"/>
  <c r="H28" i="25"/>
  <c r="I28" i="25" s="1"/>
  <c r="K28" i="25" s="1"/>
  <c r="H29" i="22"/>
  <c r="I29" i="22" s="1"/>
  <c r="H40" i="12"/>
  <c r="I40" i="12" s="1"/>
  <c r="H25" i="40"/>
  <c r="I25" i="40" s="1"/>
  <c r="H16" i="40"/>
  <c r="I16" i="40" s="1"/>
  <c r="H11" i="42"/>
  <c r="I11" i="42" s="1"/>
  <c r="K11" i="42" s="1"/>
  <c r="H34" i="39"/>
  <c r="I34" i="39" s="1"/>
  <c r="H24" i="39"/>
  <c r="I24" i="39" s="1"/>
  <c r="H39" i="31"/>
  <c r="I39" i="31" s="1"/>
  <c r="K39" i="31" s="1"/>
  <c r="H20" i="35"/>
  <c r="I20" i="35" s="1"/>
  <c r="H13" i="32"/>
  <c r="I13" i="32" s="1"/>
  <c r="H42" i="32"/>
  <c r="I42" i="32" s="1"/>
  <c r="H17" i="29"/>
  <c r="I17" i="29" s="1"/>
  <c r="H40" i="29"/>
  <c r="I40" i="29" s="1"/>
  <c r="H9" i="50"/>
  <c r="I9" i="50" s="1"/>
  <c r="H38" i="50"/>
  <c r="I38" i="50" s="1"/>
  <c r="H13" i="21"/>
  <c r="I13" i="21" s="1"/>
  <c r="K13" i="21" s="1"/>
  <c r="H32" i="21"/>
  <c r="I32" i="21" s="1"/>
  <c r="H6" i="21"/>
  <c r="I6" i="21" s="1"/>
  <c r="H13" i="19"/>
  <c r="I13" i="19" s="1"/>
  <c r="H36" i="19"/>
  <c r="I36" i="19" s="1"/>
  <c r="H14" i="26"/>
  <c r="I14" i="26" s="1"/>
  <c r="K14" i="26" s="1"/>
  <c r="H17" i="28"/>
  <c r="I17" i="28" s="1"/>
  <c r="H29" i="28"/>
  <c r="I29" i="28" s="1"/>
  <c r="H10" i="28"/>
  <c r="I10" i="28" s="1"/>
  <c r="K10" i="28" s="1"/>
  <c r="H37" i="20"/>
  <c r="I37" i="20" s="1"/>
  <c r="H22" i="20"/>
  <c r="I22" i="20" s="1"/>
  <c r="H17" i="17"/>
  <c r="I17" i="17" s="1"/>
  <c r="H31" i="8"/>
  <c r="I31" i="8" s="1"/>
  <c r="H23" i="44"/>
  <c r="I23" i="44" s="1"/>
  <c r="K23" i="44" s="1"/>
  <c r="H19" i="39"/>
  <c r="I19" i="39" s="1"/>
  <c r="H11" i="39"/>
  <c r="I11" i="39" s="1"/>
  <c r="H35" i="51"/>
  <c r="I35" i="51" s="1"/>
  <c r="K35" i="51" s="1"/>
  <c r="H37" i="22"/>
  <c r="I37" i="22" s="1"/>
  <c r="H35" i="40"/>
  <c r="I35" i="40" s="1"/>
  <c r="H37" i="40"/>
  <c r="I37" i="40" s="1"/>
  <c r="H24" i="40"/>
  <c r="I24" i="40" s="1"/>
  <c r="H15" i="39"/>
  <c r="I15" i="39" s="1"/>
  <c r="H32" i="39"/>
  <c r="I32" i="39" s="1"/>
  <c r="H28" i="31"/>
  <c r="I28" i="31" s="1"/>
  <c r="H5" i="19"/>
  <c r="I5" i="19" s="1"/>
  <c r="H27" i="19"/>
  <c r="I27" i="19" s="1"/>
  <c r="H28" i="19"/>
  <c r="I28" i="19" s="1"/>
  <c r="H19" i="28"/>
  <c r="I19" i="28" s="1"/>
  <c r="H37" i="28"/>
  <c r="I37" i="28" s="1"/>
  <c r="H40" i="28"/>
  <c r="I40" i="28" s="1"/>
  <c r="H11" i="20"/>
  <c r="I11" i="20" s="1"/>
  <c r="H6" i="20"/>
  <c r="I6" i="20" s="1"/>
  <c r="H25" i="17"/>
  <c r="I25" i="17" s="1"/>
  <c r="K25" i="17" s="1"/>
  <c r="H27" i="51"/>
  <c r="I27" i="51" s="1"/>
  <c r="K27" i="51" s="1"/>
  <c r="H39" i="25"/>
  <c r="I39" i="25" s="1"/>
  <c r="K39" i="25" s="1"/>
  <c r="H34" i="25"/>
  <c r="I34" i="25" s="1"/>
  <c r="H12" i="25"/>
  <c r="I12" i="25" s="1"/>
  <c r="H40" i="22"/>
  <c r="I40" i="22" s="1"/>
  <c r="K40" i="22" s="1"/>
  <c r="H22" i="40"/>
  <c r="I22" i="40" s="1"/>
  <c r="H12" i="40"/>
  <c r="I12" i="40" s="1"/>
  <c r="H32" i="40"/>
  <c r="I32" i="40" s="1"/>
  <c r="K32" i="40" s="1"/>
  <c r="H35" i="39"/>
  <c r="I35" i="39" s="1"/>
  <c r="K35" i="39" s="1"/>
  <c r="H9" i="39"/>
  <c r="I9" i="39" s="1"/>
  <c r="H5" i="35"/>
  <c r="H34" i="35"/>
  <c r="I34" i="35" s="1"/>
  <c r="H8" i="50"/>
  <c r="I8" i="50" s="1"/>
  <c r="H15" i="50"/>
  <c r="I15" i="50" s="1"/>
  <c r="H25" i="21"/>
  <c r="I25" i="21" s="1"/>
  <c r="H24" i="21"/>
  <c r="I24" i="21" s="1"/>
  <c r="K24" i="21" s="1"/>
  <c r="H40" i="19"/>
  <c r="I40" i="19" s="1"/>
  <c r="H41" i="19"/>
  <c r="I41" i="19" s="1"/>
  <c r="H20" i="19"/>
  <c r="I20" i="19" s="1"/>
  <c r="H33" i="28"/>
  <c r="I33" i="28" s="1"/>
  <c r="H38" i="28"/>
  <c r="I38" i="28" s="1"/>
  <c r="H32" i="28"/>
  <c r="I32" i="28" s="1"/>
  <c r="H25" i="20"/>
  <c r="I25" i="20" s="1"/>
  <c r="H30" i="20"/>
  <c r="I30" i="20" s="1"/>
  <c r="K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H7" i="40"/>
  <c r="I7" i="40" s="1"/>
  <c r="H31" i="39"/>
  <c r="I31" i="39" s="1"/>
  <c r="H36" i="39"/>
  <c r="I36" i="39" s="1"/>
  <c r="H11" i="35"/>
  <c r="I11" i="35" s="1"/>
  <c r="H40" i="50"/>
  <c r="I40" i="50" s="1"/>
  <c r="H32" i="50"/>
  <c r="I32" i="50" s="1"/>
  <c r="H19" i="19"/>
  <c r="I19" i="19" s="1"/>
  <c r="H6" i="19"/>
  <c r="I6" i="19" s="1"/>
  <c r="H26" i="28"/>
  <c r="I26" i="28" s="1"/>
  <c r="H25" i="51"/>
  <c r="I25" i="51" s="1"/>
  <c r="K25" i="51" s="1"/>
  <c r="H9" i="25"/>
  <c r="I9" i="25" s="1"/>
  <c r="H31" i="22"/>
  <c r="I31" i="22" s="1"/>
  <c r="H14" i="22"/>
  <c r="I14" i="22" s="1"/>
  <c r="H17" i="40"/>
  <c r="I17" i="40" s="1"/>
  <c r="K17" i="40" s="1"/>
  <c r="H15" i="40"/>
  <c r="I15" i="40" s="1"/>
  <c r="H12" i="39"/>
  <c r="I12" i="39" s="1"/>
  <c r="H7" i="39"/>
  <c r="I7" i="39" s="1"/>
  <c r="H13" i="35"/>
  <c r="I13" i="35" s="1"/>
  <c r="K13" i="35" s="1"/>
  <c r="H29" i="50"/>
  <c r="I29" i="50" s="1"/>
  <c r="H13" i="50"/>
  <c r="I13" i="50" s="1"/>
  <c r="H33" i="21"/>
  <c r="I33" i="21" s="1"/>
  <c r="H23" i="21"/>
  <c r="I23" i="21" s="1"/>
  <c r="H33" i="19"/>
  <c r="I33" i="19" s="1"/>
  <c r="H30" i="19"/>
  <c r="I30" i="19" s="1"/>
  <c r="H7" i="26"/>
  <c r="I7" i="26" s="1"/>
  <c r="H23" i="28"/>
  <c r="I23" i="28" s="1"/>
  <c r="K23" i="28" s="1"/>
  <c r="H39" i="20"/>
  <c r="I39" i="20" s="1"/>
  <c r="K39" i="20" s="1"/>
  <c r="H16" i="17"/>
  <c r="I16" i="17" s="1"/>
  <c r="H15" i="17"/>
  <c r="I15" i="17" s="1"/>
  <c r="H33" i="17"/>
  <c r="I33" i="17" s="1"/>
  <c r="H5" i="51"/>
  <c r="H43" i="51"/>
  <c r="I43" i="51" s="1"/>
  <c r="H17" i="51"/>
  <c r="I17" i="51" s="1"/>
  <c r="H10" i="51"/>
  <c r="I10" i="51" s="1"/>
  <c r="K10" i="51" s="1"/>
  <c r="H9" i="51"/>
  <c r="I9" i="51" s="1"/>
  <c r="K9" i="51" s="1"/>
  <c r="H30" i="35"/>
  <c r="I30" i="35" s="1"/>
  <c r="H32" i="35"/>
  <c r="I32" i="35" s="1"/>
  <c r="H43" i="17"/>
  <c r="I43" i="17" s="1"/>
  <c r="H41" i="17"/>
  <c r="I41" i="17" s="1"/>
  <c r="H29" i="17"/>
  <c r="I29" i="17" s="1"/>
  <c r="H6" i="17"/>
  <c r="I6" i="17" s="1"/>
  <c r="H37" i="35"/>
  <c r="I37" i="35" s="1"/>
  <c r="K37" i="35" s="1"/>
  <c r="H25" i="35"/>
  <c r="I25" i="35" s="1"/>
  <c r="H24" i="35"/>
  <c r="I24" i="35" s="1"/>
  <c r="H14" i="51"/>
  <c r="I14" i="51" s="1"/>
  <c r="H20" i="51"/>
  <c r="I20" i="51" s="1"/>
  <c r="H12" i="51"/>
  <c r="I12" i="51" s="1"/>
  <c r="K12" i="51" s="1"/>
  <c r="H39" i="26"/>
  <c r="I39" i="26" s="1"/>
  <c r="H11" i="17"/>
  <c r="I11" i="17" s="1"/>
  <c r="H30" i="17"/>
  <c r="I30" i="17" s="1"/>
  <c r="K30" i="17" s="1"/>
  <c r="H13" i="8"/>
  <c r="I13" i="8" s="1"/>
  <c r="H10" i="8"/>
  <c r="I10" i="8" s="1"/>
  <c r="H22" i="51"/>
  <c r="I22" i="51" s="1"/>
  <c r="H11" i="51"/>
  <c r="I11" i="51" s="1"/>
  <c r="H24" i="51"/>
  <c r="I24" i="51" s="1"/>
  <c r="K24" i="51" s="1"/>
  <c r="H19" i="22"/>
  <c r="I19" i="22" s="1"/>
  <c r="H38" i="22"/>
  <c r="I38" i="22" s="1"/>
  <c r="H5" i="33"/>
  <c r="I5" i="33" s="1"/>
  <c r="H30" i="33"/>
  <c r="I30" i="33" s="1"/>
  <c r="K30" i="33" s="1"/>
  <c r="H25" i="33"/>
  <c r="I25" i="33" s="1"/>
  <c r="H38" i="31"/>
  <c r="I38" i="31" s="1"/>
  <c r="H7" i="41"/>
  <c r="I7" i="41" s="1"/>
  <c r="H13" i="41"/>
  <c r="I13" i="41" s="1"/>
  <c r="H17" i="35"/>
  <c r="I17" i="35" s="1"/>
  <c r="H29" i="35"/>
  <c r="I29" i="35" s="1"/>
  <c r="H21" i="26"/>
  <c r="I21" i="26" s="1"/>
  <c r="K21" i="26" s="1"/>
  <c r="H20" i="26"/>
  <c r="I20" i="26" s="1"/>
  <c r="H27" i="17"/>
  <c r="I27" i="17" s="1"/>
  <c r="H22" i="17"/>
  <c r="I22" i="17" s="1"/>
  <c r="H27" i="8"/>
  <c r="I27" i="8" s="1"/>
  <c r="H34" i="8"/>
  <c r="I34" i="8" s="1"/>
  <c r="H30" i="51"/>
  <c r="I30" i="51" s="1"/>
  <c r="H41" i="51"/>
  <c r="I41" i="51" s="1"/>
  <c r="H34" i="51"/>
  <c r="I34" i="51" s="1"/>
  <c r="K34" i="51" s="1"/>
  <c r="H33" i="22"/>
  <c r="I33" i="22" s="1"/>
  <c r="H30" i="22"/>
  <c r="I30" i="22" s="1"/>
  <c r="H13" i="40"/>
  <c r="I13" i="40" s="1"/>
  <c r="H11" i="40"/>
  <c r="I11" i="40" s="1"/>
  <c r="H40" i="40"/>
  <c r="I40" i="40" s="1"/>
  <c r="H31" i="42"/>
  <c r="I31" i="42" s="1"/>
  <c r="H23" i="39"/>
  <c r="I23" i="39" s="1"/>
  <c r="H29" i="39"/>
  <c r="I29" i="39" s="1"/>
  <c r="K29" i="39" s="1"/>
  <c r="H40" i="33"/>
  <c r="I40" i="33" s="1"/>
  <c r="H22" i="33"/>
  <c r="I22" i="33" s="1"/>
  <c r="H39" i="33"/>
  <c r="I39" i="33" s="1"/>
  <c r="H11" i="31"/>
  <c r="I11" i="31" s="1"/>
  <c r="H37" i="41"/>
  <c r="I37" i="41" s="1"/>
  <c r="K37" i="41" s="1"/>
  <c r="H23" i="41"/>
  <c r="I23" i="41" s="1"/>
  <c r="H19" i="35"/>
  <c r="I19" i="35" s="1"/>
  <c r="H9" i="35"/>
  <c r="I9" i="35" s="1"/>
  <c r="K9" i="35" s="1"/>
  <c r="H11" i="32"/>
  <c r="I11" i="32" s="1"/>
  <c r="H37" i="32"/>
  <c r="I37" i="32" s="1"/>
  <c r="K37" i="32" s="1"/>
  <c r="H34" i="32"/>
  <c r="I34" i="32" s="1"/>
  <c r="H17" i="50"/>
  <c r="I17" i="50" s="1"/>
  <c r="H42" i="50"/>
  <c r="I42" i="50" s="1"/>
  <c r="H37" i="19"/>
  <c r="I37" i="19" s="1"/>
  <c r="H39" i="19"/>
  <c r="I39" i="19" s="1"/>
  <c r="H31" i="26"/>
  <c r="I31" i="26" s="1"/>
  <c r="K31" i="26" s="1"/>
  <c r="H42" i="26"/>
  <c r="I42" i="26" s="1"/>
  <c r="K42" i="26" s="1"/>
  <c r="H7" i="20"/>
  <c r="I7" i="20" s="1"/>
  <c r="H16" i="20"/>
  <c r="I16" i="20" s="1"/>
  <c r="H19" i="17"/>
  <c r="I19" i="17" s="1"/>
  <c r="H42" i="17"/>
  <c r="I42" i="17" s="1"/>
  <c r="H37" i="8"/>
  <c r="I37" i="8" s="1"/>
  <c r="H18" i="8"/>
  <c r="I18" i="8" s="1"/>
  <c r="H23" i="17"/>
  <c r="I23" i="17" s="1"/>
  <c r="K23" i="17" s="1"/>
  <c r="H26" i="17"/>
  <c r="I26" i="17" s="1"/>
  <c r="H13" i="44"/>
  <c r="I13" i="44" s="1"/>
  <c r="K13" i="44" s="1"/>
  <c r="H38" i="51"/>
  <c r="I38" i="51" s="1"/>
  <c r="H7" i="51"/>
  <c r="I7" i="51" s="1"/>
  <c r="K7" i="51" s="1"/>
  <c r="H36" i="51"/>
  <c r="I36" i="51" s="1"/>
  <c r="K36" i="51" s="1"/>
  <c r="H37" i="17"/>
  <c r="I37" i="17" s="1"/>
  <c r="H10" i="17"/>
  <c r="I10" i="17" s="1"/>
  <c r="H13" i="26"/>
  <c r="I13" i="26" s="1"/>
  <c r="K13" i="26" s="1"/>
  <c r="H36" i="26"/>
  <c r="I36" i="26" s="1"/>
  <c r="H5" i="17"/>
  <c r="H21" i="17"/>
  <c r="I21" i="17" s="1"/>
  <c r="H18" i="17"/>
  <c r="I18" i="17" s="1"/>
  <c r="H29" i="44"/>
  <c r="I29" i="44" s="1"/>
  <c r="K29" i="44" s="1"/>
  <c r="H23" i="51"/>
  <c r="I23" i="51" s="1"/>
  <c r="H16" i="51"/>
  <c r="I16" i="51" s="1"/>
  <c r="H31" i="51"/>
  <c r="I31" i="51" s="1"/>
  <c r="H28" i="51"/>
  <c r="I28" i="51" s="1"/>
  <c r="H18" i="33"/>
  <c r="I18" i="33" s="1"/>
  <c r="K18" i="33" s="1"/>
  <c r="H17" i="33"/>
  <c r="I17" i="33" s="1"/>
  <c r="H43" i="33"/>
  <c r="I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H43" i="26"/>
  <c r="I43" i="26" s="1"/>
  <c r="H22" i="26"/>
  <c r="I22" i="26" s="1"/>
  <c r="K22" i="26" s="1"/>
  <c r="H40" i="17"/>
  <c r="I40" i="17" s="1"/>
  <c r="H35" i="17"/>
  <c r="I35" i="17" s="1"/>
  <c r="K35" i="17" s="1"/>
  <c r="H36" i="17"/>
  <c r="I36" i="17" s="1"/>
  <c r="H9" i="8"/>
  <c r="I9" i="8" s="1"/>
  <c r="H6" i="8"/>
  <c r="I6" i="8" s="1"/>
  <c r="H39" i="51"/>
  <c r="I39" i="51" s="1"/>
  <c r="H39" i="22"/>
  <c r="I39" i="22" s="1"/>
  <c r="H24" i="22"/>
  <c r="I24" i="22" s="1"/>
  <c r="K24" i="22" s="1"/>
  <c r="H29" i="40"/>
  <c r="I29" i="40" s="1"/>
  <c r="K29" i="40" s="1"/>
  <c r="H39" i="42"/>
  <c r="I39" i="42" s="1"/>
  <c r="K39" i="42" s="1"/>
  <c r="H20" i="39"/>
  <c r="I20" i="39" s="1"/>
  <c r="H22" i="39"/>
  <c r="I22" i="39" s="1"/>
  <c r="H26" i="33"/>
  <c r="I26" i="33" s="1"/>
  <c r="H10" i="52"/>
  <c r="I10" i="52" s="1"/>
  <c r="H15" i="41"/>
  <c r="I15" i="41" s="1"/>
  <c r="H14" i="41"/>
  <c r="I14" i="41" s="1"/>
  <c r="K14" i="41" s="1"/>
  <c r="H6" i="35"/>
  <c r="I6" i="35" s="1"/>
  <c r="H31" i="35"/>
  <c r="I31" i="35" s="1"/>
  <c r="H9" i="32"/>
  <c r="I9" i="32" s="1"/>
  <c r="H28" i="32"/>
  <c r="I28" i="32" s="1"/>
  <c r="H7" i="29"/>
  <c r="I7" i="29" s="1"/>
  <c r="K7" i="29" s="1"/>
  <c r="H43" i="29"/>
  <c r="I43" i="29" s="1"/>
  <c r="H28" i="29"/>
  <c r="I28" i="29" s="1"/>
  <c r="H37" i="50"/>
  <c r="I37" i="50" s="1"/>
  <c r="K37" i="50" s="1"/>
  <c r="H29" i="19"/>
  <c r="I29" i="19" s="1"/>
  <c r="H11" i="26"/>
  <c r="I11" i="26" s="1"/>
  <c r="H5" i="26"/>
  <c r="H21" i="20"/>
  <c r="I21" i="20" s="1"/>
  <c r="H26" i="20"/>
  <c r="I26" i="20" s="1"/>
  <c r="H32" i="17"/>
  <c r="I32" i="17" s="1"/>
  <c r="H39" i="17"/>
  <c r="I39" i="17" s="1"/>
  <c r="H28" i="17"/>
  <c r="I28" i="17" s="1"/>
  <c r="K28" i="17" s="1"/>
  <c r="H15" i="8"/>
  <c r="I15" i="8" s="1"/>
  <c r="H36" i="8"/>
  <c r="I36" i="8" s="1"/>
  <c r="K36" i="8" s="1"/>
  <c r="H9" i="44"/>
  <c r="I9" i="44" s="1"/>
  <c r="K9" i="44" s="1"/>
  <c r="H34" i="38"/>
  <c r="I34" i="38" s="1"/>
  <c r="H35" i="36"/>
  <c r="I35" i="36" s="1"/>
  <c r="K35" i="36" s="1"/>
  <c r="H7" i="36"/>
  <c r="I7" i="36" s="1"/>
  <c r="H5" i="31"/>
  <c r="H41" i="31"/>
  <c r="I41" i="31" s="1"/>
  <c r="K41" i="31" s="1"/>
  <c r="H36" i="31"/>
  <c r="I36" i="31" s="1"/>
  <c r="H12" i="38"/>
  <c r="I12" i="38" s="1"/>
  <c r="H28" i="38"/>
  <c r="I28" i="38" s="1"/>
  <c r="K28" i="38" s="1"/>
  <c r="H6" i="38"/>
  <c r="I6" i="38" s="1"/>
  <c r="H18" i="36"/>
  <c r="I18" i="36" s="1"/>
  <c r="H15" i="36"/>
  <c r="I15" i="36" s="1"/>
  <c r="H17" i="52"/>
  <c r="I17" i="52" s="1"/>
  <c r="H34" i="31"/>
  <c r="I34" i="31" s="1"/>
  <c r="K34" i="31" s="1"/>
  <c r="H27" i="31"/>
  <c r="I27" i="31" s="1"/>
  <c r="K27" i="31" s="1"/>
  <c r="H40" i="31"/>
  <c r="I40" i="31" s="1"/>
  <c r="K40" i="31" s="1"/>
  <c r="H34" i="36"/>
  <c r="I34" i="36" s="1"/>
  <c r="H23" i="36"/>
  <c r="I23" i="36" s="1"/>
  <c r="K23" i="36" s="1"/>
  <c r="H5" i="52"/>
  <c r="I5" i="52" s="1"/>
  <c r="H16" i="52"/>
  <c r="I16" i="52" s="1"/>
  <c r="H24" i="31"/>
  <c r="I24" i="31" s="1"/>
  <c r="H31" i="31"/>
  <c r="I31" i="31" s="1"/>
  <c r="K31" i="31" s="1"/>
  <c r="H20" i="31"/>
  <c r="I20" i="31" s="1"/>
  <c r="H10" i="38"/>
  <c r="I10" i="38" s="1"/>
  <c r="H11" i="38"/>
  <c r="I11" i="38" s="1"/>
  <c r="H29" i="26"/>
  <c r="I29" i="26" s="1"/>
  <c r="H23" i="26"/>
  <c r="I23" i="26" s="1"/>
  <c r="K23" i="26" s="1"/>
  <c r="H12" i="26"/>
  <c r="I12" i="26" s="1"/>
  <c r="H35" i="20"/>
  <c r="I35" i="20" s="1"/>
  <c r="H42" i="20"/>
  <c r="I42" i="20" s="1"/>
  <c r="K42" i="20" s="1"/>
  <c r="H20" i="20"/>
  <c r="I20" i="20" s="1"/>
  <c r="H35" i="8"/>
  <c r="I35" i="8" s="1"/>
  <c r="H33" i="8"/>
  <c r="I33" i="8" s="1"/>
  <c r="H21" i="44"/>
  <c r="I21" i="44" s="1"/>
  <c r="K21" i="44" s="1"/>
  <c r="H38" i="44"/>
  <c r="I38" i="44" s="1"/>
  <c r="K38" i="44" s="1"/>
  <c r="H40" i="44"/>
  <c r="I40" i="44" s="1"/>
  <c r="K40" i="44" s="1"/>
  <c r="H9" i="36"/>
  <c r="I9" i="36" s="1"/>
  <c r="K9" i="36" s="1"/>
  <c r="H31" i="36"/>
  <c r="I31" i="36" s="1"/>
  <c r="K31" i="36" s="1"/>
  <c r="H26" i="38"/>
  <c r="I26" i="38" s="1"/>
  <c r="H21" i="38"/>
  <c r="I21" i="38" s="1"/>
  <c r="H32" i="31"/>
  <c r="I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K22" i="52" s="1"/>
  <c r="H25" i="31"/>
  <c r="I25" i="31" s="1"/>
  <c r="H42" i="52"/>
  <c r="I42" i="52" s="1"/>
  <c r="H14" i="38"/>
  <c r="I14" i="38" s="1"/>
  <c r="K14" i="38" s="1"/>
  <c r="H8" i="38"/>
  <c r="I8" i="38" s="1"/>
  <c r="H41" i="36"/>
  <c r="I41" i="36" s="1"/>
  <c r="H12" i="36"/>
  <c r="I12" i="36" s="1"/>
  <c r="H16" i="36"/>
  <c r="I16" i="36" s="1"/>
  <c r="H15" i="52"/>
  <c r="I15" i="52" s="1"/>
  <c r="K15" i="52" s="1"/>
  <c r="H22" i="31"/>
  <c r="I22" i="31" s="1"/>
  <c r="H29" i="31"/>
  <c r="I29" i="31" s="1"/>
  <c r="H18" i="31"/>
  <c r="I18" i="31" s="1"/>
  <c r="K18" i="31" s="1"/>
  <c r="H38" i="36"/>
  <c r="I38" i="36" s="1"/>
  <c r="K38" i="36" s="1"/>
  <c r="H28" i="36"/>
  <c r="I28" i="36" s="1"/>
  <c r="K28" i="36" s="1"/>
  <c r="H24" i="36"/>
  <c r="I24" i="36" s="1"/>
  <c r="H26" i="52"/>
  <c r="I26" i="52" s="1"/>
  <c r="K26" i="52" s="1"/>
  <c r="H31" i="52"/>
  <c r="I31" i="52" s="1"/>
  <c r="H14" i="31"/>
  <c r="I14" i="31" s="1"/>
  <c r="H7" i="31"/>
  <c r="I7" i="31" s="1"/>
  <c r="H38" i="35"/>
  <c r="I38" i="35" s="1"/>
  <c r="H41" i="35"/>
  <c r="I41" i="35" s="1"/>
  <c r="K41" i="35" s="1"/>
  <c r="H36" i="38"/>
  <c r="I36" i="38" s="1"/>
  <c r="H16" i="38"/>
  <c r="I16" i="38" s="1"/>
  <c r="H9" i="26"/>
  <c r="I9" i="26" s="1"/>
  <c r="H10" i="26"/>
  <c r="I10" i="26" s="1"/>
  <c r="H8" i="26"/>
  <c r="I8" i="26" s="1"/>
  <c r="H11" i="8"/>
  <c r="I11" i="8" s="1"/>
  <c r="H26" i="8"/>
  <c r="I26" i="8" s="1"/>
  <c r="K26" i="8" s="1"/>
  <c r="H28" i="44"/>
  <c r="I28" i="44" s="1"/>
  <c r="K28" i="44" s="1"/>
  <c r="H37" i="36"/>
  <c r="I37" i="36" s="1"/>
  <c r="K37" i="36" s="1"/>
  <c r="H8" i="36"/>
  <c r="I8" i="36" s="1"/>
  <c r="K8" i="36" s="1"/>
  <c r="H30" i="31"/>
  <c r="I30" i="31" s="1"/>
  <c r="H29" i="36"/>
  <c r="I29" i="36" s="1"/>
  <c r="H42" i="36"/>
  <c r="I42" i="36" s="1"/>
  <c r="H32" i="36"/>
  <c r="I32" i="36" s="1"/>
  <c r="H9" i="52"/>
  <c r="I9" i="52" s="1"/>
  <c r="H6" i="52"/>
  <c r="I6" i="52" s="1"/>
  <c r="K6" i="52" s="1"/>
  <c r="H6" i="31"/>
  <c r="I6" i="31" s="1"/>
  <c r="H17" i="31"/>
  <c r="I17" i="31" s="1"/>
  <c r="H15" i="38"/>
  <c r="I15" i="38" s="1"/>
  <c r="H24" i="38"/>
  <c r="I24" i="38" s="1"/>
  <c r="K24" i="38" s="1"/>
  <c r="H26" i="44"/>
  <c r="I26" i="44" s="1"/>
  <c r="K26" i="44" s="1"/>
  <c r="H30" i="36"/>
  <c r="I30" i="36" s="1"/>
  <c r="H11" i="36"/>
  <c r="I11" i="36" s="1"/>
  <c r="K11" i="36" s="1"/>
  <c r="H40" i="36"/>
  <c r="I40" i="36" s="1"/>
  <c r="K40" i="36" s="1"/>
  <c r="H29" i="52"/>
  <c r="I29" i="52" s="1"/>
  <c r="K29" i="52" s="1"/>
  <c r="H25" i="52"/>
  <c r="I25" i="52" s="1"/>
  <c r="K25" i="52" s="1"/>
  <c r="H9" i="31"/>
  <c r="I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H43" i="31"/>
  <c r="I43" i="31" s="1"/>
  <c r="H33" i="31"/>
  <c r="I33" i="31" s="1"/>
  <c r="K33" i="31" s="1"/>
  <c r="H22" i="38"/>
  <c r="I22" i="38" s="1"/>
  <c r="K22" i="38" s="1"/>
  <c r="H20" i="38"/>
  <c r="I20" i="38" s="1"/>
  <c r="K20" i="38" s="1"/>
  <c r="H40" i="38"/>
  <c r="I40" i="38" s="1"/>
  <c r="K40" i="38" s="1"/>
  <c r="H27" i="36"/>
  <c r="I27" i="36" s="1"/>
  <c r="H37" i="52"/>
  <c r="I37" i="52" s="1"/>
  <c r="K37" i="52" s="1"/>
  <c r="H26" i="31"/>
  <c r="I26" i="31" s="1"/>
  <c r="K26" i="31" s="1"/>
  <c r="H42" i="38"/>
  <c r="I42" i="38" s="1"/>
  <c r="K42" i="38" s="1"/>
  <c r="H7" i="38"/>
  <c r="I7" i="38" s="1"/>
  <c r="K7" i="38" s="1"/>
  <c r="H17" i="38"/>
  <c r="I17" i="38" s="1"/>
  <c r="K17" i="38" s="1"/>
  <c r="H43" i="36"/>
  <c r="I43" i="36" s="1"/>
  <c r="H23" i="52"/>
  <c r="I23" i="52" s="1"/>
  <c r="H19" i="31"/>
  <c r="I19" i="31" s="1"/>
  <c r="H6" i="36"/>
  <c r="I6" i="36" s="1"/>
  <c r="K6" i="36" s="1"/>
  <c r="H14" i="36"/>
  <c r="I14" i="36" s="1"/>
  <c r="K14" i="36" s="1"/>
  <c r="H35" i="52"/>
  <c r="I35" i="52" s="1"/>
  <c r="H32" i="52"/>
  <c r="I32" i="52" s="1"/>
  <c r="K32" i="52" s="1"/>
  <c r="H37" i="31"/>
  <c r="I37" i="31" s="1"/>
  <c r="K37" i="31" s="1"/>
  <c r="H42" i="31"/>
  <c r="I42" i="31" s="1"/>
  <c r="K42" i="31" s="1"/>
  <c r="H39" i="38"/>
  <c r="I39" i="38" s="1"/>
  <c r="H23" i="38"/>
  <c r="I23" i="38" s="1"/>
  <c r="H25" i="38"/>
  <c r="I25" i="38" s="1"/>
  <c r="H19" i="38"/>
  <c r="I19" i="38" s="1"/>
  <c r="H22" i="36"/>
  <c r="I22" i="36" s="1"/>
  <c r="H26" i="36"/>
  <c r="I26" i="36" s="1"/>
  <c r="K26" i="36" s="1"/>
  <c r="H24" i="52"/>
  <c r="I24" i="52" s="1"/>
  <c r="H21" i="52"/>
  <c r="I21" i="52" s="1"/>
  <c r="H13" i="31"/>
  <c r="I13" i="31" s="1"/>
  <c r="H8" i="31"/>
  <c r="I8" i="31" s="1"/>
  <c r="H30" i="38"/>
  <c r="I30" i="38" s="1"/>
  <c r="H37" i="38"/>
  <c r="I37" i="38" s="1"/>
  <c r="H33" i="38"/>
  <c r="I33" i="38" s="1"/>
  <c r="H9" i="38"/>
  <c r="I9" i="38" s="1"/>
  <c r="K9" i="38" s="1"/>
  <c r="H17" i="36"/>
  <c r="I17" i="36" s="1"/>
  <c r="K17" i="36" s="1"/>
  <c r="H13" i="52"/>
  <c r="I13" i="52" s="1"/>
  <c r="H15" i="31"/>
  <c r="I15" i="31" s="1"/>
  <c r="H21" i="35"/>
  <c r="I21" i="35" s="1"/>
  <c r="H14" i="35"/>
  <c r="I14" i="35" s="1"/>
  <c r="K14" i="35" s="1"/>
  <c r="H19" i="32"/>
  <c r="I19" i="32" s="1"/>
  <c r="K19" i="32" s="1"/>
  <c r="H21" i="29"/>
  <c r="I21" i="29" s="1"/>
  <c r="H35" i="29"/>
  <c r="I35" i="29" s="1"/>
  <c r="K35" i="29" s="1"/>
  <c r="H29" i="38"/>
  <c r="I29" i="38" s="1"/>
  <c r="H18" i="38"/>
  <c r="I18" i="38" s="1"/>
  <c r="H41" i="38"/>
  <c r="I41" i="38" s="1"/>
  <c r="H34" i="26"/>
  <c r="I34" i="26" s="1"/>
  <c r="H19" i="20"/>
  <c r="I19" i="20" s="1"/>
  <c r="H31" i="20"/>
  <c r="I31" i="20" s="1"/>
  <c r="H13" i="17"/>
  <c r="I13" i="17" s="1"/>
  <c r="H16" i="8"/>
  <c r="I16" i="8" s="1"/>
  <c r="K16" i="8" s="1"/>
  <c r="H7" i="8"/>
  <c r="I7" i="8" s="1"/>
  <c r="H13" i="38"/>
  <c r="I13" i="38" s="1"/>
  <c r="H27" i="44"/>
  <c r="I27" i="44" s="1"/>
  <c r="K27" i="44" s="1"/>
  <c r="H41" i="30"/>
  <c r="I41" i="30" s="1"/>
  <c r="K41" i="30" s="1"/>
  <c r="H42" i="30"/>
  <c r="I42" i="30" s="1"/>
  <c r="H5" i="42"/>
  <c r="H13" i="42"/>
  <c r="I13" i="42" s="1"/>
  <c r="K13" i="42" s="1"/>
  <c r="H27" i="42"/>
  <c r="I27" i="42" s="1"/>
  <c r="K27" i="42" s="1"/>
  <c r="H15" i="42"/>
  <c r="I15" i="42" s="1"/>
  <c r="K15" i="42" s="1"/>
  <c r="H7" i="42"/>
  <c r="I7" i="42" s="1"/>
  <c r="H18" i="42"/>
  <c r="I18" i="42" s="1"/>
  <c r="H21" i="42"/>
  <c r="I21" i="42" s="1"/>
  <c r="H16" i="42"/>
  <c r="I16" i="42" s="1"/>
  <c r="H9" i="42"/>
  <c r="I9" i="42" s="1"/>
  <c r="H41" i="42"/>
  <c r="I41" i="42" s="1"/>
  <c r="H40" i="52"/>
  <c r="I40" i="52" s="1"/>
  <c r="K40" i="52" s="1"/>
  <c r="H33" i="52"/>
  <c r="I33" i="52" s="1"/>
  <c r="H14" i="52"/>
  <c r="I14" i="52" s="1"/>
  <c r="H39" i="52"/>
  <c r="I39" i="52" s="1"/>
  <c r="K39" i="52" s="1"/>
  <c r="H43" i="52"/>
  <c r="I43" i="52" s="1"/>
  <c r="H36" i="52"/>
  <c r="I36" i="52" s="1"/>
  <c r="H38" i="52"/>
  <c r="I38" i="52" s="1"/>
  <c r="H34" i="52"/>
  <c r="I34" i="52" s="1"/>
  <c r="K34" i="52" s="1"/>
  <c r="H20" i="52"/>
  <c r="I20" i="52" s="1"/>
  <c r="K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K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H8" i="12"/>
  <c r="I8" i="12" s="1"/>
  <c r="K8" i="12" s="1"/>
  <c r="H11" i="30"/>
  <c r="I11" i="30" s="1"/>
  <c r="K11" i="30" s="1"/>
  <c r="H23" i="30"/>
  <c r="I23" i="30" s="1"/>
  <c r="K23" i="30" s="1"/>
  <c r="H33" i="30"/>
  <c r="I33" i="30" s="1"/>
  <c r="K33" i="30" s="1"/>
  <c r="H29" i="30"/>
  <c r="I29" i="30" s="1"/>
  <c r="K29" i="30" s="1"/>
  <c r="H9" i="30"/>
  <c r="I9" i="30" s="1"/>
  <c r="K9" i="30" s="1"/>
  <c r="H32" i="30"/>
  <c r="I32" i="30" s="1"/>
  <c r="H12" i="30"/>
  <c r="I12" i="30" s="1"/>
  <c r="H22" i="30"/>
  <c r="I22" i="30" s="1"/>
  <c r="K22" i="30" s="1"/>
  <c r="H16" i="30"/>
  <c r="I16" i="30" s="1"/>
  <c r="K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H30" i="12"/>
  <c r="I30" i="12" s="1"/>
  <c r="K30" i="12" s="1"/>
  <c r="H42" i="12"/>
  <c r="I42" i="12" s="1"/>
  <c r="K42" i="12" s="1"/>
  <c r="H18" i="12"/>
  <c r="I18" i="12" s="1"/>
  <c r="K18" i="12" s="1"/>
  <c r="H12" i="12"/>
  <c r="I12" i="12" s="1"/>
  <c r="K12" i="12" s="1"/>
  <c r="H24" i="12"/>
  <c r="I24" i="12" s="1"/>
  <c r="H13" i="30"/>
  <c r="I13" i="30" s="1"/>
  <c r="H31" i="30"/>
  <c r="I31" i="30" s="1"/>
  <c r="K31" i="30" s="1"/>
  <c r="H7" i="30"/>
  <c r="I7" i="30" s="1"/>
  <c r="K7" i="30" s="1"/>
  <c r="H17" i="30"/>
  <c r="I17" i="30" s="1"/>
  <c r="K17" i="30" s="1"/>
  <c r="H43" i="30"/>
  <c r="I43" i="30" s="1"/>
  <c r="K43" i="30" s="1"/>
  <c r="H27" i="30"/>
  <c r="I27" i="30" s="1"/>
  <c r="K27" i="30" s="1"/>
  <c r="H19" i="30"/>
  <c r="I19" i="30" s="1"/>
  <c r="K19" i="30" s="1"/>
  <c r="H21" i="30"/>
  <c r="I21" i="30" s="1"/>
  <c r="K21" i="30" s="1"/>
  <c r="H25" i="30"/>
  <c r="I25" i="30" s="1"/>
  <c r="H5" i="30"/>
  <c r="I5" i="30" s="1"/>
  <c r="H20" i="30"/>
  <c r="I20" i="30" s="1"/>
  <c r="K20" i="30" s="1"/>
  <c r="H40" i="30"/>
  <c r="I40" i="30" s="1"/>
  <c r="H30" i="30"/>
  <c r="I30" i="30" s="1"/>
  <c r="K30" i="30" s="1"/>
  <c r="H36" i="30"/>
  <c r="I36" i="30" s="1"/>
  <c r="K36" i="30" s="1"/>
  <c r="H8" i="30"/>
  <c r="I8" i="30" s="1"/>
  <c r="K8" i="30" s="1"/>
  <c r="H28" i="30"/>
  <c r="I28" i="30" s="1"/>
  <c r="H6" i="30"/>
  <c r="I6" i="30" s="1"/>
  <c r="H34" i="30"/>
  <c r="I34" i="30" s="1"/>
  <c r="K34" i="30" s="1"/>
  <c r="H32" i="43"/>
  <c r="I32" i="43" s="1"/>
  <c r="K32" i="43" s="1"/>
  <c r="H8" i="43"/>
  <c r="I8" i="43" s="1"/>
  <c r="H26" i="43"/>
  <c r="I26" i="43" s="1"/>
  <c r="K26" i="43" s="1"/>
  <c r="H34" i="43"/>
  <c r="I34" i="43" s="1"/>
  <c r="K34" i="43" s="1"/>
  <c r="H24" i="43"/>
  <c r="I24" i="43" s="1"/>
  <c r="K24" i="43" s="1"/>
  <c r="H41" i="43"/>
  <c r="I41" i="43" s="1"/>
  <c r="H40" i="43"/>
  <c r="I40" i="43" s="1"/>
  <c r="H43" i="43"/>
  <c r="I43" i="43" s="1"/>
  <c r="K43" i="43" s="1"/>
  <c r="H15" i="43"/>
  <c r="I15" i="43" s="1"/>
  <c r="K15" i="43" s="1"/>
  <c r="H6" i="43"/>
  <c r="I6" i="43" s="1"/>
  <c r="H5" i="23"/>
  <c r="I5" i="23" s="1"/>
  <c r="H27" i="34"/>
  <c r="I27" i="34" s="1"/>
  <c r="H23" i="15"/>
  <c r="I23" i="15" s="1"/>
  <c r="H16" i="15"/>
  <c r="I16" i="15" s="1"/>
  <c r="H23" i="12"/>
  <c r="I23" i="12" s="1"/>
  <c r="K23" i="12" s="1"/>
  <c r="H19" i="12"/>
  <c r="I19" i="12" s="1"/>
  <c r="K19" i="12" s="1"/>
  <c r="H21" i="12"/>
  <c r="I21" i="12" s="1"/>
  <c r="K21" i="12" s="1"/>
  <c r="H13" i="12"/>
  <c r="I13" i="12" s="1"/>
  <c r="H31" i="12"/>
  <c r="I31" i="12" s="1"/>
  <c r="K31" i="12" s="1"/>
  <c r="H15" i="12"/>
  <c r="I15" i="12" s="1"/>
  <c r="H43" i="12"/>
  <c r="I43" i="12" s="1"/>
  <c r="K43" i="12" s="1"/>
  <c r="H17" i="12"/>
  <c r="I17" i="12" s="1"/>
  <c r="H33" i="12"/>
  <c r="I33" i="12" s="1"/>
  <c r="H22" i="12"/>
  <c r="I22" i="12" s="1"/>
  <c r="K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K19" i="43" s="1"/>
  <c r="H42" i="43"/>
  <c r="I42" i="43" s="1"/>
  <c r="K42" i="43" s="1"/>
  <c r="H10" i="43"/>
  <c r="I10" i="43" s="1"/>
  <c r="H5" i="43"/>
  <c r="H18" i="43"/>
  <c r="I18" i="43" s="1"/>
  <c r="H17" i="43"/>
  <c r="I17" i="43" s="1"/>
  <c r="K17" i="43" s="1"/>
  <c r="H14" i="43"/>
  <c r="I14" i="43" s="1"/>
  <c r="H36" i="43"/>
  <c r="I36" i="43" s="1"/>
  <c r="H27" i="43"/>
  <c r="I27" i="43" s="1"/>
  <c r="K27" i="43" s="1"/>
  <c r="H12" i="43"/>
  <c r="I12" i="43" s="1"/>
  <c r="H28" i="43"/>
  <c r="I28" i="43" s="1"/>
  <c r="H11" i="43"/>
  <c r="I11" i="43" s="1"/>
  <c r="K11" i="43" s="1"/>
  <c r="H33" i="43"/>
  <c r="I33" i="43" s="1"/>
  <c r="H30" i="43"/>
  <c r="I30" i="43" s="1"/>
  <c r="K30" i="43" s="1"/>
  <c r="H7" i="43"/>
  <c r="I7" i="43" s="1"/>
  <c r="K7" i="43" s="1"/>
  <c r="H23" i="43"/>
  <c r="I23" i="43" s="1"/>
  <c r="K23" i="43" s="1"/>
  <c r="H13" i="23"/>
  <c r="I13" i="23" s="1"/>
  <c r="K13" i="23" s="1"/>
  <c r="H35" i="34"/>
  <c r="I35" i="34" s="1"/>
  <c r="H32" i="34"/>
  <c r="I32" i="34" s="1"/>
  <c r="H26" i="34"/>
  <c r="I26" i="34" s="1"/>
  <c r="H33" i="15"/>
  <c r="I33" i="15" s="1"/>
  <c r="K33" i="15" s="1"/>
  <c r="H36" i="15"/>
  <c r="I36" i="15" s="1"/>
  <c r="H25" i="23"/>
  <c r="I25" i="23" s="1"/>
  <c r="H30" i="23"/>
  <c r="I30" i="23" s="1"/>
  <c r="K30" i="23" s="1"/>
  <c r="H17" i="34"/>
  <c r="I17" i="34" s="1"/>
  <c r="K17" i="34" s="1"/>
  <c r="H29" i="34"/>
  <c r="I29" i="34" s="1"/>
  <c r="H23" i="34"/>
  <c r="I23" i="34" s="1"/>
  <c r="H24" i="34"/>
  <c r="I24" i="34" s="1"/>
  <c r="K24" i="34" s="1"/>
  <c r="H20" i="34"/>
  <c r="I20" i="34" s="1"/>
  <c r="H17" i="15"/>
  <c r="I17" i="15" s="1"/>
  <c r="K17" i="15" s="1"/>
  <c r="H39" i="15"/>
  <c r="I39" i="15" s="1"/>
  <c r="H37" i="15"/>
  <c r="I37" i="15" s="1"/>
  <c r="K37" i="15" s="1"/>
  <c r="H18" i="15"/>
  <c r="I18" i="15" s="1"/>
  <c r="K18" i="15" s="1"/>
  <c r="H5" i="15"/>
  <c r="H43" i="23"/>
  <c r="I43" i="23" s="1"/>
  <c r="K43" i="23" s="1"/>
  <c r="H35" i="23"/>
  <c r="I35" i="23" s="1"/>
  <c r="K35" i="23" s="1"/>
  <c r="H8" i="23"/>
  <c r="I8" i="23" s="1"/>
  <c r="H40" i="23"/>
  <c r="I40" i="23" s="1"/>
  <c r="K40" i="23" s="1"/>
  <c r="H28" i="23"/>
  <c r="I28" i="23" s="1"/>
  <c r="K28" i="23" s="1"/>
  <c r="H33" i="34"/>
  <c r="I33" i="34" s="1"/>
  <c r="K33" i="34" s="1"/>
  <c r="H11" i="34"/>
  <c r="I11" i="34" s="1"/>
  <c r="K11" i="34" s="1"/>
  <c r="H9" i="34"/>
  <c r="I9" i="34" s="1"/>
  <c r="K9" i="34" s="1"/>
  <c r="H7" i="34"/>
  <c r="I7" i="34" s="1"/>
  <c r="H39" i="34"/>
  <c r="I39" i="34" s="1"/>
  <c r="K39" i="34" s="1"/>
  <c r="H5" i="34"/>
  <c r="H36" i="34"/>
  <c r="I36" i="34" s="1"/>
  <c r="H40" i="34"/>
  <c r="I40" i="34" s="1"/>
  <c r="H42" i="34"/>
  <c r="I42" i="34" s="1"/>
  <c r="H10" i="34"/>
  <c r="I10" i="34" s="1"/>
  <c r="K10" i="34" s="1"/>
  <c r="H13" i="15"/>
  <c r="I13" i="15" s="1"/>
  <c r="H31" i="15"/>
  <c r="I31" i="15" s="1"/>
  <c r="H25" i="15"/>
  <c r="I25" i="15" s="1"/>
  <c r="K25" i="15" s="1"/>
  <c r="H21" i="15"/>
  <c r="I21" i="15" s="1"/>
  <c r="H30" i="15"/>
  <c r="I30" i="15" s="1"/>
  <c r="H14" i="15"/>
  <c r="I14" i="15" s="1"/>
  <c r="H26" i="15"/>
  <c r="I26" i="15" s="1"/>
  <c r="H20" i="15"/>
  <c r="I20" i="15" s="1"/>
  <c r="K20" i="15" s="1"/>
  <c r="H32" i="15"/>
  <c r="I32" i="15" s="1"/>
  <c r="K32" i="15" s="1"/>
  <c r="H27" i="23"/>
  <c r="I27" i="23" s="1"/>
  <c r="K27" i="23" s="1"/>
  <c r="H23" i="23"/>
  <c r="I23" i="23" s="1"/>
  <c r="H17" i="23"/>
  <c r="I17" i="23" s="1"/>
  <c r="H19" i="23"/>
  <c r="I19" i="23" s="1"/>
  <c r="K19" i="23" s="1"/>
  <c r="H29" i="23"/>
  <c r="I29" i="23" s="1"/>
  <c r="K29" i="23" s="1"/>
  <c r="H38" i="23"/>
  <c r="I38" i="23" s="1"/>
  <c r="H18" i="23"/>
  <c r="I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K43" i="34" s="1"/>
  <c r="H13" i="34"/>
  <c r="I13" i="34" s="1"/>
  <c r="K13" i="34" s="1"/>
  <c r="H41" i="34"/>
  <c r="I41" i="34" s="1"/>
  <c r="K41" i="34" s="1"/>
  <c r="H15" i="34"/>
  <c r="I15" i="34" s="1"/>
  <c r="H31" i="34"/>
  <c r="I31" i="34" s="1"/>
  <c r="K31" i="34" s="1"/>
  <c r="H12" i="34"/>
  <c r="I12" i="34" s="1"/>
  <c r="K12" i="34" s="1"/>
  <c r="H38" i="34"/>
  <c r="I38" i="34" s="1"/>
  <c r="H22" i="34"/>
  <c r="I22" i="34" s="1"/>
  <c r="K22" i="34" s="1"/>
  <c r="H6" i="34"/>
  <c r="I6" i="34" s="1"/>
  <c r="K6" i="34" s="1"/>
  <c r="H16" i="34"/>
  <c r="I16" i="34" s="1"/>
  <c r="K16" i="34" s="1"/>
  <c r="H14" i="34"/>
  <c r="I14" i="34" s="1"/>
  <c r="K14" i="34" s="1"/>
  <c r="H30" i="34"/>
  <c r="I30" i="34" s="1"/>
  <c r="K30" i="34" s="1"/>
  <c r="H8" i="34"/>
  <c r="I8" i="34" s="1"/>
  <c r="H34" i="34"/>
  <c r="I34" i="34" s="1"/>
  <c r="K34" i="34" s="1"/>
  <c r="H9" i="15"/>
  <c r="I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H39" i="23"/>
  <c r="I39" i="23" s="1"/>
  <c r="K39" i="23" s="1"/>
  <c r="H31" i="23"/>
  <c r="I31" i="23" s="1"/>
  <c r="K31" i="23" s="1"/>
  <c r="H15" i="23"/>
  <c r="I15" i="23" s="1"/>
  <c r="K15" i="23" s="1"/>
  <c r="H33" i="23"/>
  <c r="I33" i="23" s="1"/>
  <c r="K33" i="23" s="1"/>
  <c r="H21" i="23"/>
  <c r="I21" i="23" s="1"/>
  <c r="K21" i="23" s="1"/>
  <c r="H37" i="23"/>
  <c r="I37" i="23" s="1"/>
  <c r="K37" i="23" s="1"/>
  <c r="H24" i="23"/>
  <c r="I24" i="23" s="1"/>
  <c r="K24" i="23" s="1"/>
  <c r="H16" i="23"/>
  <c r="I16" i="23" s="1"/>
  <c r="H34" i="23"/>
  <c r="I34" i="23" s="1"/>
  <c r="K34" i="23" s="1"/>
  <c r="H6" i="23"/>
  <c r="I6" i="23" s="1"/>
  <c r="H26" i="23"/>
  <c r="I26" i="23" s="1"/>
  <c r="K26" i="23" s="1"/>
  <c r="H42" i="23"/>
  <c r="I42" i="23" s="1"/>
  <c r="K42" i="23" s="1"/>
  <c r="H22" i="23"/>
  <c r="I22" i="23" s="1"/>
  <c r="K22" i="23" s="1"/>
  <c r="H36" i="23"/>
  <c r="I36" i="23" s="1"/>
  <c r="K14" i="51"/>
  <c r="K30" i="51"/>
  <c r="K23" i="51"/>
  <c r="K39" i="51"/>
  <c r="K13" i="51"/>
  <c r="K43" i="51"/>
  <c r="K29" i="51"/>
  <c r="K20" i="51"/>
  <c r="K41" i="51"/>
  <c r="K16" i="51"/>
  <c r="K42" i="51"/>
  <c r="K32" i="51"/>
  <c r="K21" i="51"/>
  <c r="K17" i="51"/>
  <c r="K37" i="51"/>
  <c r="K22" i="51"/>
  <c r="K38" i="51"/>
  <c r="K15" i="51"/>
  <c r="K31" i="51"/>
  <c r="K6" i="51"/>
  <c r="K40" i="51"/>
  <c r="K11" i="51"/>
  <c r="K8" i="51"/>
  <c r="K28" i="51"/>
  <c r="K19" i="51"/>
  <c r="K18"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11" i="25"/>
  <c r="K29" i="25"/>
  <c r="K13" i="25"/>
  <c r="K17" i="25"/>
  <c r="K6" i="25"/>
  <c r="K34" i="25"/>
  <c r="K14" i="25"/>
  <c r="K32" i="25"/>
  <c r="K38" i="25"/>
  <c r="K10" i="25"/>
  <c r="K30" i="25"/>
  <c r="K8" i="25"/>
  <c r="K12" i="25"/>
  <c r="K23" i="22"/>
  <c r="K27" i="22"/>
  <c r="K17" i="22"/>
  <c r="K35" i="22"/>
  <c r="K19" i="22"/>
  <c r="K13" i="22"/>
  <c r="K29" i="22"/>
  <c r="K16" i="22"/>
  <c r="K32" i="22"/>
  <c r="K20" i="22"/>
  <c r="K28" i="22"/>
  <c r="K38" i="22"/>
  <c r="K6" i="22"/>
  <c r="K18" i="22"/>
  <c r="K35" i="12"/>
  <c r="K27" i="12"/>
  <c r="K25" i="12"/>
  <c r="K10" i="12"/>
  <c r="K28" i="12"/>
  <c r="K40" i="12"/>
  <c r="K24" i="12"/>
  <c r="K22" i="40"/>
  <c r="K19" i="40"/>
  <c r="I5" i="40"/>
  <c r="K41" i="40"/>
  <c r="K27" i="40"/>
  <c r="K6" i="40"/>
  <c r="K25" i="40"/>
  <c r="K12" i="40"/>
  <c r="K42" i="40"/>
  <c r="K21" i="40"/>
  <c r="K43" i="40"/>
  <c r="K7" i="40"/>
  <c r="K39" i="40"/>
  <c r="K16" i="40"/>
  <c r="K15" i="30"/>
  <c r="K35" i="30"/>
  <c r="K39" i="30"/>
  <c r="K32" i="30"/>
  <c r="K12" i="30"/>
  <c r="K38" i="30"/>
  <c r="K42" i="30"/>
  <c r="K14" i="42"/>
  <c r="K30" i="42"/>
  <c r="K22" i="42"/>
  <c r="K36" i="42"/>
  <c r="K12" i="42"/>
  <c r="K42" i="42"/>
  <c r="K29" i="42"/>
  <c r="K34" i="42"/>
  <c r="K23" i="42"/>
  <c r="K6" i="42"/>
  <c r="K28" i="42"/>
  <c r="K31" i="42"/>
  <c r="K8" i="42"/>
  <c r="K24" i="42"/>
  <c r="K40" i="42"/>
  <c r="K17" i="42"/>
  <c r="K33" i="42"/>
  <c r="K20" i="39"/>
  <c r="K42" i="39"/>
  <c r="K30" i="39"/>
  <c r="K12" i="39"/>
  <c r="K28" i="39"/>
  <c r="K23" i="39"/>
  <c r="K34" i="39"/>
  <c r="K22" i="39"/>
  <c r="K13" i="39"/>
  <c r="K43" i="39"/>
  <c r="K26" i="39"/>
  <c r="K7" i="39"/>
  <c r="K8" i="39"/>
  <c r="K24" i="39"/>
  <c r="K40" i="39"/>
  <c r="K17" i="39"/>
  <c r="K33" i="39"/>
  <c r="K6" i="39"/>
  <c r="K30" i="36"/>
  <c r="K10" i="36"/>
  <c r="K18" i="36"/>
  <c r="K33" i="36"/>
  <c r="K36" i="36"/>
  <c r="K15" i="36"/>
  <c r="K24" i="36"/>
  <c r="H44" i="33"/>
  <c r="K24" i="33"/>
  <c r="K12" i="33"/>
  <c r="K8" i="33"/>
  <c r="K16" i="33"/>
  <c r="K32" i="33"/>
  <c r="K10" i="33"/>
  <c r="K14" i="33"/>
  <c r="K17" i="33"/>
  <c r="K9" i="33"/>
  <c r="K37" i="33"/>
  <c r="K7" i="33"/>
  <c r="K25" i="33"/>
  <c r="K11" i="33"/>
  <c r="K27" i="33"/>
  <c r="K43" i="33"/>
  <c r="K10" i="52"/>
  <c r="K27" i="52"/>
  <c r="K42" i="52"/>
  <c r="K23" i="52"/>
  <c r="K35" i="52"/>
  <c r="K13" i="52"/>
  <c r="K28" i="52"/>
  <c r="K16" i="52"/>
  <c r="K19" i="52"/>
  <c r="K11" i="52"/>
  <c r="K21" i="52"/>
  <c r="K22" i="43"/>
  <c r="K8" i="43"/>
  <c r="K25" i="43"/>
  <c r="K41" i="43"/>
  <c r="K20" i="43"/>
  <c r="K40" i="43"/>
  <c r="K6" i="43"/>
  <c r="K12" i="31"/>
  <c r="K30" i="31"/>
  <c r="K14" i="31"/>
  <c r="K9" i="31"/>
  <c r="K11" i="31"/>
  <c r="K15" i="31"/>
  <c r="K35" i="31"/>
  <c r="K25" i="31"/>
  <c r="K7" i="31"/>
  <c r="K16" i="31"/>
  <c r="K28" i="31"/>
  <c r="K32" i="31"/>
  <c r="K15" i="41"/>
  <c r="K26" i="41"/>
  <c r="K29" i="41"/>
  <c r="K34" i="41"/>
  <c r="K18" i="41"/>
  <c r="K36" i="41"/>
  <c r="K27" i="41"/>
  <c r="H44" i="41"/>
  <c r="I5" i="41"/>
  <c r="K31" i="41"/>
  <c r="K20" i="41"/>
  <c r="K42" i="41"/>
  <c r="K23" i="41"/>
  <c r="K8" i="41"/>
  <c r="K24" i="41"/>
  <c r="K40" i="41"/>
  <c r="K17" i="41"/>
  <c r="K33" i="41"/>
  <c r="K6" i="41"/>
  <c r="K21" i="35"/>
  <c r="K17" i="35"/>
  <c r="I5" i="35"/>
  <c r="K40" i="35"/>
  <c r="K38" i="35"/>
  <c r="K6" i="35"/>
  <c r="K12" i="35"/>
  <c r="K8" i="35"/>
  <c r="K11" i="35"/>
  <c r="K29" i="35"/>
  <c r="K15" i="35"/>
  <c r="K31" i="35"/>
  <c r="K43" i="35"/>
  <c r="K36" i="35"/>
  <c r="K32" i="35"/>
  <c r="K16" i="35"/>
  <c r="K25" i="32"/>
  <c r="K39" i="32"/>
  <c r="K41" i="32"/>
  <c r="K43" i="32"/>
  <c r="K23" i="32"/>
  <c r="K17" i="32"/>
  <c r="K35" i="32"/>
  <c r="K21" i="32"/>
  <c r="K14" i="32"/>
  <c r="K40" i="32"/>
  <c r="K28" i="32"/>
  <c r="K38" i="32"/>
  <c r="K30" i="32"/>
  <c r="I5" i="32"/>
  <c r="K22" i="32"/>
  <c r="K42" i="32"/>
  <c r="K26" i="32"/>
  <c r="K10" i="32"/>
  <c r="K23" i="23"/>
  <c r="K25" i="23"/>
  <c r="K17" i="23"/>
  <c r="K8" i="23"/>
  <c r="K38" i="23"/>
  <c r="K18" i="23"/>
  <c r="K37" i="29"/>
  <c r="K39" i="29"/>
  <c r="K15" i="29"/>
  <c r="K33" i="29"/>
  <c r="K17" i="29"/>
  <c r="K11" i="29"/>
  <c r="K27" i="29"/>
  <c r="K43" i="29"/>
  <c r="K16" i="29"/>
  <c r="K10" i="29"/>
  <c r="K22" i="29"/>
  <c r="K24" i="29"/>
  <c r="K40" i="29"/>
  <c r="K18" i="29"/>
  <c r="K36" i="29"/>
  <c r="K20" i="29"/>
  <c r="I5" i="50"/>
  <c r="K19" i="50"/>
  <c r="K40" i="50"/>
  <c r="K26" i="50"/>
  <c r="K43" i="50"/>
  <c r="K34" i="50"/>
  <c r="K21" i="50"/>
  <c r="K8" i="50"/>
  <c r="K36" i="50"/>
  <c r="K27" i="50"/>
  <c r="K10" i="50"/>
  <c r="K32" i="50"/>
  <c r="K13" i="50"/>
  <c r="K35" i="50"/>
  <c r="K22" i="50"/>
  <c r="K38" i="50"/>
  <c r="K15" i="50"/>
  <c r="K31" i="50"/>
  <c r="K6" i="50"/>
  <c r="K16" i="50"/>
  <c r="K17" i="21"/>
  <c r="K21" i="21"/>
  <c r="I5" i="21"/>
  <c r="K25" i="21"/>
  <c r="K43" i="21"/>
  <c r="K27" i="21"/>
  <c r="K11" i="21"/>
  <c r="K31" i="21"/>
  <c r="K15" i="21"/>
  <c r="K40" i="21"/>
  <c r="K32" i="21"/>
  <c r="K16" i="21"/>
  <c r="K8" i="21"/>
  <c r="K38" i="21"/>
  <c r="K30" i="21"/>
  <c r="K22" i="21"/>
  <c r="K14" i="21"/>
  <c r="K6" i="21"/>
  <c r="K40" i="19"/>
  <c r="K24" i="19"/>
  <c r="K8" i="19"/>
  <c r="K35" i="19"/>
  <c r="K17" i="19"/>
  <c r="K33" i="19"/>
  <c r="K43" i="19"/>
  <c r="K13" i="19"/>
  <c r="K41" i="19"/>
  <c r="K15" i="19"/>
  <c r="K31" i="19"/>
  <c r="K14" i="19"/>
  <c r="K38" i="19"/>
  <c r="K30" i="19"/>
  <c r="K18" i="19"/>
  <c r="K26" i="19"/>
  <c r="K36" i="19"/>
  <c r="K20" i="19"/>
  <c r="K30" i="38"/>
  <c r="K12" i="38"/>
  <c r="K10" i="38"/>
  <c r="K15" i="38"/>
  <c r="K37" i="38"/>
  <c r="K11" i="38"/>
  <c r="K8" i="38"/>
  <c r="K33" i="38"/>
  <c r="K6" i="38"/>
  <c r="K29" i="26"/>
  <c r="K25" i="26"/>
  <c r="K35" i="26"/>
  <c r="K11" i="26"/>
  <c r="K19" i="26"/>
  <c r="K41" i="26"/>
  <c r="K7" i="26"/>
  <c r="K39" i="26"/>
  <c r="K26" i="26"/>
  <c r="K38" i="26"/>
  <c r="K12" i="26"/>
  <c r="K32" i="26"/>
  <c r="K16" i="26"/>
  <c r="K17" i="24"/>
  <c r="K33" i="24"/>
  <c r="K15" i="24"/>
  <c r="K7" i="24"/>
  <c r="K25" i="24"/>
  <c r="K37" i="24"/>
  <c r="K27" i="24"/>
  <c r="K43" i="24"/>
  <c r="K22" i="24"/>
  <c r="K14" i="24"/>
  <c r="K34" i="24"/>
  <c r="I5" i="24"/>
  <c r="K26" i="24"/>
  <c r="K42" i="24"/>
  <c r="K20" i="24"/>
  <c r="K40" i="24"/>
  <c r="K24" i="24"/>
  <c r="K8" i="24"/>
  <c r="K17" i="28"/>
  <c r="K33" i="28"/>
  <c r="K15" i="28"/>
  <c r="K11" i="28"/>
  <c r="K39" i="28"/>
  <c r="K9" i="28"/>
  <c r="K27" i="28"/>
  <c r="K13" i="28"/>
  <c r="K29" i="28"/>
  <c r="K38" i="28"/>
  <c r="K6" i="28"/>
  <c r="K34" i="28"/>
  <c r="K22" i="28"/>
  <c r="K26" i="28"/>
  <c r="I5" i="28"/>
  <c r="K30" i="28"/>
  <c r="K32" i="28"/>
  <c r="K16" i="28"/>
  <c r="K22" i="37"/>
  <c r="K38" i="37"/>
  <c r="K34" i="37"/>
  <c r="K12" i="37"/>
  <c r="K26" i="37"/>
  <c r="K27" i="37"/>
  <c r="K18" i="37"/>
  <c r="K15" i="37"/>
  <c r="K14" i="37"/>
  <c r="I5" i="37"/>
  <c r="H44" i="37"/>
  <c r="K31" i="37"/>
  <c r="K20" i="37"/>
  <c r="K42" i="37"/>
  <c r="K23" i="37"/>
  <c r="K8" i="37"/>
  <c r="K24" i="37"/>
  <c r="K40" i="37"/>
  <c r="K17" i="37"/>
  <c r="K33" i="37"/>
  <c r="K6" i="37"/>
  <c r="K19" i="34"/>
  <c r="K15" i="34"/>
  <c r="K38" i="34"/>
  <c r="K8" i="34"/>
  <c r="K18" i="34"/>
  <c r="K9" i="15"/>
  <c r="K29" i="15"/>
  <c r="K10" i="15"/>
  <c r="K8" i="15"/>
  <c r="K5" i="44"/>
  <c r="K17" i="20"/>
  <c r="K35" i="20"/>
  <c r="K11" i="20"/>
  <c r="K29" i="20"/>
  <c r="K9" i="20"/>
  <c r="K27" i="20"/>
  <c r="K7" i="20"/>
  <c r="K23" i="20"/>
  <c r="K26" i="20"/>
  <c r="K38" i="20"/>
  <c r="K6" i="20"/>
  <c r="K14" i="20"/>
  <c r="K32" i="20"/>
  <c r="K16" i="20"/>
  <c r="K36" i="20"/>
  <c r="K20" i="20"/>
  <c r="I5" i="17"/>
  <c r="K32" i="17"/>
  <c r="K16" i="17"/>
  <c r="K15" i="17"/>
  <c r="K29" i="17"/>
  <c r="K11" i="17"/>
  <c r="K27" i="17"/>
  <c r="K7" i="17"/>
  <c r="K9" i="17"/>
  <c r="K41" i="17"/>
  <c r="K38" i="17"/>
  <c r="K42" i="17"/>
  <c r="K10" i="17"/>
  <c r="K18" i="17"/>
  <c r="K12" i="17"/>
  <c r="K40" i="8"/>
  <c r="K24" i="8"/>
  <c r="K8" i="8"/>
  <c r="K35" i="8"/>
  <c r="K37" i="8"/>
  <c r="K29" i="8"/>
  <c r="K21" i="8"/>
  <c r="K9" i="8"/>
  <c r="K25" i="8"/>
  <c r="K41"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41" i="25"/>
  <c r="K22" i="25"/>
  <c r="K42" i="25"/>
  <c r="K26" i="25"/>
  <c r="K16" i="25"/>
  <c r="K24" i="25"/>
  <c r="K40" i="25"/>
  <c r="K18" i="25"/>
  <c r="K36" i="25"/>
  <c r="K20" i="25"/>
  <c r="K9" i="22"/>
  <c r="K39" i="22"/>
  <c r="K41" i="22"/>
  <c r="K43" i="22"/>
  <c r="K31" i="22"/>
  <c r="K15" i="22"/>
  <c r="K33" i="22"/>
  <c r="K37" i="22"/>
  <c r="K8" i="22"/>
  <c r="K36" i="22"/>
  <c r="H44" i="22"/>
  <c r="I5" i="22"/>
  <c r="K30" i="22"/>
  <c r="K14" i="22"/>
  <c r="K42" i="22"/>
  <c r="K26" i="22"/>
  <c r="K10" i="22"/>
  <c r="K13" i="12"/>
  <c r="K15" i="12"/>
  <c r="K17" i="12"/>
  <c r="K33" i="12"/>
  <c r="K14" i="12"/>
  <c r="K6" i="12"/>
  <c r="K26" i="12"/>
  <c r="K16" i="12"/>
  <c r="K35" i="40"/>
  <c r="K10" i="40"/>
  <c r="K38" i="40"/>
  <c r="K13" i="40"/>
  <c r="K30" i="40"/>
  <c r="K18" i="40"/>
  <c r="K20" i="40"/>
  <c r="K9" i="40"/>
  <c r="K37" i="40"/>
  <c r="K28" i="40"/>
  <c r="K11" i="40"/>
  <c r="K33" i="40"/>
  <c r="K14" i="40"/>
  <c r="K36" i="40"/>
  <c r="K15" i="40"/>
  <c r="K31" i="40"/>
  <c r="K8" i="40"/>
  <c r="K24" i="40"/>
  <c r="K40" i="40"/>
  <c r="K13" i="30"/>
  <c r="K25" i="30"/>
  <c r="K40" i="30"/>
  <c r="K28" i="30"/>
  <c r="K6" i="30"/>
  <c r="K18" i="30"/>
  <c r="K35" i="42"/>
  <c r="I5" i="42"/>
  <c r="K19" i="42"/>
  <c r="K10" i="42"/>
  <c r="K7" i="42"/>
  <c r="K18" i="42"/>
  <c r="K21" i="42"/>
  <c r="K43" i="42"/>
  <c r="K16" i="42"/>
  <c r="K32" i="42"/>
  <c r="K9" i="42"/>
  <c r="K25" i="42"/>
  <c r="K41" i="42"/>
  <c r="K21" i="39"/>
  <c r="K37" i="39"/>
  <c r="K31" i="39"/>
  <c r="K11" i="39"/>
  <c r="I5" i="39"/>
  <c r="K18" i="39"/>
  <c r="K15" i="39"/>
  <c r="K10" i="39"/>
  <c r="K38" i="39"/>
  <c r="K27" i="39"/>
  <c r="K14" i="39"/>
  <c r="K36" i="39"/>
  <c r="K19" i="39"/>
  <c r="K39" i="39"/>
  <c r="K16" i="39"/>
  <c r="K32" i="39"/>
  <c r="K9" i="39"/>
  <c r="K25" i="39"/>
  <c r="K41" i="39"/>
  <c r="K41" i="36"/>
  <c r="K29" i="36"/>
  <c r="K27" i="36"/>
  <c r="K22" i="36"/>
  <c r="K34" i="36"/>
  <c r="K25" i="36"/>
  <c r="K12" i="36"/>
  <c r="K42" i="36"/>
  <c r="K43" i="36"/>
  <c r="K7" i="36"/>
  <c r="K39" i="36"/>
  <c r="K16" i="36"/>
  <c r="K32" i="36"/>
  <c r="H44" i="36"/>
  <c r="I5" i="36"/>
  <c r="K40" i="33"/>
  <c r="K34" i="33"/>
  <c r="K36" i="33"/>
  <c r="K26" i="33"/>
  <c r="K28" i="33"/>
  <c r="K42" i="33"/>
  <c r="K20" i="33"/>
  <c r="K38" i="33"/>
  <c r="K22" i="33"/>
  <c r="K6" i="33"/>
  <c r="K15" i="33"/>
  <c r="K31" i="33"/>
  <c r="K13" i="33"/>
  <c r="K23" i="33"/>
  <c r="K41" i="33"/>
  <c r="K21" i="33"/>
  <c r="K39" i="33"/>
  <c r="K19" i="33"/>
  <c r="K35" i="33"/>
  <c r="K12" i="52"/>
  <c r="K33" i="52"/>
  <c r="K9" i="52"/>
  <c r="K14" i="52"/>
  <c r="K7" i="52"/>
  <c r="K24" i="52"/>
  <c r="K43" i="52"/>
  <c r="K17" i="52"/>
  <c r="K36" i="52"/>
  <c r="K41" i="52"/>
  <c r="K38" i="52"/>
  <c r="K31" i="52"/>
  <c r="K8" i="52"/>
  <c r="K18" i="52"/>
  <c r="K29" i="43"/>
  <c r="K10" i="43"/>
  <c r="I5" i="43"/>
  <c r="K18" i="43"/>
  <c r="K14" i="43"/>
  <c r="K36" i="43"/>
  <c r="K12" i="43"/>
  <c r="K28" i="43"/>
  <c r="K33" i="43"/>
  <c r="K39" i="43"/>
  <c r="I5" i="31"/>
  <c r="K24" i="31"/>
  <c r="K38" i="31"/>
  <c r="K22" i="31"/>
  <c r="K6" i="31"/>
  <c r="K43" i="31"/>
  <c r="K19" i="31"/>
  <c r="K13" i="31"/>
  <c r="K21" i="31"/>
  <c r="K29" i="31"/>
  <c r="K17" i="31"/>
  <c r="K8" i="31"/>
  <c r="K36" i="31"/>
  <c r="K20" i="31"/>
  <c r="K10" i="31"/>
  <c r="K43" i="41"/>
  <c r="K12" i="41"/>
  <c r="K38" i="41"/>
  <c r="K21" i="41"/>
  <c r="K7" i="41"/>
  <c r="K22" i="41"/>
  <c r="K11" i="41"/>
  <c r="K39" i="41"/>
  <c r="K28" i="41"/>
  <c r="K19" i="41"/>
  <c r="K10" i="41"/>
  <c r="K30" i="41"/>
  <c r="K13" i="41"/>
  <c r="K35" i="41"/>
  <c r="K16" i="41"/>
  <c r="K32" i="41"/>
  <c r="K9" i="41"/>
  <c r="K25" i="41"/>
  <c r="K41" i="41"/>
  <c r="K35" i="35"/>
  <c r="K19" i="35"/>
  <c r="K26" i="35"/>
  <c r="K18" i="35"/>
  <c r="K22" i="35"/>
  <c r="K42" i="35"/>
  <c r="K28" i="35"/>
  <c r="K30" i="35"/>
  <c r="K33" i="35"/>
  <c r="K25" i="35"/>
  <c r="K27" i="35"/>
  <c r="K23" i="35"/>
  <c r="K39" i="35"/>
  <c r="K20" i="35"/>
  <c r="K34" i="35"/>
  <c r="K24" i="35"/>
  <c r="K11" i="32"/>
  <c r="K27" i="32"/>
  <c r="K7" i="32"/>
  <c r="K9" i="32"/>
  <c r="K15" i="32"/>
  <c r="K33" i="32"/>
  <c r="K31" i="32"/>
  <c r="K13" i="32"/>
  <c r="K29" i="32"/>
  <c r="K36" i="32"/>
  <c r="K24"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11" i="23"/>
  <c r="K16" i="23"/>
  <c r="K6" i="23"/>
  <c r="K36" i="23"/>
  <c r="K20" i="23"/>
  <c r="H44" i="29"/>
  <c r="I5" i="29"/>
  <c r="K21" i="29"/>
  <c r="K23" i="29"/>
  <c r="K41" i="29"/>
  <c r="K13" i="29"/>
  <c r="K31" i="29"/>
  <c r="K19" i="29"/>
  <c r="K38" i="29"/>
  <c r="K6" i="29"/>
  <c r="K32" i="29"/>
  <c r="K42" i="29"/>
  <c r="K34" i="29"/>
  <c r="K14" i="29"/>
  <c r="K30" i="29"/>
  <c r="K8" i="29"/>
  <c r="K28" i="29"/>
  <c r="K12" i="29"/>
  <c r="K28" i="50"/>
  <c r="K12" i="50"/>
  <c r="K29" i="50"/>
  <c r="K17" i="50"/>
  <c r="K18" i="50"/>
  <c r="K9" i="50"/>
  <c r="K24" i="50"/>
  <c r="K11" i="50"/>
  <c r="K41" i="50"/>
  <c r="K20" i="50"/>
  <c r="K42" i="50"/>
  <c r="K25"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41" i="21"/>
  <c r="K35" i="21"/>
  <c r="K19" i="21"/>
  <c r="K39" i="21"/>
  <c r="K23" i="21"/>
  <c r="K7" i="21"/>
  <c r="K36" i="21"/>
  <c r="K28" i="21"/>
  <c r="K20" i="21"/>
  <c r="K12" i="21"/>
  <c r="K42" i="21"/>
  <c r="K34" i="21"/>
  <c r="K26" i="21"/>
  <c r="K18" i="21"/>
  <c r="K10" i="21"/>
  <c r="K32" i="19"/>
  <c r="K16" i="19"/>
  <c r="K21" i="19"/>
  <c r="K37" i="19"/>
  <c r="K19" i="19"/>
  <c r="K11" i="19"/>
  <c r="K29" i="19"/>
  <c r="K9" i="19"/>
  <c r="K27" i="19"/>
  <c r="K7" i="19"/>
  <c r="K23" i="19"/>
  <c r="K39" i="19"/>
  <c r="K22" i="19"/>
  <c r="K6" i="19"/>
  <c r="K34" i="19"/>
  <c r="K42" i="19"/>
  <c r="K10" i="19"/>
  <c r="K28" i="19"/>
  <c r="K12" i="19"/>
  <c r="K19" i="38"/>
  <c r="K39" i="38"/>
  <c r="K29" i="38"/>
  <c r="K13" i="38"/>
  <c r="K26" i="38"/>
  <c r="K27" i="38"/>
  <c r="K36" i="38"/>
  <c r="K35" i="38"/>
  <c r="K34" i="38"/>
  <c r="K23" i="38"/>
  <c r="K18" i="38"/>
  <c r="K38" i="38"/>
  <c r="K21" i="38"/>
  <c r="K43" i="38"/>
  <c r="K16" i="38"/>
  <c r="K32" i="38"/>
  <c r="K25" i="38"/>
  <c r="K41" i="38"/>
  <c r="K27" i="26"/>
  <c r="K9" i="26"/>
  <c r="K43" i="26"/>
  <c r="K15" i="26"/>
  <c r="K37" i="26"/>
  <c r="K34" i="26"/>
  <c r="K17" i="26"/>
  <c r="K33" i="26"/>
  <c r="K20" i="26"/>
  <c r="K10" i="26"/>
  <c r="K30" i="26"/>
  <c r="K36" i="26"/>
  <c r="I5" i="26"/>
  <c r="K28" i="26"/>
  <c r="K6" i="26"/>
  <c r="K40" i="26"/>
  <c r="K24" i="26"/>
  <c r="K8"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41" i="28"/>
  <c r="K21" i="28"/>
  <c r="K37" i="28"/>
  <c r="K18" i="28"/>
  <c r="K28" i="28"/>
  <c r="K12" i="28"/>
  <c r="K36" i="28"/>
  <c r="K14" i="28"/>
  <c r="K42" i="28"/>
  <c r="K40" i="28"/>
  <c r="K24" i="28"/>
  <c r="K8" i="28"/>
  <c r="K21" i="37"/>
  <c r="K39" i="37"/>
  <c r="K29" i="37"/>
  <c r="K11" i="37"/>
  <c r="K7" i="37"/>
  <c r="K43" i="37"/>
  <c r="K36" i="37"/>
  <c r="K37" i="37"/>
  <c r="K28" i="37"/>
  <c r="K19" i="37"/>
  <c r="K10" i="37"/>
  <c r="K30" i="37"/>
  <c r="K13" i="37"/>
  <c r="K35" i="37"/>
  <c r="K16" i="37"/>
  <c r="K32" i="37"/>
  <c r="K9" i="37"/>
  <c r="K25" i="37"/>
  <c r="K41" i="37"/>
  <c r="K35" i="34"/>
  <c r="K29" i="34"/>
  <c r="K27" i="34"/>
  <c r="K7" i="34"/>
  <c r="K23" i="34"/>
  <c r="K32" i="34"/>
  <c r="I5" i="34"/>
  <c r="K36" i="34"/>
  <c r="K28" i="34"/>
  <c r="K40" i="34"/>
  <c r="K20" i="34"/>
  <c r="K42" i="34"/>
  <c r="K26" i="34"/>
  <c r="K13" i="15"/>
  <c r="K23" i="15"/>
  <c r="K31" i="15"/>
  <c r="K39" i="15"/>
  <c r="K21" i="15"/>
  <c r="K30" i="15"/>
  <c r="K38" i="15"/>
  <c r="K14" i="15"/>
  <c r="K26" i="15"/>
  <c r="K36" i="15"/>
  <c r="I5" i="15"/>
  <c r="K16" i="15"/>
  <c r="I5" i="20"/>
  <c r="K19" i="20"/>
  <c r="K21" i="20"/>
  <c r="K37" i="20"/>
  <c r="K25" i="20"/>
  <c r="K43" i="20"/>
  <c r="K13" i="20"/>
  <c r="K41" i="20"/>
  <c r="K15" i="20"/>
  <c r="K31" i="20"/>
  <c r="K34" i="20"/>
  <c r="K10" i="20"/>
  <c r="K18" i="20"/>
  <c r="K22" i="20"/>
  <c r="K40" i="20"/>
  <c r="K24" i="20"/>
  <c r="K8" i="20"/>
  <c r="K28" i="20"/>
  <c r="K12" i="20"/>
  <c r="K40" i="17"/>
  <c r="K24" i="17"/>
  <c r="K8" i="17"/>
  <c r="K43" i="17"/>
  <c r="K31" i="17"/>
  <c r="K13" i="17"/>
  <c r="K19" i="17"/>
  <c r="K37" i="17"/>
  <c r="K21" i="17"/>
  <c r="K39" i="17"/>
  <c r="K17" i="17"/>
  <c r="K33" i="17"/>
  <c r="K6" i="17"/>
  <c r="K14" i="17"/>
  <c r="K22" i="17"/>
  <c r="K26" i="17"/>
  <c r="K34" i="17"/>
  <c r="K36" i="17"/>
  <c r="H44" i="8"/>
  <c r="I5" i="8"/>
  <c r="K32" i="8"/>
  <c r="K13" i="8"/>
  <c r="K27" i="8"/>
  <c r="K19" i="8"/>
  <c r="K11" i="8"/>
  <c r="K43" i="8"/>
  <c r="K15" i="8"/>
  <c r="K31" i="8"/>
  <c r="K7" i="8"/>
  <c r="K23" i="8"/>
  <c r="K39" i="8"/>
  <c r="K10" i="8"/>
  <c r="K30" i="8"/>
  <c r="K38" i="8"/>
  <c r="K6" i="8"/>
  <c r="K28" i="8"/>
  <c r="K12" i="8"/>
  <c r="H44" i="24" l="1"/>
  <c r="H44" i="31"/>
  <c r="H44" i="17"/>
  <c r="I44" i="26"/>
  <c r="H44" i="19"/>
  <c r="H44" i="39"/>
  <c r="H44" i="28"/>
  <c r="H44" i="21"/>
  <c r="H44" i="32"/>
  <c r="H44" i="25"/>
  <c r="H44" i="20"/>
  <c r="H44" i="26"/>
  <c r="H44" i="42"/>
  <c r="H44" i="40"/>
  <c r="H44" i="51"/>
  <c r="I5" i="5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O15" i="44"/>
  <c r="Q15"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9" i="44" l="1"/>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44" i="46" l="1"/>
  <c r="D2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<sst xmlns="http://schemas.openxmlformats.org/spreadsheetml/2006/main" count="7817" uniqueCount="613">
  <si>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</si>
  <si>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</si>
  <si>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</si>
  <si>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</si>
  <si>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</si>
  <si>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</si>
  <si>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</si>
  <si>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</si>
  <si>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</si>
  <si>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</si>
  <si>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</si>
  <si>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</si>
  <si>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</si>
  <si>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</si>
  <si>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</si>
  <si>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</si>
  <si>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</si>
  <si>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</si>
  <si>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</si>
  <si>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</si>
  <si>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</si>
  <si>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</si>
  <si>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</si>
  <si>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</si>
  <si>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</si>
  <si>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</si>
  <si>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</si>
  <si>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</si>
  <si>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</si>
  <si>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</si>
  <si>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</si>
  <si>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</si>
  <si>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</si>
  <si>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</si>
  <si>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</si>
  <si>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</si>
  <si>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</si>
  <si>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</si>
  <si>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</si>
  <si>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</si>
  <si>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</si>
  <si>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</si>
  <si>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</si>
  <si>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</si>
  <si>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</si>
  <si>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</si>
  <si>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</si>
  <si>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</si>
  <si>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</si>
  <si>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</si>
  <si>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</si>
  <si>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</si>
  <si>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</si>
  <si>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</si>
  <si>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</si>
  <si>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</si>
  <si>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</si>
  <si>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</si>
  <si>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</si>
  <si>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</si>
  <si>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</si>
  <si>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</si>
  <si>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</si>
  <si>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</si>
  <si>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</si>
  <si>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</si>
  <si>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</si>
  <si>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</si>
  <si>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</si>
  <si>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</si>
  <si>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</si>
  <si>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</si>
  <si>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</si>
  <si>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</si>
  <si>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</si>
  <si>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</si>
  <si>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</si>
  <si>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</si>
  <si>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</si>
  <si>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</si>
  <si>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</si>
  <si>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</si>
  <si>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</si>
  <si>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</si>
  <si>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</si>
  <si>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</si>
  <si>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</si>
  <si>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</si>
  <si>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</si>
  <si>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</si>
  <si>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</si>
  <si>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</si>
  <si>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</si>
  <si>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</si>
  <si>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</si>
  <si>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</si>
  <si>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</si>
  <si>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</si>
  <si>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</si>
  <si>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</si>
  <si>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</si>
  <si>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</si>
  <si>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</si>
  <si>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</si>
  <si>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</si>
  <si>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</si>
  <si>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</si>
  <si>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</si>
  <si>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</si>
  <si>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</si>
  <si>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</si>
  <si>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</si>
  <si>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</si>
  <si>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</si>
  <si>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</si>
  <si>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</si>
  <si>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</si>
  <si>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</si>
  <si>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</si>
  <si>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</si>
  <si>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</si>
  <si>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</si>
  <si>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</si>
  <si>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</si>
  <si>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</si>
  <si>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</si>
  <si>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</si>
  <si>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</si>
  <si>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</si>
  <si>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</si>
  <si>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</si>
  <si>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</si>
  <si>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</si>
  <si>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</si>
  <si>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</si>
  <si>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</si>
  <si>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</si>
  <si>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</si>
  <si>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</si>
  <si>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</si>
  <si>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</si>
  <si>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</si>
  <si>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</si>
  <si>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</si>
  <si>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</si>
  <si>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</si>
  <si>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</si>
  <si>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</si>
  <si>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</si>
  <si>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</si>
  <si>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</si>
  <si>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</si>
  <si>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</si>
  <si>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</si>
  <si>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</si>
  <si>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</si>
  <si>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</si>
  <si>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</si>
  <si>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</si>
  <si>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</si>
  <si>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</si>
  <si>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</si>
  <si>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</si>
  <si>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</si>
  <si>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</si>
  <si>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</si>
  <si>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</si>
  <si>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</si>
  <si>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</si>
  <si>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</si>
  <si>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</si>
  <si>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</si>
  <si>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</si>
  <si>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</si>
  <si>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</si>
  <si>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</si>
  <si>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</si>
  <si>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</si>
  <si>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</si>
  <si>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</si>
  <si>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</si>
  <si>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</si>
  <si>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</si>
  <si>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</si>
  <si>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</si>
  <si>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</si>
  <si>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</si>
  <si>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</si>
  <si>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</si>
  <si>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</si>
  <si>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</si>
  <si>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</si>
  <si>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</si>
  <si>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</si>
  <si>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</si>
  <si>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</si>
  <si>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</si>
  <si>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</si>
  <si>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</si>
  <si>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</si>
  <si>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</si>
  <si>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</si>
  <si>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</si>
  <si>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</si>
  <si>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</si>
  <si>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</si>
  <si>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</si>
  <si>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</si>
  <si>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</si>
  <si>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</si>
  <si>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</si>
  <si>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</si>
  <si>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</si>
  <si>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</si>
  <si>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</si>
  <si>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</si>
  <si>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</si>
  <si>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</si>
  <si>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</si>
  <si>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</si>
  <si>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</si>
  <si>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</si>
  <si>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</si>
  <si>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</si>
  <si>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</si>
  <si>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</si>
  <si>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</si>
  <si>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</si>
  <si>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</si>
  <si>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</si>
  <si>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</si>
  <si>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</si>
  <si>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</si>
  <si>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</si>
  <si>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</si>
  <si>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</si>
  <si>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</si>
  <si>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</si>
  <si>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</si>
  <si>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</si>
  <si>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</si>
  <si>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</si>
  <si>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</si>
  <si>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</si>
  <si>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</si>
  <si>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</si>
  <si>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</si>
  <si>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</si>
  <si>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</si>
  <si>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</si>
  <si>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</si>
  <si>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</si>
  <si>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</si>
  <si>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</si>
  <si>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</si>
  <si>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</si>
  <si>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</si>
  <si>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</si>
  <si>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</si>
  <si>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</si>
  <si>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</si>
  <si>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</si>
  <si>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</si>
  <si>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</si>
  <si>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</si>
  <si>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</si>
  <si>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</si>
  <si>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</si>
  <si>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</si>
  <si>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</si>
  <si>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</si>
  <si>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</si>
  <si>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</si>
  <si>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</si>
  <si>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</si>
  <si>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</si>
  <si>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</si>
  <si>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</si>
  <si>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</si>
  <si>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</si>
  <si>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</si>
  <si>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</si>
  <si>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</si>
  <si>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</si>
  <si>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</si>
  <si>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</si>
  <si>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</si>
  <si>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</si>
  <si>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</si>
  <si>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</si>
  <si>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</si>
  <si>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</si>
  <si>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</si>
  <si>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</si>
  <si>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</si>
  <si>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</si>
  <si>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</si>
  <si>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</si>
  <si>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</si>
  <si>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</si>
  <si>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</si>
  <si>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</si>
  <si>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</si>
  <si>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</si>
  <si>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</si>
  <si>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</si>
  <si>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</si>
  <si>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</si>
  <si>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</si>
  <si>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</si>
  <si>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</si>
  <si>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</si>
  <si>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</si>
  <si>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</si>
  <si>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</si>
  <si>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</si>
  <si>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</si>
  <si>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</si>
  <si>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</si>
  <si>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</si>
  <si>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</si>
  <si>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</si>
  <si>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</si>
  <si>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</si>
  <si>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</si>
  <si>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</si>
  <si>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</si>
  <si>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</si>
  <si>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</si>
  <si>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</si>
  <si>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</si>
  <si>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</si>
  <si>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</si>
  <si>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</si>
  <si>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</si>
  <si>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</si>
  <si>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</si>
  <si>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</si>
  <si>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</si>
  <si>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</si>
  <si>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</si>
  <si>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</si>
  <si>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</si>
  <si>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</si>
  <si>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</si>
  <si>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</si>
  <si>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</si>
  <si>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</si>
  <si>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</si>
  <si>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</si>
  <si>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</si>
  <si>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</si>
  <si>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</si>
  <si>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</si>
  <si>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</si>
  <si>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</si>
  <si>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</si>
  <si>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</si>
  <si>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</si>
  <si>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</si>
  <si>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</si>
  <si>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</si>
  <si>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</si>
  <si>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</si>
  <si>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</si>
  <si>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</si>
  <si>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</si>
  <si>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</si>
  <si>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</si>
  <si>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</si>
  <si>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</si>
  <si>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</si>
  <si>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</si>
  <si>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</si>
  <si>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</si>
  <si>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</si>
  <si>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</si>
  <si>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</si>
  <si>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</si>
  <si>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</si>
  <si>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</si>
  <si>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</si>
  <si>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</si>
  <si>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</si>
  <si>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</si>
  <si>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</si>
  <si>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</si>
  <si>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</si>
  <si>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</si>
  <si>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</si>
  <si>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</si>
  <si>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</si>
  <si>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</si>
  <si>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</si>
  <si>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</si>
  <si>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</si>
  <si>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</si>
  <si>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</si>
  <si>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</si>
  <si>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</si>
  <si>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</si>
  <si>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</si>
  <si>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</si>
  <si>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</si>
  <si>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</si>
  <si>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</si>
  <si>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</si>
  <si>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</si>
  <si>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</si>
  <si>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</si>
  <si>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</si>
  <si>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</si>
  <si>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</si>
  <si>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</si>
  <si>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</si>
  <si>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</si>
  <si>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</si>
  <si>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</si>
  <si>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</si>
  <si>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</si>
  <si>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</si>
  <si>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</si>
  <si>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</si>
  <si>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</si>
  <si>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</si>
  <si>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</si>
  <si>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</si>
  <si>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</si>
  <si>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</si>
  <si>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</si>
  <si>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</si>
  <si>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</si>
  <si>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</si>
  <si>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</si>
  <si>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</si>
  <si>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</si>
  <si>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</si>
  <si>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</si>
  <si>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</si>
  <si>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</si>
  <si>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</si>
  <si>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</si>
  <si>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</si>
  <si>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</si>
  <si>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</si>
  <si>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</si>
  <si>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</si>
  <si>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</si>
  <si>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</si>
  <si>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</si>
  <si>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</si>
  <si>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</si>
  <si>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</si>
  <si>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</si>
  <si>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</si>
  <si>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</si>
  <si>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</si>
  <si>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</si>
  <si>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</si>
  <si>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</si>
  <si>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</si>
  <si>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</si>
  <si>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</si>
  <si>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</si>
  <si>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</si>
  <si>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</si>
  <si>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</si>
  <si>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</si>
  <si>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</si>
  <si>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</si>
  <si>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</si>
  <si>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</si>
  <si>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</si>
  <si>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</si>
  <si>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</si>
  <si>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</si>
  <si>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</si>
  <si>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</si>
  <si>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</si>
  <si>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</si>
  <si>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</si>
  <si>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</si>
  <si>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</si>
  <si>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</si>
  <si>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</si>
  <si>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</si>
  <si>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</si>
  <si>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</si>
  <si>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</si>
  <si>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</si>
  <si>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</si>
  <si>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</si>
  <si>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</si>
  <si>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</si>
  <si>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</si>
  <si>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</si>
  <si>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</si>
  <si>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</si>
  <si>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</si>
  <si>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</si>
  <si>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</si>
  <si>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</si>
  <si>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</si>
  <si>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</si>
  <si>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</si>
  <si>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</si>
  <si>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</si>
  <si>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</si>
  <si>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</si>
  <si>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</si>
  <si>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</si>
  <si>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</si>
  <si>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</si>
  <si>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</si>
  <si>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</si>
  <si>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</si>
  <si>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</si>
  <si>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</si>
  <si>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</si>
  <si>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</si>
  <si>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</si>
  <si>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</si>
  <si>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</si>
  <si>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</si>
  <si>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</si>
  <si>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</si>
  <si>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</si>
  <si>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</si>
  <si>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</si>
  <si>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</si>
  <si>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</si>
  <si>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</si>
  <si>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</si>
  <si>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</si>
  <si>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</si>
  <si>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</si>
  <si>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</si>
  <si>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</si>
  <si>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</si>
  <si>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</si>
  <si>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</si>
  <si>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</si>
  <si>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</si>
  <si>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</si>
  <si>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</si>
  <si>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</si>
  <si>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</si>
  <si>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</si>
  <si>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</si>
  <si>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</si>
  <si>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</si>
  <si>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</si>
  <si>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</si>
  <si>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</si>
  <si>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</si>
  <si>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</si>
  <si>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</si>
  <si>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</si>
  <si>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</si>
  <si>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</si>
  <si>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</si>
  <si>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</si>
  <si>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</si>
  <si>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</si>
  <si>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</si>
  <si>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</si>
  <si>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</si>
  <si>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</si>
  <si>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</si>
  <si>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</si>
  <si>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</si>
  <si>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</si>
  <si>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</si>
  <si>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</si>
  <si>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</si>
  <si>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</si>
  <si>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</si>
  <si>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</si>
  <si>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</si>
  <si>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</si>
  <si>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</si>
  <si>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</si>
  <si>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</si>
  <si>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</si>
  <si>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</si>
  <si>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</si>
  <si>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</si>
  <si>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</si>
  <si>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</si>
  <si>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</si>
  <si>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</si>
  <si>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</si>
  <si>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</si>
  <si>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</si>
  <si>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</si>
  <si>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</si>
  <si>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</si>
  <si>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</si>
  <si>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</si>
  <si>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</si>
  <si>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</si>
  <si>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</si>
  <si>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</si>
  <si>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</si>
  <si>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</si>
  <si>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</si>
  <si>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</si>
  <si>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</si>
  <si>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</si>
  <si>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</si>
  <si>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</si>
  <si>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</si>
  <si>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2015年宝塚市産業連関表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</si>
</sst>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9" activePane="bottomRight" state="frozen"/>
      <selection activeCell="D5" sqref="D5"/>
      <selection pane="topRight" activeCell="D5" sqref="D5"/>
      <selection pane="bottomLeft" activeCell="D5" sqref="D5"/>
      <selection pane="bottomRight" activeCell="E43" sqref="E43"/>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2015年宝塚市産業連関表</v>
      </c>
      <c r="C45" s="463">
        <v>45158</v>
      </c>
    </row>
    <row r="46" spans="1:3" x14ac:dyDescent="0.2">
      <c r="A46" s="27" t="s">
        <v>190</v>
      </c>
      <c r="B46" s="237" t="str">
        <f>B45</f>
        <v>2015年宝塚市産業連関表</v>
      </c>
      <c r="C46" s="24"/>
    </row>
    <row r="47" spans="1:3" x14ac:dyDescent="0.2">
      <c r="A47" s="28" t="s">
        <v>110</v>
      </c>
      <c r="B47" s="419" t="str">
        <f>B45</f>
        <v>2015年宝塚市産業連関表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8.6393088552915772E-3</v>
      </c>
      <c r="E5" s="77">
        <f t="shared" ref="E5:E38" si="0">$C$10*D5</f>
        <v>0.86393088552915775</v>
      </c>
      <c r="F5" s="76">
        <f>分析係数表!C8</f>
        <v>6.7564113487262545E-2</v>
      </c>
      <c r="G5" s="77">
        <f t="shared" ref="G5:G38" si="1">E5*F5</f>
        <v>5.837072439504324E-2</v>
      </c>
      <c r="H5" s="77">
        <f t="array" ref="H5:H43">MMULT(逆行列係数!C5:AO43,'6'!G5:G43)</f>
        <v>5.9153983270163725E-2</v>
      </c>
      <c r="I5" s="77">
        <f t="shared" ref="I5:I38" si="2">C5+H5</f>
        <v>5.9153983270163725E-2</v>
      </c>
      <c r="J5" s="76">
        <f>分析係数表!G8</f>
        <v>0.11970979443772672</v>
      </c>
      <c r="K5" s="78">
        <f t="shared" ref="K5:K38" si="3">I5*J5</f>
        <v>7.0813111774440255E-3</v>
      </c>
      <c r="L5" s="79" t="s">
        <v>181</v>
      </c>
      <c r="M5" s="80" t="s">
        <v>181</v>
      </c>
      <c r="N5" s="81">
        <f>分析係数表!H8</f>
        <v>1.0734543466490035E-2</v>
      </c>
      <c r="O5" s="82">
        <f t="shared" ref="O5:O43" si="4">$M$44*N5</f>
        <v>0.17739432632577928</v>
      </c>
      <c r="P5" s="76">
        <f>分析係数表!C8</f>
        <v>6.7564113487262545E-2</v>
      </c>
      <c r="Q5" s="82">
        <f t="shared" ref="Q5:Q38" si="5">O5*P5</f>
        <v>1.1985490395871438E-2</v>
      </c>
      <c r="R5" s="83">
        <f t="array" ref="R5:R43">MMULT(逆行列係数!C5:AO43,'6'!Q5:Q43)</f>
        <v>1.3976286943723541E-2</v>
      </c>
      <c r="S5" s="84">
        <f t="shared" ref="S5:S38" si="6">I5+R5</f>
        <v>7.3130270213887266E-2</v>
      </c>
      <c r="T5" s="85">
        <f>分析係数表!F8</f>
        <v>0.45405078597339782</v>
      </c>
      <c r="U5" s="86">
        <f t="shared" ref="U5:U43" si="7">S5*T5</f>
        <v>3.3204856669062477E-2</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90"/>
      <c r="D6" s="76">
        <f>投入係数表!H6</f>
        <v>0</v>
      </c>
      <c r="E6" s="77">
        <f t="shared" si="0"/>
        <v>0</v>
      </c>
      <c r="F6" s="76">
        <f>分析係数表!C9</f>
        <v>0.16339869281045749</v>
      </c>
      <c r="G6" s="77">
        <f t="shared" si="1"/>
        <v>0</v>
      </c>
      <c r="H6" s="77">
        <v>5.7708260890958614E-5</v>
      </c>
      <c r="I6" s="77">
        <f t="shared" si="2"/>
        <v>5.7708260890958614E-5</v>
      </c>
      <c r="J6" s="76">
        <f>分析係数表!G9</f>
        <v>0.24691358024691357</v>
      </c>
      <c r="K6" s="78">
        <f t="shared" si="3"/>
        <v>1.4248953306409534E-5</v>
      </c>
      <c r="L6" s="79"/>
      <c r="M6" s="80"/>
      <c r="N6" s="81">
        <f>分析係数表!H9</f>
        <v>5.6599045701539042E-4</v>
      </c>
      <c r="O6" s="82">
        <f t="shared" si="4"/>
        <v>9.3533084236413194E-3</v>
      </c>
      <c r="P6" s="76">
        <f>分析係数表!C9</f>
        <v>0.16339869281045749</v>
      </c>
      <c r="Q6" s="82">
        <f t="shared" si="5"/>
        <v>1.5283183698760324E-3</v>
      </c>
      <c r="R6" s="83">
        <v>1.6817406167662736E-3</v>
      </c>
      <c r="S6" s="84">
        <f t="shared" si="6"/>
        <v>1.7394488776572323E-3</v>
      </c>
      <c r="T6" s="85">
        <f>分析係数表!F9</f>
        <v>0.67901234567901236</v>
      </c>
      <c r="U6" s="86">
        <f t="shared" si="7"/>
        <v>1.1811072626067628E-3</v>
      </c>
      <c r="V6" s="87">
        <f>分析係数表!D9</f>
        <v>7.407407407407407E-2</v>
      </c>
      <c r="W6" s="167">
        <f t="shared" si="8"/>
        <v>0</v>
      </c>
      <c r="X6" s="76">
        <f>分析係数表!E9</f>
        <v>0</v>
      </c>
      <c r="Y6" s="166">
        <f t="shared" si="9"/>
        <v>0</v>
      </c>
    </row>
    <row r="7" spans="1:25" x14ac:dyDescent="0.2">
      <c r="A7" s="6" t="s">
        <v>221</v>
      </c>
      <c r="B7" s="5" t="s">
        <v>267</v>
      </c>
      <c r="C7" s="90"/>
      <c r="D7" s="76">
        <f>投入係数表!H7</f>
        <v>0</v>
      </c>
      <c r="E7" s="77">
        <f t="shared" si="0"/>
        <v>0</v>
      </c>
      <c r="F7" s="76">
        <f>分析係数表!C10</f>
        <v>3.0864197530864335E-3</v>
      </c>
      <c r="G7" s="77">
        <f t="shared" si="1"/>
        <v>0</v>
      </c>
      <c r="H7" s="77">
        <v>2.5284340661570191E-6</v>
      </c>
      <c r="I7" s="77">
        <f t="shared" si="2"/>
        <v>2.5284340661570191E-6</v>
      </c>
      <c r="J7" s="76">
        <f>分析係数表!G10</f>
        <v>0.2857142857142857</v>
      </c>
      <c r="K7" s="78">
        <f t="shared" si="3"/>
        <v>7.2240973318771966E-7</v>
      </c>
      <c r="L7" s="79"/>
      <c r="M7" s="80"/>
      <c r="N7" s="81">
        <f>分析係数表!H10</f>
        <v>1.0759075560602157E-3</v>
      </c>
      <c r="O7" s="82">
        <f t="shared" si="4"/>
        <v>1.7779973288284116E-2</v>
      </c>
      <c r="P7" s="76">
        <f>分析係数表!C10</f>
        <v>3.0864197530864335E-3</v>
      </c>
      <c r="Q7" s="82">
        <f t="shared" si="5"/>
        <v>5.4876460766309243E-5</v>
      </c>
      <c r="R7" s="83">
        <v>7.0611471037174345E-5</v>
      </c>
      <c r="S7" s="84">
        <f t="shared" si="6"/>
        <v>7.313990510333136E-5</v>
      </c>
      <c r="T7" s="85">
        <f>分析係数表!F10</f>
        <v>0.5714285714285714</v>
      </c>
      <c r="U7" s="86">
        <f t="shared" si="7"/>
        <v>4.179423148761792E-5</v>
      </c>
      <c r="V7" s="87">
        <f>分析係数表!D10</f>
        <v>0</v>
      </c>
      <c r="W7" s="167">
        <f t="shared" si="8"/>
        <v>0</v>
      </c>
      <c r="X7" s="76">
        <f>分析係数表!E10</f>
        <v>0</v>
      </c>
      <c r="Y7" s="166">
        <f t="shared" si="9"/>
        <v>0</v>
      </c>
    </row>
    <row r="8" spans="1:25" x14ac:dyDescent="0.2">
      <c r="A8" s="6" t="s">
        <v>222</v>
      </c>
      <c r="B8" s="5" t="s">
        <v>27</v>
      </c>
      <c r="C8" s="90"/>
      <c r="D8" s="76">
        <f>投入係数表!H8</f>
        <v>4.3196544276457883E-4</v>
      </c>
      <c r="E8" s="77">
        <f t="shared" si="0"/>
        <v>4.3196544276457881E-2</v>
      </c>
      <c r="F8" s="76">
        <f>分析係数表!C11</f>
        <v>1.4903129657227732E-3</v>
      </c>
      <c r="G8" s="77">
        <f t="shared" si="1"/>
        <v>6.4376370009623033E-5</v>
      </c>
      <c r="H8" s="77">
        <v>2.2557412909410255E-4</v>
      </c>
      <c r="I8" s="77">
        <f t="shared" si="2"/>
        <v>2.2557412909410255E-4</v>
      </c>
      <c r="J8" s="76">
        <f>分析係数表!G11</f>
        <v>0.75</v>
      </c>
      <c r="K8" s="78">
        <f t="shared" si="3"/>
        <v>1.691805968205769E-4</v>
      </c>
      <c r="L8" s="79"/>
      <c r="M8" s="80"/>
      <c r="N8" s="81">
        <f>分析係数表!H11</f>
        <v>-1.9275216802381716E-5</v>
      </c>
      <c r="O8" s="82">
        <f t="shared" si="4"/>
        <v>-3.1853372340574147E-4</v>
      </c>
      <c r="P8" s="76">
        <f>分析係数表!C11</f>
        <v>1.4903129657227732E-3</v>
      </c>
      <c r="Q8" s="82">
        <f t="shared" si="5"/>
        <v>-4.7471493801152808E-7</v>
      </c>
      <c r="R8" s="83">
        <v>2.4823852381342219E-5</v>
      </c>
      <c r="S8" s="84">
        <f t="shared" si="6"/>
        <v>2.5039798147544478E-4</v>
      </c>
      <c r="T8" s="85">
        <f>分析係数表!F11</f>
        <v>1</v>
      </c>
      <c r="U8" s="86">
        <f t="shared" si="7"/>
        <v>2.5039798147544478E-4</v>
      </c>
      <c r="V8" s="87">
        <f>分析係数表!D11</f>
        <v>2</v>
      </c>
      <c r="W8" s="167">
        <f t="shared" si="8"/>
        <v>0</v>
      </c>
      <c r="X8" s="76">
        <f>分析係数表!E11</f>
        <v>0</v>
      </c>
      <c r="Y8" s="166">
        <f t="shared" si="9"/>
        <v>0</v>
      </c>
    </row>
    <row r="9" spans="1:25" x14ac:dyDescent="0.2">
      <c r="A9" s="6" t="s">
        <v>223</v>
      </c>
      <c r="B9" s="5" t="s">
        <v>191</v>
      </c>
      <c r="C9" s="90"/>
      <c r="D9" s="76">
        <f>投入係数表!H9</f>
        <v>2.5917926565874731E-3</v>
      </c>
      <c r="E9" s="77">
        <f t="shared" si="0"/>
        <v>0.25917926565874733</v>
      </c>
      <c r="F9" s="76">
        <f>分析係数表!C12</f>
        <v>4.2687511748856433E-2</v>
      </c>
      <c r="G9" s="77">
        <f t="shared" si="1"/>
        <v>1.1063717947867759E-2</v>
      </c>
      <c r="H9" s="77">
        <v>1.153737775090281E-2</v>
      </c>
      <c r="I9" s="77">
        <f t="shared" si="2"/>
        <v>1.153737775090281E-2</v>
      </c>
      <c r="J9" s="76">
        <f>分析係数表!G12</f>
        <v>0.14470108695652173</v>
      </c>
      <c r="K9" s="78">
        <f t="shared" si="3"/>
        <v>1.6694711011836266E-3</v>
      </c>
      <c r="L9" s="79"/>
      <c r="M9" s="80"/>
      <c r="N9" s="81">
        <f>分析係数表!H12</f>
        <v>8.7239631247579649E-2</v>
      </c>
      <c r="O9" s="82">
        <f t="shared" si="4"/>
        <v>1.441683632134386</v>
      </c>
      <c r="P9" s="76">
        <f>分析係数表!C12</f>
        <v>4.2687511748856433E-2</v>
      </c>
      <c r="Q9" s="82">
        <f t="shared" si="5"/>
        <v>6.154188698487062E-2</v>
      </c>
      <c r="R9" s="83">
        <v>6.574815650356694E-2</v>
      </c>
      <c r="S9" s="84">
        <f t="shared" si="6"/>
        <v>7.7285534254469754E-2</v>
      </c>
      <c r="T9" s="85">
        <f>分析係数表!F12</f>
        <v>0.28543931159420288</v>
      </c>
      <c r="U9" s="86">
        <f t="shared" si="7"/>
        <v>2.2060329693786032E-2</v>
      </c>
      <c r="V9" s="87">
        <f>分析係数表!D12</f>
        <v>0.10088315217391304</v>
      </c>
      <c r="W9" s="167">
        <f t="shared" si="8"/>
        <v>0</v>
      </c>
      <c r="X9" s="76">
        <f>分析係数表!E12</f>
        <v>0.11056385869565218</v>
      </c>
      <c r="Y9" s="166">
        <f t="shared" si="9"/>
        <v>0</v>
      </c>
    </row>
    <row r="10" spans="1:25" x14ac:dyDescent="0.2">
      <c r="A10" s="6" t="s">
        <v>224</v>
      </c>
      <c r="B10" s="5" t="s">
        <v>28</v>
      </c>
      <c r="C10" s="75">
        <f>最終需要_まとめ!C11</f>
        <v>100</v>
      </c>
      <c r="D10" s="76">
        <f>投入係数表!H10</f>
        <v>0.24578833693304536</v>
      </c>
      <c r="E10" s="77">
        <f t="shared" si="0"/>
        <v>24.578833693304535</v>
      </c>
      <c r="F10" s="76">
        <f>分析係数表!C13</f>
        <v>0</v>
      </c>
      <c r="G10" s="77">
        <f t="shared" si="1"/>
        <v>0</v>
      </c>
      <c r="H10" s="77">
        <v>0</v>
      </c>
      <c r="I10" s="77">
        <f t="shared" si="2"/>
        <v>100</v>
      </c>
      <c r="J10" s="76">
        <f>分析係数表!G13</f>
        <v>0.2449244060475162</v>
      </c>
      <c r="K10" s="78">
        <f t="shared" si="3"/>
        <v>24.492440604751621</v>
      </c>
      <c r="L10" s="79"/>
      <c r="M10" s="80"/>
      <c r="N10" s="81">
        <f>分析係数表!H13</f>
        <v>1.3610055354918072E-2</v>
      </c>
      <c r="O10" s="82">
        <f t="shared" si="4"/>
        <v>0.2249137663356722</v>
      </c>
      <c r="P10" s="76">
        <f>分析係数表!C13</f>
        <v>0</v>
      </c>
      <c r="Q10" s="82">
        <f t="shared" si="5"/>
        <v>0</v>
      </c>
      <c r="R10" s="83">
        <v>0</v>
      </c>
      <c r="S10" s="84">
        <f t="shared" si="6"/>
        <v>100</v>
      </c>
      <c r="T10" s="85">
        <f>分析係数表!F13</f>
        <v>0.38401727861771057</v>
      </c>
      <c r="U10" s="86">
        <f t="shared" si="7"/>
        <v>38.401727861771057</v>
      </c>
      <c r="V10" s="87">
        <f>分析係数表!D13</f>
        <v>0.12267818574514039</v>
      </c>
      <c r="W10" s="167">
        <f t="shared" si="8"/>
        <v>12</v>
      </c>
      <c r="X10" s="76">
        <f>分析係数表!E13</f>
        <v>0.11058315334773218</v>
      </c>
      <c r="Y10" s="166">
        <f t="shared" si="9"/>
        <v>11</v>
      </c>
    </row>
    <row r="11" spans="1:25" x14ac:dyDescent="0.2">
      <c r="A11" s="6" t="s">
        <v>225</v>
      </c>
      <c r="B11" s="5" t="s">
        <v>268</v>
      </c>
      <c r="C11" s="90"/>
      <c r="D11" s="76">
        <f>投入係数表!H11</f>
        <v>6.0475161987041037E-3</v>
      </c>
      <c r="E11" s="77">
        <f t="shared" si="0"/>
        <v>0.60475161987041037</v>
      </c>
      <c r="F11" s="76">
        <f>分析係数表!C14</f>
        <v>1.2640726841793404E-2</v>
      </c>
      <c r="G11" s="77">
        <f t="shared" si="1"/>
        <v>7.6445000339139379E-3</v>
      </c>
      <c r="H11" s="77">
        <v>8.2911601347754414E-3</v>
      </c>
      <c r="I11" s="77">
        <f t="shared" si="2"/>
        <v>8.2911601347754414E-3</v>
      </c>
      <c r="J11" s="76">
        <f>分析係数表!G14</f>
        <v>0.18151815181518152</v>
      </c>
      <c r="K11" s="78">
        <f t="shared" si="3"/>
        <v>1.5049960640681494E-3</v>
      </c>
      <c r="L11" s="79"/>
      <c r="M11" s="80"/>
      <c r="N11" s="81">
        <f>分析係数表!H14</f>
        <v>1.1056965274820784E-3</v>
      </c>
      <c r="O11" s="82">
        <f t="shared" si="4"/>
        <v>1.827225267900208E-2</v>
      </c>
      <c r="P11" s="76">
        <f>分析係数表!C14</f>
        <v>1.2640726841793404E-2</v>
      </c>
      <c r="Q11" s="82">
        <f t="shared" si="5"/>
        <v>2.3097455489949303E-4</v>
      </c>
      <c r="R11" s="83">
        <v>6.3205796225936919E-4</v>
      </c>
      <c r="S11" s="84">
        <f t="shared" si="6"/>
        <v>8.9232180970348109E-3</v>
      </c>
      <c r="T11" s="85">
        <f>分析係数表!F14</f>
        <v>0.32673267326732675</v>
      </c>
      <c r="U11" s="86">
        <f t="shared" si="7"/>
        <v>2.9155069029915721E-3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投入係数表!H12</f>
        <v>0.11403887688984882</v>
      </c>
      <c r="E12" s="77">
        <f t="shared" si="0"/>
        <v>11.403887688984881</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0.13236524088069493</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投入係数表!H13</f>
        <v>6.0475161987041037E-3</v>
      </c>
      <c r="E13" s="77">
        <f t="shared" si="0"/>
        <v>0.60475161987041037</v>
      </c>
      <c r="F13" s="76">
        <f>分析係数表!C16</f>
        <v>1.1051985264019626E-2</v>
      </c>
      <c r="G13" s="77">
        <f t="shared" si="1"/>
        <v>6.683705991199774E-3</v>
      </c>
      <c r="H13" s="77">
        <v>7.243861797413354E-3</v>
      </c>
      <c r="I13" s="77">
        <f t="shared" si="2"/>
        <v>7.243861797413354E-3</v>
      </c>
      <c r="J13" s="76">
        <f>分析係数表!G16</f>
        <v>3.3670033670033669E-2</v>
      </c>
      <c r="K13" s="78">
        <f t="shared" si="3"/>
        <v>2.4390107061997824E-4</v>
      </c>
      <c r="L13" s="79"/>
      <c r="M13" s="80"/>
      <c r="N13" s="81">
        <f>分析係数表!H16</f>
        <v>1.6043989549327908E-2</v>
      </c>
      <c r="O13" s="82">
        <f t="shared" si="4"/>
        <v>0.2651358883184517</v>
      </c>
      <c r="P13" s="76">
        <f>分析係数表!C16</f>
        <v>1.1051985264019626E-2</v>
      </c>
      <c r="Q13" s="82">
        <f t="shared" si="5"/>
        <v>2.9302779306582816E-3</v>
      </c>
      <c r="R13" s="83">
        <v>3.2203392568865424E-3</v>
      </c>
      <c r="S13" s="84">
        <f t="shared" si="6"/>
        <v>1.0464201054299897E-2</v>
      </c>
      <c r="T13" s="85">
        <f>分析係数表!F16</f>
        <v>0.28619528619528617</v>
      </c>
      <c r="U13" s="86">
        <f t="shared" si="7"/>
        <v>2.9948050155403742E-3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投入係数表!H14</f>
        <v>1.079913606911447E-2</v>
      </c>
      <c r="E14" s="77">
        <f t="shared" si="0"/>
        <v>1.079913606911447</v>
      </c>
      <c r="F14" s="76">
        <f>分析係数表!C17</f>
        <v>8.8733956583742724E-2</v>
      </c>
      <c r="G14" s="77">
        <f t="shared" si="1"/>
        <v>9.582500710987335E-2</v>
      </c>
      <c r="H14" s="77">
        <v>0.10275402964983613</v>
      </c>
      <c r="I14" s="77">
        <f t="shared" si="2"/>
        <v>0.10275402964983613</v>
      </c>
      <c r="J14" s="76">
        <f>分析係数表!G17</f>
        <v>0.21220484513952775</v>
      </c>
      <c r="K14" s="78">
        <f t="shared" si="3"/>
        <v>2.180490294930592E-2</v>
      </c>
      <c r="L14" s="79"/>
      <c r="M14" s="80"/>
      <c r="N14" s="81">
        <f>分析係数表!H17</f>
        <v>2.8579889640622342E-3</v>
      </c>
      <c r="O14" s="82">
        <f t="shared" si="4"/>
        <v>4.7229863897705844E-2</v>
      </c>
      <c r="P14" s="76">
        <f>分析係数表!C17</f>
        <v>8.8733956583742724E-2</v>
      </c>
      <c r="Q14" s="82">
        <f t="shared" si="5"/>
        <v>4.1908926925551086E-3</v>
      </c>
      <c r="R14" s="83">
        <v>6.8824951319519804E-3</v>
      </c>
      <c r="S14" s="84">
        <f t="shared" si="6"/>
        <v>0.10963652478178811</v>
      </c>
      <c r="T14" s="85">
        <f>分析係数表!F17</f>
        <v>0.32198712051517941</v>
      </c>
      <c r="U14" s="86">
        <f t="shared" si="7"/>
        <v>3.5301548917779063E-2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投入係数表!H15</f>
        <v>4.3196544276457883E-4</v>
      </c>
      <c r="E15" s="77">
        <f t="shared" si="0"/>
        <v>4.3196544276457881E-2</v>
      </c>
      <c r="F15" s="76">
        <f>分析係数表!C18</f>
        <v>2.3869801084990927E-2</v>
      </c>
      <c r="G15" s="77">
        <f t="shared" si="1"/>
        <v>1.031092919438053E-3</v>
      </c>
      <c r="H15" s="77">
        <v>1.522298436059395E-3</v>
      </c>
      <c r="I15" s="77">
        <f t="shared" si="2"/>
        <v>1.522298436059395E-3</v>
      </c>
      <c r="J15" s="76">
        <f>分析係数表!G18</f>
        <v>0.2144702842377261</v>
      </c>
      <c r="K15" s="78">
        <f t="shared" si="3"/>
        <v>3.2648777827630438E-4</v>
      </c>
      <c r="L15" s="79"/>
      <c r="M15" s="80"/>
      <c r="N15" s="81">
        <f>分析係数表!H18</f>
        <v>4.2405476965239774E-4</v>
      </c>
      <c r="O15" s="82">
        <f t="shared" si="4"/>
        <v>7.0077419149263123E-3</v>
      </c>
      <c r="P15" s="76">
        <f>分析係数表!C18</f>
        <v>2.3869801084990927E-2</v>
      </c>
      <c r="Q15" s="82">
        <f t="shared" si="5"/>
        <v>1.672734055642445E-4</v>
      </c>
      <c r="R15" s="83">
        <v>3.4651372104494967E-4</v>
      </c>
      <c r="S15" s="84">
        <f t="shared" si="6"/>
        <v>1.8688121571043448E-3</v>
      </c>
      <c r="T15" s="85">
        <f>分析係数表!F18</f>
        <v>0.4573643410852713</v>
      </c>
      <c r="U15" s="86">
        <f t="shared" si="7"/>
        <v>8.5472804084617314E-4</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投入係数表!H16</f>
        <v>4.3196544276457883E-4</v>
      </c>
      <c r="E16" s="77">
        <f t="shared" si="0"/>
        <v>4.3196544276457881E-2</v>
      </c>
      <c r="F16" s="76">
        <f>分析係数表!C19</f>
        <v>4.6660019940179431E-2</v>
      </c>
      <c r="G16" s="77">
        <f t="shared" si="1"/>
        <v>2.0155516172863683E-3</v>
      </c>
      <c r="H16" s="77">
        <v>2.5883309114469507E-3</v>
      </c>
      <c r="I16" s="77">
        <f t="shared" si="2"/>
        <v>2.5883309114469507E-3</v>
      </c>
      <c r="J16" s="76">
        <f>分析係数表!G19</f>
        <v>5.7803468208092484E-2</v>
      </c>
      <c r="K16" s="78">
        <f t="shared" si="3"/>
        <v>1.4961450355184685E-4</v>
      </c>
      <c r="L16" s="79"/>
      <c r="M16" s="80"/>
      <c r="N16" s="81">
        <f>分析係数表!H19</f>
        <v>-1.0864213106796968E-4</v>
      </c>
      <c r="O16" s="82">
        <f t="shared" si="4"/>
        <v>-1.7953718955596339E-3</v>
      </c>
      <c r="P16" s="76">
        <f>分析係数表!C19</f>
        <v>4.6660019940179431E-2</v>
      </c>
      <c r="Q16" s="82">
        <f t="shared" si="5"/>
        <v>-8.3772088446850264E-5</v>
      </c>
      <c r="R16" s="83">
        <v>3.3553095647125794E-5</v>
      </c>
      <c r="S16" s="84">
        <f t="shared" si="6"/>
        <v>2.6218840070940763E-3</v>
      </c>
      <c r="T16" s="85">
        <f>分析係数表!F19</f>
        <v>0.24084778420038536</v>
      </c>
      <c r="U16" s="86">
        <f t="shared" si="7"/>
        <v>6.3147495353903574E-4</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投入係数表!H17</f>
        <v>0</v>
      </c>
      <c r="E17" s="77">
        <f t="shared" si="0"/>
        <v>0</v>
      </c>
      <c r="F17" s="76">
        <f>分析係数表!C20</f>
        <v>8.9601315248664215E-2</v>
      </c>
      <c r="G17" s="77">
        <f t="shared" si="1"/>
        <v>0</v>
      </c>
      <c r="H17" s="77">
        <v>5.7114587671885204E-4</v>
      </c>
      <c r="I17" s="77">
        <f t="shared" si="2"/>
        <v>5.7114587671885204E-4</v>
      </c>
      <c r="J17" s="76">
        <f>分析係数表!G20</f>
        <v>9.990662931839403E-2</v>
      </c>
      <c r="K17" s="78">
        <f t="shared" si="3"/>
        <v>5.7061259392079527E-5</v>
      </c>
      <c r="L17" s="79"/>
      <c r="M17" s="80"/>
      <c r="N17" s="81">
        <f>分析係数表!H20</f>
        <v>5.2919231584720706E-4</v>
      </c>
      <c r="O17" s="82">
        <f t="shared" si="4"/>
        <v>8.7451985880485378E-3</v>
      </c>
      <c r="P17" s="76">
        <f>分析係数表!C20</f>
        <v>8.9601315248664215E-2</v>
      </c>
      <c r="Q17" s="82">
        <f t="shared" si="5"/>
        <v>7.8358129559991021E-4</v>
      </c>
      <c r="R17" s="83">
        <v>1.1343212197434886E-3</v>
      </c>
      <c r="S17" s="84">
        <f t="shared" si="6"/>
        <v>1.7054670964623407E-3</v>
      </c>
      <c r="T17" s="85">
        <f>分析係数表!F20</f>
        <v>0.22315592903828199</v>
      </c>
      <c r="U17" s="86">
        <f t="shared" si="7"/>
        <v>3.8058509435527491E-4</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投入係数表!H18</f>
        <v>2.5917926565874731E-3</v>
      </c>
      <c r="E18" s="77">
        <f t="shared" si="0"/>
        <v>0.25917926565874733</v>
      </c>
      <c r="F18" s="76">
        <f>分析係数表!C21</f>
        <v>3.6263368983957212E-2</v>
      </c>
      <c r="G18" s="77">
        <f t="shared" si="1"/>
        <v>9.3987133435742241E-3</v>
      </c>
      <c r="H18" s="77">
        <v>1.0836892323454072E-2</v>
      </c>
      <c r="I18" s="77">
        <f t="shared" si="2"/>
        <v>1.0836892323454072E-2</v>
      </c>
      <c r="J18" s="76">
        <f>分析係数表!G21</f>
        <v>0.2855369335816263</v>
      </c>
      <c r="K18" s="78">
        <f t="shared" si="3"/>
        <v>3.0943330035933412E-3</v>
      </c>
      <c r="L18" s="79"/>
      <c r="M18" s="80"/>
      <c r="N18" s="81">
        <f>分析係数表!H21</f>
        <v>8.8140309559981843E-4</v>
      </c>
      <c r="O18" s="82">
        <f t="shared" si="4"/>
        <v>1.4565678443007997E-2</v>
      </c>
      <c r="P18" s="76">
        <f>分析係数表!C21</f>
        <v>3.6263368983957212E-2</v>
      </c>
      <c r="Q18" s="82">
        <f t="shared" si="5"/>
        <v>5.2820057188047032E-4</v>
      </c>
      <c r="R18" s="83">
        <v>9.7807393702708861E-4</v>
      </c>
      <c r="S18" s="84">
        <f t="shared" si="6"/>
        <v>1.1814966260481161E-2</v>
      </c>
      <c r="T18" s="85">
        <f>分析係数表!F21</f>
        <v>0.42644320297951582</v>
      </c>
      <c r="U18" s="86">
        <f t="shared" si="7"/>
        <v>5.0384120552144987E-3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投入係数表!H19</f>
        <v>0</v>
      </c>
      <c r="E19" s="77">
        <f t="shared" si="0"/>
        <v>0</v>
      </c>
      <c r="F19" s="76">
        <f>分析係数表!C22</f>
        <v>2.6618889173278704E-2</v>
      </c>
      <c r="G19" s="77">
        <f t="shared" si="1"/>
        <v>0</v>
      </c>
      <c r="H19" s="77">
        <v>6.0231311884300644E-4</v>
      </c>
      <c r="I19" s="77">
        <f t="shared" si="2"/>
        <v>6.0231311884300644E-4</v>
      </c>
      <c r="J19" s="76">
        <f>分析係数表!G22</f>
        <v>0.1945614707008809</v>
      </c>
      <c r="K19" s="78">
        <f t="shared" si="3"/>
        <v>1.1718692622452978E-4</v>
      </c>
      <c r="L19" s="79"/>
      <c r="M19" s="80"/>
      <c r="N19" s="81">
        <f>分析係数表!H22</f>
        <v>4.2055018477923743E-5</v>
      </c>
      <c r="O19" s="82">
        <f t="shared" si="4"/>
        <v>6.9498266924889049E-4</v>
      </c>
      <c r="P19" s="76">
        <f>分析係数表!C22</f>
        <v>2.6618889173278704E-2</v>
      </c>
      <c r="Q19" s="82">
        <f t="shared" si="5"/>
        <v>1.8499666650085626E-5</v>
      </c>
      <c r="R19" s="83">
        <v>1.9379003783651972E-4</v>
      </c>
      <c r="S19" s="84">
        <f t="shared" si="6"/>
        <v>7.9610315667952617E-4</v>
      </c>
      <c r="T19" s="85">
        <f>分析係数表!F22</f>
        <v>0.4128686327077748</v>
      </c>
      <c r="U19" s="86">
        <f t="shared" si="7"/>
        <v>3.2868602179261938E-4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4.0540655706185278E-4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投入係数表!H21</f>
        <v>0</v>
      </c>
      <c r="E21" s="77">
        <f t="shared" si="0"/>
        <v>0</v>
      </c>
      <c r="F21" s="76">
        <f>分析係数表!C24</f>
        <v>0.22997002997003002</v>
      </c>
      <c r="G21" s="77">
        <f t="shared" si="1"/>
        <v>0</v>
      </c>
      <c r="H21" s="77">
        <v>3.161291352706209E-3</v>
      </c>
      <c r="I21" s="77">
        <f t="shared" si="2"/>
        <v>3.161291352706209E-3</v>
      </c>
      <c r="J21" s="76">
        <f>分析係数表!G24</f>
        <v>0.20787401574803149</v>
      </c>
      <c r="K21" s="78">
        <f t="shared" si="3"/>
        <v>6.5715032843656626E-4</v>
      </c>
      <c r="L21" s="79"/>
      <c r="M21" s="80"/>
      <c r="N21" s="81">
        <f>分析係数表!H24</f>
        <v>3.2417410076732888E-4</v>
      </c>
      <c r="O21" s="82">
        <f t="shared" si="4"/>
        <v>5.3571580754601979E-3</v>
      </c>
      <c r="P21" s="76">
        <f>分析係数表!C24</f>
        <v>0.22997002997003002</v>
      </c>
      <c r="Q21" s="82">
        <f t="shared" si="5"/>
        <v>1.23198580316777E-3</v>
      </c>
      <c r="R21" s="83">
        <v>4.5419053196905611E-3</v>
      </c>
      <c r="S21" s="84">
        <f t="shared" si="6"/>
        <v>7.70319667239677E-3</v>
      </c>
      <c r="T21" s="85">
        <f>分析係数表!F24</f>
        <v>0.39317585301837271</v>
      </c>
      <c r="U21" s="86">
        <f t="shared" si="7"/>
        <v>3.0287109226378901E-3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投入係数表!H22</f>
        <v>0</v>
      </c>
      <c r="E22" s="77">
        <f t="shared" si="0"/>
        <v>0</v>
      </c>
      <c r="F22" s="76">
        <f>分析係数表!C25</f>
        <v>3.4042553191489411E-2</v>
      </c>
      <c r="G22" s="77">
        <f t="shared" si="1"/>
        <v>0</v>
      </c>
      <c r="H22" s="77">
        <v>1.0438642833333366E-3</v>
      </c>
      <c r="I22" s="77">
        <f t="shared" si="2"/>
        <v>1.0438642833333366E-3</v>
      </c>
      <c r="J22" s="76">
        <f>分析係数表!G25</f>
        <v>0.19567456230690011</v>
      </c>
      <c r="K22" s="78">
        <f t="shared" si="3"/>
        <v>2.0425768674905661E-4</v>
      </c>
      <c r="L22" s="79"/>
      <c r="M22" s="80"/>
      <c r="N22" s="81">
        <f>分析係数表!H25</f>
        <v>4.906418822424437E-4</v>
      </c>
      <c r="O22" s="82">
        <f t="shared" si="4"/>
        <v>8.1081311412370561E-3</v>
      </c>
      <c r="P22" s="76">
        <f>分析係数表!C25</f>
        <v>3.4042553191489411E-2</v>
      </c>
      <c r="Q22" s="82">
        <f t="shared" si="5"/>
        <v>2.7602148565913421E-4</v>
      </c>
      <c r="R22" s="83">
        <v>6.5075842055886928E-4</v>
      </c>
      <c r="S22" s="84">
        <f t="shared" si="6"/>
        <v>1.694622703892206E-3</v>
      </c>
      <c r="T22" s="85">
        <f>分析係数表!F25</f>
        <v>0.35015447991761073</v>
      </c>
      <c r="U22" s="86">
        <f t="shared" si="7"/>
        <v>5.9337973153795066E-4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投入係数表!H23</f>
        <v>0</v>
      </c>
      <c r="E23" s="77">
        <f t="shared" si="0"/>
        <v>0</v>
      </c>
      <c r="F23" s="76">
        <f>分析係数表!C26</f>
        <v>5.4550934297769693E-2</v>
      </c>
      <c r="G23" s="77">
        <f t="shared" si="1"/>
        <v>0</v>
      </c>
      <c r="H23" s="77">
        <v>1.0442198618068137E-3</v>
      </c>
      <c r="I23" s="77">
        <f t="shared" si="2"/>
        <v>1.0442198618068137E-3</v>
      </c>
      <c r="J23" s="76">
        <f>分析係数表!G26</f>
        <v>0.19694507637309067</v>
      </c>
      <c r="K23" s="78">
        <f t="shared" si="3"/>
        <v>2.056539604338411E-4</v>
      </c>
      <c r="L23" s="79"/>
      <c r="M23" s="80"/>
      <c r="N23" s="81">
        <f>分析係数表!H26</f>
        <v>1.0098461312011439E-2</v>
      </c>
      <c r="O23" s="82">
        <f t="shared" si="4"/>
        <v>0.16688271345338984</v>
      </c>
      <c r="P23" s="76">
        <f>分析係数表!C26</f>
        <v>5.4550934297769693E-2</v>
      </c>
      <c r="Q23" s="82">
        <f t="shared" si="5"/>
        <v>9.1036079370293965E-3</v>
      </c>
      <c r="R23" s="83">
        <v>9.474749649648128E-3</v>
      </c>
      <c r="S23" s="84">
        <f t="shared" si="6"/>
        <v>1.0518969511454942E-2</v>
      </c>
      <c r="T23" s="85">
        <f>分析係数表!F26</f>
        <v>0.33636659083522913</v>
      </c>
      <c r="U23" s="86">
        <f t="shared" si="7"/>
        <v>3.5382299136678145E-3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投入係数表!H24</f>
        <v>0</v>
      </c>
      <c r="E24" s="77">
        <f t="shared" si="0"/>
        <v>0</v>
      </c>
      <c r="F24" s="76">
        <f>分析係数表!C27</f>
        <v>4.1345611727119369E-3</v>
      </c>
      <c r="G24" s="77">
        <f t="shared" si="1"/>
        <v>0</v>
      </c>
      <c r="H24" s="77">
        <v>1.4649019336008956E-5</v>
      </c>
      <c r="I24" s="77">
        <f t="shared" si="2"/>
        <v>1.4649019336008956E-5</v>
      </c>
      <c r="J24" s="76">
        <f>分析係数表!G27</f>
        <v>0.17796610169491525</v>
      </c>
      <c r="K24" s="78">
        <f t="shared" si="3"/>
        <v>2.60702886488295E-6</v>
      </c>
      <c r="L24" s="79"/>
      <c r="M24" s="80"/>
      <c r="N24" s="81">
        <f>分析係数表!H27</f>
        <v>1.0540039006029638E-2</v>
      </c>
      <c r="O24" s="82">
        <f t="shared" si="4"/>
        <v>0.17418003148050318</v>
      </c>
      <c r="P24" s="76">
        <f>分析係数表!C27</f>
        <v>4.1345611727119369E-3</v>
      </c>
      <c r="Q24" s="82">
        <f t="shared" si="5"/>
        <v>7.2015799522103126E-4</v>
      </c>
      <c r="R24" s="83">
        <v>7.2610712980268621E-4</v>
      </c>
      <c r="S24" s="84">
        <f t="shared" si="6"/>
        <v>7.4075614913869518E-4</v>
      </c>
      <c r="T24" s="85">
        <f>分析係数表!F27</f>
        <v>0.33898305084745761</v>
      </c>
      <c r="U24" s="86">
        <f t="shared" si="7"/>
        <v>2.5110377936904919E-4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投入係数表!H25</f>
        <v>0</v>
      </c>
      <c r="E25" s="77">
        <f t="shared" si="0"/>
        <v>0</v>
      </c>
      <c r="F25" s="76">
        <f>分析係数表!C28</f>
        <v>7.7271221989182459E-3</v>
      </c>
      <c r="G25" s="77">
        <f t="shared" si="1"/>
        <v>0</v>
      </c>
      <c r="H25" s="77">
        <v>6.9679247325801481E-4</v>
      </c>
      <c r="I25" s="77">
        <f t="shared" si="2"/>
        <v>6.9679247325801481E-4</v>
      </c>
      <c r="J25" s="76">
        <f>分析係数表!G28</f>
        <v>0.12525050100200399</v>
      </c>
      <c r="K25" s="78">
        <f t="shared" si="3"/>
        <v>8.7273606369991832E-5</v>
      </c>
      <c r="L25" s="79"/>
      <c r="M25" s="80"/>
      <c r="N25" s="81">
        <f>分析係数表!H28</f>
        <v>1.922089573684773E-2</v>
      </c>
      <c r="O25" s="82">
        <f t="shared" si="4"/>
        <v>0.31763603745796165</v>
      </c>
      <c r="P25" s="76">
        <f>分析係数表!C28</f>
        <v>7.7271221989182459E-3</v>
      </c>
      <c r="Q25" s="82">
        <f t="shared" si="5"/>
        <v>2.4544124762178429E-3</v>
      </c>
      <c r="R25" s="83">
        <v>2.682462316121684E-3</v>
      </c>
      <c r="S25" s="84">
        <f t="shared" si="6"/>
        <v>3.3792547893796987E-3</v>
      </c>
      <c r="T25" s="85">
        <f>分析係数表!F28</f>
        <v>0.21442885771543085</v>
      </c>
      <c r="U25" s="86">
        <f t="shared" si="7"/>
        <v>7.2460974441608767E-4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投入係数表!H26</f>
        <v>1.6846652267818573E-2</v>
      </c>
      <c r="E26" s="77">
        <f t="shared" si="0"/>
        <v>1.6846652267818574</v>
      </c>
      <c r="F26" s="76">
        <f>分析係数表!C29</f>
        <v>1.9657209257286756E-2</v>
      </c>
      <c r="G26" s="77">
        <f t="shared" si="1"/>
        <v>3.3115816891325422E-2</v>
      </c>
      <c r="H26" s="77">
        <v>3.3969182408182072E-2</v>
      </c>
      <c r="I26" s="77">
        <f t="shared" si="2"/>
        <v>3.3969182408182072E-2</v>
      </c>
      <c r="J26" s="76">
        <f>分析係数表!G29</f>
        <v>0.25806451612903225</v>
      </c>
      <c r="K26" s="78">
        <f t="shared" si="3"/>
        <v>8.7662406214663417E-3</v>
      </c>
      <c r="L26" s="79"/>
      <c r="M26" s="80"/>
      <c r="N26" s="81">
        <f>分析係数表!H29</f>
        <v>9.642865278500598E-3</v>
      </c>
      <c r="O26" s="82">
        <f t="shared" si="4"/>
        <v>0.15935373453652685</v>
      </c>
      <c r="P26" s="76">
        <f>分析係数表!C29</f>
        <v>1.9657209257286756E-2</v>
      </c>
      <c r="Q26" s="82">
        <f t="shared" si="5"/>
        <v>3.132449705714632E-3</v>
      </c>
      <c r="R26" s="83">
        <v>3.9980636545694998E-3</v>
      </c>
      <c r="S26" s="84">
        <f t="shared" si="6"/>
        <v>3.7967246062751571E-2</v>
      </c>
      <c r="T26" s="85">
        <f>分析係数表!F29</f>
        <v>0.38879456706281834</v>
      </c>
      <c r="U26" s="86">
        <f t="shared" si="7"/>
        <v>1.4761458995534991E-2</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投入係数表!H27</f>
        <v>2.5917926565874731E-3</v>
      </c>
      <c r="E27" s="77">
        <f t="shared" si="0"/>
        <v>0.25917926565874733</v>
      </c>
      <c r="F27" s="76">
        <f>分析係数表!C30</f>
        <v>1</v>
      </c>
      <c r="G27" s="77">
        <f t="shared" si="1"/>
        <v>0.25917926565874733</v>
      </c>
      <c r="H27" s="77">
        <v>0.28744013340973706</v>
      </c>
      <c r="I27" s="77">
        <f t="shared" si="2"/>
        <v>0.28744013340973706</v>
      </c>
      <c r="J27" s="76">
        <f>分析係数表!G30</f>
        <v>0.34450191140094444</v>
      </c>
      <c r="K27" s="78">
        <f t="shared" si="3"/>
        <v>9.9023675372996889E-2</v>
      </c>
      <c r="L27" s="79"/>
      <c r="M27" s="80"/>
      <c r="N27" s="81">
        <f>分析係数表!H30</f>
        <v>0</v>
      </c>
      <c r="O27" s="82">
        <f t="shared" si="4"/>
        <v>0</v>
      </c>
      <c r="P27" s="76">
        <f>分析係数表!C30</f>
        <v>1</v>
      </c>
      <c r="Q27" s="82">
        <f t="shared" si="5"/>
        <v>0</v>
      </c>
      <c r="R27" s="83">
        <v>5.1365643113570385E-2</v>
      </c>
      <c r="S27" s="84">
        <f t="shared" si="6"/>
        <v>0.33880577652330746</v>
      </c>
      <c r="T27" s="85">
        <f>分析係数表!F30</f>
        <v>0.44116418773490956</v>
      </c>
      <c r="U27" s="86">
        <f t="shared" si="7"/>
        <v>0.14946897519980024</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投入係数表!H28</f>
        <v>3.0669546436285097E-2</v>
      </c>
      <c r="E28" s="77">
        <f t="shared" si="0"/>
        <v>3.0669546436285096</v>
      </c>
      <c r="F28" s="76">
        <f>分析係数表!C31</f>
        <v>0.10575835708146741</v>
      </c>
      <c r="G28" s="77">
        <f t="shared" si="1"/>
        <v>0.32435608435352853</v>
      </c>
      <c r="H28" s="77">
        <v>0.33742509451557151</v>
      </c>
      <c r="I28" s="77">
        <f t="shared" si="2"/>
        <v>0.33742509451557151</v>
      </c>
      <c r="J28" s="76">
        <f>分析係数表!G31</f>
        <v>7.0943075615972809E-2</v>
      </c>
      <c r="K28" s="78">
        <f t="shared" si="3"/>
        <v>2.3937973994944961E-2</v>
      </c>
      <c r="L28" s="79"/>
      <c r="M28" s="80"/>
      <c r="N28" s="81">
        <f>分析係数表!H31</f>
        <v>2.1586490526230941E-2</v>
      </c>
      <c r="O28" s="82">
        <f t="shared" si="4"/>
        <v>0.35672881260321171</v>
      </c>
      <c r="P28" s="76">
        <f>分析係数表!C31</f>
        <v>0.10575835708146741</v>
      </c>
      <c r="Q28" s="82">
        <f t="shared" si="5"/>
        <v>3.7727053144538336E-2</v>
      </c>
      <c r="R28" s="83">
        <v>4.807634944117168E-2</v>
      </c>
      <c r="S28" s="84">
        <f t="shared" si="6"/>
        <v>0.38550144395674318</v>
      </c>
      <c r="T28" s="85">
        <f>分析係数表!F31</f>
        <v>0.34494477485131692</v>
      </c>
      <c r="U28" s="86">
        <f t="shared" si="7"/>
        <v>0.13297670879051635</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投入係数表!H29</f>
        <v>1.7278617710583153E-3</v>
      </c>
      <c r="E29" s="77">
        <f t="shared" si="0"/>
        <v>0.17278617710583152</v>
      </c>
      <c r="F29" s="76">
        <f>分析係数表!C32</f>
        <v>0.81083319529567666</v>
      </c>
      <c r="G29" s="77">
        <f t="shared" si="1"/>
        <v>0.14010076808564606</v>
      </c>
      <c r="H29" s="77">
        <v>0.16017748048820721</v>
      </c>
      <c r="I29" s="77">
        <f t="shared" si="2"/>
        <v>0.16017748048820721</v>
      </c>
      <c r="J29" s="76">
        <f>分析係数表!G32</f>
        <v>0.14021915584415584</v>
      </c>
      <c r="K29" s="78">
        <f t="shared" si="3"/>
        <v>2.2459951099300157E-2</v>
      </c>
      <c r="L29" s="79"/>
      <c r="M29" s="80"/>
      <c r="N29" s="81">
        <f>分析係数表!H32</f>
        <v>6.133023528030546E-3</v>
      </c>
      <c r="O29" s="82">
        <f t="shared" si="4"/>
        <v>0.1013516392654632</v>
      </c>
      <c r="P29" s="76">
        <f>分析係数表!C32</f>
        <v>0.81083319529567666</v>
      </c>
      <c r="Q29" s="82">
        <f t="shared" si="5"/>
        <v>8.2179273514070297E-2</v>
      </c>
      <c r="R29" s="83">
        <v>0.10609899911327277</v>
      </c>
      <c r="S29" s="84">
        <f t="shared" si="6"/>
        <v>0.26627647960147999</v>
      </c>
      <c r="T29" s="85">
        <f>分析係数表!F32</f>
        <v>0.48336038961038963</v>
      </c>
      <c r="U29" s="86">
        <f t="shared" si="7"/>
        <v>0.12870750292425434</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投入係数表!H30</f>
        <v>4.3196544276457883E-4</v>
      </c>
      <c r="E30" s="77">
        <f t="shared" si="0"/>
        <v>4.3196544276457881E-2</v>
      </c>
      <c r="F30" s="76">
        <f>分析係数表!C33</f>
        <v>0.62414151925078043</v>
      </c>
      <c r="G30" s="77">
        <f t="shared" si="1"/>
        <v>2.6960756771092026E-2</v>
      </c>
      <c r="H30" s="77">
        <v>4.0371024766431826E-2</v>
      </c>
      <c r="I30" s="77">
        <f t="shared" si="2"/>
        <v>4.0371024766431826E-2</v>
      </c>
      <c r="J30" s="76">
        <f>分析係数表!G33</f>
        <v>0.5071547420965058</v>
      </c>
      <c r="K30" s="78">
        <f t="shared" si="3"/>
        <v>2.0474356653591382E-2</v>
      </c>
      <c r="L30" s="79"/>
      <c r="M30" s="80"/>
      <c r="N30" s="81">
        <f>分析係数表!H33</f>
        <v>9.1820123676800169E-4</v>
      </c>
      <c r="O30" s="82">
        <f t="shared" si="4"/>
        <v>1.5173788278600775E-2</v>
      </c>
      <c r="P30" s="76">
        <f>分析係数表!C33</f>
        <v>0.62414151925078043</v>
      </c>
      <c r="Q30" s="82">
        <f t="shared" si="5"/>
        <v>9.4705912689955728E-3</v>
      </c>
      <c r="R30" s="83">
        <v>2.7151952747736921E-2</v>
      </c>
      <c r="S30" s="84">
        <f t="shared" si="6"/>
        <v>6.7522977514168747E-2</v>
      </c>
      <c r="T30" s="85">
        <f>分析係数表!F33</f>
        <v>0.64758735440931781</v>
      </c>
      <c r="U30" s="86">
        <f t="shared" si="7"/>
        <v>4.3727026370240396E-2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投入係数表!H31</f>
        <v>7.6457883369330459E-2</v>
      </c>
      <c r="E31" s="77">
        <f t="shared" si="0"/>
        <v>7.6457883369330464</v>
      </c>
      <c r="F31" s="76">
        <f>分析係数表!C34</f>
        <v>0.18299609672932837</v>
      </c>
      <c r="G31" s="77">
        <f t="shared" si="1"/>
        <v>1.3991494220773704</v>
      </c>
      <c r="H31" s="77">
        <v>1.4235143255950269</v>
      </c>
      <c r="I31" s="77">
        <f t="shared" si="2"/>
        <v>1.4235143255950269</v>
      </c>
      <c r="J31" s="76">
        <f>分析係数表!G34</f>
        <v>0.4248231396077729</v>
      </c>
      <c r="K31" s="78">
        <f t="shared" si="3"/>
        <v>0.60474182507592078</v>
      </c>
      <c r="L31" s="79"/>
      <c r="M31" s="80"/>
      <c r="N31" s="81">
        <f>分析係数表!H34</f>
        <v>0.15256158869841471</v>
      </c>
      <c r="O31" s="82">
        <f t="shared" si="4"/>
        <v>2.5211654631452252</v>
      </c>
      <c r="P31" s="76">
        <f>分析係数表!C34</f>
        <v>0.18299609672932837</v>
      </c>
      <c r="Q31" s="82">
        <f t="shared" si="5"/>
        <v>0.4613634389643656</v>
      </c>
      <c r="R31" s="83">
        <v>0.48860224098634575</v>
      </c>
      <c r="S31" s="84">
        <f t="shared" si="6"/>
        <v>1.9121165665813726</v>
      </c>
      <c r="T31" s="85">
        <f>分析係数表!F34</f>
        <v>0.70132234858660936</v>
      </c>
      <c r="U31" s="86">
        <f t="shared" si="7"/>
        <v>1.341010081246212</v>
      </c>
      <c r="V31" s="87">
        <f>分析係数表!D34</f>
        <v>0.33091549505984896</v>
      </c>
      <c r="W31" s="167">
        <f t="shared" si="8"/>
        <v>1</v>
      </c>
      <c r="X31" s="76">
        <f>分析係数表!E34</f>
        <v>0.24447031431897556</v>
      </c>
      <c r="Y31" s="166">
        <f t="shared" si="9"/>
        <v>0</v>
      </c>
    </row>
    <row r="32" spans="1:25" x14ac:dyDescent="0.2">
      <c r="A32" s="6" t="s">
        <v>20</v>
      </c>
      <c r="B32" s="5" t="s">
        <v>37</v>
      </c>
      <c r="C32" s="90"/>
      <c r="D32" s="76">
        <f>投入係数表!H32</f>
        <v>1.814254859611231E-2</v>
      </c>
      <c r="E32" s="77">
        <f t="shared" si="0"/>
        <v>1.8142548596112311</v>
      </c>
      <c r="F32" s="76">
        <f>分析係数表!C35</f>
        <v>0.35090186993215289</v>
      </c>
      <c r="G32" s="77">
        <f t="shared" si="1"/>
        <v>0.63662542277107648</v>
      </c>
      <c r="H32" s="77">
        <v>0.6843418355230656</v>
      </c>
      <c r="I32" s="77">
        <f t="shared" si="2"/>
        <v>0.6843418355230656</v>
      </c>
      <c r="J32" s="76">
        <f>分析係数表!G35</f>
        <v>0.31384360320530535</v>
      </c>
      <c r="K32" s="78">
        <f t="shared" si="3"/>
        <v>0.21477630748469134</v>
      </c>
      <c r="L32" s="79"/>
      <c r="M32" s="80"/>
      <c r="N32" s="81">
        <f>分析係数表!H35</f>
        <v>5.7313981015663741E-2</v>
      </c>
      <c r="O32" s="82">
        <f t="shared" si="4"/>
        <v>0.94714554774136295</v>
      </c>
      <c r="P32" s="76">
        <f>分析係数表!C35</f>
        <v>0.35090186993215289</v>
      </c>
      <c r="Q32" s="82">
        <f t="shared" si="5"/>
        <v>0.33235514380035747</v>
      </c>
      <c r="R32" s="83">
        <v>0.45173148867827578</v>
      </c>
      <c r="S32" s="84">
        <f t="shared" si="6"/>
        <v>1.1360733242013414</v>
      </c>
      <c r="T32" s="85">
        <f>分析係数表!F35</f>
        <v>0.64653219121304228</v>
      </c>
      <c r="U32" s="86">
        <f t="shared" si="7"/>
        <v>0.73450797567457826</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投入係数表!H33</f>
        <v>2.5917926565874731E-3</v>
      </c>
      <c r="E33" s="77">
        <f t="shared" si="0"/>
        <v>0.25917926565874733</v>
      </c>
      <c r="F33" s="76">
        <f>分析係数表!C36</f>
        <v>0.93626150666917152</v>
      </c>
      <c r="G33" s="77">
        <f t="shared" si="1"/>
        <v>0.24265956976306824</v>
      </c>
      <c r="H33" s="77">
        <v>0.30900734831606985</v>
      </c>
      <c r="I33" s="77">
        <f t="shared" si="2"/>
        <v>0.30900734831606985</v>
      </c>
      <c r="J33" s="76">
        <f>分析係数表!G36</f>
        <v>2.823270008148657E-2</v>
      </c>
      <c r="K33" s="78">
        <f t="shared" si="3"/>
        <v>8.7241117879830552E-3</v>
      </c>
      <c r="L33" s="79"/>
      <c r="M33" s="80"/>
      <c r="N33" s="81">
        <f>分析係数表!H36</f>
        <v>0.22062413152006111</v>
      </c>
      <c r="O33" s="82">
        <f t="shared" si="4"/>
        <v>3.6459369981021168</v>
      </c>
      <c r="P33" s="76">
        <f>分析係数表!C36</f>
        <v>0.93626150666917152</v>
      </c>
      <c r="Q33" s="82">
        <f t="shared" si="5"/>
        <v>3.4135504670639643</v>
      </c>
      <c r="R33" s="83">
        <v>3.5181568673316765</v>
      </c>
      <c r="S33" s="84">
        <f t="shared" si="6"/>
        <v>3.8271642156477466</v>
      </c>
      <c r="T33" s="85">
        <f>分析係数表!F36</f>
        <v>0.87228977263648999</v>
      </c>
      <c r="U33" s="86">
        <f t="shared" si="7"/>
        <v>3.3383962035098835</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投入係数表!H34</f>
        <v>1.6846652267818573E-2</v>
      </c>
      <c r="E34" s="77">
        <f t="shared" si="0"/>
        <v>1.6846652267818574</v>
      </c>
      <c r="F34" s="76">
        <f>分析係数表!C37</f>
        <v>0.39878226197532196</v>
      </c>
      <c r="G34" s="77">
        <f t="shared" si="1"/>
        <v>0.67181460980723784</v>
      </c>
      <c r="H34" s="77">
        <v>0.72992981957945557</v>
      </c>
      <c r="I34" s="77">
        <f t="shared" si="2"/>
        <v>0.72992981957945557</v>
      </c>
      <c r="J34" s="76">
        <f>分析係数表!G37</f>
        <v>0.35520734135572679</v>
      </c>
      <c r="K34" s="78">
        <f t="shared" si="3"/>
        <v>0.25927643058908373</v>
      </c>
      <c r="L34" s="79"/>
      <c r="M34" s="80"/>
      <c r="N34" s="81">
        <f>分析係数表!H37</f>
        <v>4.5952116856878007E-2</v>
      </c>
      <c r="O34" s="82">
        <f t="shared" si="4"/>
        <v>0.75938439659928758</v>
      </c>
      <c r="P34" s="76">
        <f>分析係数表!C37</f>
        <v>0.39878226197532196</v>
      </c>
      <c r="Q34" s="82">
        <f t="shared" si="5"/>
        <v>0.30282902738462891</v>
      </c>
      <c r="R34" s="83">
        <v>0.34201086681037279</v>
      </c>
      <c r="S34" s="84">
        <f t="shared" si="6"/>
        <v>1.0719406863898284</v>
      </c>
      <c r="T34" s="85">
        <f>分析係数表!F37</f>
        <v>0.68833867197645227</v>
      </c>
      <c r="U34" s="86">
        <f t="shared" si="7"/>
        <v>0.73785822850710114</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投入係数表!H35</f>
        <v>4.7516198704103674E-3</v>
      </c>
      <c r="E35" s="77">
        <f t="shared" si="0"/>
        <v>0.47516198704103674</v>
      </c>
      <c r="F35" s="76">
        <f>分析係数表!C38</f>
        <v>8.3634220028000916E-2</v>
      </c>
      <c r="G35" s="77">
        <f t="shared" si="1"/>
        <v>3.9739802173132187E-2</v>
      </c>
      <c r="H35" s="77">
        <v>5.4100462599493901E-2</v>
      </c>
      <c r="I35" s="77">
        <f t="shared" si="2"/>
        <v>5.4100462599493901E-2</v>
      </c>
      <c r="J35" s="76">
        <f>分析係数表!G38</f>
        <v>0.16582661290322581</v>
      </c>
      <c r="K35" s="78">
        <f t="shared" si="3"/>
        <v>8.9712964693717204E-3</v>
      </c>
      <c r="L35" s="79"/>
      <c r="M35" s="80"/>
      <c r="N35" s="81">
        <f>分析係数表!H38</f>
        <v>4.1594165567103165E-2</v>
      </c>
      <c r="O35" s="82">
        <f t="shared" si="4"/>
        <v>0.68736681749837147</v>
      </c>
      <c r="P35" s="76">
        <f>分析係数表!C38</f>
        <v>8.3634220028000916E-2</v>
      </c>
      <c r="Q35" s="82">
        <f t="shared" si="5"/>
        <v>5.7487387654605551E-2</v>
      </c>
      <c r="R35" s="83">
        <v>6.9018343195737075E-2</v>
      </c>
      <c r="S35" s="84">
        <f t="shared" si="6"/>
        <v>0.12311880579523098</v>
      </c>
      <c r="T35" s="85">
        <f>分析係数表!F38</f>
        <v>0.52116935483870963</v>
      </c>
      <c r="U35" s="86">
        <f t="shared" si="7"/>
        <v>6.4165748584812915E-2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投入係数表!H36</f>
        <v>0</v>
      </c>
      <c r="E36" s="77">
        <f t="shared" si="0"/>
        <v>0</v>
      </c>
      <c r="F36" s="76">
        <f>分析係数表!C39</f>
        <v>1</v>
      </c>
      <c r="G36" s="77">
        <f t="shared" si="1"/>
        <v>0</v>
      </c>
      <c r="H36" s="77">
        <v>6.4732467796002535E-3</v>
      </c>
      <c r="I36" s="77">
        <f t="shared" si="2"/>
        <v>6.4732467796002535E-3</v>
      </c>
      <c r="J36" s="76">
        <f>分析係数表!G39</f>
        <v>0.35526355444380819</v>
      </c>
      <c r="K36" s="78">
        <f t="shared" si="3"/>
        <v>2.2997086597127208E-3</v>
      </c>
      <c r="L36" s="79"/>
      <c r="M36" s="80"/>
      <c r="N36" s="81">
        <f>分析係数表!H39</f>
        <v>3.6622911924525259E-3</v>
      </c>
      <c r="O36" s="82">
        <f t="shared" si="4"/>
        <v>6.0521407447090877E-2</v>
      </c>
      <c r="P36" s="76">
        <f>分析係数表!C39</f>
        <v>1</v>
      </c>
      <c r="Q36" s="82">
        <f t="shared" si="5"/>
        <v>6.0521407447090877E-2</v>
      </c>
      <c r="R36" s="83">
        <v>6.6383535175274927E-2</v>
      </c>
      <c r="S36" s="84">
        <f t="shared" si="6"/>
        <v>7.2856781954875174E-2</v>
      </c>
      <c r="T36" s="85">
        <f>分析係数表!F39</f>
        <v>0.70609686266236704</v>
      </c>
      <c r="U36" s="86">
        <f t="shared" si="7"/>
        <v>5.1443945162013519E-2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投入係数表!H37</f>
        <v>0</v>
      </c>
      <c r="E37" s="77">
        <f t="shared" si="0"/>
        <v>0</v>
      </c>
      <c r="F37" s="76">
        <f>分析係数表!C40</f>
        <v>0.97034701574441762</v>
      </c>
      <c r="G37" s="77">
        <f t="shared" si="1"/>
        <v>0</v>
      </c>
      <c r="H37" s="77">
        <v>3.7870481120875713E-3</v>
      </c>
      <c r="I37" s="77">
        <f t="shared" si="2"/>
        <v>3.7870481120875713E-3</v>
      </c>
      <c r="J37" s="76">
        <f>分析係数表!G40</f>
        <v>0.52785971223021577</v>
      </c>
      <c r="K37" s="78">
        <f t="shared" si="3"/>
        <v>1.9990301266485273E-3</v>
      </c>
      <c r="L37" s="79"/>
      <c r="M37" s="80"/>
      <c r="N37" s="81">
        <f>分析係数表!H40</f>
        <v>3.2261456049877249E-2</v>
      </c>
      <c r="O37" s="82">
        <f t="shared" si="4"/>
        <v>0.53313858014755511</v>
      </c>
      <c r="P37" s="76">
        <f>分析係数表!C40</f>
        <v>0.97034701574441762</v>
      </c>
      <c r="Q37" s="82">
        <f t="shared" si="5"/>
        <v>0.51732943022439615</v>
      </c>
      <c r="R37" s="83">
        <v>0.51949780286282021</v>
      </c>
      <c r="S37" s="84">
        <f t="shared" si="6"/>
        <v>0.52328485097490773</v>
      </c>
      <c r="T37" s="85">
        <f>分析係数表!F40</f>
        <v>0.72733812949640286</v>
      </c>
      <c r="U37" s="86">
        <f t="shared" si="7"/>
        <v>0.38060502470189334</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投入係数表!H38</f>
        <v>0</v>
      </c>
      <c r="E38" s="77">
        <f t="shared" si="0"/>
        <v>0</v>
      </c>
      <c r="F38" s="76">
        <f>分析係数表!C41</f>
        <v>0.80320409637637991</v>
      </c>
      <c r="G38" s="77">
        <f t="shared" si="1"/>
        <v>0</v>
      </c>
      <c r="H38" s="77">
        <v>4.0329156114450831E-4</v>
      </c>
      <c r="I38" s="77">
        <f t="shared" si="2"/>
        <v>4.0329156114450831E-4</v>
      </c>
      <c r="J38" s="76">
        <f>分析係数表!G41</f>
        <v>0.45147490221642766</v>
      </c>
      <c r="K38" s="78">
        <f t="shared" si="3"/>
        <v>1.8207601813242735E-4</v>
      </c>
      <c r="L38" s="79"/>
      <c r="M38" s="80"/>
      <c r="N38" s="81">
        <f>分析係数表!H41</f>
        <v>4.9603894294711057E-2</v>
      </c>
      <c r="O38" s="82">
        <f t="shared" si="4"/>
        <v>0.81973205837906638</v>
      </c>
      <c r="P38" s="76">
        <f>分析係数表!C41</f>
        <v>0.80320409637637991</v>
      </c>
      <c r="Q38" s="82">
        <f t="shared" si="5"/>
        <v>0.65841214722110786</v>
      </c>
      <c r="R38" s="83">
        <v>0.66972188176257041</v>
      </c>
      <c r="S38" s="84">
        <f t="shared" si="6"/>
        <v>0.67012517332371491</v>
      </c>
      <c r="T38" s="85">
        <f>分析係数表!F41</f>
        <v>0.55671447196870927</v>
      </c>
      <c r="U38" s="86">
        <f t="shared" si="7"/>
        <v>0.37306838201985171</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投入係数表!H39</f>
        <v>4.3196544276457883E-4</v>
      </c>
      <c r="E39" s="77">
        <f>$C$10*D39</f>
        <v>4.3196544276457881E-2</v>
      </c>
      <c r="F39" s="76">
        <f>分析係数表!C42</f>
        <v>0.66636504653567741</v>
      </c>
      <c r="G39" s="77">
        <f>E39*F39</f>
        <v>2.8784667236962304E-2</v>
      </c>
      <c r="H39" s="77">
        <v>3.4000584301647457E-2</v>
      </c>
      <c r="I39" s="77">
        <f>C39+H39</f>
        <v>3.4000584301647457E-2</v>
      </c>
      <c r="J39" s="76">
        <f>分析係数表!G42</f>
        <v>0.48517520215633425</v>
      </c>
      <c r="K39" s="78">
        <f>I39*J39</f>
        <v>1.6496240361985291E-2</v>
      </c>
      <c r="L39" s="79"/>
      <c r="M39" s="80"/>
      <c r="N39" s="81">
        <f>分析係数表!H42</f>
        <v>1.1980423388898527E-2</v>
      </c>
      <c r="O39" s="82">
        <f t="shared" si="4"/>
        <v>0.19798318790227767</v>
      </c>
      <c r="P39" s="76">
        <f>分析係数表!C42</f>
        <v>0.66636504653567741</v>
      </c>
      <c r="Q39" s="82">
        <f>O39*P39</f>
        <v>0.13192907621978303</v>
      </c>
      <c r="R39" s="83">
        <v>0.13812662180731408</v>
      </c>
      <c r="S39" s="84">
        <f>I39+R39</f>
        <v>0.17212720610896154</v>
      </c>
      <c r="T39" s="85">
        <f>分析係数表!F42</f>
        <v>0.56103195995379285</v>
      </c>
      <c r="U39" s="86">
        <f t="shared" si="7"/>
        <v>9.656886380468116E-2</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投入係数表!H40</f>
        <v>3.0237580993520519E-2</v>
      </c>
      <c r="E40" s="77">
        <f>$C$10*D40</f>
        <v>3.0237580993520519</v>
      </c>
      <c r="F40" s="76">
        <f>分析係数表!C43</f>
        <v>0.41782866643993499</v>
      </c>
      <c r="G40" s="77">
        <f>E40*F40</f>
        <v>1.2634128142892203</v>
      </c>
      <c r="H40" s="77">
        <v>1.486419877699577</v>
      </c>
      <c r="I40" s="77">
        <f>C40+H40</f>
        <v>1.486419877699577</v>
      </c>
      <c r="J40" s="76">
        <f>分析係数表!G43</f>
        <v>0.34963029507290444</v>
      </c>
      <c r="K40" s="78">
        <f>I40*J40</f>
        <v>0.51969742044233358</v>
      </c>
      <c r="L40" s="79"/>
      <c r="M40" s="80"/>
      <c r="N40" s="81">
        <f>分析係数表!H43</f>
        <v>3.3095547249689404E-2</v>
      </c>
      <c r="O40" s="82">
        <f t="shared" si="4"/>
        <v>0.54692240308765805</v>
      </c>
      <c r="P40" s="76">
        <f>分析係数表!C43</f>
        <v>0.41782866643993499</v>
      </c>
      <c r="Q40" s="82">
        <f>O40*P40</f>
        <v>0.22851985832824076</v>
      </c>
      <c r="R40" s="83">
        <v>0.38075625959446896</v>
      </c>
      <c r="S40" s="84">
        <f>I40+R40</f>
        <v>1.8671761372940459</v>
      </c>
      <c r="T40" s="85">
        <f>分析係数表!F43</f>
        <v>0.60413931310897662</v>
      </c>
      <c r="U40" s="86">
        <f t="shared" si="7"/>
        <v>1.1280345090382971</v>
      </c>
      <c r="V40" s="87">
        <f>分析係数表!D43</f>
        <v>0.20869324856609772</v>
      </c>
      <c r="W40" s="167">
        <f t="shared" si="8"/>
        <v>0</v>
      </c>
      <c r="X40" s="76">
        <f>分析係数表!E43</f>
        <v>0.13682537488770644</v>
      </c>
      <c r="Y40" s="166">
        <f t="shared" si="9"/>
        <v>0</v>
      </c>
    </row>
    <row r="41" spans="1:25" x14ac:dyDescent="0.2">
      <c r="A41" s="6" t="s">
        <v>341</v>
      </c>
      <c r="B41" s="5" t="s">
        <v>42</v>
      </c>
      <c r="C41" s="90"/>
      <c r="D41" s="76">
        <f>投入係数表!H41</f>
        <v>0</v>
      </c>
      <c r="E41" s="77">
        <f>$C$10*D41</f>
        <v>0</v>
      </c>
      <c r="F41" s="76">
        <f>分析係数表!C44</f>
        <v>0.43300030015865532</v>
      </c>
      <c r="G41" s="77">
        <f>E41*F41</f>
        <v>0</v>
      </c>
      <c r="H41" s="77">
        <v>2.1652871282076889E-3</v>
      </c>
      <c r="I41" s="77">
        <f>C41+H41</f>
        <v>2.1652871282076889E-3</v>
      </c>
      <c r="J41" s="76">
        <f>分析係数表!G44</f>
        <v>0.26179408564929285</v>
      </c>
      <c r="K41" s="78">
        <f>I41*J41</f>
        <v>5.6685936389731502E-4</v>
      </c>
      <c r="L41" s="79"/>
      <c r="M41" s="80"/>
      <c r="N41" s="81">
        <f>分析係数表!H44</f>
        <v>0.10792544346140839</v>
      </c>
      <c r="O41" s="82">
        <f t="shared" si="4"/>
        <v>1.7835282325711841</v>
      </c>
      <c r="P41" s="76">
        <f>分析係数表!C44</f>
        <v>0.43300030015865532</v>
      </c>
      <c r="Q41" s="82">
        <f>O41*P41</f>
        <v>0.77226826004475868</v>
      </c>
      <c r="R41" s="83">
        <v>0.78478209491204975</v>
      </c>
      <c r="S41" s="84">
        <f>I41+R41</f>
        <v>0.78694738204025749</v>
      </c>
      <c r="T41" s="85">
        <f>分析係数表!F44</f>
        <v>0.57012714425433242</v>
      </c>
      <c r="U41" s="86">
        <f t="shared" si="7"/>
        <v>0.44866006360103511</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投入係数表!H42</f>
        <v>4.3196544276457883E-4</v>
      </c>
      <c r="E42" s="77">
        <f>$C$10*D42</f>
        <v>4.3196544276457881E-2</v>
      </c>
      <c r="F42" s="76">
        <f>分析係数表!C45</f>
        <v>1</v>
      </c>
      <c r="G42" s="77">
        <f>E42*F42</f>
        <v>4.3196544276457881E-2</v>
      </c>
      <c r="H42" s="77">
        <v>4.6118082290984456E-2</v>
      </c>
      <c r="I42" s="77">
        <f>C42+H42</f>
        <v>4.6118082290984456E-2</v>
      </c>
      <c r="J42" s="76">
        <f>分析係数表!G45</f>
        <v>0</v>
      </c>
      <c r="K42" s="78">
        <f>I42*J42</f>
        <v>0</v>
      </c>
      <c r="L42" s="79"/>
      <c r="M42" s="80"/>
      <c r="N42" s="81">
        <f>分析係数表!H45</f>
        <v>0</v>
      </c>
      <c r="O42" s="82">
        <f t="shared" si="4"/>
        <v>0</v>
      </c>
      <c r="P42" s="76">
        <f>分析係数表!C45</f>
        <v>1</v>
      </c>
      <c r="Q42" s="82">
        <f>O42*P42</f>
        <v>0</v>
      </c>
      <c r="R42" s="83">
        <v>3.0260353651484955E-3</v>
      </c>
      <c r="S42" s="84">
        <f>I42+R42</f>
        <v>4.9144117656132955E-2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3.8876889848812094E-3</v>
      </c>
      <c r="E43" s="77">
        <f>$C$10*D43</f>
        <v>0.38876889848812096</v>
      </c>
      <c r="F43" s="76">
        <f>分析係数表!C46</f>
        <v>7.8922701993376254E-2</v>
      </c>
      <c r="G43" s="77">
        <f>E43*F43</f>
        <v>3.0682691919671115E-2</v>
      </c>
      <c r="H43" s="77">
        <v>3.4146376762391337E-2</v>
      </c>
      <c r="I43" s="77">
        <f>C43+H43</f>
        <v>3.4146376762391337E-2</v>
      </c>
      <c r="J43" s="76">
        <f>分析係数表!G46</f>
        <v>9.4786729857819912E-3</v>
      </c>
      <c r="K43" s="78">
        <f>I43*J43</f>
        <v>3.2366233898001269E-4</v>
      </c>
      <c r="L43" s="79"/>
      <c r="M43" s="80"/>
      <c r="N43" s="81">
        <f>分析係数表!H46</f>
        <v>2.1453316301050851E-2</v>
      </c>
      <c r="O43" s="82">
        <f t="shared" si="4"/>
        <v>0.35452803415059031</v>
      </c>
      <c r="P43" s="76">
        <f>分析係数表!C46</f>
        <v>7.8922701993376254E-2</v>
      </c>
      <c r="Q43" s="82">
        <f>O43*P43</f>
        <v>2.7980310387564558E-2</v>
      </c>
      <c r="R43" s="83">
        <v>3.09227237661709E-2</v>
      </c>
      <c r="S43" s="84">
        <f>I43+R43</f>
        <v>6.506910052856224E-2</v>
      </c>
      <c r="T43" s="85">
        <f>分析係数表!F46</f>
        <v>0.3135860979462875</v>
      </c>
      <c r="U43" s="86">
        <f t="shared" si="7"/>
        <v>2.0404765331626547E-2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投入係数表!H44</f>
        <v>0.60388768898488121</v>
      </c>
      <c r="E44" s="91">
        <f>SUM(E5:E43)</f>
        <v>60.388768898488109</v>
      </c>
      <c r="F44" s="92">
        <f>分析係数表!C47</f>
        <v>0.45048821757167268</v>
      </c>
      <c r="G44" s="91">
        <f>SUM(G5:G43)</f>
        <v>5.3318756258027431</v>
      </c>
      <c r="H44" s="91">
        <f>SUM(H5:H43)</f>
        <v>5.8851385229209878</v>
      </c>
      <c r="I44" s="91">
        <f>SUM(I5:I43)</f>
        <v>105.885138522921</v>
      </c>
      <c r="J44" s="92">
        <f>分析係数表!G47</f>
        <v>0.27984959706440876</v>
      </c>
      <c r="K44" s="93">
        <f>SUM(K5:K43)</f>
        <v>26.342548131617029</v>
      </c>
      <c r="L44" s="94">
        <f>最終需要_まとめ!$L$33</f>
        <v>0.62733333333333341</v>
      </c>
      <c r="M44" s="91">
        <f>K44*L44</f>
        <v>16.525558527901087</v>
      </c>
      <c r="N44" s="95">
        <f>分析係数表!H47</f>
        <v>1</v>
      </c>
      <c r="O44" s="96">
        <f>SUM(O5:O43)</f>
        <v>16.52555852790109</v>
      </c>
      <c r="P44" s="92">
        <f>分析係数表!C47</f>
        <v>0.45048821757167268</v>
      </c>
      <c r="Q44" s="96">
        <f>SUM(Q5:Q43)</f>
        <v>7.1947175335972835</v>
      </c>
      <c r="R44" s="96">
        <f>SUM(R5:R43)</f>
        <v>7.8124265169042415</v>
      </c>
      <c r="S44" s="97">
        <f>SUM(S5:S43)</f>
        <v>113.69756503982522</v>
      </c>
      <c r="T44" s="98">
        <f>分析係数表!F47</f>
        <v>0.63574062575658508</v>
      </c>
      <c r="U44" s="99">
        <f>SUM(U5:U43)</f>
        <v>47.699413592165492</v>
      </c>
      <c r="V44" s="100">
        <f>分析係数表!D47</f>
        <v>9.9789350246801134E-2</v>
      </c>
      <c r="W44" s="164">
        <f>SUM(W5:W43)</f>
        <v>13</v>
      </c>
      <c r="X44" s="92">
        <f>分析係数表!E47</f>
        <v>7.8362037587557998E-2</v>
      </c>
      <c r="Y44" s="165">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0</v>
      </c>
      <c r="E5" s="77">
        <f t="shared" ref="E5:E38" si="0">$C$11*D5</f>
        <v>0</v>
      </c>
      <c r="F5" s="76">
        <f>分析係数表!C8</f>
        <v>6.7564113487262545E-2</v>
      </c>
      <c r="G5" s="77">
        <f t="shared" ref="G5:G38" si="1">E5*F5</f>
        <v>0</v>
      </c>
      <c r="H5" s="77">
        <f t="array" ref="H5:H43">MMULT(逆行列係数!C5:AO43,'7'!G5:G43)</f>
        <v>7.9837082142689923E-5</v>
      </c>
      <c r="I5" s="77">
        <f t="shared" ref="I5:I38" si="2">C5+H5</f>
        <v>7.9837082142689923E-5</v>
      </c>
      <c r="J5" s="76">
        <f>分析係数表!G8</f>
        <v>0.11970979443772672</v>
      </c>
      <c r="K5" s="78">
        <f t="shared" ref="K5:K38" si="3">I5*J5</f>
        <v>9.557280691809314E-6</v>
      </c>
      <c r="L5" s="79" t="s">
        <v>183</v>
      </c>
      <c r="M5" s="80" t="s">
        <v>183</v>
      </c>
      <c r="N5" s="81">
        <f>分析係数表!H8</f>
        <v>1.0734543466490035E-2</v>
      </c>
      <c r="O5" s="82">
        <f t="shared" ref="O5:O43" si="4">$M$44*N5</f>
        <v>0.13592623794551217</v>
      </c>
      <c r="P5" s="76">
        <f>分析係数表!C8</f>
        <v>6.7564113487262545E-2</v>
      </c>
      <c r="Q5" s="82">
        <f t="shared" ref="Q5:Q38" si="5">O5*P5</f>
        <v>9.1837357664472374E-3</v>
      </c>
      <c r="R5" s="83">
        <f t="array" ref="R5:R43">MMULT(逆行列係数!C5:AO43,'7'!Q5:Q43)</f>
        <v>1.0709159329134903E-2</v>
      </c>
      <c r="S5" s="84">
        <f t="shared" ref="S5:S38" si="6">I5+R5</f>
        <v>1.0788996411277592E-2</v>
      </c>
      <c r="T5" s="85">
        <f>分析係数表!F8</f>
        <v>0.45405078597339782</v>
      </c>
      <c r="U5" s="86">
        <f t="shared" ref="U5:U43" si="7">S5*T5</f>
        <v>4.8987523004047594E-3</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90"/>
      <c r="D6" s="76">
        <f>投入係数表!I6</f>
        <v>3.9603960396039604E-2</v>
      </c>
      <c r="E6" s="77">
        <f t="shared" si="0"/>
        <v>3.9603960396039604</v>
      </c>
      <c r="F6" s="76">
        <f>分析係数表!C9</f>
        <v>0.16339869281045749</v>
      </c>
      <c r="G6" s="77">
        <f t="shared" si="1"/>
        <v>0.64712353588299998</v>
      </c>
      <c r="H6" s="77">
        <v>0.66428205837290866</v>
      </c>
      <c r="I6" s="77">
        <f t="shared" si="2"/>
        <v>0.66428205837290866</v>
      </c>
      <c r="J6" s="76">
        <f>分析係数表!G9</f>
        <v>0.24691358024691357</v>
      </c>
      <c r="K6" s="78">
        <f t="shared" si="3"/>
        <v>0.1640202613266441</v>
      </c>
      <c r="L6" s="79"/>
      <c r="M6" s="80"/>
      <c r="N6" s="81">
        <f>分析係数表!H9</f>
        <v>5.6599045701539042E-4</v>
      </c>
      <c r="O6" s="82">
        <f t="shared" si="4"/>
        <v>7.1668584486451904E-3</v>
      </c>
      <c r="P6" s="76">
        <f>分析係数表!C9</f>
        <v>0.16339869281045749</v>
      </c>
      <c r="Q6" s="82">
        <f t="shared" si="5"/>
        <v>1.1710553020662074E-3</v>
      </c>
      <c r="R6" s="83">
        <v>1.2886132266564222E-3</v>
      </c>
      <c r="S6" s="84">
        <f t="shared" si="6"/>
        <v>0.66557067159956507</v>
      </c>
      <c r="T6" s="85">
        <f>分析係数表!F9</f>
        <v>0.67901234567901236</v>
      </c>
      <c r="U6" s="86">
        <f t="shared" si="7"/>
        <v>0.45193070293797627</v>
      </c>
      <c r="V6" s="87">
        <f>分析係数表!D9</f>
        <v>7.407407407407407E-2</v>
      </c>
      <c r="W6" s="167">
        <f t="shared" si="8"/>
        <v>0</v>
      </c>
      <c r="X6" s="76">
        <f>分析係数表!E9</f>
        <v>0</v>
      </c>
      <c r="Y6" s="166">
        <f t="shared" si="9"/>
        <v>0</v>
      </c>
    </row>
    <row r="7" spans="1:25" x14ac:dyDescent="0.2">
      <c r="A7" s="6" t="s">
        <v>221</v>
      </c>
      <c r="B7" s="5" t="s">
        <v>267</v>
      </c>
      <c r="C7" s="90"/>
      <c r="D7" s="76">
        <f>投入係数表!I7</f>
        <v>0</v>
      </c>
      <c r="E7" s="77">
        <f t="shared" si="0"/>
        <v>0</v>
      </c>
      <c r="F7" s="76">
        <f>分析係数表!C10</f>
        <v>3.0864197530864335E-3</v>
      </c>
      <c r="G7" s="77">
        <f t="shared" si="1"/>
        <v>0</v>
      </c>
      <c r="H7" s="77">
        <v>1.2479607505181854E-6</v>
      </c>
      <c r="I7" s="77">
        <f t="shared" si="2"/>
        <v>1.2479607505181854E-6</v>
      </c>
      <c r="J7" s="76">
        <f>分析係数表!G10</f>
        <v>0.2857142857142857</v>
      </c>
      <c r="K7" s="78">
        <f t="shared" si="3"/>
        <v>3.5656021443376726E-7</v>
      </c>
      <c r="L7" s="79"/>
      <c r="M7" s="80"/>
      <c r="N7" s="81">
        <f>分析係数表!H10</f>
        <v>1.0759075560602157E-3</v>
      </c>
      <c r="O7" s="82">
        <f t="shared" si="4"/>
        <v>1.3623687577300763E-2</v>
      </c>
      <c r="P7" s="76">
        <f>分析係数表!C10</f>
        <v>3.0864197530864335E-3</v>
      </c>
      <c r="Q7" s="82">
        <f t="shared" si="5"/>
        <v>4.2048418448459335E-5</v>
      </c>
      <c r="R7" s="83">
        <v>5.4105178066717016E-5</v>
      </c>
      <c r="S7" s="84">
        <f t="shared" si="6"/>
        <v>5.5353138817235203E-5</v>
      </c>
      <c r="T7" s="85">
        <f>分析係数表!F10</f>
        <v>0.5714285714285714</v>
      </c>
      <c r="U7" s="86">
        <f t="shared" si="7"/>
        <v>3.1630365038420112E-5</v>
      </c>
      <c r="V7" s="87">
        <f>分析係数表!D10</f>
        <v>0</v>
      </c>
      <c r="W7" s="167">
        <f t="shared" si="8"/>
        <v>0</v>
      </c>
      <c r="X7" s="76">
        <f>分析係数表!E10</f>
        <v>0</v>
      </c>
      <c r="Y7" s="166">
        <f t="shared" si="9"/>
        <v>0</v>
      </c>
    </row>
    <row r="8" spans="1:25" x14ac:dyDescent="0.2">
      <c r="A8" s="6" t="s">
        <v>222</v>
      </c>
      <c r="B8" s="5" t="s">
        <v>27</v>
      </c>
      <c r="C8" s="90"/>
      <c r="D8" s="76">
        <f>投入係数表!I8</f>
        <v>3.3003300330033004E-3</v>
      </c>
      <c r="E8" s="77">
        <f t="shared" si="0"/>
        <v>0.33003300330033003</v>
      </c>
      <c r="F8" s="76">
        <f>分析係数表!C11</f>
        <v>1.4903129657227732E-3</v>
      </c>
      <c r="G8" s="77">
        <f t="shared" si="1"/>
        <v>4.9185246393490859E-4</v>
      </c>
      <c r="H8" s="77">
        <v>7.2638882423627441E-4</v>
      </c>
      <c r="I8" s="77">
        <f t="shared" si="2"/>
        <v>7.2638882423627441E-4</v>
      </c>
      <c r="J8" s="76">
        <f>分析係数表!G11</f>
        <v>0.75</v>
      </c>
      <c r="K8" s="78">
        <f t="shared" si="3"/>
        <v>5.447916181772058E-4</v>
      </c>
      <c r="L8" s="79"/>
      <c r="M8" s="80"/>
      <c r="N8" s="81">
        <f>分析係数表!H11</f>
        <v>-1.9275216802381716E-5</v>
      </c>
      <c r="O8" s="82">
        <f t="shared" si="4"/>
        <v>-2.4407257874643063E-4</v>
      </c>
      <c r="P8" s="76">
        <f>分析係数表!C11</f>
        <v>1.4903129657227732E-3</v>
      </c>
      <c r="Q8" s="82">
        <f t="shared" si="5"/>
        <v>-3.637445286831981E-7</v>
      </c>
      <c r="R8" s="83">
        <v>1.9020973981512532E-5</v>
      </c>
      <c r="S8" s="84">
        <f t="shared" si="6"/>
        <v>7.4540979821778694E-4</v>
      </c>
      <c r="T8" s="85">
        <f>分析係数表!F11</f>
        <v>1</v>
      </c>
      <c r="U8" s="86">
        <f t="shared" si="7"/>
        <v>7.4540979821778694E-4</v>
      </c>
      <c r="V8" s="87">
        <f>分析係数表!D11</f>
        <v>2</v>
      </c>
      <c r="W8" s="167">
        <f t="shared" si="8"/>
        <v>0</v>
      </c>
      <c r="X8" s="76">
        <f>分析係数表!E11</f>
        <v>0</v>
      </c>
      <c r="Y8" s="166">
        <f t="shared" si="9"/>
        <v>0</v>
      </c>
    </row>
    <row r="9" spans="1:25" x14ac:dyDescent="0.2">
      <c r="A9" s="6" t="s">
        <v>223</v>
      </c>
      <c r="B9" s="5" t="s">
        <v>191</v>
      </c>
      <c r="C9" s="90"/>
      <c r="D9" s="76">
        <f>投入係数表!I9</f>
        <v>0</v>
      </c>
      <c r="E9" s="77">
        <f t="shared" si="0"/>
        <v>0</v>
      </c>
      <c r="F9" s="76">
        <f>分析係数表!C12</f>
        <v>4.2687511748856433E-2</v>
      </c>
      <c r="G9" s="77">
        <f t="shared" si="1"/>
        <v>0</v>
      </c>
      <c r="H9" s="77">
        <v>1.4506286294154089E-3</v>
      </c>
      <c r="I9" s="77">
        <f t="shared" si="2"/>
        <v>1.4506286294154089E-3</v>
      </c>
      <c r="J9" s="76">
        <f>分析係数表!G12</f>
        <v>0.14470108695652173</v>
      </c>
      <c r="K9" s="78">
        <f t="shared" si="3"/>
        <v>2.0990753944665904E-4</v>
      </c>
      <c r="L9" s="79"/>
      <c r="M9" s="80"/>
      <c r="N9" s="81">
        <f>分析係数表!H12</f>
        <v>8.7239631247579649E-2</v>
      </c>
      <c r="O9" s="82">
        <f t="shared" si="4"/>
        <v>1.104672491406345</v>
      </c>
      <c r="P9" s="76">
        <f>分析係数表!C12</f>
        <v>4.2687511748856433E-2</v>
      </c>
      <c r="Q9" s="82">
        <f t="shared" si="5"/>
        <v>4.7155719955546863E-2</v>
      </c>
      <c r="R9" s="83">
        <v>5.0378722648492566E-2</v>
      </c>
      <c r="S9" s="84">
        <f t="shared" si="6"/>
        <v>5.1829351277907977E-2</v>
      </c>
      <c r="T9" s="85">
        <f>分析係数表!F12</f>
        <v>0.28543931159420288</v>
      </c>
      <c r="U9" s="86">
        <f t="shared" si="7"/>
        <v>1.4794134349140172E-2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投入係数表!I10</f>
        <v>6.6006600660066007E-3</v>
      </c>
      <c r="E10" s="77">
        <f t="shared" si="0"/>
        <v>0.66006600660066006</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0.1723374290112297</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75">
        <f>最終需要_まとめ!C12</f>
        <v>100</v>
      </c>
      <c r="D11" s="76">
        <f>投入係数表!I11</f>
        <v>0.29372937293729373</v>
      </c>
      <c r="E11" s="77">
        <f t="shared" si="0"/>
        <v>29.372937293729372</v>
      </c>
      <c r="F11" s="76">
        <f>分析係数表!C14</f>
        <v>1.2640726841793404E-2</v>
      </c>
      <c r="G11" s="77">
        <f t="shared" si="1"/>
        <v>0.37129527687115937</v>
      </c>
      <c r="H11" s="77">
        <v>0.37330954953136247</v>
      </c>
      <c r="I11" s="77">
        <f t="shared" si="2"/>
        <v>100.37330954953136</v>
      </c>
      <c r="J11" s="76">
        <f>分析係数表!G14</f>
        <v>0.18151815181518152</v>
      </c>
      <c r="K11" s="78">
        <f t="shared" si="3"/>
        <v>18.21957764100404</v>
      </c>
      <c r="L11" s="79"/>
      <c r="M11" s="80"/>
      <c r="N11" s="81">
        <f>分析係数表!H14</f>
        <v>1.1056965274820784E-3</v>
      </c>
      <c r="O11" s="82">
        <f t="shared" si="4"/>
        <v>1.4000890653545248E-2</v>
      </c>
      <c r="P11" s="76">
        <f>分析係数表!C14</f>
        <v>1.2640726841793404E-2</v>
      </c>
      <c r="Q11" s="82">
        <f t="shared" si="5"/>
        <v>1.7698143429328381E-4</v>
      </c>
      <c r="R11" s="83">
        <v>4.8430670108155234E-4</v>
      </c>
      <c r="S11" s="84">
        <f t="shared" si="6"/>
        <v>100.37379385623244</v>
      </c>
      <c r="T11" s="85">
        <f>分析係数表!F14</f>
        <v>0.32673267326732675</v>
      </c>
      <c r="U11" s="86">
        <f t="shared" si="7"/>
        <v>32.795397992630399</v>
      </c>
      <c r="V11" s="87">
        <f>分析係数表!D14</f>
        <v>0.1617161716171617</v>
      </c>
      <c r="W11" s="167">
        <f t="shared" si="8"/>
        <v>16</v>
      </c>
      <c r="X11" s="76">
        <f>分析係数表!E14</f>
        <v>6.9306930693069313E-2</v>
      </c>
      <c r="Y11" s="166">
        <f t="shared" si="9"/>
        <v>7</v>
      </c>
    </row>
    <row r="12" spans="1:25" x14ac:dyDescent="0.2">
      <c r="A12" s="6" t="s">
        <v>226</v>
      </c>
      <c r="B12" s="5" t="s">
        <v>29</v>
      </c>
      <c r="C12" s="90"/>
      <c r="D12" s="76">
        <f>投入係数表!I12</f>
        <v>3.6303630363036306E-2</v>
      </c>
      <c r="E12" s="77">
        <f t="shared" si="0"/>
        <v>3.6303630363036308</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0.10142325067726676</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投入係数表!I13</f>
        <v>3.3003300330033004E-3</v>
      </c>
      <c r="E13" s="77">
        <f t="shared" si="0"/>
        <v>0.33003300330033003</v>
      </c>
      <c r="F13" s="76">
        <f>分析係数表!C16</f>
        <v>1.1051985264019626E-2</v>
      </c>
      <c r="G13" s="77">
        <f t="shared" si="1"/>
        <v>3.6475198891153882E-3</v>
      </c>
      <c r="H13" s="77">
        <v>4.6184867469739417E-3</v>
      </c>
      <c r="I13" s="77">
        <f t="shared" si="2"/>
        <v>4.6184867469739417E-3</v>
      </c>
      <c r="J13" s="76">
        <f>分析係数表!G16</f>
        <v>3.3670033670033669E-2</v>
      </c>
      <c r="K13" s="78">
        <f t="shared" si="3"/>
        <v>1.5550460427521688E-4</v>
      </c>
      <c r="L13" s="79"/>
      <c r="M13" s="80"/>
      <c r="N13" s="81">
        <f>分析係数表!H16</f>
        <v>1.6043989549327908E-2</v>
      </c>
      <c r="O13" s="82">
        <f t="shared" si="4"/>
        <v>0.20315713918202896</v>
      </c>
      <c r="P13" s="76">
        <f>分析係数表!C16</f>
        <v>1.1051985264019626E-2</v>
      </c>
      <c r="Q13" s="82">
        <f t="shared" si="5"/>
        <v>2.245289708520168E-3</v>
      </c>
      <c r="R13" s="83">
        <v>2.4675456603553293E-3</v>
      </c>
      <c r="S13" s="84">
        <f t="shared" si="6"/>
        <v>7.0860324073292709E-3</v>
      </c>
      <c r="T13" s="85">
        <f>分析係数表!F16</f>
        <v>0.28619528619528617</v>
      </c>
      <c r="U13" s="86">
        <f t="shared" si="7"/>
        <v>2.0279890728046733E-3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投入係数表!I14</f>
        <v>2.3102310231023101E-2</v>
      </c>
      <c r="E14" s="77">
        <f t="shared" si="0"/>
        <v>2.3102310231023102</v>
      </c>
      <c r="F14" s="76">
        <f>分析係数表!C17</f>
        <v>8.8733956583742724E-2</v>
      </c>
      <c r="G14" s="77">
        <f t="shared" si="1"/>
        <v>0.20499593930237592</v>
      </c>
      <c r="H14" s="77">
        <v>0.21631608735204927</v>
      </c>
      <c r="I14" s="77">
        <f t="shared" si="2"/>
        <v>0.21631608735204927</v>
      </c>
      <c r="J14" s="76">
        <f>分析係数表!G17</f>
        <v>0.21220484513952775</v>
      </c>
      <c r="K14" s="78">
        <f t="shared" si="3"/>
        <v>4.5903321817730172E-2</v>
      </c>
      <c r="L14" s="79"/>
      <c r="M14" s="80"/>
      <c r="N14" s="81">
        <f>分析係数表!H17</f>
        <v>2.8579889640622342E-3</v>
      </c>
      <c r="O14" s="82">
        <f t="shared" si="4"/>
        <v>3.618930690322076E-2</v>
      </c>
      <c r="P14" s="76">
        <f>分析係数表!C17</f>
        <v>8.8733956583742724E-2</v>
      </c>
      <c r="Q14" s="82">
        <f t="shared" si="5"/>
        <v>3.2112203875461318E-3</v>
      </c>
      <c r="R14" s="83">
        <v>5.2736279132540899E-3</v>
      </c>
      <c r="S14" s="84">
        <f t="shared" si="6"/>
        <v>0.22158971526530336</v>
      </c>
      <c r="T14" s="85">
        <f>分析係数表!F17</f>
        <v>0.32198712051517941</v>
      </c>
      <c r="U14" s="86">
        <f t="shared" si="7"/>
        <v>7.1349034354053528E-2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投入係数表!I15</f>
        <v>3.3003300330033004E-3</v>
      </c>
      <c r="E15" s="77">
        <f t="shared" si="0"/>
        <v>0.33003300330033003</v>
      </c>
      <c r="F15" s="76">
        <f>分析係数表!C18</f>
        <v>2.3869801084990927E-2</v>
      </c>
      <c r="G15" s="77">
        <f t="shared" si="1"/>
        <v>7.8778221402610316E-3</v>
      </c>
      <c r="H15" s="77">
        <v>8.5474406731507989E-3</v>
      </c>
      <c r="I15" s="77">
        <f t="shared" si="2"/>
        <v>8.5474406731507989E-3</v>
      </c>
      <c r="J15" s="76">
        <f>分析係数表!G18</f>
        <v>0.2144702842377261</v>
      </c>
      <c r="K15" s="78">
        <f t="shared" si="3"/>
        <v>1.8331720306757528E-3</v>
      </c>
      <c r="L15" s="79"/>
      <c r="M15" s="80"/>
      <c r="N15" s="81">
        <f>分析係数表!H18</f>
        <v>4.2405476965239774E-4</v>
      </c>
      <c r="O15" s="82">
        <f t="shared" si="4"/>
        <v>5.3695967324214732E-3</v>
      </c>
      <c r="P15" s="76">
        <f>分析係数表!C18</f>
        <v>2.3869801084990927E-2</v>
      </c>
      <c r="Q15" s="82">
        <f t="shared" si="5"/>
        <v>1.2817120590951782E-4</v>
      </c>
      <c r="R15" s="83">
        <v>2.6551191051985717E-4</v>
      </c>
      <c r="S15" s="84">
        <f t="shared" si="6"/>
        <v>8.8129525836706558E-3</v>
      </c>
      <c r="T15" s="85">
        <f>分析係数表!F18</f>
        <v>0.4573643410852713</v>
      </c>
      <c r="U15" s="86">
        <f t="shared" si="7"/>
        <v>4.0307302514462689E-3</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投入係数表!I16</f>
        <v>1.3201320132013201E-2</v>
      </c>
      <c r="E16" s="77">
        <f t="shared" si="0"/>
        <v>1.3201320132013201</v>
      </c>
      <c r="F16" s="76">
        <f>分析係数表!C19</f>
        <v>4.6660019940179431E-2</v>
      </c>
      <c r="G16" s="77">
        <f t="shared" si="1"/>
        <v>6.1597386059642815E-2</v>
      </c>
      <c r="H16" s="77">
        <v>6.4662095856884524E-2</v>
      </c>
      <c r="I16" s="77">
        <f t="shared" si="2"/>
        <v>6.4662095856884524E-2</v>
      </c>
      <c r="J16" s="76">
        <f>分析係数表!G19</f>
        <v>5.7803468208092484E-2</v>
      </c>
      <c r="K16" s="78">
        <f t="shared" si="3"/>
        <v>3.7376934021320532E-3</v>
      </c>
      <c r="L16" s="79"/>
      <c r="M16" s="80"/>
      <c r="N16" s="81">
        <f>分析係数表!H19</f>
        <v>-1.0864213106796968E-4</v>
      </c>
      <c r="O16" s="82">
        <f t="shared" si="4"/>
        <v>-1.3756818074798817E-3</v>
      </c>
      <c r="P16" s="76">
        <f>分析係数表!C19</f>
        <v>4.6660019940179431E-2</v>
      </c>
      <c r="Q16" s="82">
        <f t="shared" si="5"/>
        <v>-6.4189340568353363E-5</v>
      </c>
      <c r="R16" s="83">
        <v>2.5709650117919091E-5</v>
      </c>
      <c r="S16" s="84">
        <f t="shared" si="6"/>
        <v>6.4687805507002441E-2</v>
      </c>
      <c r="T16" s="85">
        <f>分析係数表!F19</f>
        <v>0.24084778420038536</v>
      </c>
      <c r="U16" s="86">
        <f t="shared" si="7"/>
        <v>1.5579914621147023E-2</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投入係数表!I17</f>
        <v>3.3003300330033004E-3</v>
      </c>
      <c r="E17" s="77">
        <f t="shared" si="0"/>
        <v>0.33003300330033003</v>
      </c>
      <c r="F17" s="76">
        <f>分析係数表!C20</f>
        <v>8.9601315248664215E-2</v>
      </c>
      <c r="G17" s="77">
        <f t="shared" si="1"/>
        <v>2.9571391171176308E-2</v>
      </c>
      <c r="H17" s="77">
        <v>3.1887166988008975E-2</v>
      </c>
      <c r="I17" s="77">
        <f t="shared" si="2"/>
        <v>3.1887166988008975E-2</v>
      </c>
      <c r="J17" s="76">
        <f>分析係数表!G20</f>
        <v>9.990662931839403E-2</v>
      </c>
      <c r="K17" s="78">
        <f t="shared" si="3"/>
        <v>3.1857393722847438E-3</v>
      </c>
      <c r="L17" s="79"/>
      <c r="M17" s="80"/>
      <c r="N17" s="81">
        <f>分析係数表!H20</f>
        <v>5.2919231584720706E-4</v>
      </c>
      <c r="O17" s="82">
        <f t="shared" si="4"/>
        <v>6.7009017074020037E-3</v>
      </c>
      <c r="P17" s="76">
        <f>分析係数表!C20</f>
        <v>8.9601315248664215E-2</v>
      </c>
      <c r="Q17" s="82">
        <f t="shared" si="5"/>
        <v>6.0040960633523928E-4</v>
      </c>
      <c r="R17" s="83">
        <v>8.6915979341043131E-4</v>
      </c>
      <c r="S17" s="84">
        <f t="shared" si="6"/>
        <v>3.2756326781419404E-2</v>
      </c>
      <c r="T17" s="85">
        <f>分析係数表!F20</f>
        <v>0.22315592903828199</v>
      </c>
      <c r="U17" s="86">
        <f t="shared" si="7"/>
        <v>7.3097685347892046E-3</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投入係数表!I18</f>
        <v>1.65016501650165E-2</v>
      </c>
      <c r="E18" s="77">
        <f t="shared" si="0"/>
        <v>1.6501650165016499</v>
      </c>
      <c r="F18" s="76">
        <f>分析係数表!C21</f>
        <v>3.6263368983957212E-2</v>
      </c>
      <c r="G18" s="77">
        <f t="shared" si="1"/>
        <v>5.984054287781717E-2</v>
      </c>
      <c r="H18" s="77">
        <v>6.1935807730907462E-2</v>
      </c>
      <c r="I18" s="77">
        <f t="shared" si="2"/>
        <v>6.1935807730907462E-2</v>
      </c>
      <c r="J18" s="76">
        <f>分析係数表!G21</f>
        <v>0.2855369335816263</v>
      </c>
      <c r="K18" s="78">
        <f t="shared" si="3"/>
        <v>1.7684960618384499E-2</v>
      </c>
      <c r="L18" s="79"/>
      <c r="M18" s="80"/>
      <c r="N18" s="81">
        <f>分析係数表!H21</f>
        <v>8.8140309559981843E-4</v>
      </c>
      <c r="O18" s="82">
        <f t="shared" si="4"/>
        <v>1.1160773373586782E-2</v>
      </c>
      <c r="P18" s="76">
        <f>分析係数表!C21</f>
        <v>3.6263368983957212E-2</v>
      </c>
      <c r="Q18" s="82">
        <f t="shared" si="5"/>
        <v>4.0472724299270242E-4</v>
      </c>
      <c r="R18" s="83">
        <v>7.4943721959008314E-4</v>
      </c>
      <c r="S18" s="84">
        <f t="shared" si="6"/>
        <v>6.2685244950497543E-2</v>
      </c>
      <c r="T18" s="85">
        <f>分析係数表!F21</f>
        <v>0.42644320297951582</v>
      </c>
      <c r="U18" s="86">
        <f t="shared" si="7"/>
        <v>2.6731696636245694E-2</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投入係数表!I19</f>
        <v>3.3003300330033004E-3</v>
      </c>
      <c r="E19" s="77">
        <f t="shared" si="0"/>
        <v>0.33003300330033003</v>
      </c>
      <c r="F19" s="76">
        <f>分析係数表!C22</f>
        <v>2.6618889173278704E-2</v>
      </c>
      <c r="G19" s="77">
        <f t="shared" si="1"/>
        <v>8.7851119383758093E-3</v>
      </c>
      <c r="H19" s="77">
        <v>9.3214444846482433E-3</v>
      </c>
      <c r="I19" s="77">
        <f t="shared" si="2"/>
        <v>9.3214444846482433E-3</v>
      </c>
      <c r="J19" s="76">
        <f>分析係数表!G22</f>
        <v>0.1945614707008809</v>
      </c>
      <c r="K19" s="78">
        <f t="shared" si="3"/>
        <v>1.813593947989777E-3</v>
      </c>
      <c r="L19" s="79"/>
      <c r="M19" s="80"/>
      <c r="N19" s="81">
        <f>分析係数表!H22</f>
        <v>4.2055018477923743E-5</v>
      </c>
      <c r="O19" s="82">
        <f t="shared" si="4"/>
        <v>5.3252198999221222E-4</v>
      </c>
      <c r="P19" s="76">
        <f>分析係数表!C22</f>
        <v>2.6618889173278704E-2</v>
      </c>
      <c r="Q19" s="82">
        <f t="shared" si="5"/>
        <v>1.4175143833936529E-5</v>
      </c>
      <c r="R19" s="83">
        <v>1.4848925182681355E-4</v>
      </c>
      <c r="S19" s="84">
        <f t="shared" si="6"/>
        <v>9.4699337364750561E-3</v>
      </c>
      <c r="T19" s="85">
        <f>分析係数表!F22</f>
        <v>0.4128686327077748</v>
      </c>
      <c r="U19" s="86">
        <f t="shared" si="7"/>
        <v>3.9098385936116855E-3</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投入係数表!I20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3.1063782749545714E-4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投入係数表!I21</f>
        <v>0</v>
      </c>
      <c r="E21" s="77">
        <f t="shared" si="0"/>
        <v>0</v>
      </c>
      <c r="F21" s="76">
        <f>分析係数表!C24</f>
        <v>0.22997002997003002</v>
      </c>
      <c r="G21" s="77">
        <f t="shared" si="1"/>
        <v>0</v>
      </c>
      <c r="H21" s="77">
        <v>1.9188684450222567E-3</v>
      </c>
      <c r="I21" s="77">
        <f t="shared" si="2"/>
        <v>1.9188684450222567E-3</v>
      </c>
      <c r="J21" s="76">
        <f>分析係数表!G24</f>
        <v>0.20787401574803149</v>
      </c>
      <c r="K21" s="78">
        <f t="shared" si="3"/>
        <v>3.9888288935895728E-4</v>
      </c>
      <c r="L21" s="79"/>
      <c r="M21" s="80"/>
      <c r="N21" s="81">
        <f>分析係数表!H24</f>
        <v>3.2417410076732888E-4</v>
      </c>
      <c r="O21" s="82">
        <f t="shared" si="4"/>
        <v>4.1048570061899695E-3</v>
      </c>
      <c r="P21" s="76">
        <f>分析係数表!C24</f>
        <v>0.22997002997003002</v>
      </c>
      <c r="Q21" s="82">
        <f t="shared" si="5"/>
        <v>9.4399408873619502E-4</v>
      </c>
      <c r="R21" s="83">
        <v>3.4801795299612705E-3</v>
      </c>
      <c r="S21" s="84">
        <f t="shared" si="6"/>
        <v>5.3990479749835268E-3</v>
      </c>
      <c r="T21" s="85">
        <f>分析係数表!F24</f>
        <v>0.39317585301837271</v>
      </c>
      <c r="U21" s="86">
        <f t="shared" si="7"/>
        <v>2.1227752930512659E-3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投入係数表!I22</f>
        <v>0</v>
      </c>
      <c r="E22" s="77">
        <f t="shared" si="0"/>
        <v>0</v>
      </c>
      <c r="F22" s="76">
        <f>分析係数表!C25</f>
        <v>3.4042553191489411E-2</v>
      </c>
      <c r="G22" s="77">
        <f t="shared" si="1"/>
        <v>0</v>
      </c>
      <c r="H22" s="77">
        <v>6.376712422197483E-4</v>
      </c>
      <c r="I22" s="77">
        <f t="shared" si="2"/>
        <v>6.376712422197483E-4</v>
      </c>
      <c r="J22" s="76">
        <f>分析係数表!G25</f>
        <v>0.19567456230690011</v>
      </c>
      <c r="K22" s="78">
        <f t="shared" si="3"/>
        <v>1.2477604121704654E-4</v>
      </c>
      <c r="L22" s="79"/>
      <c r="M22" s="80"/>
      <c r="N22" s="81">
        <f>分析係数表!H25</f>
        <v>4.906418822424437E-4</v>
      </c>
      <c r="O22" s="82">
        <f t="shared" si="4"/>
        <v>6.2127565499091432E-3</v>
      </c>
      <c r="P22" s="76">
        <f>分析係数表!C25</f>
        <v>3.4042553191489411E-2</v>
      </c>
      <c r="Q22" s="82">
        <f t="shared" si="5"/>
        <v>2.1149809531605625E-4</v>
      </c>
      <c r="R22" s="83">
        <v>4.9863569906675228E-4</v>
      </c>
      <c r="S22" s="84">
        <f t="shared" si="6"/>
        <v>1.1363069412865007E-3</v>
      </c>
      <c r="T22" s="85">
        <f>分析係数表!F25</f>
        <v>0.35015447991761073</v>
      </c>
      <c r="U22" s="86">
        <f t="shared" si="7"/>
        <v>3.9788296605294566E-4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投入係数表!I23</f>
        <v>0</v>
      </c>
      <c r="E23" s="77">
        <f t="shared" si="0"/>
        <v>0</v>
      </c>
      <c r="F23" s="76">
        <f>分析係数表!C26</f>
        <v>5.4550934297769693E-2</v>
      </c>
      <c r="G23" s="77">
        <f t="shared" si="1"/>
        <v>0</v>
      </c>
      <c r="H23" s="77">
        <v>7.6025494694861937E-4</v>
      </c>
      <c r="I23" s="77">
        <f t="shared" si="2"/>
        <v>7.6025494694861937E-4</v>
      </c>
      <c r="J23" s="76">
        <f>分析係数表!G26</f>
        <v>0.19694507637309067</v>
      </c>
      <c r="K23" s="78">
        <f t="shared" si="3"/>
        <v>1.4972846858981584E-4</v>
      </c>
      <c r="L23" s="79"/>
      <c r="M23" s="80"/>
      <c r="N23" s="81">
        <f>分析係数表!H26</f>
        <v>1.0098461312011439E-2</v>
      </c>
      <c r="O23" s="82">
        <f t="shared" si="4"/>
        <v>0.12787184284687997</v>
      </c>
      <c r="P23" s="76">
        <f>分析係数表!C26</f>
        <v>5.4550934297769693E-2</v>
      </c>
      <c r="Q23" s="82">
        <f t="shared" si="5"/>
        <v>6.9755284976748804E-3</v>
      </c>
      <c r="R23" s="83">
        <v>7.2599113062223912E-3</v>
      </c>
      <c r="S23" s="84">
        <f t="shared" si="6"/>
        <v>8.0201662531710106E-3</v>
      </c>
      <c r="T23" s="85">
        <f>分析係数表!F26</f>
        <v>0.33636659083522913</v>
      </c>
      <c r="U23" s="86">
        <f t="shared" si="7"/>
        <v>2.6977159805108859E-3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投入係数表!I24</f>
        <v>0</v>
      </c>
      <c r="E24" s="77">
        <f t="shared" si="0"/>
        <v>0</v>
      </c>
      <c r="F24" s="76">
        <f>分析係数表!C27</f>
        <v>4.1345611727119369E-3</v>
      </c>
      <c r="G24" s="77">
        <f t="shared" si="1"/>
        <v>0</v>
      </c>
      <c r="H24" s="77">
        <v>1.1357520529754933E-5</v>
      </c>
      <c r="I24" s="77">
        <f t="shared" si="2"/>
        <v>1.1357520529754933E-5</v>
      </c>
      <c r="J24" s="76">
        <f>分析係数表!G27</f>
        <v>0.17796610169491525</v>
      </c>
      <c r="K24" s="78">
        <f t="shared" si="3"/>
        <v>2.021253653600454E-6</v>
      </c>
      <c r="L24" s="79"/>
      <c r="M24" s="80"/>
      <c r="N24" s="81">
        <f>分析係数表!H27</f>
        <v>1.0540039006029638E-2</v>
      </c>
      <c r="O24" s="82">
        <f t="shared" si="4"/>
        <v>0.1334633237417982</v>
      </c>
      <c r="P24" s="76">
        <f>分析係数表!C27</f>
        <v>4.1345611727119369E-3</v>
      </c>
      <c r="Q24" s="82">
        <f t="shared" si="5"/>
        <v>5.5181227632392202E-4</v>
      </c>
      <c r="R24" s="83">
        <v>5.5637072810456594E-4</v>
      </c>
      <c r="S24" s="84">
        <f t="shared" si="6"/>
        <v>5.6772824863432091E-4</v>
      </c>
      <c r="T24" s="85">
        <f>分析係数表!F27</f>
        <v>0.33898305084745761</v>
      </c>
      <c r="U24" s="86">
        <f t="shared" si="7"/>
        <v>1.9245025377434606E-4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投入係数表!I25</f>
        <v>0</v>
      </c>
      <c r="E25" s="77">
        <f t="shared" si="0"/>
        <v>0</v>
      </c>
      <c r="F25" s="76">
        <f>分析係数表!C28</f>
        <v>7.7271221989182459E-3</v>
      </c>
      <c r="G25" s="77">
        <f t="shared" si="1"/>
        <v>0</v>
      </c>
      <c r="H25" s="77">
        <v>5.8711764028643093E-4</v>
      </c>
      <c r="I25" s="77">
        <f t="shared" si="2"/>
        <v>5.8711764028643093E-4</v>
      </c>
      <c r="J25" s="76">
        <f>分析係数表!G28</f>
        <v>0.12525050100200399</v>
      </c>
      <c r="K25" s="78">
        <f t="shared" si="3"/>
        <v>7.353677859298984E-5</v>
      </c>
      <c r="L25" s="79"/>
      <c r="M25" s="80"/>
      <c r="N25" s="81">
        <f>分析係数表!H28</f>
        <v>1.922089573684773E-2</v>
      </c>
      <c r="O25" s="82">
        <f t="shared" si="4"/>
        <v>0.24338473784269068</v>
      </c>
      <c r="P25" s="76">
        <f>分析係数表!C28</f>
        <v>7.7271221989182459E-3</v>
      </c>
      <c r="Q25" s="82">
        <f t="shared" si="5"/>
        <v>1.8806636106621529E-3</v>
      </c>
      <c r="R25" s="83">
        <v>2.0554040177779851E-3</v>
      </c>
      <c r="S25" s="84">
        <f t="shared" si="6"/>
        <v>2.642521658064416E-3</v>
      </c>
      <c r="T25" s="85">
        <f>分析係数表!F28</f>
        <v>0.21442885771543085</v>
      </c>
      <c r="U25" s="86">
        <f t="shared" si="7"/>
        <v>5.6663290062703906E-4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投入係数表!I26</f>
        <v>1.65016501650165E-2</v>
      </c>
      <c r="E26" s="77">
        <f t="shared" si="0"/>
        <v>1.6501650165016499</v>
      </c>
      <c r="F26" s="76">
        <f>分析係数表!C29</f>
        <v>1.9657209257286756E-2</v>
      </c>
      <c r="G26" s="77">
        <f t="shared" si="1"/>
        <v>3.2437639038426988E-2</v>
      </c>
      <c r="H26" s="77">
        <v>3.3303971426160407E-2</v>
      </c>
      <c r="I26" s="77">
        <f t="shared" si="2"/>
        <v>3.3303971426160407E-2</v>
      </c>
      <c r="J26" s="76">
        <f>分析係数表!G29</f>
        <v>0.25806451612903225</v>
      </c>
      <c r="K26" s="78">
        <f t="shared" si="3"/>
        <v>8.5945732712672009E-3</v>
      </c>
      <c r="L26" s="79"/>
      <c r="M26" s="80"/>
      <c r="N26" s="81">
        <f>分析係数表!H29</f>
        <v>9.642865278500598E-3</v>
      </c>
      <c r="O26" s="82">
        <f t="shared" si="4"/>
        <v>0.12210285462196434</v>
      </c>
      <c r="P26" s="76">
        <f>分析係数表!C29</f>
        <v>1.9657209257286756E-2</v>
      </c>
      <c r="Q26" s="82">
        <f t="shared" si="5"/>
        <v>2.4002013642160165E-3</v>
      </c>
      <c r="R26" s="83">
        <v>3.0634674901287629E-3</v>
      </c>
      <c r="S26" s="84">
        <f t="shared" si="6"/>
        <v>3.6367438916289171E-2</v>
      </c>
      <c r="T26" s="85">
        <f>分析係数表!F29</f>
        <v>0.38879456706281834</v>
      </c>
      <c r="U26" s="86">
        <f t="shared" si="7"/>
        <v>1.413946266864214E-2</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投入係数表!I27</f>
        <v>3.3003300330033004E-3</v>
      </c>
      <c r="E27" s="77">
        <f t="shared" si="0"/>
        <v>0.33003300330033003</v>
      </c>
      <c r="F27" s="76">
        <f>分析係数表!C30</f>
        <v>1</v>
      </c>
      <c r="G27" s="77">
        <f t="shared" si="1"/>
        <v>0.33003300330033003</v>
      </c>
      <c r="H27" s="77">
        <v>0.36633749841057262</v>
      </c>
      <c r="I27" s="77">
        <f t="shared" si="2"/>
        <v>0.36633749841057262</v>
      </c>
      <c r="J27" s="76">
        <f>分析係数表!G30</f>
        <v>0.34450191140094444</v>
      </c>
      <c r="K27" s="78">
        <f t="shared" si="3"/>
        <v>0.1262039684202827</v>
      </c>
      <c r="L27" s="79"/>
      <c r="M27" s="80"/>
      <c r="N27" s="81">
        <f>分析係数表!H30</f>
        <v>0</v>
      </c>
      <c r="O27" s="82">
        <f t="shared" si="4"/>
        <v>0</v>
      </c>
      <c r="P27" s="76">
        <f>分析係数表!C30</f>
        <v>1</v>
      </c>
      <c r="Q27" s="82">
        <f t="shared" si="5"/>
        <v>0</v>
      </c>
      <c r="R27" s="83">
        <v>3.9358297261758574E-2</v>
      </c>
      <c r="S27" s="84">
        <f t="shared" si="6"/>
        <v>0.40569579567233116</v>
      </c>
      <c r="T27" s="85">
        <f>分析係数表!F30</f>
        <v>0.44116418773490956</v>
      </c>
      <c r="U27" s="86">
        <f t="shared" si="7"/>
        <v>0.17897845616525182</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投入係数表!I28</f>
        <v>4.2904290429042903E-2</v>
      </c>
      <c r="E28" s="77">
        <f t="shared" si="0"/>
        <v>4.2904290429042904</v>
      </c>
      <c r="F28" s="76">
        <f>分析係数表!C31</f>
        <v>0.10575835708146741</v>
      </c>
      <c r="G28" s="77">
        <f t="shared" si="1"/>
        <v>0.45374872675217043</v>
      </c>
      <c r="H28" s="77">
        <v>0.47253339334699418</v>
      </c>
      <c r="I28" s="77">
        <f t="shared" si="2"/>
        <v>0.47253339334699418</v>
      </c>
      <c r="J28" s="76">
        <f>分析係数表!G31</f>
        <v>7.0943075615972809E-2</v>
      </c>
      <c r="K28" s="78">
        <f t="shared" si="3"/>
        <v>3.3522972255288032E-2</v>
      </c>
      <c r="L28" s="79"/>
      <c r="M28" s="80"/>
      <c r="N28" s="81">
        <f>分析係数表!H31</f>
        <v>2.1586490526230941E-2</v>
      </c>
      <c r="O28" s="82">
        <f t="shared" si="4"/>
        <v>0.27333909977975263</v>
      </c>
      <c r="P28" s="76">
        <f>分析係数表!C31</f>
        <v>0.10575835708146741</v>
      </c>
      <c r="Q28" s="82">
        <f t="shared" si="5"/>
        <v>2.8907894118833929E-2</v>
      </c>
      <c r="R28" s="83">
        <v>3.6837916121912846E-2</v>
      </c>
      <c r="S28" s="84">
        <f t="shared" si="6"/>
        <v>0.50937130946890707</v>
      </c>
      <c r="T28" s="85">
        <f>分析係数表!F31</f>
        <v>0.34494477485131692</v>
      </c>
      <c r="U28" s="86">
        <f t="shared" si="7"/>
        <v>0.17570497166047264</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投入係数表!I29</f>
        <v>3.3003300330033004E-3</v>
      </c>
      <c r="E29" s="77">
        <f t="shared" si="0"/>
        <v>0.33003300330033003</v>
      </c>
      <c r="F29" s="76">
        <f>分析係数表!C32</f>
        <v>0.81083319529567666</v>
      </c>
      <c r="G29" s="77">
        <f t="shared" si="1"/>
        <v>0.2676017146190352</v>
      </c>
      <c r="H29" s="77">
        <v>0.30004891193094019</v>
      </c>
      <c r="I29" s="77">
        <f t="shared" si="2"/>
        <v>0.30004891193094019</v>
      </c>
      <c r="J29" s="76">
        <f>分析係数表!G32</f>
        <v>0.14021915584415584</v>
      </c>
      <c r="K29" s="78">
        <f t="shared" si="3"/>
        <v>4.2072605142913895E-2</v>
      </c>
      <c r="L29" s="79"/>
      <c r="M29" s="80"/>
      <c r="N29" s="81">
        <f>分析係数表!H32</f>
        <v>6.133023528030546E-3</v>
      </c>
      <c r="O29" s="82">
        <f t="shared" si="4"/>
        <v>7.7659456873864288E-2</v>
      </c>
      <c r="P29" s="76">
        <f>分析係数表!C32</f>
        <v>0.81083319529567666</v>
      </c>
      <c r="Q29" s="82">
        <f t="shared" si="5"/>
        <v>6.2968865561962184E-2</v>
      </c>
      <c r="R29" s="83">
        <v>8.1297063428998853E-2</v>
      </c>
      <c r="S29" s="84">
        <f t="shared" si="6"/>
        <v>0.38134597535993903</v>
      </c>
      <c r="T29" s="85">
        <f>分析係数表!F32</f>
        <v>0.48336038961038963</v>
      </c>
      <c r="U29" s="86">
        <f t="shared" si="7"/>
        <v>0.18432753922633416</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投入係数表!I30</f>
        <v>0</v>
      </c>
      <c r="E30" s="77">
        <f t="shared" si="0"/>
        <v>0</v>
      </c>
      <c r="F30" s="76">
        <f>分析係数表!C33</f>
        <v>0.62414151925078043</v>
      </c>
      <c r="G30" s="77">
        <f t="shared" si="1"/>
        <v>0</v>
      </c>
      <c r="H30" s="77">
        <v>1.7835501554548647E-2</v>
      </c>
      <c r="I30" s="77">
        <f t="shared" si="2"/>
        <v>1.7835501554548647E-2</v>
      </c>
      <c r="J30" s="76">
        <f>分析係数表!G33</f>
        <v>0.5071547420965058</v>
      </c>
      <c r="K30" s="78">
        <f t="shared" si="3"/>
        <v>9.0453591910589475E-3</v>
      </c>
      <c r="L30" s="79"/>
      <c r="M30" s="80"/>
      <c r="N30" s="81">
        <f>分析係数表!H33</f>
        <v>9.1820123676800169E-4</v>
      </c>
      <c r="O30" s="82">
        <f t="shared" si="4"/>
        <v>1.1626730114829967E-2</v>
      </c>
      <c r="P30" s="76">
        <f>分析係数表!C33</f>
        <v>0.62414151925078043</v>
      </c>
      <c r="Q30" s="82">
        <f t="shared" si="5"/>
        <v>7.2567249977887761E-3</v>
      </c>
      <c r="R30" s="83">
        <v>2.080485247930873E-2</v>
      </c>
      <c r="S30" s="84">
        <f t="shared" si="6"/>
        <v>3.8640354033857377E-2</v>
      </c>
      <c r="T30" s="85">
        <f>分析係数表!F33</f>
        <v>0.64758735440931781</v>
      </c>
      <c r="U30" s="86">
        <f t="shared" si="7"/>
        <v>2.5023004642225111E-2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投入係数表!I31</f>
        <v>8.2508250825082508E-2</v>
      </c>
      <c r="E31" s="77">
        <f t="shared" si="0"/>
        <v>8.2508250825082499</v>
      </c>
      <c r="F31" s="76">
        <f>分析係数表!C34</f>
        <v>0.18299609672932837</v>
      </c>
      <c r="G31" s="77">
        <f t="shared" si="1"/>
        <v>1.5098687848954484</v>
      </c>
      <c r="H31" s="77">
        <v>1.5394511840040748</v>
      </c>
      <c r="I31" s="77">
        <f t="shared" si="2"/>
        <v>1.5394511840040748</v>
      </c>
      <c r="J31" s="76">
        <f>分析係数表!G34</f>
        <v>0.4248231396077729</v>
      </c>
      <c r="K31" s="78">
        <f t="shared" si="3"/>
        <v>0.65399448526151438</v>
      </c>
      <c r="L31" s="79"/>
      <c r="M31" s="80"/>
      <c r="N31" s="81">
        <f>分析係数表!H34</f>
        <v>0.15256158869841471</v>
      </c>
      <c r="O31" s="82">
        <f t="shared" si="4"/>
        <v>1.9318122723617488</v>
      </c>
      <c r="P31" s="76">
        <f>分析係数表!C34</f>
        <v>0.18299609672932837</v>
      </c>
      <c r="Q31" s="82">
        <f t="shared" si="5"/>
        <v>0.35351410545601425</v>
      </c>
      <c r="R31" s="83">
        <v>0.37438550513195928</v>
      </c>
      <c r="S31" s="84">
        <f t="shared" si="6"/>
        <v>1.9138366891360341</v>
      </c>
      <c r="T31" s="85">
        <f>分析係数表!F34</f>
        <v>0.70132234858660936</v>
      </c>
      <c r="U31" s="86">
        <f t="shared" si="7"/>
        <v>1.342216441636104</v>
      </c>
      <c r="V31" s="87">
        <f>分析係数表!D34</f>
        <v>0.33091549505984896</v>
      </c>
      <c r="W31" s="167">
        <f t="shared" si="8"/>
        <v>1</v>
      </c>
      <c r="X31" s="76">
        <f>分析係数表!E34</f>
        <v>0.24447031431897556</v>
      </c>
      <c r="Y31" s="166">
        <f t="shared" si="9"/>
        <v>0</v>
      </c>
    </row>
    <row r="32" spans="1:25" x14ac:dyDescent="0.2">
      <c r="A32" s="6" t="s">
        <v>20</v>
      </c>
      <c r="B32" s="5" t="s">
        <v>37</v>
      </c>
      <c r="C32" s="90"/>
      <c r="D32" s="76">
        <f>投入係数表!I32</f>
        <v>9.9009900990099011E-3</v>
      </c>
      <c r="E32" s="77">
        <f t="shared" si="0"/>
        <v>0.99009900990099009</v>
      </c>
      <c r="F32" s="76">
        <f>分析係数表!C35</f>
        <v>0.35090186993215289</v>
      </c>
      <c r="G32" s="77">
        <f t="shared" si="1"/>
        <v>0.34742759399223055</v>
      </c>
      <c r="H32" s="77">
        <v>0.3904901324847373</v>
      </c>
      <c r="I32" s="77">
        <f t="shared" si="2"/>
        <v>0.3904901324847373</v>
      </c>
      <c r="J32" s="76">
        <f>分析係数表!G35</f>
        <v>0.31384360320530535</v>
      </c>
      <c r="K32" s="78">
        <f t="shared" si="3"/>
        <v>0.12255283019512701</v>
      </c>
      <c r="L32" s="79"/>
      <c r="M32" s="80"/>
      <c r="N32" s="81">
        <f>分析係数表!H35</f>
        <v>5.7313981015663741E-2</v>
      </c>
      <c r="O32" s="82">
        <f t="shared" si="4"/>
        <v>0.72573871869438655</v>
      </c>
      <c r="P32" s="76">
        <f>分析係数表!C35</f>
        <v>0.35090186993215289</v>
      </c>
      <c r="Q32" s="82">
        <f t="shared" si="5"/>
        <v>0.25466307347202494</v>
      </c>
      <c r="R32" s="83">
        <v>0.34613374108031242</v>
      </c>
      <c r="S32" s="84">
        <f t="shared" si="6"/>
        <v>0.73662387356504966</v>
      </c>
      <c r="T32" s="85">
        <f>分析係数表!F35</f>
        <v>0.64653219121304228</v>
      </c>
      <c r="U32" s="86">
        <f t="shared" si="7"/>
        <v>0.47625104707585059</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投入係数表!I33</f>
        <v>0</v>
      </c>
      <c r="E33" s="77">
        <f t="shared" si="0"/>
        <v>0</v>
      </c>
      <c r="F33" s="76">
        <f>分析係数表!C36</f>
        <v>0.93626150666917152</v>
      </c>
      <c r="G33" s="77">
        <f t="shared" si="1"/>
        <v>0</v>
      </c>
      <c r="H33" s="77">
        <v>6.1005027103915373E-2</v>
      </c>
      <c r="I33" s="77">
        <f t="shared" si="2"/>
        <v>6.1005027103915373E-2</v>
      </c>
      <c r="J33" s="76">
        <f>分析係数表!G36</f>
        <v>2.823270008148657E-2</v>
      </c>
      <c r="K33" s="78">
        <f t="shared" si="3"/>
        <v>1.722336633687802E-3</v>
      </c>
      <c r="L33" s="79"/>
      <c r="M33" s="80"/>
      <c r="N33" s="81">
        <f>分析係数表!H36</f>
        <v>0.22062413152006111</v>
      </c>
      <c r="O33" s="82">
        <f t="shared" si="4"/>
        <v>2.7936547363316446</v>
      </c>
      <c r="P33" s="76">
        <f>分析係数表!C36</f>
        <v>0.93626150666917152</v>
      </c>
      <c r="Q33" s="82">
        <f t="shared" si="5"/>
        <v>2.6155913925513326</v>
      </c>
      <c r="R33" s="83">
        <v>2.695744770327916</v>
      </c>
      <c r="S33" s="84">
        <f t="shared" si="6"/>
        <v>2.7567497974318314</v>
      </c>
      <c r="T33" s="85">
        <f>分析係数表!F36</f>
        <v>0.87228977263648999</v>
      </c>
      <c r="U33" s="86">
        <f t="shared" si="7"/>
        <v>2.404684654017502</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投入係数表!I34</f>
        <v>2.6402640264026403E-2</v>
      </c>
      <c r="E34" s="77">
        <f t="shared" si="0"/>
        <v>2.6402640264026402</v>
      </c>
      <c r="F34" s="76">
        <f>分析係数表!C37</f>
        <v>0.39878226197532196</v>
      </c>
      <c r="G34" s="77">
        <f t="shared" si="1"/>
        <v>1.052890460660916</v>
      </c>
      <c r="H34" s="77">
        <v>1.1301124065060086</v>
      </c>
      <c r="I34" s="77">
        <f t="shared" si="2"/>
        <v>1.1301124065060086</v>
      </c>
      <c r="J34" s="76">
        <f>分析係数表!G37</f>
        <v>0.35520734135572679</v>
      </c>
      <c r="K34" s="78">
        <f t="shared" si="3"/>
        <v>0.40142422334812167</v>
      </c>
      <c r="L34" s="79"/>
      <c r="M34" s="80"/>
      <c r="N34" s="81">
        <f>分析係数表!H37</f>
        <v>4.5952116856878007E-2</v>
      </c>
      <c r="O34" s="82">
        <f t="shared" si="4"/>
        <v>0.58186902773149052</v>
      </c>
      <c r="P34" s="76">
        <f>分析係数表!C37</f>
        <v>0.39878226197532196</v>
      </c>
      <c r="Q34" s="82">
        <f t="shared" si="5"/>
        <v>0.23203904705214512</v>
      </c>
      <c r="R34" s="83">
        <v>0.26206165340735499</v>
      </c>
      <c r="S34" s="84">
        <f t="shared" si="6"/>
        <v>1.3921740599133636</v>
      </c>
      <c r="T34" s="85">
        <f>分析係数表!F37</f>
        <v>0.68833867197645227</v>
      </c>
      <c r="U34" s="86">
        <f t="shared" si="7"/>
        <v>0.95828724356083061</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投入係数表!I35</f>
        <v>0</v>
      </c>
      <c r="E35" s="77">
        <f t="shared" si="0"/>
        <v>0</v>
      </c>
      <c r="F35" s="76">
        <f>分析係数表!C38</f>
        <v>8.3634220028000916E-2</v>
      </c>
      <c r="G35" s="77">
        <f t="shared" si="1"/>
        <v>0</v>
      </c>
      <c r="H35" s="77">
        <v>1.2027873178330243E-2</v>
      </c>
      <c r="I35" s="77">
        <f t="shared" si="2"/>
        <v>1.2027873178330243E-2</v>
      </c>
      <c r="J35" s="76">
        <f>分析係数表!G38</f>
        <v>0.16582661290322581</v>
      </c>
      <c r="K35" s="78">
        <f t="shared" si="3"/>
        <v>1.9945414695920613E-3</v>
      </c>
      <c r="L35" s="79"/>
      <c r="M35" s="80"/>
      <c r="N35" s="81">
        <f>分析係数表!H38</f>
        <v>4.1594165567103165E-2</v>
      </c>
      <c r="O35" s="82">
        <f t="shared" si="4"/>
        <v>0.52668643651854763</v>
      </c>
      <c r="P35" s="76">
        <f>分析係数表!C38</f>
        <v>8.3634220028000916E-2</v>
      </c>
      <c r="Q35" s="82">
        <f t="shared" si="5"/>
        <v>4.4049009317555947E-2</v>
      </c>
      <c r="R35" s="83">
        <v>5.2884463297885397E-2</v>
      </c>
      <c r="S35" s="84">
        <f t="shared" si="6"/>
        <v>6.4912336476215637E-2</v>
      </c>
      <c r="T35" s="85">
        <f>分析係数表!F38</f>
        <v>0.52116935483870963</v>
      </c>
      <c r="U35" s="86">
        <f t="shared" si="7"/>
        <v>3.3830320522382544E-2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投入係数表!I36</f>
        <v>0</v>
      </c>
      <c r="E36" s="77">
        <f t="shared" si="0"/>
        <v>0</v>
      </c>
      <c r="F36" s="76">
        <f>分析係数表!C39</f>
        <v>1</v>
      </c>
      <c r="G36" s="77">
        <f t="shared" si="1"/>
        <v>0</v>
      </c>
      <c r="H36" s="77">
        <v>1.0605058286467749E-2</v>
      </c>
      <c r="I36" s="77">
        <f t="shared" si="2"/>
        <v>1.0605058286467749E-2</v>
      </c>
      <c r="J36" s="76">
        <f>分析係数表!G39</f>
        <v>0.35526355444380819</v>
      </c>
      <c r="K36" s="78">
        <f t="shared" si="3"/>
        <v>3.7675907019342945E-3</v>
      </c>
      <c r="L36" s="79"/>
      <c r="M36" s="80"/>
      <c r="N36" s="81">
        <f>分析係数表!H39</f>
        <v>3.6622911924525259E-3</v>
      </c>
      <c r="O36" s="82">
        <f t="shared" si="4"/>
        <v>4.6373789961821815E-2</v>
      </c>
      <c r="P36" s="76">
        <f>分析係数表!C39</f>
        <v>1</v>
      </c>
      <c r="Q36" s="82">
        <f t="shared" si="5"/>
        <v>4.6373789961821815E-2</v>
      </c>
      <c r="R36" s="83">
        <v>5.086557380266913E-2</v>
      </c>
      <c r="S36" s="84">
        <f t="shared" si="6"/>
        <v>6.1470632089136876E-2</v>
      </c>
      <c r="T36" s="85">
        <f>分析係数表!F39</f>
        <v>0.70609686266236704</v>
      </c>
      <c r="U36" s="86">
        <f t="shared" si="7"/>
        <v>4.3404220464012176E-2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投入係数表!I37</f>
        <v>0</v>
      </c>
      <c r="E37" s="77">
        <f t="shared" si="0"/>
        <v>0</v>
      </c>
      <c r="F37" s="76">
        <f>分析係数表!C40</f>
        <v>0.97034701574441762</v>
      </c>
      <c r="G37" s="77">
        <f t="shared" si="1"/>
        <v>0</v>
      </c>
      <c r="H37" s="77">
        <v>5.1088668591453374E-3</v>
      </c>
      <c r="I37" s="77">
        <f t="shared" si="2"/>
        <v>5.1088668591453374E-3</v>
      </c>
      <c r="J37" s="76">
        <f>分析係数表!G40</f>
        <v>0.52785971223021577</v>
      </c>
      <c r="K37" s="78">
        <f t="shared" si="3"/>
        <v>2.6967649900909441E-3</v>
      </c>
      <c r="L37" s="79"/>
      <c r="M37" s="80"/>
      <c r="N37" s="81">
        <f>分析係数表!H40</f>
        <v>3.2261456049877249E-2</v>
      </c>
      <c r="O37" s="82">
        <f t="shared" si="4"/>
        <v>0.40851093157277579</v>
      </c>
      <c r="P37" s="76">
        <f>分析係数表!C40</f>
        <v>0.97034701574441762</v>
      </c>
      <c r="Q37" s="82">
        <f t="shared" si="5"/>
        <v>0.39639736335061498</v>
      </c>
      <c r="R37" s="83">
        <v>0.39805885242588396</v>
      </c>
      <c r="S37" s="84">
        <f t="shared" si="6"/>
        <v>0.40316771928502931</v>
      </c>
      <c r="T37" s="85">
        <f>分析係数表!F40</f>
        <v>0.72733812949640286</v>
      </c>
      <c r="U37" s="86">
        <f t="shared" si="7"/>
        <v>0.29323925481810403</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投入係数表!I38</f>
        <v>0</v>
      </c>
      <c r="E38" s="77">
        <f t="shared" si="0"/>
        <v>0</v>
      </c>
      <c r="F38" s="76">
        <f>分析係数表!C41</f>
        <v>0.80320409637637991</v>
      </c>
      <c r="G38" s="77">
        <f t="shared" si="1"/>
        <v>0</v>
      </c>
      <c r="H38" s="77">
        <v>3.8016186926543617E-4</v>
      </c>
      <c r="I38" s="77">
        <f t="shared" si="2"/>
        <v>3.8016186926543617E-4</v>
      </c>
      <c r="J38" s="76">
        <f>分析係数表!G41</f>
        <v>0.45147490221642766</v>
      </c>
      <c r="K38" s="78">
        <f t="shared" si="3"/>
        <v>1.7163354275302715E-4</v>
      </c>
      <c r="L38" s="79"/>
      <c r="M38" s="80"/>
      <c r="N38" s="81">
        <f>分析係数表!H41</f>
        <v>4.9603894294711057E-2</v>
      </c>
      <c r="O38" s="82">
        <f t="shared" si="4"/>
        <v>0.62810968719581439</v>
      </c>
      <c r="P38" s="76">
        <f>分析係数表!C41</f>
        <v>0.80320409637637991</v>
      </c>
      <c r="Q38" s="82">
        <f t="shared" si="5"/>
        <v>0.50450027372936479</v>
      </c>
      <c r="R38" s="83">
        <v>0.51316621981808164</v>
      </c>
      <c r="S38" s="84">
        <f t="shared" si="6"/>
        <v>0.51354638168734712</v>
      </c>
      <c r="T38" s="85">
        <f>分析係数表!F41</f>
        <v>0.55671447196870927</v>
      </c>
      <c r="U38" s="86">
        <f t="shared" si="7"/>
        <v>0.28589870271251266</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投入係数表!I39</f>
        <v>0</v>
      </c>
      <c r="E39" s="77">
        <f>$C$11*D39</f>
        <v>0</v>
      </c>
      <c r="F39" s="76">
        <f>分析係数表!C42</f>
        <v>0.66636504653567741</v>
      </c>
      <c r="G39" s="77">
        <f>E39*F39</f>
        <v>0</v>
      </c>
      <c r="H39" s="77">
        <v>5.3963101348423687E-3</v>
      </c>
      <c r="I39" s="77">
        <f>C39+H39</f>
        <v>5.3963101348423687E-3</v>
      </c>
      <c r="J39" s="76">
        <f>分析係数表!G42</f>
        <v>0.48517520215633425</v>
      </c>
      <c r="K39" s="78">
        <f>I39*J39</f>
        <v>2.6181558605704214E-3</v>
      </c>
      <c r="L39" s="79"/>
      <c r="M39" s="80"/>
      <c r="N39" s="81">
        <f>分析係数表!H42</f>
        <v>1.1980423388898527E-2</v>
      </c>
      <c r="O39" s="82">
        <f t="shared" si="4"/>
        <v>0.15170220189903147</v>
      </c>
      <c r="P39" s="76">
        <f>分析係数表!C42</f>
        <v>0.66636504653567741</v>
      </c>
      <c r="Q39" s="82">
        <f>O39*P39</f>
        <v>0.10108904482801283</v>
      </c>
      <c r="R39" s="83">
        <v>0.10583783851074789</v>
      </c>
      <c r="S39" s="84">
        <f>I39+R39</f>
        <v>0.11123414864559027</v>
      </c>
      <c r="T39" s="85">
        <f>分析係数表!F42</f>
        <v>0.56103195995379285</v>
      </c>
      <c r="U39" s="86">
        <f t="shared" si="7"/>
        <v>6.2405912428427038E-2</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投入係数表!I40</f>
        <v>1.65016501650165E-2</v>
      </c>
      <c r="E40" s="77">
        <f>$C$11*D40</f>
        <v>1.6501650165016499</v>
      </c>
      <c r="F40" s="76">
        <f>分析係数表!C43</f>
        <v>0.41782866643993499</v>
      </c>
      <c r="G40" s="77">
        <f>E40*F40</f>
        <v>0.68948624825071769</v>
      </c>
      <c r="H40" s="77">
        <v>0.89734429479370692</v>
      </c>
      <c r="I40" s="77">
        <f>C40+H40</f>
        <v>0.89734429479370692</v>
      </c>
      <c r="J40" s="76">
        <f>分析係数表!G43</f>
        <v>0.34963029507290444</v>
      </c>
      <c r="K40" s="78">
        <f>I40*J40</f>
        <v>0.3137387505707111</v>
      </c>
      <c r="L40" s="79"/>
      <c r="M40" s="80"/>
      <c r="N40" s="81">
        <f>分析係数表!H43</f>
        <v>3.3095547249689404E-2</v>
      </c>
      <c r="O40" s="82">
        <f t="shared" si="4"/>
        <v>0.41907261770762133</v>
      </c>
      <c r="P40" s="76">
        <f>分析係数表!C43</f>
        <v>0.41782866643993499</v>
      </c>
      <c r="Q40" s="82">
        <f>O40*P40</f>
        <v>0.1751005529982681</v>
      </c>
      <c r="R40" s="83">
        <v>0.29174983784901287</v>
      </c>
      <c r="S40" s="84">
        <f>I40+R40</f>
        <v>1.1890941326427198</v>
      </c>
      <c r="T40" s="85">
        <f>分析係数表!F43</f>
        <v>0.60413931310897662</v>
      </c>
      <c r="U40" s="86">
        <f t="shared" si="7"/>
        <v>0.71837851251668705</v>
      </c>
      <c r="V40" s="87">
        <f>分析係数表!D43</f>
        <v>0.20869324856609772</v>
      </c>
      <c r="W40" s="167">
        <f t="shared" si="8"/>
        <v>0</v>
      </c>
      <c r="X40" s="76">
        <f>分析係数表!E43</f>
        <v>0.13682537488770644</v>
      </c>
      <c r="Y40" s="166">
        <f t="shared" si="9"/>
        <v>0</v>
      </c>
    </row>
    <row r="41" spans="1:25" x14ac:dyDescent="0.2">
      <c r="A41" s="6" t="s">
        <v>341</v>
      </c>
      <c r="B41" s="5" t="s">
        <v>42</v>
      </c>
      <c r="C41" s="90"/>
      <c r="D41" s="76">
        <f>投入係数表!I41</f>
        <v>0</v>
      </c>
      <c r="E41" s="77">
        <f>$C$11*D41</f>
        <v>0</v>
      </c>
      <c r="F41" s="76">
        <f>分析係数表!C44</f>
        <v>0.43300030015865532</v>
      </c>
      <c r="G41" s="77">
        <f>E41*F41</f>
        <v>0</v>
      </c>
      <c r="H41" s="77">
        <v>2.2138712633397429E-3</v>
      </c>
      <c r="I41" s="77">
        <f>C41+H41</f>
        <v>2.2138712633397429E-3</v>
      </c>
      <c r="J41" s="76">
        <f>分析係数表!G44</f>
        <v>0.26179408564929285</v>
      </c>
      <c r="K41" s="78">
        <f>I41*J41</f>
        <v>5.795784031312728E-4</v>
      </c>
      <c r="L41" s="79"/>
      <c r="M41" s="80"/>
      <c r="N41" s="81">
        <f>分析係数表!H44</f>
        <v>0.10792544346140839</v>
      </c>
      <c r="O41" s="82">
        <f t="shared" si="4"/>
        <v>1.3666067452337645</v>
      </c>
      <c r="P41" s="76">
        <f>分析係数表!C44</f>
        <v>0.43300030015865532</v>
      </c>
      <c r="Q41" s="82">
        <f>O41*P41</f>
        <v>0.59174113088506297</v>
      </c>
      <c r="R41" s="83">
        <v>0.60132970415576892</v>
      </c>
      <c r="S41" s="84">
        <f>I41+R41</f>
        <v>0.60354357541910864</v>
      </c>
      <c r="T41" s="85">
        <f>分析係数表!F44</f>
        <v>0.57012714425433242</v>
      </c>
      <c r="U41" s="86">
        <f t="shared" si="7"/>
        <v>0.34409657508674568</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投入係数表!I42</f>
        <v>0</v>
      </c>
      <c r="E42" s="77">
        <f>$C$11*D42</f>
        <v>0</v>
      </c>
      <c r="F42" s="76">
        <f>分析係数表!C45</f>
        <v>1</v>
      </c>
      <c r="G42" s="77">
        <f>E42*F42</f>
        <v>0</v>
      </c>
      <c r="H42" s="77">
        <v>2.5779430922179057E-3</v>
      </c>
      <c r="I42" s="77">
        <f>C42+H42</f>
        <v>2.5779430922179057E-3</v>
      </c>
      <c r="J42" s="76">
        <f>分析係数表!G45</f>
        <v>0</v>
      </c>
      <c r="K42" s="78">
        <f>I42*J42</f>
        <v>0</v>
      </c>
      <c r="L42" s="79"/>
      <c r="M42" s="80"/>
      <c r="N42" s="81">
        <f>分析係数表!H45</f>
        <v>0</v>
      </c>
      <c r="O42" s="82">
        <f t="shared" si="4"/>
        <v>0</v>
      </c>
      <c r="P42" s="76">
        <f>分析係数表!C45</f>
        <v>1</v>
      </c>
      <c r="Q42" s="82">
        <f>O42*P42</f>
        <v>0</v>
      </c>
      <c r="R42" s="83">
        <v>2.3186626742466208E-3</v>
      </c>
      <c r="S42" s="84">
        <f>I42+R42</f>
        <v>4.8966057664645265E-3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6.6006600660066007E-3</v>
      </c>
      <c r="E43" s="77">
        <f>$C$11*D43</f>
        <v>0.66006600660066006</v>
      </c>
      <c r="F43" s="76">
        <f>分析係数表!C46</f>
        <v>7.8922701993376254E-2</v>
      </c>
      <c r="G43" s="77">
        <f>E43*F43</f>
        <v>5.2094192734901817E-2</v>
      </c>
      <c r="H43" s="77">
        <v>5.5941682461117373E-2</v>
      </c>
      <c r="I43" s="77">
        <f>C43+H43</f>
        <v>5.5941682461117373E-2</v>
      </c>
      <c r="J43" s="76">
        <f>分析係数表!G46</f>
        <v>9.4786729857819912E-3</v>
      </c>
      <c r="K43" s="78">
        <f>I43*J43</f>
        <v>5.3025291432338745E-4</v>
      </c>
      <c r="L43" s="79"/>
      <c r="M43" s="80"/>
      <c r="N43" s="81">
        <f>分析係数表!H46</f>
        <v>2.1453316301050851E-2</v>
      </c>
      <c r="O43" s="82">
        <f t="shared" si="4"/>
        <v>0.27165278014477728</v>
      </c>
      <c r="P43" s="76">
        <f>分析係数表!C46</f>
        <v>7.8922701993376254E-2</v>
      </c>
      <c r="Q43" s="82">
        <f>O43*P43</f>
        <v>2.1439571413038417E-2</v>
      </c>
      <c r="R43" s="83">
        <v>2.3694159760469586E-2</v>
      </c>
      <c r="S43" s="84">
        <f>I43+R43</f>
        <v>7.9635842221586955E-2</v>
      </c>
      <c r="T43" s="85">
        <f>分析係数表!F46</f>
        <v>0.3135860979462875</v>
      </c>
      <c r="U43" s="86">
        <f t="shared" si="7"/>
        <v>2.4972693018933664E-2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投入係数表!I44</f>
        <v>0.65346534653465349</v>
      </c>
      <c r="E44" s="91">
        <f>SUM(E5:E43)</f>
        <v>65.346534653465341</v>
      </c>
      <c r="F44" s="92">
        <f>分析係数表!C47</f>
        <v>0.45048821757167268</v>
      </c>
      <c r="G44" s="91">
        <f>SUM(G5:G43)</f>
        <v>6.1308147428410358</v>
      </c>
      <c r="H44" s="91">
        <f>SUM(H5:H43)</f>
        <v>6.7437675987348333</v>
      </c>
      <c r="I44" s="91">
        <f>SUM(I5:I43)</f>
        <v>106.74376759873488</v>
      </c>
      <c r="J44" s="92">
        <f>分析係数表!G47</f>
        <v>0.27984959706440876</v>
      </c>
      <c r="K44" s="93">
        <f>SUM(K5:K43)</f>
        <v>20.184656068726465</v>
      </c>
      <c r="L44" s="94">
        <f>最終需要_まとめ!$L$33</f>
        <v>0.62733333333333341</v>
      </c>
      <c r="M44" s="91">
        <f>K44*L44</f>
        <v>12.66250757378107</v>
      </c>
      <c r="N44" s="95">
        <f>分析係数表!H47</f>
        <v>1</v>
      </c>
      <c r="O44" s="96">
        <f>SUM(O5:O43)</f>
        <v>12.66250757378107</v>
      </c>
      <c r="P44" s="92">
        <f>分析係数表!C47</f>
        <v>0.45048821757167268</v>
      </c>
      <c r="Q44" s="96">
        <f>SUM(Q5:Q43)</f>
        <v>5.5128645187136129</v>
      </c>
      <c r="R44" s="91">
        <f>SUM(R5:R43)</f>
        <v>5.9861764897620384</v>
      </c>
      <c r="S44" s="97">
        <f>SUM(S5:S43)</f>
        <v>112.72994408849688</v>
      </c>
      <c r="T44" s="98">
        <f>分析係数表!F47</f>
        <v>0.63574062575658508</v>
      </c>
      <c r="U44" s="99">
        <f>SUM(U5:U43)</f>
        <v>40.970554064060323</v>
      </c>
      <c r="V44" s="100">
        <f>分析係数表!D47</f>
        <v>9.9789350246801134E-2</v>
      </c>
      <c r="W44" s="164">
        <f>SUM(W5:W43)</f>
        <v>17</v>
      </c>
      <c r="X44" s="92">
        <f>分析係数表!E47</f>
        <v>7.8362037587557998E-2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9.4161958568738226E-4</v>
      </c>
      <c r="E5" s="77">
        <f t="shared" ref="E5:E38" si="0">$C$12*D5</f>
        <v>9.4161958568738227E-2</v>
      </c>
      <c r="F5" s="76">
        <f>分析係数表!C8</f>
        <v>6.7564113487262545E-2</v>
      </c>
      <c r="G5" s="77">
        <f t="shared" ref="G5:G38" si="1">E5*F5</f>
        <v>6.3619692549211435E-3</v>
      </c>
      <c r="H5" s="77">
        <f t="array" ref="H5:H43">MMULT(逆行列係数!C5:AO43,'8'!G5:G43)</f>
        <v>6.950044644747912E-3</v>
      </c>
      <c r="I5" s="77">
        <f t="shared" ref="I5:I38" si="2">C5+H5</f>
        <v>6.950044644747912E-3</v>
      </c>
      <c r="J5" s="76">
        <f>分析係数表!G8</f>
        <v>0.11970979443772672</v>
      </c>
      <c r="K5" s="78">
        <f t="shared" ref="K5:K38" si="3">I5*J5</f>
        <v>8.3198841575579598E-4</v>
      </c>
      <c r="L5" s="79" t="s">
        <v>183</v>
      </c>
      <c r="M5" s="80" t="s">
        <v>183</v>
      </c>
      <c r="N5" s="81">
        <f>分析係数表!H8</f>
        <v>1.0734543466490035E-2</v>
      </c>
      <c r="O5" s="82">
        <f t="shared" ref="O5:O43" si="4">$M$44*N5</f>
        <v>7.6860902729718183E-2</v>
      </c>
      <c r="P5" s="76">
        <f>分析係数表!C8</f>
        <v>6.7564113487262545E-2</v>
      </c>
      <c r="Q5" s="82">
        <f t="shared" ref="Q5:Q38" si="5">O5*P5</f>
        <v>5.1930387547641267E-3</v>
      </c>
      <c r="R5" s="83">
        <f t="array" ref="R5:R43">MMULT(逆行列係数!C5:AO43,'8'!Q5:Q43)</f>
        <v>6.0556053485688955E-3</v>
      </c>
      <c r="S5" s="84">
        <f t="shared" ref="S5:S38" si="6">I5+R5</f>
        <v>1.3005649993316808E-2</v>
      </c>
      <c r="T5" s="85">
        <f>分析係数表!F8</f>
        <v>0.45405078597339782</v>
      </c>
      <c r="U5" s="86">
        <f t="shared" ref="U5:U43" si="7">S5*T5</f>
        <v>5.9052256015604127E-3</v>
      </c>
      <c r="V5" s="87">
        <f>分析係数表!D8</f>
        <v>0.6704957678355502</v>
      </c>
      <c r="W5" s="88">
        <f t="shared" ref="W5:W43" si="8">ROUND(S5*V5,0)</f>
        <v>0</v>
      </c>
      <c r="X5" s="76">
        <f>分析係数表!E8</f>
        <v>0.43288996372430472</v>
      </c>
      <c r="Y5" s="89">
        <f t="shared" ref="Y5:Y43" si="9">ROUND(S5*X5,0)</f>
        <v>0</v>
      </c>
    </row>
    <row r="6" spans="1:25" x14ac:dyDescent="0.2">
      <c r="A6" s="6" t="s">
        <v>220</v>
      </c>
      <c r="B6" s="5" t="s">
        <v>266</v>
      </c>
      <c r="C6" s="90"/>
      <c r="D6" s="76">
        <f>投入係数表!J6</f>
        <v>4.7080979284369113E-4</v>
      </c>
      <c r="E6" s="77">
        <f t="shared" si="0"/>
        <v>4.7080979284369114E-2</v>
      </c>
      <c r="F6" s="76">
        <f>分析係数表!C9</f>
        <v>0.16339869281045749</v>
      </c>
      <c r="G6" s="77">
        <f t="shared" si="1"/>
        <v>7.6929704713021418E-3</v>
      </c>
      <c r="H6" s="77">
        <v>7.9990395618881847E-3</v>
      </c>
      <c r="I6" s="77">
        <f t="shared" si="2"/>
        <v>7.9990395618881847E-3</v>
      </c>
      <c r="J6" s="76">
        <f>分析係数表!G9</f>
        <v>0.24691358024691357</v>
      </c>
      <c r="K6" s="78">
        <f t="shared" si="3"/>
        <v>1.9750714967625145E-3</v>
      </c>
      <c r="L6" s="79"/>
      <c r="M6" s="80"/>
      <c r="N6" s="81">
        <f>分析係数表!H9</f>
        <v>5.6599045701539042E-4</v>
      </c>
      <c r="O6" s="82">
        <f t="shared" si="4"/>
        <v>4.0525745317823991E-3</v>
      </c>
      <c r="P6" s="76">
        <f>分析係数表!C9</f>
        <v>0.16339869281045749</v>
      </c>
      <c r="Q6" s="82">
        <f t="shared" si="5"/>
        <v>6.6218538101019586E-4</v>
      </c>
      <c r="R6" s="83">
        <v>7.2865973021316705E-4</v>
      </c>
      <c r="S6" s="84">
        <f t="shared" si="6"/>
        <v>8.727699292101352E-3</v>
      </c>
      <c r="T6" s="85">
        <f>分析係数表!F9</f>
        <v>0.67901234567901236</v>
      </c>
      <c r="U6" s="86">
        <f t="shared" si="7"/>
        <v>5.9262155687107949E-3</v>
      </c>
      <c r="V6" s="87">
        <f>分析係数表!D9</f>
        <v>7.407407407407407E-2</v>
      </c>
      <c r="W6" s="88">
        <f t="shared" si="8"/>
        <v>0</v>
      </c>
      <c r="X6" s="76">
        <f>分析係数表!E9</f>
        <v>0</v>
      </c>
      <c r="Y6" s="89">
        <f t="shared" si="9"/>
        <v>0</v>
      </c>
    </row>
    <row r="7" spans="1:25" x14ac:dyDescent="0.2">
      <c r="A7" s="6" t="s">
        <v>221</v>
      </c>
      <c r="B7" s="5" t="s">
        <v>267</v>
      </c>
      <c r="C7" s="90"/>
      <c r="D7" s="76">
        <f>投入係数表!J7</f>
        <v>0</v>
      </c>
      <c r="E7" s="77">
        <f t="shared" si="0"/>
        <v>0</v>
      </c>
      <c r="F7" s="76">
        <f>分析係数表!C10</f>
        <v>3.0864197530864335E-3</v>
      </c>
      <c r="G7" s="77">
        <f t="shared" si="1"/>
        <v>0</v>
      </c>
      <c r="H7" s="77">
        <v>4.3152933272982437E-6</v>
      </c>
      <c r="I7" s="77">
        <f t="shared" si="2"/>
        <v>4.3152933272982437E-6</v>
      </c>
      <c r="J7" s="76">
        <f>分析係数表!G10</f>
        <v>0.2857142857142857</v>
      </c>
      <c r="K7" s="78">
        <f t="shared" si="3"/>
        <v>1.2329409506566411E-6</v>
      </c>
      <c r="L7" s="79"/>
      <c r="M7" s="80"/>
      <c r="N7" s="81">
        <f>分析係数表!H10</f>
        <v>1.0759075560602157E-3</v>
      </c>
      <c r="O7" s="82">
        <f t="shared" si="4"/>
        <v>7.703655611499668E-3</v>
      </c>
      <c r="P7" s="76">
        <f>分析係数表!C10</f>
        <v>3.0864197530864335E-3</v>
      </c>
      <c r="Q7" s="82">
        <f t="shared" si="5"/>
        <v>2.3776714850307723E-5</v>
      </c>
      <c r="R7" s="83">
        <v>3.0594334776094059E-5</v>
      </c>
      <c r="S7" s="84">
        <f t="shared" si="6"/>
        <v>3.4909628103392303E-5</v>
      </c>
      <c r="T7" s="85">
        <f>分析係数表!F10</f>
        <v>0.5714285714285714</v>
      </c>
      <c r="U7" s="86">
        <f t="shared" si="7"/>
        <v>1.9948358916224171E-5</v>
      </c>
      <c r="V7" s="87">
        <f>分析係数表!D10</f>
        <v>0</v>
      </c>
      <c r="W7" s="88">
        <f t="shared" si="8"/>
        <v>0</v>
      </c>
      <c r="X7" s="76">
        <f>分析係数表!E10</f>
        <v>0</v>
      </c>
      <c r="Y7" s="89">
        <f t="shared" si="9"/>
        <v>0</v>
      </c>
    </row>
    <row r="8" spans="1:25" x14ac:dyDescent="0.2">
      <c r="A8" s="6" t="s">
        <v>222</v>
      </c>
      <c r="B8" s="5" t="s">
        <v>27</v>
      </c>
      <c r="C8" s="90"/>
      <c r="D8" s="76">
        <f>投入係数表!J8</f>
        <v>5.6497175141242938E-3</v>
      </c>
      <c r="E8" s="77">
        <f t="shared" si="0"/>
        <v>0.56497175141242939</v>
      </c>
      <c r="F8" s="76">
        <f>分析係数表!C11</f>
        <v>1.4903129657227732E-3</v>
      </c>
      <c r="G8" s="77">
        <f t="shared" si="1"/>
        <v>8.4198472639704705E-4</v>
      </c>
      <c r="H8" s="77">
        <v>1.0874510880026398E-3</v>
      </c>
      <c r="I8" s="77">
        <f t="shared" si="2"/>
        <v>1.0874510880026398E-3</v>
      </c>
      <c r="J8" s="76">
        <f>分析係数表!G11</f>
        <v>0.75</v>
      </c>
      <c r="K8" s="78">
        <f t="shared" si="3"/>
        <v>8.1558831600197991E-4</v>
      </c>
      <c r="L8" s="79"/>
      <c r="M8" s="80"/>
      <c r="N8" s="81">
        <f>分析係数表!H11</f>
        <v>-1.9275216802381716E-5</v>
      </c>
      <c r="O8" s="82">
        <f t="shared" si="4"/>
        <v>-1.3801337414738818E-4</v>
      </c>
      <c r="P8" s="76">
        <f>分析係数表!C11</f>
        <v>1.4903129657227732E-3</v>
      </c>
      <c r="Q8" s="82">
        <f t="shared" si="5"/>
        <v>-2.056831209350008E-7</v>
      </c>
      <c r="R8" s="83">
        <v>1.0755607255190749E-5</v>
      </c>
      <c r="S8" s="84">
        <f t="shared" si="6"/>
        <v>1.0982066952578305E-3</v>
      </c>
      <c r="T8" s="85">
        <f>分析係数表!F11</f>
        <v>1</v>
      </c>
      <c r="U8" s="86">
        <f t="shared" si="7"/>
        <v>1.0982066952578305E-3</v>
      </c>
      <c r="V8" s="87">
        <f>分析係数表!D11</f>
        <v>2</v>
      </c>
      <c r="W8" s="88">
        <f t="shared" si="8"/>
        <v>0</v>
      </c>
      <c r="X8" s="76">
        <f>分析係数表!E11</f>
        <v>0</v>
      </c>
      <c r="Y8" s="89">
        <f t="shared" si="9"/>
        <v>0</v>
      </c>
    </row>
    <row r="9" spans="1:25" x14ac:dyDescent="0.2">
      <c r="A9" s="6" t="s">
        <v>223</v>
      </c>
      <c r="B9" s="5" t="s">
        <v>191</v>
      </c>
      <c r="C9" s="90"/>
      <c r="D9" s="76">
        <f>投入係数表!J9</f>
        <v>7.5329566854990581E-3</v>
      </c>
      <c r="E9" s="77">
        <f t="shared" si="0"/>
        <v>0.75329566854990582</v>
      </c>
      <c r="F9" s="76">
        <f>分析係数表!C12</f>
        <v>4.2687511748856433E-2</v>
      </c>
      <c r="G9" s="77">
        <f t="shared" si="1"/>
        <v>3.2156317701586765E-2</v>
      </c>
      <c r="H9" s="77">
        <v>3.2537441321414659E-2</v>
      </c>
      <c r="I9" s="77">
        <f t="shared" si="2"/>
        <v>3.2537441321414659E-2</v>
      </c>
      <c r="J9" s="76">
        <f>分析係数表!G12</f>
        <v>0.14470108695652173</v>
      </c>
      <c r="K9" s="78">
        <f t="shared" si="3"/>
        <v>4.708203125992746E-3</v>
      </c>
      <c r="L9" s="79"/>
      <c r="M9" s="80"/>
      <c r="N9" s="81">
        <f>分析係数表!H12</f>
        <v>8.7239631247579649E-2</v>
      </c>
      <c r="O9" s="82">
        <f t="shared" si="4"/>
        <v>0.62464853139107901</v>
      </c>
      <c r="P9" s="76">
        <f>分析係数表!C12</f>
        <v>4.2687511748856433E-2</v>
      </c>
      <c r="Q9" s="82">
        <f t="shared" si="5"/>
        <v>2.6664691522662601E-2</v>
      </c>
      <c r="R9" s="83">
        <v>2.8487171863650341E-2</v>
      </c>
      <c r="S9" s="84">
        <f t="shared" si="6"/>
        <v>6.1024613185064996E-2</v>
      </c>
      <c r="T9" s="85">
        <f>分析係数表!F12</f>
        <v>0.28543931159420288</v>
      </c>
      <c r="U9" s="86">
        <f t="shared" si="7"/>
        <v>1.7418823577847468E-2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投入係数表!J10</f>
        <v>9.4161958568738226E-4</v>
      </c>
      <c r="E10" s="77">
        <f t="shared" si="0"/>
        <v>9.4161958568738227E-2</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9.74499888184331E-2</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投入係数表!J11</f>
        <v>1.4595103578154425E-2</v>
      </c>
      <c r="E11" s="77">
        <f t="shared" si="0"/>
        <v>1.4595103578154425</v>
      </c>
      <c r="F11" s="76">
        <f>分析係数表!C14</f>
        <v>1.2640726841793404E-2</v>
      </c>
      <c r="G11" s="77">
        <f t="shared" si="1"/>
        <v>1.8449271755913158E-2</v>
      </c>
      <c r="H11" s="77">
        <v>1.9106165029888936E-2</v>
      </c>
      <c r="I11" s="77">
        <f t="shared" si="2"/>
        <v>1.9106165029888936E-2</v>
      </c>
      <c r="J11" s="76">
        <f>分析係数表!G14</f>
        <v>0.18151815181518152</v>
      </c>
      <c r="K11" s="78">
        <f t="shared" si="3"/>
        <v>3.468115764501292E-3</v>
      </c>
      <c r="L11" s="79"/>
      <c r="M11" s="80"/>
      <c r="N11" s="81">
        <f>分析係数表!H14</f>
        <v>1.1056965274820784E-3</v>
      </c>
      <c r="O11" s="82">
        <f t="shared" si="4"/>
        <v>7.9169490079092682E-3</v>
      </c>
      <c r="P11" s="76">
        <f>分析係数表!C14</f>
        <v>1.2640726841793404E-2</v>
      </c>
      <c r="Q11" s="82">
        <f t="shared" si="5"/>
        <v>1.0007598982938834E-4</v>
      </c>
      <c r="R11" s="83">
        <v>2.7385625325775385E-4</v>
      </c>
      <c r="S11" s="84">
        <f t="shared" si="6"/>
        <v>1.9380021283146691E-2</v>
      </c>
      <c r="T11" s="85">
        <f>分析係数表!F14</f>
        <v>0.32673267326732675</v>
      </c>
      <c r="U11" s="86">
        <f t="shared" si="7"/>
        <v>6.3320861618202063E-3</v>
      </c>
      <c r="V11" s="87">
        <f>分析係数表!D14</f>
        <v>0.1617161716171617</v>
      </c>
      <c r="W11" s="88">
        <f t="shared" si="8"/>
        <v>0</v>
      </c>
      <c r="X11" s="76">
        <f>分析係数表!E14</f>
        <v>6.9306930693069313E-2</v>
      </c>
      <c r="Y11" s="89">
        <f t="shared" si="9"/>
        <v>0</v>
      </c>
    </row>
    <row r="12" spans="1:25" x14ac:dyDescent="0.2">
      <c r="A12" s="6" t="s">
        <v>226</v>
      </c>
      <c r="B12" s="5" t="s">
        <v>29</v>
      </c>
      <c r="C12" s="75">
        <f>最終需要_まとめ!C13</f>
        <v>100</v>
      </c>
      <c r="D12" s="76">
        <f>投入係数表!J12</f>
        <v>0.3611111111111111</v>
      </c>
      <c r="E12" s="77">
        <f t="shared" si="0"/>
        <v>36.111111111111107</v>
      </c>
      <c r="F12" s="76">
        <f>分析係数表!C15</f>
        <v>0</v>
      </c>
      <c r="G12" s="77">
        <f t="shared" si="1"/>
        <v>0</v>
      </c>
      <c r="H12" s="77">
        <v>0</v>
      </c>
      <c r="I12" s="77">
        <f t="shared" si="2"/>
        <v>100</v>
      </c>
      <c r="J12" s="76">
        <f>分析係数表!G15</f>
        <v>9.5574387947269301E-2</v>
      </c>
      <c r="K12" s="78">
        <f t="shared" si="3"/>
        <v>9.5574387947269308</v>
      </c>
      <c r="L12" s="79"/>
      <c r="M12" s="80"/>
      <c r="N12" s="81">
        <f>分析係数表!H15</f>
        <v>8.009728727607893E-3</v>
      </c>
      <c r="O12" s="82">
        <f t="shared" si="4"/>
        <v>5.7350830293428308E-2</v>
      </c>
      <c r="P12" s="76">
        <f>分析係数表!C15</f>
        <v>0</v>
      </c>
      <c r="Q12" s="82">
        <f t="shared" si="5"/>
        <v>0</v>
      </c>
      <c r="R12" s="83">
        <v>0</v>
      </c>
      <c r="S12" s="84">
        <f t="shared" si="6"/>
        <v>100</v>
      </c>
      <c r="T12" s="85">
        <f>分析係数表!F15</f>
        <v>0.30461393596986819</v>
      </c>
      <c r="U12" s="86">
        <f t="shared" si="7"/>
        <v>30.46139359698682</v>
      </c>
      <c r="V12" s="87">
        <f>分析係数表!D15</f>
        <v>3.5781544256120526E-2</v>
      </c>
      <c r="W12" s="88">
        <f t="shared" si="8"/>
        <v>4</v>
      </c>
      <c r="X12" s="76">
        <f>分析係数表!E15</f>
        <v>3.3427495291902073E-2</v>
      </c>
      <c r="Y12" s="89">
        <f t="shared" si="9"/>
        <v>3</v>
      </c>
    </row>
    <row r="13" spans="1:25" x14ac:dyDescent="0.2">
      <c r="A13" s="6" t="s">
        <v>227</v>
      </c>
      <c r="B13" s="5" t="s">
        <v>30</v>
      </c>
      <c r="C13" s="90"/>
      <c r="D13" s="76">
        <f>投入係数表!J13</f>
        <v>8.1450094161958572E-2</v>
      </c>
      <c r="E13" s="77">
        <f t="shared" si="0"/>
        <v>8.1450094161958564</v>
      </c>
      <c r="F13" s="76">
        <f>分析係数表!C16</f>
        <v>1.1051985264019626E-2</v>
      </c>
      <c r="G13" s="77">
        <f t="shared" si="1"/>
        <v>9.0018524043097695E-2</v>
      </c>
      <c r="H13" s="77">
        <v>9.0716810741036574E-2</v>
      </c>
      <c r="I13" s="77">
        <f t="shared" si="2"/>
        <v>9.0716810741036574E-2</v>
      </c>
      <c r="J13" s="76">
        <f>分析係数表!G16</f>
        <v>3.3670033670033669E-2</v>
      </c>
      <c r="K13" s="78">
        <f t="shared" si="3"/>
        <v>3.0544380720887734E-3</v>
      </c>
      <c r="L13" s="79"/>
      <c r="M13" s="80"/>
      <c r="N13" s="81">
        <f>分析係数表!H16</f>
        <v>1.6043989549327908E-2</v>
      </c>
      <c r="O13" s="82">
        <f t="shared" si="4"/>
        <v>0.11487731397213512</v>
      </c>
      <c r="P13" s="76">
        <f>分析係数表!C16</f>
        <v>1.1051985264019626E-2</v>
      </c>
      <c r="Q13" s="82">
        <f t="shared" si="5"/>
        <v>1.2696223811901931E-3</v>
      </c>
      <c r="R13" s="83">
        <v>1.3952993171026775E-3</v>
      </c>
      <c r="S13" s="84">
        <f t="shared" si="6"/>
        <v>9.2112110058139254E-2</v>
      </c>
      <c r="T13" s="85">
        <f>分析係数表!F16</f>
        <v>0.28619528619528617</v>
      </c>
      <c r="U13" s="86">
        <f t="shared" si="7"/>
        <v>2.6362051700140863E-2</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投入係数表!J14</f>
        <v>1.9303201506591337E-2</v>
      </c>
      <c r="E14" s="77">
        <f t="shared" si="0"/>
        <v>1.9303201506591336</v>
      </c>
      <c r="F14" s="76">
        <f>分析係数表!C17</f>
        <v>8.8733956583742724E-2</v>
      </c>
      <c r="G14" s="77">
        <f t="shared" si="1"/>
        <v>0.17128494444131129</v>
      </c>
      <c r="H14" s="77">
        <v>0.18084976871954345</v>
      </c>
      <c r="I14" s="77">
        <f t="shared" si="2"/>
        <v>0.18084976871954345</v>
      </c>
      <c r="J14" s="76">
        <f>分析係数表!G17</f>
        <v>0.21220484513952775</v>
      </c>
      <c r="K14" s="78">
        <f t="shared" si="3"/>
        <v>3.8377197164650129E-2</v>
      </c>
      <c r="L14" s="79"/>
      <c r="M14" s="80"/>
      <c r="N14" s="81">
        <f>分析係数表!H17</f>
        <v>2.8579889640622342E-3</v>
      </c>
      <c r="O14" s="82">
        <f t="shared" si="4"/>
        <v>2.0463619384944558E-2</v>
      </c>
      <c r="P14" s="76">
        <f>分析係数表!C17</f>
        <v>8.8733956583742724E-2</v>
      </c>
      <c r="Q14" s="82">
        <f t="shared" si="5"/>
        <v>1.8158179140499065E-3</v>
      </c>
      <c r="R14" s="83">
        <v>2.9820276658862107E-3</v>
      </c>
      <c r="S14" s="84">
        <f t="shared" si="6"/>
        <v>0.18383179638542965</v>
      </c>
      <c r="T14" s="85">
        <f>分析係数表!F17</f>
        <v>0.32198712051517941</v>
      </c>
      <c r="U14" s="86">
        <f t="shared" si="7"/>
        <v>5.9191470777277259E-2</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投入係数表!J15</f>
        <v>7.0621468926553672E-3</v>
      </c>
      <c r="E15" s="77">
        <f t="shared" si="0"/>
        <v>0.70621468926553677</v>
      </c>
      <c r="F15" s="76">
        <f>分析係数表!C18</f>
        <v>2.3869801084990927E-2</v>
      </c>
      <c r="G15" s="77">
        <f t="shared" si="1"/>
        <v>1.6857204156067038E-2</v>
      </c>
      <c r="H15" s="77">
        <v>1.7510234536516272E-2</v>
      </c>
      <c r="I15" s="77">
        <f t="shared" si="2"/>
        <v>1.7510234536516272E-2</v>
      </c>
      <c r="J15" s="76">
        <f>分析係数表!G18</f>
        <v>0.2144702842377261</v>
      </c>
      <c r="K15" s="78">
        <f t="shared" si="3"/>
        <v>3.7554249781158928E-3</v>
      </c>
      <c r="L15" s="79"/>
      <c r="M15" s="80"/>
      <c r="N15" s="81">
        <f>分析係数表!H18</f>
        <v>4.2405476965239774E-4</v>
      </c>
      <c r="O15" s="82">
        <f t="shared" si="4"/>
        <v>3.03629423124254E-3</v>
      </c>
      <c r="P15" s="76">
        <f>分析係数表!C18</f>
        <v>2.3869801084990927E-2</v>
      </c>
      <c r="Q15" s="82">
        <f t="shared" si="5"/>
        <v>7.2475739335264871E-5</v>
      </c>
      <c r="R15" s="83">
        <v>1.5013646692869546E-4</v>
      </c>
      <c r="S15" s="84">
        <f t="shared" si="6"/>
        <v>1.7660371003444968E-2</v>
      </c>
      <c r="T15" s="85">
        <f>分析係数表!F18</f>
        <v>0.4573643410852713</v>
      </c>
      <c r="U15" s="86">
        <f t="shared" si="7"/>
        <v>8.0772239473120393E-3</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投入係数表!J16</f>
        <v>0</v>
      </c>
      <c r="E16" s="77">
        <f t="shared" si="0"/>
        <v>0</v>
      </c>
      <c r="F16" s="76">
        <f>分析係数表!C19</f>
        <v>4.6660019940179431E-2</v>
      </c>
      <c r="G16" s="77">
        <f t="shared" si="1"/>
        <v>0</v>
      </c>
      <c r="H16" s="77">
        <v>9.0691164022746798E-4</v>
      </c>
      <c r="I16" s="77">
        <f t="shared" si="2"/>
        <v>9.0691164022746798E-4</v>
      </c>
      <c r="J16" s="76">
        <f>分析係数表!G19</f>
        <v>5.7803468208092484E-2</v>
      </c>
      <c r="K16" s="78">
        <f t="shared" si="3"/>
        <v>5.2422638163437453E-5</v>
      </c>
      <c r="L16" s="79"/>
      <c r="M16" s="80"/>
      <c r="N16" s="81">
        <f>分析係数表!H19</f>
        <v>-1.0864213106796968E-4</v>
      </c>
      <c r="O16" s="82">
        <f t="shared" si="4"/>
        <v>-7.7789356337618803E-4</v>
      </c>
      <c r="P16" s="76">
        <f>分析係数表!C19</f>
        <v>4.6660019940179431E-2</v>
      </c>
      <c r="Q16" s="82">
        <f t="shared" si="5"/>
        <v>-3.6296529178470167E-5</v>
      </c>
      <c r="R16" s="83">
        <v>1.4537788632983429E-5</v>
      </c>
      <c r="S16" s="84">
        <f t="shared" si="6"/>
        <v>9.2144942886045146E-4</v>
      </c>
      <c r="T16" s="85">
        <f>分析係数表!F19</f>
        <v>0.24084778420038536</v>
      </c>
      <c r="U16" s="86">
        <f t="shared" si="7"/>
        <v>2.2192905319375034E-4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投入係数表!J17</f>
        <v>5.1789077212806029E-3</v>
      </c>
      <c r="E17" s="77">
        <f t="shared" si="0"/>
        <v>0.51789077212806034</v>
      </c>
      <c r="F17" s="76">
        <f>分析係数表!C20</f>
        <v>8.9601315248664215E-2</v>
      </c>
      <c r="G17" s="77">
        <f t="shared" si="1"/>
        <v>4.6403694337820454E-2</v>
      </c>
      <c r="H17" s="77">
        <v>4.9028741158326082E-2</v>
      </c>
      <c r="I17" s="77">
        <f t="shared" si="2"/>
        <v>4.9028741158326082E-2</v>
      </c>
      <c r="J17" s="76">
        <f>分析係数表!G20</f>
        <v>9.990662931839403E-2</v>
      </c>
      <c r="K17" s="78">
        <f t="shared" si="3"/>
        <v>4.8982962688523726E-3</v>
      </c>
      <c r="L17" s="79"/>
      <c r="M17" s="80"/>
      <c r="N17" s="81">
        <f>分析係数表!H20</f>
        <v>5.2919231584720706E-4</v>
      </c>
      <c r="O17" s="82">
        <f t="shared" si="4"/>
        <v>3.7890944538646575E-3</v>
      </c>
      <c r="P17" s="76">
        <f>分析係数表!C20</f>
        <v>8.9601315248664215E-2</v>
      </c>
      <c r="Q17" s="82">
        <f t="shared" si="5"/>
        <v>3.3950784666769235E-4</v>
      </c>
      <c r="R17" s="83">
        <v>4.9147543070147015E-4</v>
      </c>
      <c r="S17" s="84">
        <f t="shared" si="6"/>
        <v>4.9520216589027555E-2</v>
      </c>
      <c r="T17" s="85">
        <f>分析係数表!F20</f>
        <v>0.22315592903828199</v>
      </c>
      <c r="U17" s="86">
        <f t="shared" si="7"/>
        <v>1.1050729939101387E-2</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投入係数表!J18</f>
        <v>9.4161958568738224E-3</v>
      </c>
      <c r="E18" s="77">
        <f t="shared" si="0"/>
        <v>0.94161958568738224</v>
      </c>
      <c r="F18" s="76">
        <f>分析係数表!C21</f>
        <v>3.6263368983957212E-2</v>
      </c>
      <c r="G18" s="77">
        <f t="shared" si="1"/>
        <v>3.4146298478302459E-2</v>
      </c>
      <c r="H18" s="77">
        <v>3.5885770263825841E-2</v>
      </c>
      <c r="I18" s="77">
        <f t="shared" si="2"/>
        <v>3.5885770263825841E-2</v>
      </c>
      <c r="J18" s="76">
        <f>分析係数表!G21</f>
        <v>0.2855369335816263</v>
      </c>
      <c r="K18" s="78">
        <f t="shared" si="3"/>
        <v>1.024671280034754E-2</v>
      </c>
      <c r="L18" s="79"/>
      <c r="M18" s="80"/>
      <c r="N18" s="81">
        <f>分析係数表!H21</f>
        <v>8.8140309559981843E-4</v>
      </c>
      <c r="O18" s="82">
        <f t="shared" si="4"/>
        <v>6.3109751996487506E-3</v>
      </c>
      <c r="P18" s="76">
        <f>分析係数表!C21</f>
        <v>3.6263368983957212E-2</v>
      </c>
      <c r="Q18" s="82">
        <f t="shared" si="5"/>
        <v>2.2885722231346569E-4</v>
      </c>
      <c r="R18" s="83">
        <v>4.2377705811319895E-4</v>
      </c>
      <c r="S18" s="84">
        <f t="shared" si="6"/>
        <v>3.6309547321939042E-2</v>
      </c>
      <c r="T18" s="85">
        <f>分析係数表!F21</f>
        <v>0.42644320297951582</v>
      </c>
      <c r="U18" s="86">
        <f t="shared" si="7"/>
        <v>1.5483959658703986E-2</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投入係数表!J19</f>
        <v>0</v>
      </c>
      <c r="E19" s="77">
        <f t="shared" si="0"/>
        <v>0</v>
      </c>
      <c r="F19" s="76">
        <f>分析係数表!C22</f>
        <v>2.6618889173278704E-2</v>
      </c>
      <c r="G19" s="77">
        <f t="shared" si="1"/>
        <v>0</v>
      </c>
      <c r="H19" s="77">
        <v>8.4098040582040708E-4</v>
      </c>
      <c r="I19" s="77">
        <f t="shared" si="2"/>
        <v>8.4098040582040708E-4</v>
      </c>
      <c r="J19" s="76">
        <f>分析係数表!G22</f>
        <v>0.1945614707008809</v>
      </c>
      <c r="K19" s="78">
        <f t="shared" si="3"/>
        <v>1.6362238458704205E-4</v>
      </c>
      <c r="L19" s="79"/>
      <c r="M19" s="80"/>
      <c r="N19" s="81">
        <f>分析係数表!H22</f>
        <v>4.2055018477923743E-5</v>
      </c>
      <c r="O19" s="82">
        <f t="shared" si="4"/>
        <v>3.0112008904884695E-4</v>
      </c>
      <c r="P19" s="76">
        <f>分析係数表!C22</f>
        <v>2.6618889173278704E-2</v>
      </c>
      <c r="Q19" s="82">
        <f t="shared" si="5"/>
        <v>8.0154822782390717E-6</v>
      </c>
      <c r="R19" s="83">
        <v>8.3964789385581381E-5</v>
      </c>
      <c r="S19" s="84">
        <f t="shared" si="6"/>
        <v>9.2494519520598846E-4</v>
      </c>
      <c r="T19" s="85">
        <f>分析係数表!F22</f>
        <v>0.4128686327077748</v>
      </c>
      <c r="U19" s="86">
        <f t="shared" si="7"/>
        <v>3.8188085807432229E-4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1.7565338527849407E-4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投入係数表!J21</f>
        <v>0</v>
      </c>
      <c r="E21" s="77">
        <f t="shared" si="0"/>
        <v>0</v>
      </c>
      <c r="F21" s="76">
        <f>分析係数表!C24</f>
        <v>0.22997002997003002</v>
      </c>
      <c r="G21" s="77">
        <f t="shared" si="1"/>
        <v>0</v>
      </c>
      <c r="H21" s="77">
        <v>3.9183541206352741E-3</v>
      </c>
      <c r="I21" s="77">
        <f t="shared" si="2"/>
        <v>3.9183541206352741E-3</v>
      </c>
      <c r="J21" s="76">
        <f>分析係数表!G24</f>
        <v>0.20787401574803149</v>
      </c>
      <c r="K21" s="78">
        <f t="shared" si="3"/>
        <v>8.1452400617930106E-4</v>
      </c>
      <c r="L21" s="79"/>
      <c r="M21" s="80"/>
      <c r="N21" s="81">
        <f>分析係数表!H24</f>
        <v>3.2417410076732888E-4</v>
      </c>
      <c r="O21" s="82">
        <f t="shared" si="4"/>
        <v>2.3211340197515288E-3</v>
      </c>
      <c r="P21" s="76">
        <f>分析係数表!C24</f>
        <v>0.22997002997003002</v>
      </c>
      <c r="Q21" s="82">
        <f t="shared" si="5"/>
        <v>5.3379126008671533E-4</v>
      </c>
      <c r="R21" s="83">
        <v>1.9679036540504883E-3</v>
      </c>
      <c r="S21" s="84">
        <f t="shared" si="6"/>
        <v>5.8862577746857624E-3</v>
      </c>
      <c r="T21" s="85">
        <f>分析係数表!F24</f>
        <v>0.39317585301837271</v>
      </c>
      <c r="U21" s="86">
        <f t="shared" si="7"/>
        <v>2.3143344216481031E-3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投入係数表!J22</f>
        <v>0</v>
      </c>
      <c r="E22" s="77">
        <f t="shared" si="0"/>
        <v>0</v>
      </c>
      <c r="F22" s="76">
        <f>分析係数表!C25</f>
        <v>3.4042553191489411E-2</v>
      </c>
      <c r="G22" s="77">
        <f t="shared" si="1"/>
        <v>0</v>
      </c>
      <c r="H22" s="77">
        <v>1.4313398759416862E-3</v>
      </c>
      <c r="I22" s="77">
        <f t="shared" si="2"/>
        <v>1.4313398759416862E-3</v>
      </c>
      <c r="J22" s="76">
        <f>分析係数表!G25</f>
        <v>0.19567456230690011</v>
      </c>
      <c r="K22" s="78">
        <f t="shared" si="3"/>
        <v>2.8007680373730217E-4</v>
      </c>
      <c r="L22" s="79"/>
      <c r="M22" s="80"/>
      <c r="N22" s="81">
        <f>分析係数表!H25</f>
        <v>4.906418822424437E-4</v>
      </c>
      <c r="O22" s="82">
        <f t="shared" si="4"/>
        <v>3.5130677055698815E-3</v>
      </c>
      <c r="P22" s="76">
        <f>分析係数表!C25</f>
        <v>3.4042553191489411E-2</v>
      </c>
      <c r="Q22" s="82">
        <f t="shared" si="5"/>
        <v>1.1959379423216635E-4</v>
      </c>
      <c r="R22" s="83">
        <v>2.8195873396347508E-4</v>
      </c>
      <c r="S22" s="84">
        <f t="shared" si="6"/>
        <v>1.7132986099051613E-3</v>
      </c>
      <c r="T22" s="85">
        <f>分析係数表!F25</f>
        <v>0.35015447991761073</v>
      </c>
      <c r="U22" s="86">
        <f t="shared" si="7"/>
        <v>5.9991918369490724E-4</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投入係数表!J23</f>
        <v>0</v>
      </c>
      <c r="E23" s="77">
        <f t="shared" si="0"/>
        <v>0</v>
      </c>
      <c r="F23" s="76">
        <f>分析係数表!C26</f>
        <v>5.4550934297769693E-2</v>
      </c>
      <c r="G23" s="77">
        <f t="shared" si="1"/>
        <v>0</v>
      </c>
      <c r="H23" s="77">
        <v>1.4281083861976017E-3</v>
      </c>
      <c r="I23" s="77">
        <f t="shared" si="2"/>
        <v>1.4281083861976017E-3</v>
      </c>
      <c r="J23" s="76">
        <f>分析係数表!G26</f>
        <v>0.19694507637309067</v>
      </c>
      <c r="K23" s="78">
        <f t="shared" si="3"/>
        <v>2.8125891518873794E-4</v>
      </c>
      <c r="L23" s="79"/>
      <c r="M23" s="80"/>
      <c r="N23" s="81">
        <f>分析係数表!H26</f>
        <v>1.0098461312011439E-2</v>
      </c>
      <c r="O23" s="82">
        <f t="shared" si="4"/>
        <v>7.2306461382854376E-2</v>
      </c>
      <c r="P23" s="76">
        <f>分析係数表!C26</f>
        <v>5.4550934297769693E-2</v>
      </c>
      <c r="Q23" s="82">
        <f t="shared" si="5"/>
        <v>3.9443850242003109E-3</v>
      </c>
      <c r="R23" s="83">
        <v>4.1051922363776723E-3</v>
      </c>
      <c r="S23" s="84">
        <f t="shared" si="6"/>
        <v>5.533300622575274E-3</v>
      </c>
      <c r="T23" s="85">
        <f>分析係数表!F26</f>
        <v>0.33636659083522913</v>
      </c>
      <c r="U23" s="86">
        <f t="shared" si="7"/>
        <v>1.8612174664820959E-3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投入係数表!J24</f>
        <v>0</v>
      </c>
      <c r="E24" s="77">
        <f t="shared" si="0"/>
        <v>0</v>
      </c>
      <c r="F24" s="76">
        <f>分析係数表!C27</f>
        <v>4.1345611727119369E-3</v>
      </c>
      <c r="G24" s="77">
        <f t="shared" si="1"/>
        <v>0</v>
      </c>
      <c r="H24" s="77">
        <v>1.8170408358347893E-5</v>
      </c>
      <c r="I24" s="77">
        <f t="shared" si="2"/>
        <v>1.8170408358347893E-5</v>
      </c>
      <c r="J24" s="76">
        <f>分析係数表!G27</f>
        <v>0.17796610169491525</v>
      </c>
      <c r="K24" s="78">
        <f t="shared" si="3"/>
        <v>3.2337167417398792E-6</v>
      </c>
      <c r="L24" s="79"/>
      <c r="M24" s="80"/>
      <c r="N24" s="81">
        <f>分析係数表!H27</f>
        <v>1.0540039006029638E-2</v>
      </c>
      <c r="O24" s="82">
        <f t="shared" si="4"/>
        <v>7.5468222317867262E-2</v>
      </c>
      <c r="P24" s="76">
        <f>分析係数表!C27</f>
        <v>4.1345611727119369E-3</v>
      </c>
      <c r="Q24" s="82">
        <f t="shared" si="5"/>
        <v>3.1202798176904642E-4</v>
      </c>
      <c r="R24" s="83">
        <v>3.1460560566422578E-4</v>
      </c>
      <c r="S24" s="84">
        <f t="shared" si="6"/>
        <v>3.327760140225737E-4</v>
      </c>
      <c r="T24" s="85">
        <f>分析係数表!F27</f>
        <v>0.33898305084745761</v>
      </c>
      <c r="U24" s="86">
        <f t="shared" si="7"/>
        <v>1.1280542848222836E-4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投入係数表!J25</f>
        <v>0</v>
      </c>
      <c r="E25" s="77">
        <f t="shared" si="0"/>
        <v>0</v>
      </c>
      <c r="F25" s="76">
        <f>分析係数表!C28</f>
        <v>7.7271221989182459E-3</v>
      </c>
      <c r="G25" s="77">
        <f t="shared" si="1"/>
        <v>0</v>
      </c>
      <c r="H25" s="77">
        <v>9.4841565204342075E-4</v>
      </c>
      <c r="I25" s="77">
        <f t="shared" si="2"/>
        <v>9.4841565204342075E-4</v>
      </c>
      <c r="J25" s="76">
        <f>分析係数表!G28</f>
        <v>0.12525050100200399</v>
      </c>
      <c r="K25" s="78">
        <f t="shared" si="3"/>
        <v>1.1878953557658074E-4</v>
      </c>
      <c r="L25" s="79"/>
      <c r="M25" s="80"/>
      <c r="N25" s="81">
        <f>分析係数表!H28</f>
        <v>1.922089573684773E-2</v>
      </c>
      <c r="O25" s="82">
        <f t="shared" si="4"/>
        <v>0.1376244273657001</v>
      </c>
      <c r="P25" s="76">
        <f>分析係数表!C28</f>
        <v>7.7271221989182459E-3</v>
      </c>
      <c r="Q25" s="82">
        <f t="shared" si="5"/>
        <v>1.0634407678109131E-3</v>
      </c>
      <c r="R25" s="83">
        <v>1.1622495455515666E-3</v>
      </c>
      <c r="S25" s="84">
        <f t="shared" si="6"/>
        <v>2.1106651975949875E-3</v>
      </c>
      <c r="T25" s="85">
        <f>分析係数表!F28</f>
        <v>0.21442885771543085</v>
      </c>
      <c r="U25" s="86">
        <f t="shared" si="7"/>
        <v>4.5258752734000734E-4</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投入係数表!J26</f>
        <v>3.2956685499058382E-3</v>
      </c>
      <c r="E26" s="77">
        <f t="shared" si="0"/>
        <v>0.3295668549905838</v>
      </c>
      <c r="F26" s="76">
        <f>分析係数表!C29</f>
        <v>1.9657209257286756E-2</v>
      </c>
      <c r="G26" s="77">
        <f t="shared" si="1"/>
        <v>6.4783646328157862E-3</v>
      </c>
      <c r="H26" s="77">
        <v>7.2930412118769033E-3</v>
      </c>
      <c r="I26" s="77">
        <f t="shared" si="2"/>
        <v>7.2930412118769033E-3</v>
      </c>
      <c r="J26" s="76">
        <f>分析係数表!G29</f>
        <v>0.25806451612903225</v>
      </c>
      <c r="K26" s="78">
        <f t="shared" si="3"/>
        <v>1.8820751514521041E-3</v>
      </c>
      <c r="L26" s="79"/>
      <c r="M26" s="80"/>
      <c r="N26" s="81">
        <f>分析係数表!H29</f>
        <v>9.642865278500598E-3</v>
      </c>
      <c r="O26" s="82">
        <f t="shared" si="4"/>
        <v>6.9044327084825205E-2</v>
      </c>
      <c r="P26" s="76">
        <f>分析係数表!C29</f>
        <v>1.9657209257286756E-2</v>
      </c>
      <c r="Q26" s="82">
        <f t="shared" si="5"/>
        <v>1.3572187855349607E-3</v>
      </c>
      <c r="R26" s="83">
        <v>1.7322695039115876E-3</v>
      </c>
      <c r="S26" s="84">
        <f t="shared" si="6"/>
        <v>9.0253107157884909E-3</v>
      </c>
      <c r="T26" s="85">
        <f>分析係数表!F29</f>
        <v>0.38879456706281834</v>
      </c>
      <c r="U26" s="86">
        <f t="shared" si="7"/>
        <v>3.5089917723524016E-3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投入係数表!J27</f>
        <v>3.2956685499058382E-3</v>
      </c>
      <c r="E27" s="77">
        <f t="shared" si="0"/>
        <v>0.3295668549905838</v>
      </c>
      <c r="F27" s="76">
        <f>分析係数表!C30</f>
        <v>1</v>
      </c>
      <c r="G27" s="77">
        <f t="shared" si="1"/>
        <v>0.3295668549905838</v>
      </c>
      <c r="H27" s="77">
        <v>0.35838004661852568</v>
      </c>
      <c r="I27" s="77">
        <f t="shared" si="2"/>
        <v>0.35838004661852568</v>
      </c>
      <c r="J27" s="76">
        <f>分析係数表!G30</f>
        <v>0.34450191140094444</v>
      </c>
      <c r="K27" s="78">
        <f t="shared" si="3"/>
        <v>0.12346261106804167</v>
      </c>
      <c r="L27" s="79"/>
      <c r="M27" s="80"/>
      <c r="N27" s="81">
        <f>分析係数表!H30</f>
        <v>0</v>
      </c>
      <c r="O27" s="82">
        <f t="shared" si="4"/>
        <v>0</v>
      </c>
      <c r="P27" s="76">
        <f>分析係数表!C30</f>
        <v>1</v>
      </c>
      <c r="Q27" s="82">
        <f t="shared" si="5"/>
        <v>0</v>
      </c>
      <c r="R27" s="83">
        <v>2.2255557890567212E-2</v>
      </c>
      <c r="S27" s="84">
        <f t="shared" si="6"/>
        <v>0.3806356045090929</v>
      </c>
      <c r="T27" s="85">
        <f>分析係数表!F30</f>
        <v>0.44116418773490956</v>
      </c>
      <c r="U27" s="86">
        <f t="shared" si="7"/>
        <v>0.16792279728624024</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投入係数表!J28</f>
        <v>3.0131826741996232E-2</v>
      </c>
      <c r="E28" s="77">
        <f t="shared" si="0"/>
        <v>3.0131826741996233</v>
      </c>
      <c r="F28" s="76">
        <f>分析係数表!C31</f>
        <v>0.10575835708146741</v>
      </c>
      <c r="G28" s="77">
        <f t="shared" si="1"/>
        <v>0.31866924920969464</v>
      </c>
      <c r="H28" s="77">
        <v>0.33269858998908852</v>
      </c>
      <c r="I28" s="77">
        <f t="shared" si="2"/>
        <v>0.33269858998908852</v>
      </c>
      <c r="J28" s="76">
        <f>分析係数表!G31</f>
        <v>7.0943075615972809E-2</v>
      </c>
      <c r="K28" s="78">
        <f t="shared" si="3"/>
        <v>2.3602661226923442E-2</v>
      </c>
      <c r="L28" s="79"/>
      <c r="M28" s="80"/>
      <c r="N28" s="81">
        <f>分析係数表!H31</f>
        <v>2.1586490526230941E-2</v>
      </c>
      <c r="O28" s="82">
        <f t="shared" si="4"/>
        <v>0.15456243237469774</v>
      </c>
      <c r="P28" s="76">
        <f>分析係数表!C31</f>
        <v>0.10575835708146741</v>
      </c>
      <c r="Q28" s="82">
        <f t="shared" si="5"/>
        <v>1.6346268914463443E-2</v>
      </c>
      <c r="R28" s="83">
        <v>2.0830382202933203E-2</v>
      </c>
      <c r="S28" s="84">
        <f t="shared" si="6"/>
        <v>0.35352897219202173</v>
      </c>
      <c r="T28" s="85">
        <f>分析係数表!F31</f>
        <v>0.34494477485131692</v>
      </c>
      <c r="U28" s="86">
        <f t="shared" si="7"/>
        <v>0.12194797171619441</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投入係数表!J29</f>
        <v>2.3540489642184556E-3</v>
      </c>
      <c r="E29" s="77">
        <f t="shared" si="0"/>
        <v>0.23540489642184556</v>
      </c>
      <c r="F29" s="76">
        <f>分析係数表!C32</f>
        <v>0.81083319529567666</v>
      </c>
      <c r="G29" s="77">
        <f t="shared" si="1"/>
        <v>0.19087410435397284</v>
      </c>
      <c r="H29" s="77">
        <v>0.21561176080546096</v>
      </c>
      <c r="I29" s="77">
        <f t="shared" si="2"/>
        <v>0.21561176080546096</v>
      </c>
      <c r="J29" s="76">
        <f>分析係数表!G32</f>
        <v>0.14021915584415584</v>
      </c>
      <c r="K29" s="78">
        <f t="shared" si="3"/>
        <v>3.0232899090213781E-2</v>
      </c>
      <c r="L29" s="79"/>
      <c r="M29" s="80"/>
      <c r="N29" s="81">
        <f>分析係数表!H32</f>
        <v>6.133023528030546E-3</v>
      </c>
      <c r="O29" s="82">
        <f t="shared" si="4"/>
        <v>4.3913346319623514E-2</v>
      </c>
      <c r="P29" s="76">
        <f>分析係数表!C32</f>
        <v>0.81083319529567666</v>
      </c>
      <c r="Q29" s="82">
        <f t="shared" si="5"/>
        <v>3.5606398912465975E-2</v>
      </c>
      <c r="R29" s="83">
        <v>4.597026871980988E-2</v>
      </c>
      <c r="S29" s="84">
        <f t="shared" si="6"/>
        <v>0.26158202952527082</v>
      </c>
      <c r="T29" s="85">
        <f>分析係数表!F32</f>
        <v>0.48336038961038963</v>
      </c>
      <c r="U29" s="86">
        <f t="shared" si="7"/>
        <v>0.12643839170641136</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投入係数表!J30</f>
        <v>2.3540489642184556E-3</v>
      </c>
      <c r="E30" s="77">
        <f t="shared" si="0"/>
        <v>0.23540489642184556</v>
      </c>
      <c r="F30" s="76">
        <f>分析係数表!C33</f>
        <v>0.62414151925078043</v>
      </c>
      <c r="G30" s="77">
        <f t="shared" si="1"/>
        <v>0.1469259696918033</v>
      </c>
      <c r="H30" s="77">
        <v>0.16055178261373698</v>
      </c>
      <c r="I30" s="77">
        <f t="shared" si="2"/>
        <v>0.16055178261373698</v>
      </c>
      <c r="J30" s="76">
        <f>分析係数表!G33</f>
        <v>0.5071547420965058</v>
      </c>
      <c r="K30" s="78">
        <f t="shared" si="3"/>
        <v>8.1424597904604046E-2</v>
      </c>
      <c r="L30" s="79"/>
      <c r="M30" s="80"/>
      <c r="N30" s="81">
        <f>分析係数表!H33</f>
        <v>9.1820123676800169E-4</v>
      </c>
      <c r="O30" s="82">
        <f t="shared" si="4"/>
        <v>6.5744552775664914E-3</v>
      </c>
      <c r="P30" s="76">
        <f>分析係数表!C33</f>
        <v>0.62414151925078043</v>
      </c>
      <c r="Q30" s="82">
        <f t="shared" si="5"/>
        <v>4.1033905051866609E-3</v>
      </c>
      <c r="R30" s="83">
        <v>1.1764319875896934E-2</v>
      </c>
      <c r="S30" s="84">
        <f t="shared" si="6"/>
        <v>0.17231610248963392</v>
      </c>
      <c r="T30" s="85">
        <f>分析係数表!F33</f>
        <v>0.64758735440931781</v>
      </c>
      <c r="U30" s="86">
        <f t="shared" si="7"/>
        <v>0.11158972893338689</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投入係数表!J31</f>
        <v>4.0018832391713749E-2</v>
      </c>
      <c r="E31" s="77">
        <f t="shared" si="0"/>
        <v>4.0018832391713746</v>
      </c>
      <c r="F31" s="76">
        <f>分析係数表!C34</f>
        <v>0.18299609672932837</v>
      </c>
      <c r="G31" s="77">
        <f t="shared" si="1"/>
        <v>0.73232901233488279</v>
      </c>
      <c r="H31" s="77">
        <v>0.76112933081328948</v>
      </c>
      <c r="I31" s="77">
        <f t="shared" si="2"/>
        <v>0.76112933081328948</v>
      </c>
      <c r="J31" s="76">
        <f>分析係数表!G34</f>
        <v>0.4248231396077729</v>
      </c>
      <c r="K31" s="78">
        <f t="shared" si="3"/>
        <v>0.32334535196366482</v>
      </c>
      <c r="L31" s="79"/>
      <c r="M31" s="80"/>
      <c r="N31" s="81">
        <f>分析係数表!H34</f>
        <v>0.15256158869841471</v>
      </c>
      <c r="O31" s="82">
        <f t="shared" si="4"/>
        <v>1.0923633097062007</v>
      </c>
      <c r="P31" s="76">
        <f>分析係数表!C34</f>
        <v>0.18299609672932837</v>
      </c>
      <c r="Q31" s="82">
        <f t="shared" si="5"/>
        <v>0.19989822188656517</v>
      </c>
      <c r="R31" s="83">
        <v>0.21170017156583862</v>
      </c>
      <c r="S31" s="84">
        <f t="shared" si="6"/>
        <v>0.97282950237912813</v>
      </c>
      <c r="T31" s="85">
        <f>分析係数表!F34</f>
        <v>0.70132234858660936</v>
      </c>
      <c r="U31" s="86">
        <f t="shared" si="7"/>
        <v>0.68226707138287257</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投入係数表!J32</f>
        <v>5.6497175141242938E-3</v>
      </c>
      <c r="E32" s="77">
        <f t="shared" si="0"/>
        <v>0.56497175141242939</v>
      </c>
      <c r="F32" s="76">
        <f>分析係数表!C35</f>
        <v>0.35090186993215289</v>
      </c>
      <c r="G32" s="77">
        <f t="shared" si="1"/>
        <v>0.19824964402946491</v>
      </c>
      <c r="H32" s="77">
        <v>0.23724464547344665</v>
      </c>
      <c r="I32" s="77">
        <f t="shared" si="2"/>
        <v>0.23724464547344665</v>
      </c>
      <c r="J32" s="76">
        <f>分析係数表!G35</f>
        <v>0.31384360320530535</v>
      </c>
      <c r="K32" s="78">
        <f t="shared" si="3"/>
        <v>7.4457714376551729E-2</v>
      </c>
      <c r="L32" s="79"/>
      <c r="M32" s="80"/>
      <c r="N32" s="81">
        <f>分析係数表!H35</f>
        <v>5.7313981015663741E-2</v>
      </c>
      <c r="O32" s="82">
        <f t="shared" si="4"/>
        <v>0.41037649469207027</v>
      </c>
      <c r="P32" s="76">
        <f>分析係数表!C35</f>
        <v>0.35090186993215289</v>
      </c>
      <c r="Q32" s="82">
        <f t="shared" si="5"/>
        <v>0.14400187936364967</v>
      </c>
      <c r="R32" s="83">
        <v>0.19572491821124324</v>
      </c>
      <c r="S32" s="84">
        <f t="shared" si="6"/>
        <v>0.43296956368468986</v>
      </c>
      <c r="T32" s="85">
        <f>分析係数表!F35</f>
        <v>0.64653219121304228</v>
      </c>
      <c r="U32" s="86">
        <f t="shared" si="7"/>
        <v>0.27992876073761741</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投入係数表!J33</f>
        <v>1.4124293785310734E-3</v>
      </c>
      <c r="E33" s="77">
        <f t="shared" si="0"/>
        <v>0.14124293785310735</v>
      </c>
      <c r="F33" s="76">
        <f>分析係数表!C36</f>
        <v>0.93626150666917152</v>
      </c>
      <c r="G33" s="77">
        <f t="shared" si="1"/>
        <v>0.13224032580073045</v>
      </c>
      <c r="H33" s="77">
        <v>0.1795434625507619</v>
      </c>
      <c r="I33" s="77">
        <f t="shared" si="2"/>
        <v>0.1795434625507619</v>
      </c>
      <c r="J33" s="76">
        <f>分析係数表!G36</f>
        <v>2.823270008148657E-2</v>
      </c>
      <c r="K33" s="78">
        <f t="shared" si="3"/>
        <v>5.0689967297872767E-3</v>
      </c>
      <c r="L33" s="79"/>
      <c r="M33" s="80"/>
      <c r="N33" s="81">
        <f>分析係数表!H36</f>
        <v>0.22062413152006111</v>
      </c>
      <c r="O33" s="82">
        <f t="shared" si="4"/>
        <v>1.5797010804910052</v>
      </c>
      <c r="P33" s="76">
        <f>分析係数表!C36</f>
        <v>0.93626150666917152</v>
      </c>
      <c r="Q33" s="82">
        <f t="shared" si="5"/>
        <v>1.4790133137074268</v>
      </c>
      <c r="R33" s="83">
        <v>1.524336873498833</v>
      </c>
      <c r="S33" s="84">
        <f t="shared" si="6"/>
        <v>1.7038803360495949</v>
      </c>
      <c r="T33" s="85">
        <f>分析係数表!F36</f>
        <v>0.87228977263648999</v>
      </c>
      <c r="U33" s="86">
        <f t="shared" si="7"/>
        <v>1.4862773909324873</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投入係数表!J34</f>
        <v>2.0715630885122412E-2</v>
      </c>
      <c r="E34" s="77">
        <f t="shared" si="0"/>
        <v>2.0715630885122414</v>
      </c>
      <c r="F34" s="76">
        <f>分析係数表!C37</f>
        <v>0.39878226197532196</v>
      </c>
      <c r="G34" s="77">
        <f t="shared" si="1"/>
        <v>0.82610261426149567</v>
      </c>
      <c r="H34" s="77">
        <v>0.88369289550660868</v>
      </c>
      <c r="I34" s="77">
        <f t="shared" si="2"/>
        <v>0.88369289550660868</v>
      </c>
      <c r="J34" s="76">
        <f>分析係数表!G37</f>
        <v>0.35520734135572679</v>
      </c>
      <c r="K34" s="78">
        <f t="shared" si="3"/>
        <v>0.31389420398784657</v>
      </c>
      <c r="L34" s="79"/>
      <c r="M34" s="80"/>
      <c r="N34" s="81">
        <f>分析係数表!H37</f>
        <v>4.5952116856878007E-2</v>
      </c>
      <c r="O34" s="82">
        <f t="shared" si="4"/>
        <v>0.32902388396737342</v>
      </c>
      <c r="P34" s="76">
        <f>分析係数表!C37</f>
        <v>0.39878226197532196</v>
      </c>
      <c r="Q34" s="82">
        <f t="shared" si="5"/>
        <v>0.13120888869241504</v>
      </c>
      <c r="R34" s="83">
        <v>0.14818548321631722</v>
      </c>
      <c r="S34" s="84">
        <f t="shared" si="6"/>
        <v>1.031878378722926</v>
      </c>
      <c r="T34" s="85">
        <f>分析係数表!F37</f>
        <v>0.68833867197645227</v>
      </c>
      <c r="U34" s="86">
        <f t="shared" si="7"/>
        <v>0.71028179285135351</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投入係数表!J35</f>
        <v>1.1299435028248588E-2</v>
      </c>
      <c r="E35" s="77">
        <f t="shared" si="0"/>
        <v>1.1299435028248588</v>
      </c>
      <c r="F35" s="76">
        <f>分析係数表!C38</f>
        <v>8.3634220028000916E-2</v>
      </c>
      <c r="G35" s="77">
        <f t="shared" si="1"/>
        <v>9.4501943534464311E-2</v>
      </c>
      <c r="H35" s="77">
        <v>0.10764986545504283</v>
      </c>
      <c r="I35" s="77">
        <f t="shared" si="2"/>
        <v>0.10764986545504283</v>
      </c>
      <c r="J35" s="76">
        <f>分析係数表!G38</f>
        <v>0.16582661290322581</v>
      </c>
      <c r="K35" s="78">
        <f t="shared" si="3"/>
        <v>1.7851212567897727E-2</v>
      </c>
      <c r="L35" s="79"/>
      <c r="M35" s="80"/>
      <c r="N35" s="81">
        <f>分析係数表!H38</f>
        <v>4.1594165567103165E-2</v>
      </c>
      <c r="O35" s="82">
        <f t="shared" si="4"/>
        <v>0.29782031473968668</v>
      </c>
      <c r="P35" s="76">
        <f>分析係数表!C38</f>
        <v>8.3634220028000916E-2</v>
      </c>
      <c r="Q35" s="82">
        <f t="shared" si="5"/>
        <v>2.4907969731747439E-2</v>
      </c>
      <c r="R35" s="83">
        <v>2.9904068933928177E-2</v>
      </c>
      <c r="S35" s="84">
        <f t="shared" si="6"/>
        <v>0.13755393438897101</v>
      </c>
      <c r="T35" s="85">
        <f>分析係数表!F38</f>
        <v>0.52116935483870963</v>
      </c>
      <c r="U35" s="86">
        <f t="shared" si="7"/>
        <v>7.1688895241026215E-2</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投入係数表!J36</f>
        <v>0</v>
      </c>
      <c r="E36" s="77">
        <f t="shared" si="0"/>
        <v>0</v>
      </c>
      <c r="F36" s="76">
        <f>分析係数表!C39</f>
        <v>1</v>
      </c>
      <c r="G36" s="77">
        <f t="shared" si="1"/>
        <v>0</v>
      </c>
      <c r="H36" s="77">
        <v>3.4839646898616834E-3</v>
      </c>
      <c r="I36" s="77">
        <f t="shared" si="2"/>
        <v>3.4839646898616834E-3</v>
      </c>
      <c r="J36" s="76">
        <f>分析係数表!G39</f>
        <v>0.35526355444380819</v>
      </c>
      <c r="K36" s="78">
        <f t="shared" si="3"/>
        <v>1.2377256792769815E-3</v>
      </c>
      <c r="L36" s="79"/>
      <c r="M36" s="80"/>
      <c r="N36" s="81">
        <f>分析係数表!H39</f>
        <v>3.6622911924525259E-3</v>
      </c>
      <c r="O36" s="82">
        <f t="shared" si="4"/>
        <v>2.6222541088003756E-2</v>
      </c>
      <c r="P36" s="76">
        <f>分析係数表!C39</f>
        <v>1</v>
      </c>
      <c r="Q36" s="82">
        <f t="shared" si="5"/>
        <v>2.6222541088003756E-2</v>
      </c>
      <c r="R36" s="83">
        <v>2.8762466904332758E-2</v>
      </c>
      <c r="S36" s="84">
        <f t="shared" si="6"/>
        <v>3.2246431594194443E-2</v>
      </c>
      <c r="T36" s="85">
        <f>分析係数表!F39</f>
        <v>0.70609686266236704</v>
      </c>
      <c r="U36" s="86">
        <f t="shared" si="7"/>
        <v>2.2769104180717328E-2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投入係数表!J37</f>
        <v>0</v>
      </c>
      <c r="E37" s="77">
        <f t="shared" si="0"/>
        <v>0</v>
      </c>
      <c r="F37" s="76">
        <f>分析係数表!C40</f>
        <v>0.97034701574441762</v>
      </c>
      <c r="G37" s="77">
        <f t="shared" si="1"/>
        <v>0</v>
      </c>
      <c r="H37" s="77">
        <v>4.6940622884007596E-3</v>
      </c>
      <c r="I37" s="77">
        <f t="shared" si="2"/>
        <v>4.6940622884007596E-3</v>
      </c>
      <c r="J37" s="76">
        <f>分析係数表!G40</f>
        <v>0.52785971223021577</v>
      </c>
      <c r="K37" s="78">
        <f t="shared" si="3"/>
        <v>2.477806368745933E-3</v>
      </c>
      <c r="L37" s="79"/>
      <c r="M37" s="80"/>
      <c r="N37" s="81">
        <f>分析係数表!H40</f>
        <v>3.2261456049877249E-2</v>
      </c>
      <c r="O37" s="82">
        <f t="shared" si="4"/>
        <v>0.23099674831159669</v>
      </c>
      <c r="P37" s="76">
        <f>分析係数表!C40</f>
        <v>0.97034701574441762</v>
      </c>
      <c r="Q37" s="82">
        <f t="shared" si="5"/>
        <v>0.22414700537082219</v>
      </c>
      <c r="R37" s="83">
        <v>0.22508651162164572</v>
      </c>
      <c r="S37" s="84">
        <f t="shared" si="6"/>
        <v>0.22978057391004647</v>
      </c>
      <c r="T37" s="85">
        <f>分析係数表!F40</f>
        <v>0.72733812949640286</v>
      </c>
      <c r="U37" s="86">
        <f t="shared" si="7"/>
        <v>0.16712817282234316</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投入係数表!J38</f>
        <v>0</v>
      </c>
      <c r="E38" s="77">
        <f t="shared" si="0"/>
        <v>0</v>
      </c>
      <c r="F38" s="76">
        <f>分析係数表!C41</f>
        <v>0.80320409637637991</v>
      </c>
      <c r="G38" s="77">
        <f t="shared" si="1"/>
        <v>0</v>
      </c>
      <c r="H38" s="77">
        <v>3.8210365126356398E-4</v>
      </c>
      <c r="I38" s="77">
        <f t="shared" si="2"/>
        <v>3.8210365126356398E-4</v>
      </c>
      <c r="J38" s="76">
        <f>分析係数表!G41</f>
        <v>0.45147490221642766</v>
      </c>
      <c r="K38" s="78">
        <f t="shared" si="3"/>
        <v>1.7251020859075753E-4</v>
      </c>
      <c r="L38" s="79"/>
      <c r="M38" s="80"/>
      <c r="N38" s="81">
        <f>分析係数表!H41</f>
        <v>4.9603894294711057E-2</v>
      </c>
      <c r="O38" s="82">
        <f t="shared" si="4"/>
        <v>0.35517114503311498</v>
      </c>
      <c r="P38" s="76">
        <f>分析係数表!C41</f>
        <v>0.80320409637637991</v>
      </c>
      <c r="Q38" s="82">
        <f t="shared" si="5"/>
        <v>0.28527491860528731</v>
      </c>
      <c r="R38" s="83">
        <v>0.29017516780995412</v>
      </c>
      <c r="S38" s="84">
        <f t="shared" si="6"/>
        <v>0.29055727146121768</v>
      </c>
      <c r="T38" s="85">
        <f>分析係数表!F41</f>
        <v>0.55671447196870927</v>
      </c>
      <c r="U38" s="86">
        <f t="shared" si="7"/>
        <v>0.16175743795820072</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投入係数表!J39</f>
        <v>1.4124293785310734E-3</v>
      </c>
      <c r="E39" s="77">
        <f>$C$12*D39</f>
        <v>0.14124293785310735</v>
      </c>
      <c r="F39" s="76">
        <f>分析係数表!C42</f>
        <v>0.66636504653567741</v>
      </c>
      <c r="G39" s="77">
        <f>E39*F39</f>
        <v>9.4119356855321676E-2</v>
      </c>
      <c r="H39" s="77">
        <v>9.9769025709458364E-2</v>
      </c>
      <c r="I39" s="77">
        <f>C39+H39</f>
        <v>9.9769025709458364E-2</v>
      </c>
      <c r="J39" s="76">
        <f>分析係数表!G42</f>
        <v>0.48517520215633425</v>
      </c>
      <c r="K39" s="78">
        <f>I39*J39</f>
        <v>4.8405457217526975E-2</v>
      </c>
      <c r="L39" s="79"/>
      <c r="M39" s="80"/>
      <c r="N39" s="81">
        <f>分析係数表!H42</f>
        <v>1.1980423388898527E-2</v>
      </c>
      <c r="O39" s="82">
        <f t="shared" si="4"/>
        <v>8.5781585367790278E-2</v>
      </c>
      <c r="P39" s="76">
        <f>分析係数表!C42</f>
        <v>0.66636504653567741</v>
      </c>
      <c r="Q39" s="82">
        <f>O39*P39</f>
        <v>5.7161850125511754E-2</v>
      </c>
      <c r="R39" s="83">
        <v>5.9847104825774371E-2</v>
      </c>
      <c r="S39" s="84">
        <f>I39+R39</f>
        <v>0.15961613053523274</v>
      </c>
      <c r="T39" s="85">
        <f>分析係数表!F42</f>
        <v>0.56103195995379285</v>
      </c>
      <c r="U39" s="86">
        <f t="shared" si="7"/>
        <v>8.9549750554422061E-2</v>
      </c>
      <c r="V39" s="87">
        <f>分析係数表!D42</f>
        <v>0.11378513669618791</v>
      </c>
      <c r="W39" s="88">
        <f t="shared" si="8"/>
        <v>0</v>
      </c>
      <c r="X39" s="76">
        <f>分析係数表!E42</f>
        <v>9.7612629957643429E-2</v>
      </c>
      <c r="Y39" s="89">
        <f t="shared" si="9"/>
        <v>0</v>
      </c>
    </row>
    <row r="40" spans="1:25" x14ac:dyDescent="0.2">
      <c r="A40" s="6" t="s">
        <v>195</v>
      </c>
      <c r="B40" s="5" t="s">
        <v>41</v>
      </c>
      <c r="C40" s="90"/>
      <c r="D40" s="76">
        <f>投入係数表!J40</f>
        <v>4.4726930320150661E-2</v>
      </c>
      <c r="E40" s="77">
        <f>$C$12*D40</f>
        <v>4.4726930320150657</v>
      </c>
      <c r="F40" s="76">
        <f>分析係数表!C43</f>
        <v>0.41782866643993499</v>
      </c>
      <c r="G40" s="77">
        <f>E40*F40</f>
        <v>1.8688193649620444</v>
      </c>
      <c r="H40" s="77">
        <v>2.0994235562638983</v>
      </c>
      <c r="I40" s="77">
        <f>C40+H40</f>
        <v>2.0994235562638983</v>
      </c>
      <c r="J40" s="76">
        <f>分析係数表!G43</f>
        <v>0.34963029507290444</v>
      </c>
      <c r="K40" s="78">
        <f>I40*J40</f>
        <v>0.73402207745955317</v>
      </c>
      <c r="L40" s="79"/>
      <c r="M40" s="80"/>
      <c r="N40" s="81">
        <f>分析係数表!H43</f>
        <v>3.3095547249689404E-2</v>
      </c>
      <c r="O40" s="82">
        <f t="shared" si="4"/>
        <v>0.23696896341106552</v>
      </c>
      <c r="P40" s="76">
        <f>分析係数表!C43</f>
        <v>0.41782866643993499</v>
      </c>
      <c r="Q40" s="82">
        <f>O40*P40</f>
        <v>9.9012425969699253E-2</v>
      </c>
      <c r="R40" s="83">
        <v>0.16497297539650185</v>
      </c>
      <c r="S40" s="84">
        <f>I40+R40</f>
        <v>2.2643965316604002</v>
      </c>
      <c r="T40" s="85">
        <f>分析係数表!F43</f>
        <v>0.60413931310897662</v>
      </c>
      <c r="U40" s="86">
        <f t="shared" si="7"/>
        <v>1.3680109652436632</v>
      </c>
      <c r="V40" s="87">
        <f>分析係数表!D43</f>
        <v>0.20869324856609772</v>
      </c>
      <c r="W40" s="88">
        <f t="shared" si="8"/>
        <v>0</v>
      </c>
      <c r="X40" s="76">
        <f>分析係数表!E43</f>
        <v>0.13682537488770644</v>
      </c>
      <c r="Y40" s="89">
        <f t="shared" si="9"/>
        <v>0</v>
      </c>
    </row>
    <row r="41" spans="1:25" x14ac:dyDescent="0.2">
      <c r="A41" s="6" t="s">
        <v>341</v>
      </c>
      <c r="B41" s="5" t="s">
        <v>42</v>
      </c>
      <c r="C41" s="90"/>
      <c r="D41" s="76">
        <f>投入係数表!J41</f>
        <v>0</v>
      </c>
      <c r="E41" s="77">
        <f>$C$12*D41</f>
        <v>0</v>
      </c>
      <c r="F41" s="76">
        <f>分析係数表!C44</f>
        <v>0.43300030015865532</v>
      </c>
      <c r="G41" s="77">
        <f>E41*F41</f>
        <v>0</v>
      </c>
      <c r="H41" s="77">
        <v>2.3922770831112895E-3</v>
      </c>
      <c r="I41" s="77">
        <f>C41+H41</f>
        <v>2.3922770831112895E-3</v>
      </c>
      <c r="J41" s="76">
        <f>分析係数表!G44</f>
        <v>0.26179408564929285</v>
      </c>
      <c r="K41" s="78">
        <f>I41*J41</f>
        <v>6.2628399159287741E-4</v>
      </c>
      <c r="L41" s="79"/>
      <c r="M41" s="80"/>
      <c r="N41" s="81">
        <f>分析係数表!H44</f>
        <v>0.10792544346140839</v>
      </c>
      <c r="O41" s="82">
        <f t="shared" si="4"/>
        <v>0.77276197519198064</v>
      </c>
      <c r="P41" s="76">
        <f>分析係数表!C44</f>
        <v>0.43300030015865532</v>
      </c>
      <c r="Q41" s="82">
        <f>O41*P41</f>
        <v>0.33460616720932296</v>
      </c>
      <c r="R41" s="83">
        <v>0.3400281255347784</v>
      </c>
      <c r="S41" s="84">
        <f>I41+R41</f>
        <v>0.3424204026178897</v>
      </c>
      <c r="T41" s="85">
        <f>分析係数表!F44</f>
        <v>0.57012714425433242</v>
      </c>
      <c r="U41" s="86">
        <f t="shared" si="7"/>
        <v>0.1952231662789562</v>
      </c>
      <c r="V41" s="87">
        <f>分析係数表!D44</f>
        <v>0.10725392586731722</v>
      </c>
      <c r="W41" s="88">
        <f t="shared" si="8"/>
        <v>0</v>
      </c>
      <c r="X41" s="76">
        <f>分析係数表!E44</f>
        <v>7.6308530862976523E-2</v>
      </c>
      <c r="Y41" s="89">
        <f t="shared" si="9"/>
        <v>0</v>
      </c>
    </row>
    <row r="42" spans="1:25" x14ac:dyDescent="0.2">
      <c r="A42" s="6" t="s">
        <v>342</v>
      </c>
      <c r="B42" s="5" t="s">
        <v>279</v>
      </c>
      <c r="C42" s="90"/>
      <c r="D42" s="76">
        <f>投入係数表!J42</f>
        <v>4.7080979284369113E-4</v>
      </c>
      <c r="E42" s="77">
        <f>$C$12*D42</f>
        <v>4.7080979284369114E-2</v>
      </c>
      <c r="F42" s="76">
        <f>分析係数表!C45</f>
        <v>1</v>
      </c>
      <c r="G42" s="77">
        <f>E42*F42</f>
        <v>4.7080979284369114E-2</v>
      </c>
      <c r="H42" s="77">
        <v>4.9749461488682423E-2</v>
      </c>
      <c r="I42" s="77">
        <f>C42+H42</f>
        <v>4.9749461488682423E-2</v>
      </c>
      <c r="J42" s="76">
        <f>分析係数表!G45</f>
        <v>0</v>
      </c>
      <c r="K42" s="78">
        <f>I42*J42</f>
        <v>0</v>
      </c>
      <c r="L42" s="79"/>
      <c r="M42" s="80"/>
      <c r="N42" s="81">
        <f>分析係数表!H45</f>
        <v>0</v>
      </c>
      <c r="O42" s="82">
        <f t="shared" si="4"/>
        <v>0</v>
      </c>
      <c r="P42" s="76">
        <f>分析係数表!C45</f>
        <v>1</v>
      </c>
      <c r="Q42" s="82">
        <f>O42*P42</f>
        <v>0</v>
      </c>
      <c r="R42" s="83">
        <v>1.3111118865787887E-3</v>
      </c>
      <c r="S42" s="84">
        <f>I42+R42</f>
        <v>5.1060573375261209E-2</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1.8832391713747645E-3</v>
      </c>
      <c r="E43" s="77">
        <f>$C$12*D43</f>
        <v>0.18832391713747645</v>
      </c>
      <c r="F43" s="76">
        <f>分析係数表!C46</f>
        <v>7.8922701993376254E-2</v>
      </c>
      <c r="G43" s="77">
        <f>E43*F43</f>
        <v>1.4863032390466338E-2</v>
      </c>
      <c r="H43" s="77">
        <v>1.8377913739020379E-2</v>
      </c>
      <c r="I43" s="77">
        <f>C43+H43</f>
        <v>1.8377913739020379E-2</v>
      </c>
      <c r="J43" s="76">
        <f>分析係数表!G46</f>
        <v>9.4786729857819912E-3</v>
      </c>
      <c r="K43" s="78">
        <f>I43*J43</f>
        <v>1.7419823449308419E-4</v>
      </c>
      <c r="L43" s="79"/>
      <c r="M43" s="80"/>
      <c r="N43" s="81">
        <f>分析係数表!H46</f>
        <v>2.1453316301050851E-2</v>
      </c>
      <c r="O43" s="82">
        <f t="shared" si="4"/>
        <v>0.15360888542604306</v>
      </c>
      <c r="P43" s="76">
        <f>分析係数表!C46</f>
        <v>7.8922701993376254E-2</v>
      </c>
      <c r="Q43" s="82">
        <f>O43*P43</f>
        <v>1.2123228288014274E-2</v>
      </c>
      <c r="R43" s="83">
        <v>1.3398108681135494E-2</v>
      </c>
      <c r="S43" s="84">
        <f>I43+R43</f>
        <v>3.1776022420155869E-2</v>
      </c>
      <c r="T43" s="85">
        <f>分析係数表!F46</f>
        <v>0.3135860979462875</v>
      </c>
      <c r="U43" s="86">
        <f t="shared" si="7"/>
        <v>9.9645188789904259E-3</v>
      </c>
      <c r="V43" s="87">
        <f>分析係数表!D46</f>
        <v>1.3428120063191154E-2</v>
      </c>
      <c r="W43" s="88">
        <f t="shared" si="8"/>
        <v>0</v>
      </c>
      <c r="X43" s="76">
        <f>分析係数表!E46</f>
        <v>3.0805687203791468E-2</v>
      </c>
      <c r="Y43" s="89">
        <f t="shared" si="9"/>
        <v>0</v>
      </c>
    </row>
    <row r="44" spans="1:25" x14ac:dyDescent="0.2">
      <c r="A44" s="192">
        <v>40</v>
      </c>
      <c r="B44" s="14" t="s">
        <v>151</v>
      </c>
      <c r="C44" s="197">
        <f>SUM(C5:C43)</f>
        <v>100</v>
      </c>
      <c r="D44" s="92">
        <f>投入係数表!J44</f>
        <v>0.68267419962335218</v>
      </c>
      <c r="E44" s="91">
        <f>SUM(E5:E43)</f>
        <v>68.267419962335239</v>
      </c>
      <c r="F44" s="92">
        <f>分析係数表!C47</f>
        <v>0.45048821757167268</v>
      </c>
      <c r="G44" s="91">
        <f>SUM(G5:G43)</f>
        <v>5.4250339956988292</v>
      </c>
      <c r="H44" s="91">
        <f>SUM(H5:H43)</f>
        <v>5.9732358487992778</v>
      </c>
      <c r="I44" s="91">
        <f>SUM(I5:I43)</f>
        <v>105.97323584879931</v>
      </c>
      <c r="J44" s="92">
        <f>分析係数表!G47</f>
        <v>0.27984959706440876</v>
      </c>
      <c r="K44" s="93">
        <f>SUM(K5:K43)</f>
        <v>11.413623375297888</v>
      </c>
      <c r="L44" s="94">
        <f>最終需要_まとめ!$L$33</f>
        <v>0.62733333333333341</v>
      </c>
      <c r="M44" s="91">
        <f>K44*L44</f>
        <v>7.1601463974368764</v>
      </c>
      <c r="N44" s="95">
        <f>分析係数表!H47</f>
        <v>1</v>
      </c>
      <c r="O44" s="91">
        <f>SUM(O5:O43)</f>
        <v>7.1601463974368764</v>
      </c>
      <c r="P44" s="92">
        <f>分析係数表!C47</f>
        <v>0.45048821757167268</v>
      </c>
      <c r="Q44" s="96">
        <f>SUM(Q5:Q43)</f>
        <v>3.1173064887208675</v>
      </c>
      <c r="R44" s="91">
        <f>SUM(R5:R43)</f>
        <v>3.3849456577100607</v>
      </c>
      <c r="S44" s="97">
        <f>SUM(S5:S43)</f>
        <v>109.35818150650934</v>
      </c>
      <c r="T44" s="98">
        <f>分析係数表!F47</f>
        <v>0.63574062575658508</v>
      </c>
      <c r="U44" s="99">
        <f>SUM(U5:U43)</f>
        <v>36.400459121389623</v>
      </c>
      <c r="V44" s="100">
        <f>分析係数表!D47</f>
        <v>9.9789350246801134E-2</v>
      </c>
      <c r="W44" s="101">
        <f>SUM(W5:W43)</f>
        <v>4</v>
      </c>
      <c r="X44" s="92">
        <f>分析係数表!E47</f>
        <v>7.8362037587557998E-2</v>
      </c>
      <c r="Y44" s="102">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6.7564113487262545E-2</v>
      </c>
      <c r="G5" s="110">
        <f t="shared" ref="G5:G38" si="1">E5*F5</f>
        <v>0</v>
      </c>
      <c r="H5" s="110">
        <f t="array" ref="H5:H43">MMULT(逆行列係数!C5:AO43,'9'!G5:G43)</f>
        <v>5.7600587374112589E-6</v>
      </c>
      <c r="I5" s="110">
        <f t="shared" ref="I5:I38" si="2">C5+H5</f>
        <v>5.7600587374112589E-6</v>
      </c>
      <c r="J5" s="107">
        <f>分析係数表!G8</f>
        <v>0.11970979443772672</v>
      </c>
      <c r="K5" s="111">
        <f t="shared" ref="K5:K38" si="3">I5*J5</f>
        <v>6.8953544740473359E-7</v>
      </c>
      <c r="L5" s="79" t="s">
        <v>183</v>
      </c>
      <c r="M5" s="80" t="s">
        <v>183</v>
      </c>
      <c r="N5" s="81">
        <f>分析係数表!H8</f>
        <v>1.0734543466490035E-2</v>
      </c>
      <c r="O5" s="82">
        <f t="shared" ref="O5:O43" si="4">$M$44*N5</f>
        <v>2.6506349906920527E-2</v>
      </c>
      <c r="P5" s="76">
        <f>分析係数表!C8</f>
        <v>6.7564113487262545E-2</v>
      </c>
      <c r="Q5" s="82">
        <f t="shared" ref="Q5:Q38" si="5">O5*P5</f>
        <v>1.7908780332442694E-3</v>
      </c>
      <c r="R5" s="83">
        <f t="array" ref="R5:R43">MMULT(逆行列係数!C5:AO43,'9'!Q5:Q43)</f>
        <v>2.0883438597101562E-3</v>
      </c>
      <c r="S5" s="84">
        <f t="shared" ref="S5:S38" si="6">I5+R5</f>
        <v>2.0941039184475675E-3</v>
      </c>
      <c r="T5" s="85">
        <f>分析係数表!F8</f>
        <v>0.45405078597339782</v>
      </c>
      <c r="U5" s="86">
        <f t="shared" ref="U5:U43" si="7">S5*T5</f>
        <v>9.5082953008109017E-4</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90"/>
      <c r="D6" s="107">
        <f>投入係数表!K6</f>
        <v>0</v>
      </c>
      <c r="E6" s="110">
        <f t="shared" si="0"/>
        <v>0</v>
      </c>
      <c r="F6" s="76">
        <f>分析係数表!C9</f>
        <v>0.16339869281045749</v>
      </c>
      <c r="G6" s="110">
        <f t="shared" si="1"/>
        <v>0</v>
      </c>
      <c r="H6" s="110">
        <v>6.2753428715496266E-7</v>
      </c>
      <c r="I6" s="110">
        <f t="shared" si="2"/>
        <v>6.2753428715496266E-7</v>
      </c>
      <c r="J6" s="107">
        <f>分析係数表!G9</f>
        <v>0.24691358024691357</v>
      </c>
      <c r="K6" s="111">
        <f t="shared" si="3"/>
        <v>1.5494673756912656E-7</v>
      </c>
      <c r="L6" s="79"/>
      <c r="M6" s="80"/>
      <c r="N6" s="81">
        <f>分析係数表!H9</f>
        <v>5.6599045701539042E-4</v>
      </c>
      <c r="O6" s="82">
        <f t="shared" si="4"/>
        <v>1.3975760724674064E-3</v>
      </c>
      <c r="P6" s="76">
        <f>分析係数表!C9</f>
        <v>0.16339869281045749</v>
      </c>
      <c r="Q6" s="82">
        <f t="shared" si="5"/>
        <v>2.2836210334434742E-4</v>
      </c>
      <c r="R6" s="83">
        <v>2.512865330248682E-4</v>
      </c>
      <c r="S6" s="84">
        <f t="shared" si="6"/>
        <v>2.5191406731202314E-4</v>
      </c>
      <c r="T6" s="85">
        <f>分析係数表!F9</f>
        <v>0.67901234567901236</v>
      </c>
      <c r="U6" s="86">
        <f t="shared" si="7"/>
        <v>1.7105276175507743E-4</v>
      </c>
      <c r="V6" s="87">
        <f>分析係数表!D9</f>
        <v>7.407407407407407E-2</v>
      </c>
      <c r="W6" s="167">
        <f t="shared" si="8"/>
        <v>0</v>
      </c>
      <c r="X6" s="76">
        <f>分析係数表!E9</f>
        <v>0</v>
      </c>
      <c r="Y6" s="166">
        <f t="shared" si="9"/>
        <v>0</v>
      </c>
    </row>
    <row r="7" spans="1:25" x14ac:dyDescent="0.2">
      <c r="A7" s="6" t="s">
        <v>221</v>
      </c>
      <c r="B7" s="5" t="s">
        <v>267</v>
      </c>
      <c r="C7" s="90"/>
      <c r="D7" s="107">
        <f>投入係数表!K7</f>
        <v>0</v>
      </c>
      <c r="E7" s="110">
        <f t="shared" si="0"/>
        <v>0</v>
      </c>
      <c r="F7" s="76">
        <f>分析係数表!C10</f>
        <v>3.0864197530864335E-3</v>
      </c>
      <c r="G7" s="110">
        <f t="shared" si="1"/>
        <v>0</v>
      </c>
      <c r="H7" s="110">
        <v>2.2220146349861402E-7</v>
      </c>
      <c r="I7" s="110">
        <f t="shared" si="2"/>
        <v>2.2220146349861402E-7</v>
      </c>
      <c r="J7" s="107">
        <f>分析係数表!G10</f>
        <v>0.2857142857142857</v>
      </c>
      <c r="K7" s="111">
        <f t="shared" si="3"/>
        <v>6.3486132428175425E-8</v>
      </c>
      <c r="L7" s="79"/>
      <c r="M7" s="80"/>
      <c r="N7" s="81">
        <f>分析係数表!H10</f>
        <v>1.0759075560602157E-3</v>
      </c>
      <c r="O7" s="82">
        <f t="shared" si="4"/>
        <v>2.6566925959597134E-3</v>
      </c>
      <c r="P7" s="76">
        <f>分析係数表!C10</f>
        <v>3.0864197530864335E-3</v>
      </c>
      <c r="Q7" s="82">
        <f t="shared" si="5"/>
        <v>8.1996685060485345E-6</v>
      </c>
      <c r="R7" s="83">
        <v>1.0550801694280201E-5</v>
      </c>
      <c r="S7" s="84">
        <f t="shared" si="6"/>
        <v>1.0773003157778816E-5</v>
      </c>
      <c r="T7" s="85">
        <f>分析係数表!F10</f>
        <v>0.5714285714285714</v>
      </c>
      <c r="U7" s="86">
        <f t="shared" si="7"/>
        <v>6.1560018044450372E-6</v>
      </c>
      <c r="V7" s="87">
        <f>分析係数表!D10</f>
        <v>0</v>
      </c>
      <c r="W7" s="167">
        <f t="shared" si="8"/>
        <v>0</v>
      </c>
      <c r="X7" s="76">
        <f>分析係数表!E10</f>
        <v>0</v>
      </c>
      <c r="Y7" s="166">
        <f t="shared" si="9"/>
        <v>0</v>
      </c>
    </row>
    <row r="8" spans="1:25" x14ac:dyDescent="0.2">
      <c r="A8" s="6" t="s">
        <v>222</v>
      </c>
      <c r="B8" s="5" t="s">
        <v>27</v>
      </c>
      <c r="C8" s="90"/>
      <c r="D8" s="107">
        <f>投入係数表!K8</f>
        <v>0.58922558922558921</v>
      </c>
      <c r="E8" s="110">
        <f t="shared" si="0"/>
        <v>58.92255892255892</v>
      </c>
      <c r="F8" s="76">
        <f>分析係数表!C11</f>
        <v>1.4903129657227732E-3</v>
      </c>
      <c r="G8" s="110">
        <f t="shared" si="1"/>
        <v>8.7813053535853641E-2</v>
      </c>
      <c r="H8" s="110">
        <v>8.7909399743779967E-2</v>
      </c>
      <c r="I8" s="110">
        <f t="shared" si="2"/>
        <v>8.7909399743779967E-2</v>
      </c>
      <c r="J8" s="107">
        <f>分析係数表!G11</f>
        <v>0.75</v>
      </c>
      <c r="K8" s="111">
        <f t="shared" si="3"/>
        <v>6.5932049807834972E-2</v>
      </c>
      <c r="L8" s="79"/>
      <c r="M8" s="80"/>
      <c r="N8" s="81">
        <f>分析係数表!H11</f>
        <v>-1.9275216802381716E-5</v>
      </c>
      <c r="O8" s="82">
        <f t="shared" si="4"/>
        <v>-4.7595469960190305E-5</v>
      </c>
      <c r="P8" s="76">
        <f>分析係数表!C11</f>
        <v>1.4903129657227732E-3</v>
      </c>
      <c r="Q8" s="82">
        <f t="shared" si="5"/>
        <v>-7.0932145991340375E-8</v>
      </c>
      <c r="R8" s="83">
        <v>3.7091925705065735E-6</v>
      </c>
      <c r="S8" s="84">
        <f t="shared" si="6"/>
        <v>8.7913108936350473E-2</v>
      </c>
      <c r="T8" s="85">
        <f>分析係数表!F11</f>
        <v>1</v>
      </c>
      <c r="U8" s="86">
        <f t="shared" si="7"/>
        <v>8.7913108936350473E-2</v>
      </c>
      <c r="V8" s="87">
        <f>分析係数表!D11</f>
        <v>2</v>
      </c>
      <c r="W8" s="167">
        <f t="shared" si="8"/>
        <v>0</v>
      </c>
      <c r="X8" s="76">
        <f>分析係数表!E11</f>
        <v>0</v>
      </c>
      <c r="Y8" s="166">
        <f t="shared" si="9"/>
        <v>0</v>
      </c>
    </row>
    <row r="9" spans="1:25" x14ac:dyDescent="0.2">
      <c r="A9" s="6" t="s">
        <v>223</v>
      </c>
      <c r="B9" s="5" t="s">
        <v>191</v>
      </c>
      <c r="C9" s="90"/>
      <c r="D9" s="107">
        <f>投入係数表!K9</f>
        <v>0</v>
      </c>
      <c r="E9" s="110">
        <f t="shared" si="0"/>
        <v>0</v>
      </c>
      <c r="F9" s="76">
        <f>分析係数表!C12</f>
        <v>4.2687511748856433E-2</v>
      </c>
      <c r="G9" s="110">
        <f t="shared" si="1"/>
        <v>0</v>
      </c>
      <c r="H9" s="110">
        <v>7.8136632080737924E-6</v>
      </c>
      <c r="I9" s="110">
        <f t="shared" si="2"/>
        <v>7.8136632080737924E-6</v>
      </c>
      <c r="J9" s="107">
        <f>分析係数表!G12</f>
        <v>0.14470108695652173</v>
      </c>
      <c r="K9" s="111">
        <f t="shared" si="3"/>
        <v>1.1306455593204603E-6</v>
      </c>
      <c r="L9" s="79"/>
      <c r="M9" s="80"/>
      <c r="N9" s="81">
        <f>分析係数表!H12</f>
        <v>8.7239631247579649E-2</v>
      </c>
      <c r="O9" s="82">
        <f t="shared" si="4"/>
        <v>0.21541709703982134</v>
      </c>
      <c r="P9" s="76">
        <f>分析係数表!C12</f>
        <v>4.2687511748856433E-2</v>
      </c>
      <c r="Q9" s="82">
        <f t="shared" si="5"/>
        <v>9.195619860791919E-3</v>
      </c>
      <c r="R9" s="83">
        <v>9.8241227784141277E-3</v>
      </c>
      <c r="S9" s="84">
        <f t="shared" si="6"/>
        <v>9.8319364416222018E-3</v>
      </c>
      <c r="T9" s="85">
        <f>分析係数表!F12</f>
        <v>0.28543931159420288</v>
      </c>
      <c r="U9" s="86">
        <f t="shared" si="7"/>
        <v>2.8064211695345981E-3</v>
      </c>
      <c r="V9" s="87">
        <f>分析係数表!D12</f>
        <v>0.10088315217391304</v>
      </c>
      <c r="W9" s="167">
        <f t="shared" si="8"/>
        <v>0</v>
      </c>
      <c r="X9" s="76">
        <f>分析係数表!E12</f>
        <v>0.11056385869565218</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0.2449244060475162</v>
      </c>
      <c r="K10" s="111">
        <f t="shared" si="3"/>
        <v>0</v>
      </c>
      <c r="L10" s="79"/>
      <c r="M10" s="80"/>
      <c r="N10" s="81">
        <f>分析係数表!H13</f>
        <v>1.3610055354918072E-2</v>
      </c>
      <c r="O10" s="82">
        <f t="shared" si="4"/>
        <v>3.360672865279983E-2</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107">
        <f>投入係数表!K11</f>
        <v>0</v>
      </c>
      <c r="E11" s="110">
        <f t="shared" si="0"/>
        <v>0</v>
      </c>
      <c r="F11" s="76">
        <f>分析係数表!C14</f>
        <v>1.2640726841793404E-2</v>
      </c>
      <c r="G11" s="110">
        <f t="shared" si="1"/>
        <v>0</v>
      </c>
      <c r="H11" s="110">
        <v>6.6522649141616895E-5</v>
      </c>
      <c r="I11" s="110">
        <f t="shared" si="2"/>
        <v>6.6522649141616895E-5</v>
      </c>
      <c r="J11" s="107">
        <f>分析係数表!G14</f>
        <v>0.18151815181518152</v>
      </c>
      <c r="K11" s="111">
        <f t="shared" si="3"/>
        <v>1.207506832603607E-5</v>
      </c>
      <c r="L11" s="79"/>
      <c r="M11" s="80"/>
      <c r="N11" s="81">
        <f>分析係数表!H14</f>
        <v>1.1056965274820784E-3</v>
      </c>
      <c r="O11" s="82">
        <f t="shared" si="4"/>
        <v>2.7302492313527348E-3</v>
      </c>
      <c r="P11" s="76">
        <f>分析係数表!C14</f>
        <v>1.2640726841793404E-2</v>
      </c>
      <c r="Q11" s="82">
        <f t="shared" si="5"/>
        <v>3.4512334743546322E-5</v>
      </c>
      <c r="R11" s="83">
        <v>9.4442420206464881E-5</v>
      </c>
      <c r="S11" s="84">
        <f t="shared" si="6"/>
        <v>1.6096506934808178E-4</v>
      </c>
      <c r="T11" s="85">
        <f>分析係数表!F14</f>
        <v>0.32673267326732675</v>
      </c>
      <c r="U11" s="86">
        <f t="shared" si="7"/>
        <v>5.2592547410759395E-5</v>
      </c>
      <c r="V11" s="87">
        <f>分析係数表!D14</f>
        <v>0.1617161716171617</v>
      </c>
      <c r="W11" s="167">
        <f t="shared" si="8"/>
        <v>0</v>
      </c>
      <c r="X11" s="76">
        <f>分析係数表!E14</f>
        <v>6.9306930693069313E-2</v>
      </c>
      <c r="Y11" s="166">
        <f t="shared" si="9"/>
        <v>0</v>
      </c>
    </row>
    <row r="12" spans="1:25" x14ac:dyDescent="0.2">
      <c r="A12" s="6" t="s">
        <v>226</v>
      </c>
      <c r="B12" s="5" t="s">
        <v>29</v>
      </c>
      <c r="C12" s="90"/>
      <c r="D12" s="107">
        <f>投入係数表!K12</f>
        <v>3.3670033670033669E-3</v>
      </c>
      <c r="E12" s="110">
        <f t="shared" si="0"/>
        <v>0.33670033670033667</v>
      </c>
      <c r="F12" s="76">
        <f>分析係数表!C15</f>
        <v>0</v>
      </c>
      <c r="G12" s="110">
        <f t="shared" si="1"/>
        <v>0</v>
      </c>
      <c r="H12" s="110">
        <v>0</v>
      </c>
      <c r="I12" s="110">
        <f t="shared" si="2"/>
        <v>0</v>
      </c>
      <c r="J12" s="107">
        <f>分析係数表!G15</f>
        <v>9.5574387947269301E-2</v>
      </c>
      <c r="K12" s="111">
        <f t="shared" si="3"/>
        <v>0</v>
      </c>
      <c r="L12" s="79"/>
      <c r="M12" s="80"/>
      <c r="N12" s="81">
        <f>分析係数表!H15</f>
        <v>8.009728727607893E-3</v>
      </c>
      <c r="O12" s="82">
        <f t="shared" si="4"/>
        <v>1.977808119891181E-2</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75">
        <f>最終需要_まとめ!C14</f>
        <v>100</v>
      </c>
      <c r="D13" s="107">
        <f>投入係数表!K13</f>
        <v>6.3973063973063973E-2</v>
      </c>
      <c r="E13" s="110">
        <f t="shared" si="0"/>
        <v>6.3973063973063971</v>
      </c>
      <c r="F13" s="76">
        <f>分析係数表!C16</f>
        <v>1.1051985264019626E-2</v>
      </c>
      <c r="G13" s="110">
        <f t="shared" si="1"/>
        <v>7.0702936032448788E-2</v>
      </c>
      <c r="H13" s="110">
        <v>7.0997332411243855E-2</v>
      </c>
      <c r="I13" s="110">
        <f t="shared" si="2"/>
        <v>100.07099733241124</v>
      </c>
      <c r="J13" s="107">
        <f>分析係数表!G16</f>
        <v>3.3670033670033669E-2</v>
      </c>
      <c r="K13" s="111">
        <f t="shared" si="3"/>
        <v>3.3693938495761357</v>
      </c>
      <c r="L13" s="79"/>
      <c r="M13" s="80"/>
      <c r="N13" s="81">
        <f>分析係数表!H16</f>
        <v>1.6043989549327908E-2</v>
      </c>
      <c r="O13" s="82">
        <f t="shared" si="4"/>
        <v>3.9616738450500219E-2</v>
      </c>
      <c r="P13" s="76">
        <f>分析係数表!C16</f>
        <v>1.1051985264019626E-2</v>
      </c>
      <c r="Q13" s="82">
        <f t="shared" si="5"/>
        <v>4.3784360956344815E-4</v>
      </c>
      <c r="R13" s="83">
        <v>4.8118471954546667E-4</v>
      </c>
      <c r="S13" s="84">
        <f t="shared" si="6"/>
        <v>100.07147851713079</v>
      </c>
      <c r="T13" s="85">
        <f>分析係数表!F16</f>
        <v>0.28619528619528617</v>
      </c>
      <c r="U13" s="86">
        <f t="shared" si="7"/>
        <v>28.639985434195676</v>
      </c>
      <c r="V13" s="87">
        <f>分析係数表!D16</f>
        <v>3.3670033670033669E-2</v>
      </c>
      <c r="W13" s="167">
        <f t="shared" si="8"/>
        <v>3</v>
      </c>
      <c r="X13" s="76">
        <f>分析係数表!E16</f>
        <v>3.3670033670033669E-2</v>
      </c>
      <c r="Y13" s="166">
        <f t="shared" si="9"/>
        <v>3</v>
      </c>
    </row>
    <row r="14" spans="1:25" x14ac:dyDescent="0.2">
      <c r="A14" s="6" t="s">
        <v>2</v>
      </c>
      <c r="B14" s="5" t="s">
        <v>365</v>
      </c>
      <c r="C14" s="90"/>
      <c r="D14" s="107">
        <f>投入係数表!K14</f>
        <v>0</v>
      </c>
      <c r="E14" s="110">
        <f t="shared" si="0"/>
        <v>0</v>
      </c>
      <c r="F14" s="76">
        <f>分析係数表!C17</f>
        <v>8.8733956583742724E-2</v>
      </c>
      <c r="G14" s="110">
        <f t="shared" si="1"/>
        <v>0</v>
      </c>
      <c r="H14" s="110">
        <v>7.3024244693897507E-4</v>
      </c>
      <c r="I14" s="110">
        <f t="shared" si="2"/>
        <v>7.3024244693897507E-4</v>
      </c>
      <c r="J14" s="107">
        <f>分析係数表!G17</f>
        <v>0.21220484513952775</v>
      </c>
      <c r="K14" s="111">
        <f t="shared" si="3"/>
        <v>1.5496098536699502E-4</v>
      </c>
      <c r="L14" s="79"/>
      <c r="M14" s="80"/>
      <c r="N14" s="81">
        <f>分析係数表!H17</f>
        <v>2.8579889640622342E-3</v>
      </c>
      <c r="O14" s="82">
        <f t="shared" si="4"/>
        <v>7.0571101368245804E-3</v>
      </c>
      <c r="P14" s="76">
        <f>分析係数表!C17</f>
        <v>8.8733956583742724E-2</v>
      </c>
      <c r="Q14" s="82">
        <f t="shared" si="5"/>
        <v>6.2620530448768302E-4</v>
      </c>
      <c r="R14" s="83">
        <v>1.0283859015038032E-3</v>
      </c>
      <c r="S14" s="84">
        <f t="shared" si="6"/>
        <v>1.7586283484427782E-3</v>
      </c>
      <c r="T14" s="85">
        <f>分析係数表!F17</f>
        <v>0.32198712051517941</v>
      </c>
      <c r="U14" s="86">
        <f t="shared" si="7"/>
        <v>5.6625567797145577E-4</v>
      </c>
      <c r="V14" s="87">
        <f>分析係数表!D17</f>
        <v>5.3664520085863233E-2</v>
      </c>
      <c r="W14" s="167">
        <f t="shared" si="8"/>
        <v>0</v>
      </c>
      <c r="X14" s="76">
        <f>分析係数表!E17</f>
        <v>5.3357865685372582E-2</v>
      </c>
      <c r="Y14" s="166">
        <f t="shared" si="9"/>
        <v>0</v>
      </c>
    </row>
    <row r="15" spans="1:25" x14ac:dyDescent="0.2">
      <c r="A15" s="6" t="s">
        <v>3</v>
      </c>
      <c r="B15" s="5" t="s">
        <v>31</v>
      </c>
      <c r="C15" s="90"/>
      <c r="D15" s="107">
        <f>投入係数表!K15</f>
        <v>0</v>
      </c>
      <c r="E15" s="110">
        <f t="shared" si="0"/>
        <v>0</v>
      </c>
      <c r="F15" s="76">
        <f>分析係数表!C18</f>
        <v>2.3869801084990927E-2</v>
      </c>
      <c r="G15" s="110">
        <f t="shared" si="1"/>
        <v>0</v>
      </c>
      <c r="H15" s="110">
        <v>2.5455305813946987E-5</v>
      </c>
      <c r="I15" s="110">
        <f t="shared" si="2"/>
        <v>2.5455305813946987E-5</v>
      </c>
      <c r="J15" s="107">
        <f>分析係数表!G18</f>
        <v>0.2144702842377261</v>
      </c>
      <c r="K15" s="111">
        <f t="shared" si="3"/>
        <v>5.4594066732754523E-6</v>
      </c>
      <c r="L15" s="79"/>
      <c r="M15" s="80"/>
      <c r="N15" s="81">
        <f>分析係数表!H18</f>
        <v>4.2405476965239774E-4</v>
      </c>
      <c r="O15" s="82">
        <f t="shared" si="4"/>
        <v>1.0471003391241867E-3</v>
      </c>
      <c r="P15" s="76">
        <f>分析係数表!C18</f>
        <v>2.3869801084990927E-2</v>
      </c>
      <c r="Q15" s="82">
        <f t="shared" si="5"/>
        <v>2.4994076810920879E-5</v>
      </c>
      <c r="R15" s="83">
        <v>5.1776255350460612E-5</v>
      </c>
      <c r="S15" s="84">
        <f t="shared" si="6"/>
        <v>7.7231561164407592E-5</v>
      </c>
      <c r="T15" s="85">
        <f>分析係数表!F18</f>
        <v>0.4573643410852713</v>
      </c>
      <c r="U15" s="86">
        <f t="shared" si="7"/>
        <v>3.5322962082946104E-5</v>
      </c>
      <c r="V15" s="87">
        <f>分析係数表!D18</f>
        <v>4.909560723514212E-2</v>
      </c>
      <c r="W15" s="167">
        <f t="shared" si="8"/>
        <v>0</v>
      </c>
      <c r="X15" s="76">
        <f>分析係数表!E18</f>
        <v>2.0671834625322998E-2</v>
      </c>
      <c r="Y15" s="166">
        <f t="shared" si="9"/>
        <v>0</v>
      </c>
    </row>
    <row r="16" spans="1:25" x14ac:dyDescent="0.2">
      <c r="A16" s="6" t="s">
        <v>4</v>
      </c>
      <c r="B16" s="5" t="s">
        <v>32</v>
      </c>
      <c r="C16" s="90"/>
      <c r="D16" s="107">
        <f>投入係数表!K16</f>
        <v>0</v>
      </c>
      <c r="E16" s="110">
        <f t="shared" si="0"/>
        <v>0</v>
      </c>
      <c r="F16" s="76">
        <f>分析係数表!C19</f>
        <v>4.6660019940179431E-2</v>
      </c>
      <c r="G16" s="110">
        <f t="shared" si="1"/>
        <v>0</v>
      </c>
      <c r="H16" s="110">
        <v>2.0263684389441927E-5</v>
      </c>
      <c r="I16" s="110">
        <f t="shared" si="2"/>
        <v>2.0263684389441927E-5</v>
      </c>
      <c r="J16" s="107">
        <f>分析係数表!G19</f>
        <v>5.7803468208092484E-2</v>
      </c>
      <c r="K16" s="111">
        <f t="shared" si="3"/>
        <v>1.1713112363839264E-6</v>
      </c>
      <c r="L16" s="79"/>
      <c r="M16" s="80"/>
      <c r="N16" s="81">
        <f>分析係数表!H19</f>
        <v>-1.0864213106796968E-4</v>
      </c>
      <c r="O16" s="82">
        <f t="shared" si="4"/>
        <v>-2.6826537613925446E-4</v>
      </c>
      <c r="P16" s="76">
        <f>分析係数表!C19</f>
        <v>4.6660019940179431E-2</v>
      </c>
      <c r="Q16" s="82">
        <f t="shared" si="5"/>
        <v>-1.2517267799917349E-5</v>
      </c>
      <c r="R16" s="83">
        <v>5.0135205116413207E-6</v>
      </c>
      <c r="S16" s="84">
        <f t="shared" si="6"/>
        <v>2.5277204901083248E-5</v>
      </c>
      <c r="T16" s="85">
        <f>分析係数表!F19</f>
        <v>0.24084778420038536</v>
      </c>
      <c r="U16" s="86">
        <f t="shared" si="7"/>
        <v>6.087958791205021E-6</v>
      </c>
      <c r="V16" s="87">
        <f>分析係数表!D19</f>
        <v>2.8901734104046241E-3</v>
      </c>
      <c r="W16" s="167">
        <f t="shared" si="8"/>
        <v>0</v>
      </c>
      <c r="X16" s="76">
        <f>分析係数表!E19</f>
        <v>2.8901734104046241E-3</v>
      </c>
      <c r="Y16" s="166">
        <f t="shared" si="9"/>
        <v>0</v>
      </c>
    </row>
    <row r="17" spans="1:25" x14ac:dyDescent="0.2">
      <c r="A17" s="6" t="s">
        <v>5</v>
      </c>
      <c r="B17" s="5" t="s">
        <v>33</v>
      </c>
      <c r="C17" s="90"/>
      <c r="D17" s="107">
        <f>投入係数表!K17</f>
        <v>0</v>
      </c>
      <c r="E17" s="110">
        <f t="shared" si="0"/>
        <v>0</v>
      </c>
      <c r="F17" s="76">
        <f>分析係数表!C20</f>
        <v>8.9601315248664215E-2</v>
      </c>
      <c r="G17" s="110">
        <f t="shared" si="1"/>
        <v>0</v>
      </c>
      <c r="H17" s="110">
        <v>5.1865612252889533E-5</v>
      </c>
      <c r="I17" s="110">
        <f t="shared" si="2"/>
        <v>5.1865612252889533E-5</v>
      </c>
      <c r="J17" s="107">
        <f>分析係数表!G20</f>
        <v>9.990662931839403E-2</v>
      </c>
      <c r="K17" s="111">
        <f t="shared" si="3"/>
        <v>5.1817184977209897E-6</v>
      </c>
      <c r="L17" s="79"/>
      <c r="M17" s="80"/>
      <c r="N17" s="81">
        <f>分析係数表!H20</f>
        <v>5.2919231584720706E-4</v>
      </c>
      <c r="O17" s="82">
        <f t="shared" si="4"/>
        <v>1.3067119934524975E-3</v>
      </c>
      <c r="P17" s="76">
        <f>分析係数表!C20</f>
        <v>8.9601315248664215E-2</v>
      </c>
      <c r="Q17" s="82">
        <f t="shared" si="5"/>
        <v>1.1708311326454767E-4</v>
      </c>
      <c r="R17" s="83">
        <v>1.6949085001821977E-4</v>
      </c>
      <c r="S17" s="84">
        <f t="shared" si="6"/>
        <v>2.213564622711093E-4</v>
      </c>
      <c r="T17" s="85">
        <f>分析係数表!F20</f>
        <v>0.22315592903828199</v>
      </c>
      <c r="U17" s="86">
        <f t="shared" si="7"/>
        <v>4.9397006986736813E-5</v>
      </c>
      <c r="V17" s="87">
        <f>分析係数表!D20</f>
        <v>6.3492063492063489E-2</v>
      </c>
      <c r="W17" s="167">
        <f t="shared" si="8"/>
        <v>0</v>
      </c>
      <c r="X17" s="76">
        <f>分析係数表!E20</f>
        <v>5.9757236227824466E-2</v>
      </c>
      <c r="Y17" s="166">
        <f t="shared" si="9"/>
        <v>0</v>
      </c>
    </row>
    <row r="18" spans="1:25" x14ac:dyDescent="0.2">
      <c r="A18" s="6" t="s">
        <v>6</v>
      </c>
      <c r="B18" s="5" t="s">
        <v>34</v>
      </c>
      <c r="C18" s="90"/>
      <c r="D18" s="107">
        <f>投入係数表!K18</f>
        <v>0</v>
      </c>
      <c r="E18" s="110">
        <f t="shared" si="0"/>
        <v>0</v>
      </c>
      <c r="F18" s="76">
        <f>分析係数表!C21</f>
        <v>3.6263368983957212E-2</v>
      </c>
      <c r="G18" s="110">
        <f t="shared" si="1"/>
        <v>0</v>
      </c>
      <c r="H18" s="110">
        <v>1.007313737686067E-4</v>
      </c>
      <c r="I18" s="110">
        <f t="shared" si="2"/>
        <v>1.007313737686067E-4</v>
      </c>
      <c r="J18" s="107">
        <f>分析係数表!G21</f>
        <v>0.2855369335816263</v>
      </c>
      <c r="K18" s="111">
        <f t="shared" si="3"/>
        <v>2.8762527581352625E-5</v>
      </c>
      <c r="L18" s="79"/>
      <c r="M18" s="80"/>
      <c r="N18" s="81">
        <f>分析係数表!H21</f>
        <v>8.8140309559981843E-4</v>
      </c>
      <c r="O18" s="82">
        <f t="shared" si="4"/>
        <v>2.1764110354523386E-3</v>
      </c>
      <c r="P18" s="76">
        <f>分析係数表!C21</f>
        <v>3.6263368983957212E-2</v>
      </c>
      <c r="Q18" s="82">
        <f t="shared" si="5"/>
        <v>7.8923996439364536E-5</v>
      </c>
      <c r="R18" s="83">
        <v>1.4614430205658646E-4</v>
      </c>
      <c r="S18" s="84">
        <f t="shared" si="6"/>
        <v>2.4687567582519314E-4</v>
      </c>
      <c r="T18" s="85">
        <f>分析係数表!F21</f>
        <v>0.42644320297951582</v>
      </c>
      <c r="U18" s="86">
        <f t="shared" si="7"/>
        <v>1.0527845393662798E-4</v>
      </c>
      <c r="V18" s="87">
        <f>分析係数表!D21</f>
        <v>0.13283674736188703</v>
      </c>
      <c r="W18" s="167">
        <f t="shared" si="8"/>
        <v>0</v>
      </c>
      <c r="X18" s="76">
        <f>分析係数表!E21</f>
        <v>0.11297330850403477</v>
      </c>
      <c r="Y18" s="166">
        <f t="shared" si="9"/>
        <v>0</v>
      </c>
    </row>
    <row r="19" spans="1:25" x14ac:dyDescent="0.2">
      <c r="A19" s="6" t="s">
        <v>7</v>
      </c>
      <c r="B19" s="5" t="s">
        <v>269</v>
      </c>
      <c r="C19" s="90"/>
      <c r="D19" s="107">
        <f>投入係数表!K19</f>
        <v>0</v>
      </c>
      <c r="E19" s="110">
        <f t="shared" si="0"/>
        <v>0</v>
      </c>
      <c r="F19" s="76">
        <f>分析係数表!C22</f>
        <v>2.6618889173278704E-2</v>
      </c>
      <c r="G19" s="110">
        <f t="shared" si="1"/>
        <v>0</v>
      </c>
      <c r="H19" s="110">
        <v>1.1603580410207468E-4</v>
      </c>
      <c r="I19" s="110">
        <f t="shared" si="2"/>
        <v>1.1603580410207468E-4</v>
      </c>
      <c r="J19" s="107">
        <f>分析係数表!G22</f>
        <v>0.1945614707008809</v>
      </c>
      <c r="K19" s="111">
        <f t="shared" si="3"/>
        <v>2.2576096700058956E-5</v>
      </c>
      <c r="L19" s="79"/>
      <c r="M19" s="80"/>
      <c r="N19" s="81">
        <f>分析係数表!H22</f>
        <v>4.2055018477923743E-5</v>
      </c>
      <c r="O19" s="82">
        <f t="shared" si="4"/>
        <v>1.0384466173132431E-4</v>
      </c>
      <c r="P19" s="76">
        <f>分析係数表!C22</f>
        <v>2.6618889173278704E-2</v>
      </c>
      <c r="Q19" s="82">
        <f t="shared" si="5"/>
        <v>2.7642295418627378E-6</v>
      </c>
      <c r="R19" s="83">
        <v>2.8956205408378324E-5</v>
      </c>
      <c r="S19" s="84">
        <f t="shared" si="6"/>
        <v>1.4499200951045301E-4</v>
      </c>
      <c r="T19" s="85">
        <f>分析係数表!F22</f>
        <v>0.4128686327077748</v>
      </c>
      <c r="U19" s="86">
        <f t="shared" si="7"/>
        <v>5.9862652720133413E-5</v>
      </c>
      <c r="V19" s="87">
        <f>分析係数表!D22</f>
        <v>2.5660666411336654E-2</v>
      </c>
      <c r="W19" s="167">
        <f t="shared" si="8"/>
        <v>0</v>
      </c>
      <c r="X19" s="76">
        <f>分析係数表!E22</f>
        <v>2.5277671390271927E-2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0.21587580550673696</v>
      </c>
      <c r="K20" s="111">
        <f t="shared" si="3"/>
        <v>0</v>
      </c>
      <c r="L20" s="79"/>
      <c r="M20" s="80"/>
      <c r="N20" s="81">
        <f>分析係数表!H23</f>
        <v>2.4532094112122184E-5</v>
      </c>
      <c r="O20" s="82">
        <f t="shared" si="4"/>
        <v>6.0576052676605845E-5</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107">
        <f>投入係数表!K21</f>
        <v>0</v>
      </c>
      <c r="E21" s="110">
        <f t="shared" si="0"/>
        <v>0</v>
      </c>
      <c r="F21" s="76">
        <f>分析係数表!C24</f>
        <v>0.22997002997003002</v>
      </c>
      <c r="G21" s="110">
        <f t="shared" si="1"/>
        <v>0</v>
      </c>
      <c r="H21" s="110">
        <v>5.5718175746072491E-4</v>
      </c>
      <c r="I21" s="110">
        <f t="shared" si="2"/>
        <v>5.5718175746072491E-4</v>
      </c>
      <c r="J21" s="107">
        <f>分析係数表!G24</f>
        <v>0.20787401574803149</v>
      </c>
      <c r="K21" s="111">
        <f t="shared" si="3"/>
        <v>1.158236094249066E-4</v>
      </c>
      <c r="L21" s="79"/>
      <c r="M21" s="80"/>
      <c r="N21" s="81">
        <f>分析係数表!H24</f>
        <v>3.2417410076732888E-4</v>
      </c>
      <c r="O21" s="82">
        <f t="shared" si="4"/>
        <v>8.0046926751229156E-4</v>
      </c>
      <c r="P21" s="76">
        <f>分析係数表!C24</f>
        <v>0.22997002997003002</v>
      </c>
      <c r="Q21" s="82">
        <f t="shared" si="5"/>
        <v>1.8408394143988967E-4</v>
      </c>
      <c r="R21" s="83">
        <v>6.7865378866024408E-4</v>
      </c>
      <c r="S21" s="84">
        <f t="shared" si="6"/>
        <v>1.235835546120969E-3</v>
      </c>
      <c r="T21" s="85">
        <f>分析係数表!F24</f>
        <v>0.39317585301837271</v>
      </c>
      <c r="U21" s="86">
        <f t="shared" si="7"/>
        <v>4.8590069503653846E-4</v>
      </c>
      <c r="V21" s="87">
        <f>分析係数表!D24</f>
        <v>0.34068241469816274</v>
      </c>
      <c r="W21" s="167">
        <f t="shared" si="8"/>
        <v>0</v>
      </c>
      <c r="X21" s="76">
        <f>分析係数表!E24</f>
        <v>0.33385826771653543</v>
      </c>
      <c r="Y21" s="166">
        <f t="shared" si="9"/>
        <v>0</v>
      </c>
    </row>
    <row r="22" spans="1:25" x14ac:dyDescent="0.2">
      <c r="A22" s="6" t="s">
        <v>10</v>
      </c>
      <c r="B22" s="5" t="s">
        <v>272</v>
      </c>
      <c r="C22" s="90"/>
      <c r="D22" s="107">
        <f>投入係数表!K22</f>
        <v>0</v>
      </c>
      <c r="E22" s="110">
        <f t="shared" si="0"/>
        <v>0</v>
      </c>
      <c r="F22" s="76">
        <f>分析係数表!C25</f>
        <v>3.4042553191489411E-2</v>
      </c>
      <c r="G22" s="110">
        <f t="shared" si="1"/>
        <v>0</v>
      </c>
      <c r="H22" s="110">
        <v>2.1890926580065177E-4</v>
      </c>
      <c r="I22" s="110">
        <f t="shared" si="2"/>
        <v>2.1890926580065177E-4</v>
      </c>
      <c r="J22" s="107">
        <f>分析係数表!G25</f>
        <v>0.19567456230690011</v>
      </c>
      <c r="K22" s="111">
        <f t="shared" si="3"/>
        <v>4.2834974770467391E-5</v>
      </c>
      <c r="L22" s="79"/>
      <c r="M22" s="80"/>
      <c r="N22" s="81">
        <f>分析係数表!H25</f>
        <v>4.906418822424437E-4</v>
      </c>
      <c r="O22" s="82">
        <f t="shared" si="4"/>
        <v>1.211521053532117E-3</v>
      </c>
      <c r="P22" s="76">
        <f>分析係数表!C25</f>
        <v>3.4042553191489411E-2</v>
      </c>
      <c r="Q22" s="82">
        <f t="shared" si="5"/>
        <v>4.1243269907476385E-5</v>
      </c>
      <c r="R22" s="83">
        <v>9.7236652138077116E-5</v>
      </c>
      <c r="S22" s="84">
        <f t="shared" si="6"/>
        <v>3.1614591793872887E-4</v>
      </c>
      <c r="T22" s="85">
        <f>分析係数表!F25</f>
        <v>0.35015447991761073</v>
      </c>
      <c r="U22" s="86">
        <f t="shared" si="7"/>
        <v>1.1069990947391125E-4</v>
      </c>
      <c r="V22" s="87">
        <f>分析係数表!D25</f>
        <v>0.10710607621009269</v>
      </c>
      <c r="W22" s="167">
        <f t="shared" si="8"/>
        <v>0</v>
      </c>
      <c r="X22" s="76">
        <f>分析係数表!E25</f>
        <v>0.10298661174047374</v>
      </c>
      <c r="Y22" s="166">
        <f t="shared" si="9"/>
        <v>0</v>
      </c>
    </row>
    <row r="23" spans="1:25" x14ac:dyDescent="0.2">
      <c r="A23" s="6" t="s">
        <v>11</v>
      </c>
      <c r="B23" s="5" t="s">
        <v>35</v>
      </c>
      <c r="C23" s="90"/>
      <c r="D23" s="107">
        <f>投入係数表!K23</f>
        <v>0</v>
      </c>
      <c r="E23" s="110">
        <f t="shared" si="0"/>
        <v>0</v>
      </c>
      <c r="F23" s="76">
        <f>分析係数表!C26</f>
        <v>5.4550934297769693E-2</v>
      </c>
      <c r="G23" s="110">
        <f t="shared" si="1"/>
        <v>0</v>
      </c>
      <c r="H23" s="110">
        <v>2.1222417232168915E-4</v>
      </c>
      <c r="I23" s="110">
        <f t="shared" si="2"/>
        <v>2.1222417232168915E-4</v>
      </c>
      <c r="J23" s="107">
        <f>分析係数表!G26</f>
        <v>0.19694507637309067</v>
      </c>
      <c r="K23" s="111">
        <f t="shared" si="3"/>
        <v>4.1796505826111022E-5</v>
      </c>
      <c r="L23" s="79"/>
      <c r="M23" s="80"/>
      <c r="N23" s="81">
        <f>分析係数表!H26</f>
        <v>1.0098461312011439E-2</v>
      </c>
      <c r="O23" s="82">
        <f t="shared" si="4"/>
        <v>2.493569939823425E-2</v>
      </c>
      <c r="P23" s="76">
        <f>分析係数表!C26</f>
        <v>5.4550934297769693E-2</v>
      </c>
      <c r="Q23" s="82">
        <f t="shared" si="5"/>
        <v>1.3602656995420118E-3</v>
      </c>
      <c r="R23" s="83">
        <v>1.4157218818421121E-3</v>
      </c>
      <c r="S23" s="84">
        <f t="shared" si="6"/>
        <v>1.6279460541638014E-3</v>
      </c>
      <c r="T23" s="85">
        <f>分析係数表!F26</f>
        <v>0.33636659083522913</v>
      </c>
      <c r="U23" s="86">
        <f t="shared" si="7"/>
        <v>5.4758666430274115E-4</v>
      </c>
      <c r="V23" s="87">
        <f>分析係数表!D26</f>
        <v>0.10204744881377965</v>
      </c>
      <c r="W23" s="167">
        <f t="shared" si="8"/>
        <v>0</v>
      </c>
      <c r="X23" s="76">
        <f>分析係数表!E26</f>
        <v>0.10497237569060773</v>
      </c>
      <c r="Y23" s="166">
        <f t="shared" si="9"/>
        <v>0</v>
      </c>
    </row>
    <row r="24" spans="1:25" x14ac:dyDescent="0.2">
      <c r="A24" s="6" t="s">
        <v>12</v>
      </c>
      <c r="B24" s="5" t="s">
        <v>366</v>
      </c>
      <c r="C24" s="90"/>
      <c r="D24" s="107">
        <f>投入係数表!K24</f>
        <v>0</v>
      </c>
      <c r="E24" s="110">
        <f t="shared" si="0"/>
        <v>0</v>
      </c>
      <c r="F24" s="76">
        <f>分析係数表!C27</f>
        <v>4.1345611727119369E-3</v>
      </c>
      <c r="G24" s="110">
        <f t="shared" si="1"/>
        <v>0</v>
      </c>
      <c r="H24" s="110">
        <v>2.8581283595768416E-6</v>
      </c>
      <c r="I24" s="110">
        <f t="shared" si="2"/>
        <v>2.8581283595768416E-6</v>
      </c>
      <c r="J24" s="107">
        <f>分析係数表!G27</f>
        <v>0.17796610169491525</v>
      </c>
      <c r="K24" s="111">
        <f t="shared" si="3"/>
        <v>5.0864996229757354E-7</v>
      </c>
      <c r="L24" s="79"/>
      <c r="M24" s="80"/>
      <c r="N24" s="81">
        <f>分析係数表!H27</f>
        <v>1.0540039006029638E-2</v>
      </c>
      <c r="O24" s="82">
        <f t="shared" si="4"/>
        <v>2.6026068346413155E-2</v>
      </c>
      <c r="P24" s="76">
        <f>分析係数表!C27</f>
        <v>4.1345611727119369E-3</v>
      </c>
      <c r="Q24" s="82">
        <f t="shared" si="5"/>
        <v>1.0760637166342699E-4</v>
      </c>
      <c r="R24" s="83">
        <v>1.084952943597206E-4</v>
      </c>
      <c r="S24" s="84">
        <f t="shared" si="6"/>
        <v>1.1135342271929743E-4</v>
      </c>
      <c r="T24" s="85">
        <f>分析係数表!F27</f>
        <v>0.33898305084745761</v>
      </c>
      <c r="U24" s="86">
        <f t="shared" si="7"/>
        <v>3.7746922955694043E-5</v>
      </c>
      <c r="V24" s="87">
        <f>分析係数表!D27</f>
        <v>1.2203389830508475</v>
      </c>
      <c r="W24" s="167">
        <f t="shared" si="8"/>
        <v>0</v>
      </c>
      <c r="X24" s="76">
        <f>分析係数表!E27</f>
        <v>1.4661016949152543</v>
      </c>
      <c r="Y24" s="166">
        <f t="shared" si="9"/>
        <v>0</v>
      </c>
    </row>
    <row r="25" spans="1:25" x14ac:dyDescent="0.2">
      <c r="A25" s="6" t="s">
        <v>13</v>
      </c>
      <c r="B25" s="5" t="s">
        <v>192</v>
      </c>
      <c r="C25" s="90"/>
      <c r="D25" s="107">
        <f>投入係数表!K25</f>
        <v>0</v>
      </c>
      <c r="E25" s="110">
        <f t="shared" si="0"/>
        <v>0</v>
      </c>
      <c r="F25" s="76">
        <f>分析係数表!C28</f>
        <v>7.7271221989182459E-3</v>
      </c>
      <c r="G25" s="110">
        <f t="shared" si="1"/>
        <v>0</v>
      </c>
      <c r="H25" s="110">
        <v>2.8220404268030914E-4</v>
      </c>
      <c r="I25" s="110">
        <f t="shared" si="2"/>
        <v>2.8220404268030914E-4</v>
      </c>
      <c r="J25" s="107">
        <f>分析係数表!G28</f>
        <v>0.12525050100200399</v>
      </c>
      <c r="K25" s="111">
        <f t="shared" si="3"/>
        <v>3.5346197730499641E-5</v>
      </c>
      <c r="L25" s="79"/>
      <c r="M25" s="80"/>
      <c r="N25" s="81">
        <f>分析係数表!H28</f>
        <v>1.922089573684773E-2</v>
      </c>
      <c r="O25" s="82">
        <f t="shared" si="4"/>
        <v>4.7461337272120679E-2</v>
      </c>
      <c r="P25" s="76">
        <f>分析係数表!C28</f>
        <v>7.7271221989182459E-3</v>
      </c>
      <c r="Q25" s="82">
        <f t="shared" si="5"/>
        <v>3.6673955282574963E-4</v>
      </c>
      <c r="R25" s="83">
        <v>4.0081487517629308E-4</v>
      </c>
      <c r="S25" s="84">
        <f t="shared" si="6"/>
        <v>6.8301891785660222E-4</v>
      </c>
      <c r="T25" s="85">
        <f>分析係数表!F28</f>
        <v>0.21442885771543085</v>
      </c>
      <c r="U25" s="86">
        <f t="shared" si="7"/>
        <v>1.4645896635402092E-4</v>
      </c>
      <c r="V25" s="87">
        <f>分析係数表!D28</f>
        <v>0.19739478957915832</v>
      </c>
      <c r="W25" s="167">
        <f t="shared" si="8"/>
        <v>0</v>
      </c>
      <c r="X25" s="76">
        <f>分析係数表!E28</f>
        <v>0.18537074148296592</v>
      </c>
      <c r="Y25" s="166">
        <f t="shared" si="9"/>
        <v>0</v>
      </c>
    </row>
    <row r="26" spans="1:25" x14ac:dyDescent="0.2">
      <c r="A26" s="6" t="s">
        <v>14</v>
      </c>
      <c r="B26" s="5" t="s">
        <v>50</v>
      </c>
      <c r="C26" s="90"/>
      <c r="D26" s="107">
        <f>投入係数表!K26</f>
        <v>3.3670033670033669E-3</v>
      </c>
      <c r="E26" s="110">
        <f t="shared" si="0"/>
        <v>0.33670033670033667</v>
      </c>
      <c r="F26" s="76">
        <f>分析係数表!C29</f>
        <v>1.9657209257286756E-2</v>
      </c>
      <c r="G26" s="110">
        <f t="shared" si="1"/>
        <v>6.6185889755174254E-3</v>
      </c>
      <c r="H26" s="110">
        <v>6.7876915212849009E-3</v>
      </c>
      <c r="I26" s="110">
        <f t="shared" si="2"/>
        <v>6.7876915212849009E-3</v>
      </c>
      <c r="J26" s="107">
        <f>分析係数表!G29</f>
        <v>0.25806451612903225</v>
      </c>
      <c r="K26" s="111">
        <f t="shared" si="3"/>
        <v>1.7516623280735227E-3</v>
      </c>
      <c r="L26" s="79"/>
      <c r="M26" s="80"/>
      <c r="N26" s="81">
        <f>分析係数表!H29</f>
        <v>9.642865278500598E-3</v>
      </c>
      <c r="O26" s="82">
        <f t="shared" si="4"/>
        <v>2.3810715562811568E-2</v>
      </c>
      <c r="P26" s="76">
        <f>分析係数表!C29</f>
        <v>1.9657209257286756E-2</v>
      </c>
      <c r="Q26" s="82">
        <f t="shared" si="5"/>
        <v>4.680522183839214E-4</v>
      </c>
      <c r="R26" s="83">
        <v>5.9739269216278334E-4</v>
      </c>
      <c r="S26" s="84">
        <f t="shared" si="6"/>
        <v>7.3850842134476841E-3</v>
      </c>
      <c r="T26" s="85">
        <f>分析係数表!F29</f>
        <v>0.38879456706281834</v>
      </c>
      <c r="U26" s="86">
        <f t="shared" si="7"/>
        <v>2.8712806194898465E-3</v>
      </c>
      <c r="V26" s="87">
        <f>分析係数表!D29</f>
        <v>0.29711375212224106</v>
      </c>
      <c r="W26" s="167">
        <f t="shared" si="8"/>
        <v>0</v>
      </c>
      <c r="X26" s="76">
        <f>分析係数表!E29</f>
        <v>0.14940577249575551</v>
      </c>
      <c r="Y26" s="166">
        <f t="shared" si="9"/>
        <v>0</v>
      </c>
    </row>
    <row r="27" spans="1:25" x14ac:dyDescent="0.2">
      <c r="A27" s="6" t="s">
        <v>15</v>
      </c>
      <c r="B27" s="5" t="s">
        <v>36</v>
      </c>
      <c r="C27" s="90"/>
      <c r="D27" s="107">
        <f>投入係数表!K27</f>
        <v>0</v>
      </c>
      <c r="E27" s="110">
        <f t="shared" si="0"/>
        <v>0</v>
      </c>
      <c r="F27" s="76">
        <f>分析係数表!C30</f>
        <v>1</v>
      </c>
      <c r="G27" s="110">
        <f t="shared" si="1"/>
        <v>0</v>
      </c>
      <c r="H27" s="110">
        <v>9.0990224794921717E-3</v>
      </c>
      <c r="I27" s="110">
        <f t="shared" si="2"/>
        <v>9.0990224794921717E-3</v>
      </c>
      <c r="J27" s="107">
        <f>分析係数表!G30</f>
        <v>0.34450191140094444</v>
      </c>
      <c r="K27" s="111">
        <f t="shared" si="3"/>
        <v>3.1346306360652137E-3</v>
      </c>
      <c r="L27" s="79"/>
      <c r="M27" s="80"/>
      <c r="N27" s="81">
        <f>分析係数表!H30</f>
        <v>0</v>
      </c>
      <c r="O27" s="82">
        <f t="shared" si="4"/>
        <v>0</v>
      </c>
      <c r="P27" s="76">
        <f>分析係数表!C30</f>
        <v>1</v>
      </c>
      <c r="Q27" s="82">
        <f t="shared" si="5"/>
        <v>0</v>
      </c>
      <c r="R27" s="83">
        <v>7.675080357767006E-3</v>
      </c>
      <c r="S27" s="84">
        <f t="shared" si="6"/>
        <v>1.6774102837259178E-2</v>
      </c>
      <c r="T27" s="85">
        <f>分析係数表!F30</f>
        <v>0.44116418773490956</v>
      </c>
      <c r="U27" s="86">
        <f t="shared" si="7"/>
        <v>7.4001334531812873E-3</v>
      </c>
      <c r="V27" s="87">
        <f>分析係数表!D30</f>
        <v>0.11857110732757237</v>
      </c>
      <c r="W27" s="167">
        <f t="shared" si="8"/>
        <v>0</v>
      </c>
      <c r="X27" s="76">
        <f>分析係数表!E30</f>
        <v>8.0246715281570236E-2</v>
      </c>
      <c r="Y27" s="166">
        <f t="shared" si="9"/>
        <v>0</v>
      </c>
    </row>
    <row r="28" spans="1:25" x14ac:dyDescent="0.2">
      <c r="A28" s="6" t="s">
        <v>16</v>
      </c>
      <c r="B28" s="5" t="s">
        <v>193</v>
      </c>
      <c r="C28" s="90"/>
      <c r="D28" s="107">
        <f>投入係数表!K28</f>
        <v>6.7340067340067337E-3</v>
      </c>
      <c r="E28" s="110">
        <f t="shared" si="0"/>
        <v>0.67340067340067333</v>
      </c>
      <c r="F28" s="76">
        <f>分析係数表!C31</f>
        <v>0.10575835708146741</v>
      </c>
      <c r="G28" s="110">
        <f t="shared" si="1"/>
        <v>7.1217748876409026E-2</v>
      </c>
      <c r="H28" s="110">
        <v>7.5512123433654654E-2</v>
      </c>
      <c r="I28" s="110">
        <f t="shared" si="2"/>
        <v>7.5512123433654654E-2</v>
      </c>
      <c r="J28" s="107">
        <f>分析係数表!G31</f>
        <v>7.0943075615972809E-2</v>
      </c>
      <c r="K28" s="111">
        <f t="shared" si="3"/>
        <v>5.3570622826764345E-3</v>
      </c>
      <c r="L28" s="79"/>
      <c r="M28" s="80"/>
      <c r="N28" s="81">
        <f>分析係数表!H31</f>
        <v>2.1586490526230941E-2</v>
      </c>
      <c r="O28" s="82">
        <f t="shared" si="4"/>
        <v>5.330259949450767E-2</v>
      </c>
      <c r="P28" s="76">
        <f>分析係数表!C31</f>
        <v>0.10575835708146741</v>
      </c>
      <c r="Q28" s="82">
        <f t="shared" si="5"/>
        <v>5.6371953507105867E-3</v>
      </c>
      <c r="R28" s="83">
        <v>7.1835924346013973E-3</v>
      </c>
      <c r="S28" s="84">
        <f t="shared" si="6"/>
        <v>8.2695715868256053E-2</v>
      </c>
      <c r="T28" s="85">
        <f>分析係数表!F31</f>
        <v>0.34494477485131692</v>
      </c>
      <c r="U28" s="86">
        <f t="shared" si="7"/>
        <v>2.8525455091344059E-2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107">
        <f>投入係数表!K29</f>
        <v>0</v>
      </c>
      <c r="E29" s="110">
        <f t="shared" si="0"/>
        <v>0</v>
      </c>
      <c r="F29" s="76">
        <f>分析係数表!C32</f>
        <v>0.81083319529567666</v>
      </c>
      <c r="G29" s="110">
        <f t="shared" si="1"/>
        <v>0</v>
      </c>
      <c r="H29" s="110">
        <v>3.6086736848559031E-3</v>
      </c>
      <c r="I29" s="110">
        <f t="shared" si="2"/>
        <v>3.6086736848559031E-3</v>
      </c>
      <c r="J29" s="107">
        <f>分析係数表!G32</f>
        <v>0.14021915584415584</v>
      </c>
      <c r="K29" s="111">
        <f t="shared" si="3"/>
        <v>5.0600517780751396E-4</v>
      </c>
      <c r="L29" s="79"/>
      <c r="M29" s="80"/>
      <c r="N29" s="81">
        <f>分析係数表!H32</f>
        <v>6.133023528030546E-3</v>
      </c>
      <c r="O29" s="82">
        <f t="shared" si="4"/>
        <v>1.5144013169151462E-2</v>
      </c>
      <c r="P29" s="76">
        <f>分析係数表!C32</f>
        <v>0.81083319529567666</v>
      </c>
      <c r="Q29" s="82">
        <f t="shared" si="5"/>
        <v>1.2279268587542885E-2</v>
      </c>
      <c r="R29" s="83">
        <v>1.5853366077254127E-2</v>
      </c>
      <c r="S29" s="84">
        <f t="shared" si="6"/>
        <v>1.9462039762110032E-2</v>
      </c>
      <c r="T29" s="85">
        <f>分析係数表!F32</f>
        <v>0.48336038961038963</v>
      </c>
      <c r="U29" s="86">
        <f t="shared" si="7"/>
        <v>9.4071791220263993E-3</v>
      </c>
      <c r="V29" s="87">
        <f>分析係数表!D32</f>
        <v>1.461038961038961E-2</v>
      </c>
      <c r="W29" s="167">
        <f t="shared" si="8"/>
        <v>0</v>
      </c>
      <c r="X29" s="76">
        <f>分析係数表!E32</f>
        <v>2.1915584415584416E-2</v>
      </c>
      <c r="Y29" s="166">
        <f t="shared" si="9"/>
        <v>0</v>
      </c>
    </row>
    <row r="30" spans="1:25" x14ac:dyDescent="0.2">
      <c r="A30" s="6" t="s">
        <v>18</v>
      </c>
      <c r="B30" s="5" t="s">
        <v>274</v>
      </c>
      <c r="C30" s="90"/>
      <c r="D30" s="107">
        <f>投入係数表!K30</f>
        <v>0</v>
      </c>
      <c r="E30" s="110">
        <f t="shared" si="0"/>
        <v>0</v>
      </c>
      <c r="F30" s="76">
        <f>分析係数表!C33</f>
        <v>0.62414151925078043</v>
      </c>
      <c r="G30" s="110">
        <f t="shared" si="1"/>
        <v>0</v>
      </c>
      <c r="H30" s="110">
        <v>7.5012730185359325E-3</v>
      </c>
      <c r="I30" s="110">
        <f t="shared" si="2"/>
        <v>7.5012730185359325E-3</v>
      </c>
      <c r="J30" s="107">
        <f>分析係数表!G33</f>
        <v>0.5071547420965058</v>
      </c>
      <c r="K30" s="111">
        <f t="shared" si="3"/>
        <v>3.8043061831110683E-3</v>
      </c>
      <c r="L30" s="79"/>
      <c r="M30" s="80"/>
      <c r="N30" s="81">
        <f>分析係数表!H33</f>
        <v>9.1820123676800169E-4</v>
      </c>
      <c r="O30" s="82">
        <f t="shared" si="4"/>
        <v>2.2672751144672473E-3</v>
      </c>
      <c r="P30" s="76">
        <f>分析係数表!C33</f>
        <v>0.62414151925078043</v>
      </c>
      <c r="Q30" s="82">
        <f t="shared" si="5"/>
        <v>1.4151005345030749E-3</v>
      </c>
      <c r="R30" s="83">
        <v>4.0570585040357009E-3</v>
      </c>
      <c r="S30" s="84">
        <f t="shared" si="6"/>
        <v>1.1558331522571633E-2</v>
      </c>
      <c r="T30" s="85">
        <f>分析係数表!F33</f>
        <v>0.64758735440931781</v>
      </c>
      <c r="U30" s="86">
        <f t="shared" si="7"/>
        <v>7.4850293320879863E-3</v>
      </c>
      <c r="V30" s="87">
        <f>分析係数表!D33</f>
        <v>7.3544093178036604E-2</v>
      </c>
      <c r="W30" s="167">
        <f t="shared" si="8"/>
        <v>0</v>
      </c>
      <c r="X30" s="76">
        <f>分析係数表!E33</f>
        <v>7.2212978369384354E-2</v>
      </c>
      <c r="Y30" s="166">
        <f t="shared" si="9"/>
        <v>0</v>
      </c>
    </row>
    <row r="31" spans="1:25" x14ac:dyDescent="0.2">
      <c r="A31" s="6" t="s">
        <v>19</v>
      </c>
      <c r="B31" s="5" t="s">
        <v>275</v>
      </c>
      <c r="C31" s="90"/>
      <c r="D31" s="107">
        <f>投入係数表!K31</f>
        <v>1.0101010101010102E-2</v>
      </c>
      <c r="E31" s="110">
        <f t="shared" si="0"/>
        <v>1.0101010101010102</v>
      </c>
      <c r="F31" s="76">
        <f>分析係数表!C34</f>
        <v>0.18299609672932837</v>
      </c>
      <c r="G31" s="110">
        <f t="shared" si="1"/>
        <v>0.18484454215083676</v>
      </c>
      <c r="H31" s="110">
        <v>0.18854584445682088</v>
      </c>
      <c r="I31" s="110">
        <f t="shared" si="2"/>
        <v>0.18854584445682088</v>
      </c>
      <c r="J31" s="107">
        <f>分析係数表!G34</f>
        <v>0.4248231396077729</v>
      </c>
      <c r="K31" s="111">
        <f t="shared" si="3"/>
        <v>8.0098637602145445E-2</v>
      </c>
      <c r="L31" s="79"/>
      <c r="M31" s="80"/>
      <c r="N31" s="81">
        <f>分析係数表!H34</f>
        <v>0.15256158869841471</v>
      </c>
      <c r="O31" s="82">
        <f t="shared" si="4"/>
        <v>0.37671381787400082</v>
      </c>
      <c r="P31" s="76">
        <f>分析係数表!C34</f>
        <v>0.18299609672932837</v>
      </c>
      <c r="Q31" s="82">
        <f t="shared" si="5"/>
        <v>6.8937158254945244E-2</v>
      </c>
      <c r="R31" s="83">
        <v>7.3007193821437971E-2</v>
      </c>
      <c r="S31" s="84">
        <f t="shared" si="6"/>
        <v>0.26155303827825882</v>
      </c>
      <c r="T31" s="85">
        <f>分析係数表!F34</f>
        <v>0.70132234858660936</v>
      </c>
      <c r="U31" s="86">
        <f t="shared" si="7"/>
        <v>0.18343299108527181</v>
      </c>
      <c r="V31" s="87">
        <f>分析係数表!D34</f>
        <v>0.33091549505984896</v>
      </c>
      <c r="W31" s="167">
        <f t="shared" si="8"/>
        <v>0</v>
      </c>
      <c r="X31" s="76">
        <f>分析係数表!E34</f>
        <v>0.24447031431897556</v>
      </c>
      <c r="Y31" s="166">
        <f t="shared" si="9"/>
        <v>0</v>
      </c>
    </row>
    <row r="32" spans="1:25" x14ac:dyDescent="0.2">
      <c r="A32" s="6" t="s">
        <v>20</v>
      </c>
      <c r="B32" s="5" t="s">
        <v>37</v>
      </c>
      <c r="C32" s="90"/>
      <c r="D32" s="107">
        <f>投入係数表!K32</f>
        <v>3.3670033670033669E-3</v>
      </c>
      <c r="E32" s="110">
        <f t="shared" si="0"/>
        <v>0.33670033670033667</v>
      </c>
      <c r="F32" s="76">
        <f>分析係数表!C35</f>
        <v>0.35090186993215289</v>
      </c>
      <c r="G32" s="110">
        <f t="shared" si="1"/>
        <v>0.11814877775493363</v>
      </c>
      <c r="H32" s="110">
        <v>0.13147461327745971</v>
      </c>
      <c r="I32" s="110">
        <f t="shared" si="2"/>
        <v>0.13147461327745971</v>
      </c>
      <c r="J32" s="107">
        <f>分析係数表!G35</f>
        <v>0.31384360320530535</v>
      </c>
      <c r="K32" s="111">
        <f t="shared" si="3"/>
        <v>4.1262466361022036E-2</v>
      </c>
      <c r="L32" s="79"/>
      <c r="M32" s="80"/>
      <c r="N32" s="81">
        <f>分析係数表!H35</f>
        <v>5.7313981015663741E-2</v>
      </c>
      <c r="O32" s="82">
        <f t="shared" si="4"/>
        <v>0.14152296649617313</v>
      </c>
      <c r="P32" s="76">
        <f>分析係数表!C35</f>
        <v>0.35090186993215289</v>
      </c>
      <c r="Q32" s="82">
        <f t="shared" si="5"/>
        <v>4.9660673581852575E-2</v>
      </c>
      <c r="R32" s="83">
        <v>6.7497947374545966E-2</v>
      </c>
      <c r="S32" s="84">
        <f t="shared" si="6"/>
        <v>0.19897256065200569</v>
      </c>
      <c r="T32" s="85">
        <f>分析係数表!F35</f>
        <v>0.64653219121304228</v>
      </c>
      <c r="U32" s="86">
        <f t="shared" si="7"/>
        <v>0.1286421656296112</v>
      </c>
      <c r="V32" s="87">
        <f>分析係数表!D35</f>
        <v>5.1505940867642992E-2</v>
      </c>
      <c r="W32" s="167">
        <f t="shared" si="8"/>
        <v>0</v>
      </c>
      <c r="X32" s="76">
        <f>分析係数表!E35</f>
        <v>4.4929538546559823E-2</v>
      </c>
      <c r="Y32" s="166">
        <f t="shared" si="9"/>
        <v>0</v>
      </c>
    </row>
    <row r="33" spans="1:25" x14ac:dyDescent="0.2">
      <c r="A33" s="6" t="s">
        <v>21</v>
      </c>
      <c r="B33" s="5" t="s">
        <v>38</v>
      </c>
      <c r="C33" s="90"/>
      <c r="D33" s="107">
        <f>投入係数表!K33</f>
        <v>0</v>
      </c>
      <c r="E33" s="110">
        <f t="shared" si="0"/>
        <v>0</v>
      </c>
      <c r="F33" s="76">
        <f>分析係数表!C36</f>
        <v>0.93626150666917152</v>
      </c>
      <c r="G33" s="110">
        <f t="shared" si="1"/>
        <v>0</v>
      </c>
      <c r="H33" s="110">
        <v>1.2939804676462413E-2</v>
      </c>
      <c r="I33" s="110">
        <f t="shared" si="2"/>
        <v>1.2939804676462413E-2</v>
      </c>
      <c r="J33" s="107">
        <f>分析係数表!G36</f>
        <v>2.823270008148657E-2</v>
      </c>
      <c r="K33" s="111">
        <f t="shared" si="3"/>
        <v>3.653256245435807E-4</v>
      </c>
      <c r="L33" s="79"/>
      <c r="M33" s="80"/>
      <c r="N33" s="81">
        <f>分析係数表!H36</f>
        <v>0.22062413152006111</v>
      </c>
      <c r="O33" s="82">
        <f t="shared" si="4"/>
        <v>0.54477774916433819</v>
      </c>
      <c r="P33" s="76">
        <f>分析係数表!C36</f>
        <v>0.93626150666917152</v>
      </c>
      <c r="Q33" s="82">
        <f t="shared" si="5"/>
        <v>0.51005443623244329</v>
      </c>
      <c r="R33" s="83">
        <v>0.52568477743573139</v>
      </c>
      <c r="S33" s="84">
        <f t="shared" si="6"/>
        <v>0.53862458211219377</v>
      </c>
      <c r="T33" s="85">
        <f>分析係数表!F36</f>
        <v>0.87228977263648999</v>
      </c>
      <c r="U33" s="86">
        <f t="shared" si="7"/>
        <v>0.46983671426706997</v>
      </c>
      <c r="V33" s="87">
        <f>分析係数表!D36</f>
        <v>1.675268026906546E-2</v>
      </c>
      <c r="W33" s="167">
        <f t="shared" si="8"/>
        <v>0</v>
      </c>
      <c r="X33" s="76">
        <f>分析係数表!E36</f>
        <v>8.8037451867001137E-3</v>
      </c>
      <c r="Y33" s="166">
        <f t="shared" si="9"/>
        <v>0</v>
      </c>
    </row>
    <row r="34" spans="1:25" x14ac:dyDescent="0.2">
      <c r="A34" s="6" t="s">
        <v>22</v>
      </c>
      <c r="B34" s="5" t="s">
        <v>378</v>
      </c>
      <c r="C34" s="90"/>
      <c r="D34" s="107">
        <f>投入係数表!K34</f>
        <v>1.6835016835016835E-2</v>
      </c>
      <c r="E34" s="110">
        <f t="shared" si="0"/>
        <v>1.6835016835016834</v>
      </c>
      <c r="F34" s="76">
        <f>分析係数表!C37</f>
        <v>0.39878226197532196</v>
      </c>
      <c r="G34" s="110">
        <f t="shared" si="1"/>
        <v>0.67135060938606383</v>
      </c>
      <c r="H34" s="110">
        <v>0.69268039097924639</v>
      </c>
      <c r="I34" s="110">
        <f t="shared" si="2"/>
        <v>0.69268039097924639</v>
      </c>
      <c r="J34" s="107">
        <f>分析係数表!G37</f>
        <v>0.35520734135572679</v>
      </c>
      <c r="K34" s="111">
        <f t="shared" si="3"/>
        <v>0.24604516008898347</v>
      </c>
      <c r="L34" s="79"/>
      <c r="M34" s="80"/>
      <c r="N34" s="81">
        <f>分析係数表!H37</f>
        <v>4.5952116856878007E-2</v>
      </c>
      <c r="O34" s="82">
        <f t="shared" si="4"/>
        <v>0.11346760038509368</v>
      </c>
      <c r="P34" s="76">
        <f>分析係数表!C37</f>
        <v>0.39878226197532196</v>
      </c>
      <c r="Q34" s="82">
        <f t="shared" si="5"/>
        <v>4.5248866342479571E-2</v>
      </c>
      <c r="R34" s="83">
        <v>5.1103436594677178E-2</v>
      </c>
      <c r="S34" s="84">
        <f t="shared" si="6"/>
        <v>0.74378382757392358</v>
      </c>
      <c r="T34" s="85">
        <f>分析係数表!F37</f>
        <v>0.68833867197645227</v>
      </c>
      <c r="U34" s="86">
        <f t="shared" si="7"/>
        <v>0.51197517210979715</v>
      </c>
      <c r="V34" s="87">
        <f>分析係数表!D37</f>
        <v>9.6788156869535111E-2</v>
      </c>
      <c r="W34" s="167">
        <f t="shared" si="8"/>
        <v>0</v>
      </c>
      <c r="X34" s="76">
        <f>分析係数表!E37</f>
        <v>9.2286382131417197E-2</v>
      </c>
      <c r="Y34" s="166">
        <f t="shared" si="9"/>
        <v>0</v>
      </c>
    </row>
    <row r="35" spans="1:25" x14ac:dyDescent="0.2">
      <c r="A35" s="6" t="s">
        <v>23</v>
      </c>
      <c r="B35" s="5" t="s">
        <v>194</v>
      </c>
      <c r="C35" s="90"/>
      <c r="D35" s="107">
        <f>投入係数表!K35</f>
        <v>0</v>
      </c>
      <c r="E35" s="110">
        <f t="shared" si="0"/>
        <v>0</v>
      </c>
      <c r="F35" s="76">
        <f>分析係数表!C38</f>
        <v>8.3634220028000916E-2</v>
      </c>
      <c r="G35" s="110">
        <f t="shared" si="1"/>
        <v>0</v>
      </c>
      <c r="H35" s="110">
        <v>2.6631036974740486E-3</v>
      </c>
      <c r="I35" s="110">
        <f t="shared" si="2"/>
        <v>2.6631036974740486E-3</v>
      </c>
      <c r="J35" s="107">
        <f>分析係数表!G38</f>
        <v>0.16582661290322581</v>
      </c>
      <c r="K35" s="111">
        <f t="shared" si="3"/>
        <v>4.4161346596217844E-4</v>
      </c>
      <c r="L35" s="79"/>
      <c r="M35" s="80"/>
      <c r="N35" s="81">
        <f>分析係数表!H38</f>
        <v>4.1594165567103165E-2</v>
      </c>
      <c r="O35" s="82">
        <f t="shared" si="4"/>
        <v>0.10270669731318521</v>
      </c>
      <c r="P35" s="76">
        <f>分析係数表!C38</f>
        <v>8.3634220028000916E-2</v>
      </c>
      <c r="Q35" s="82">
        <f t="shared" si="5"/>
        <v>8.5897945214402222E-3</v>
      </c>
      <c r="R35" s="83">
        <v>1.0312755726936001E-2</v>
      </c>
      <c r="S35" s="84">
        <f t="shared" si="6"/>
        <v>1.297585942441005E-2</v>
      </c>
      <c r="T35" s="85">
        <f>分析係数表!F38</f>
        <v>0.52116935483870963</v>
      </c>
      <c r="U35" s="86">
        <f t="shared" si="7"/>
        <v>6.7626202846975758E-3</v>
      </c>
      <c r="V35" s="87">
        <f>分析係数表!D38</f>
        <v>0.14516129032258066</v>
      </c>
      <c r="W35" s="167">
        <f t="shared" si="8"/>
        <v>0</v>
      </c>
      <c r="X35" s="76">
        <f>分析係数表!E38</f>
        <v>0.1237399193548387</v>
      </c>
      <c r="Y35" s="166">
        <f t="shared" si="9"/>
        <v>0</v>
      </c>
    </row>
    <row r="36" spans="1:25" x14ac:dyDescent="0.2">
      <c r="A36" s="6" t="s">
        <v>24</v>
      </c>
      <c r="B36" s="5" t="s">
        <v>39</v>
      </c>
      <c r="C36" s="90"/>
      <c r="D36" s="107">
        <f>投入係数表!K36</f>
        <v>0</v>
      </c>
      <c r="E36" s="110">
        <f t="shared" si="0"/>
        <v>0</v>
      </c>
      <c r="F36" s="76">
        <f>分析係数表!C39</f>
        <v>1</v>
      </c>
      <c r="G36" s="110">
        <f t="shared" si="1"/>
        <v>0</v>
      </c>
      <c r="H36" s="110">
        <v>1.8725095818915608E-4</v>
      </c>
      <c r="I36" s="110">
        <f t="shared" si="2"/>
        <v>1.8725095818915608E-4</v>
      </c>
      <c r="J36" s="107">
        <f>分析係数表!G39</f>
        <v>0.35526355444380819</v>
      </c>
      <c r="K36" s="111">
        <f t="shared" si="3"/>
        <v>6.6523440979288499E-5</v>
      </c>
      <c r="L36" s="79"/>
      <c r="M36" s="80"/>
      <c r="N36" s="81">
        <f>分析係数表!H39</f>
        <v>3.6622911924525259E-3</v>
      </c>
      <c r="O36" s="82">
        <f t="shared" si="4"/>
        <v>9.043139292436159E-3</v>
      </c>
      <c r="P36" s="76">
        <f>分析係数表!C39</f>
        <v>1</v>
      </c>
      <c r="Q36" s="82">
        <f t="shared" si="5"/>
        <v>9.043139292436159E-3</v>
      </c>
      <c r="R36" s="83">
        <v>9.9190613807049258E-3</v>
      </c>
      <c r="S36" s="84">
        <f t="shared" si="6"/>
        <v>1.0106312338894082E-2</v>
      </c>
      <c r="T36" s="85">
        <f>分析係数表!F39</f>
        <v>0.70609686266236704</v>
      </c>
      <c r="U36" s="86">
        <f t="shared" si="7"/>
        <v>7.1360354355790804E-3</v>
      </c>
      <c r="V36" s="87">
        <f>分析係数表!D39</f>
        <v>5.2620475573370303E-2</v>
      </c>
      <c r="W36" s="167">
        <f t="shared" si="8"/>
        <v>0</v>
      </c>
      <c r="X36" s="76">
        <f>分析係数表!E39</f>
        <v>6.6574244296434701E-2</v>
      </c>
      <c r="Y36" s="166">
        <f t="shared" si="9"/>
        <v>0</v>
      </c>
    </row>
    <row r="37" spans="1:25" x14ac:dyDescent="0.2">
      <c r="A37" s="6" t="s">
        <v>25</v>
      </c>
      <c r="B37" s="5" t="s">
        <v>40</v>
      </c>
      <c r="C37" s="90"/>
      <c r="D37" s="107">
        <f>投入係数表!K37</f>
        <v>0</v>
      </c>
      <c r="E37" s="110">
        <f t="shared" si="0"/>
        <v>0</v>
      </c>
      <c r="F37" s="76">
        <f>分析係数表!C40</f>
        <v>0.97034701574441762</v>
      </c>
      <c r="G37" s="110">
        <f t="shared" si="1"/>
        <v>0</v>
      </c>
      <c r="H37" s="110">
        <v>2.9557701375412374E-3</v>
      </c>
      <c r="I37" s="110">
        <f t="shared" si="2"/>
        <v>2.9557701375412374E-3</v>
      </c>
      <c r="J37" s="107">
        <f>分析係数表!G40</f>
        <v>0.52785971223021577</v>
      </c>
      <c r="K37" s="111">
        <f t="shared" si="3"/>
        <v>1.5602319742211829E-3</v>
      </c>
      <c r="L37" s="79"/>
      <c r="M37" s="80"/>
      <c r="N37" s="81">
        <f>分析係数表!H40</f>
        <v>3.2261456049877249E-2</v>
      </c>
      <c r="O37" s="82">
        <f t="shared" si="4"/>
        <v>7.966183613064215E-2</v>
      </c>
      <c r="P37" s="76">
        <f>分析係数表!C40</f>
        <v>0.97034701574441762</v>
      </c>
      <c r="Q37" s="82">
        <f t="shared" si="5"/>
        <v>7.7299624958089438E-2</v>
      </c>
      <c r="R37" s="83">
        <v>7.7623624293767804E-2</v>
      </c>
      <c r="S37" s="84">
        <f t="shared" si="6"/>
        <v>8.0579394431309043E-2</v>
      </c>
      <c r="T37" s="85">
        <f>分析係数表!F40</f>
        <v>0.72733812949640286</v>
      </c>
      <c r="U37" s="86">
        <f t="shared" si="7"/>
        <v>5.8608466021621182E-2</v>
      </c>
      <c r="V37" s="87">
        <f>分析係数表!D40</f>
        <v>8.6654676258992799E-2</v>
      </c>
      <c r="W37" s="167">
        <f t="shared" si="8"/>
        <v>0</v>
      </c>
      <c r="X37" s="76">
        <f>分析係数表!E40</f>
        <v>5.0539568345323742E-2</v>
      </c>
      <c r="Y37" s="166">
        <f t="shared" si="9"/>
        <v>0</v>
      </c>
    </row>
    <row r="38" spans="1:25" x14ac:dyDescent="0.2">
      <c r="A38" s="6" t="s">
        <v>26</v>
      </c>
      <c r="B38" s="5" t="s">
        <v>277</v>
      </c>
      <c r="C38" s="90"/>
      <c r="D38" s="107">
        <f>投入係数表!K38</f>
        <v>0</v>
      </c>
      <c r="E38" s="110">
        <f t="shared" si="0"/>
        <v>0</v>
      </c>
      <c r="F38" s="76">
        <f>分析係数表!C41</f>
        <v>0.80320409637637991</v>
      </c>
      <c r="G38" s="110">
        <f t="shared" si="1"/>
        <v>0</v>
      </c>
      <c r="H38" s="110">
        <v>8.6001438682962127E-5</v>
      </c>
      <c r="I38" s="110">
        <f t="shared" si="2"/>
        <v>8.6001438682962127E-5</v>
      </c>
      <c r="J38" s="107">
        <f>分析係数表!G41</f>
        <v>0.45147490221642766</v>
      </c>
      <c r="K38" s="111">
        <f t="shared" si="3"/>
        <v>3.8827491119862429E-5</v>
      </c>
      <c r="L38" s="79"/>
      <c r="M38" s="80"/>
      <c r="N38" s="81">
        <f>分析係数表!H41</f>
        <v>4.9603894294711057E-2</v>
      </c>
      <c r="O38" s="82">
        <f t="shared" si="4"/>
        <v>0.12248477851209702</v>
      </c>
      <c r="P38" s="76">
        <f>分析係数表!C41</f>
        <v>0.80320409637637991</v>
      </c>
      <c r="Q38" s="82">
        <f t="shared" si="5"/>
        <v>9.838027584466992E-2</v>
      </c>
      <c r="R38" s="83">
        <v>0.10007018209657484</v>
      </c>
      <c r="S38" s="84">
        <f t="shared" si="6"/>
        <v>0.10015618353525781</v>
      </c>
      <c r="T38" s="85">
        <f>分析係数表!F41</f>
        <v>0.55671447196870927</v>
      </c>
      <c r="U38" s="86">
        <f t="shared" si="7"/>
        <v>5.5758396831232182E-2</v>
      </c>
      <c r="V38" s="87">
        <f>分析係数表!D41</f>
        <v>0.15062744458930899</v>
      </c>
      <c r="W38" s="167">
        <f t="shared" si="8"/>
        <v>0</v>
      </c>
      <c r="X38" s="76">
        <f>分析係数表!E41</f>
        <v>0.14110712733594089</v>
      </c>
      <c r="Y38" s="166">
        <f t="shared" si="9"/>
        <v>0</v>
      </c>
    </row>
    <row r="39" spans="1:25" x14ac:dyDescent="0.2">
      <c r="A39" s="6" t="s">
        <v>51</v>
      </c>
      <c r="B39" s="5" t="s">
        <v>368</v>
      </c>
      <c r="C39" s="90"/>
      <c r="D39" s="107">
        <f>投入係数表!K39</f>
        <v>0</v>
      </c>
      <c r="E39" s="110">
        <f>$C$13*D39</f>
        <v>0</v>
      </c>
      <c r="F39" s="76">
        <f>分析係数表!C42</f>
        <v>0.66636504653567741</v>
      </c>
      <c r="G39" s="110">
        <f>E39*F39</f>
        <v>0</v>
      </c>
      <c r="H39" s="110">
        <v>1.2587693147285176E-3</v>
      </c>
      <c r="I39" s="110">
        <f>C39+H39</f>
        <v>1.2587693147285176E-3</v>
      </c>
      <c r="J39" s="107">
        <f>分析係数表!G42</f>
        <v>0.48517520215633425</v>
      </c>
      <c r="K39" s="111">
        <f>I39*J39</f>
        <v>6.107236567415989E-4</v>
      </c>
      <c r="L39" s="79"/>
      <c r="M39" s="80"/>
      <c r="N39" s="81">
        <f>分析係数表!H42</f>
        <v>1.1980423388898527E-2</v>
      </c>
      <c r="O39" s="82">
        <f t="shared" si="4"/>
        <v>2.9582748010711014E-2</v>
      </c>
      <c r="P39" s="76">
        <f>分析係数表!C42</f>
        <v>0.66636504653567741</v>
      </c>
      <c r="Q39" s="82">
        <f>O39*P39</f>
        <v>1.9712909254810663E-2</v>
      </c>
      <c r="R39" s="83">
        <v>2.063894964916637E-2</v>
      </c>
      <c r="S39" s="84">
        <f>I39+R39</f>
        <v>2.1897718963894888E-2</v>
      </c>
      <c r="T39" s="85">
        <f>分析係数表!F42</f>
        <v>0.56103195995379285</v>
      </c>
      <c r="U39" s="86">
        <f t="shared" si="7"/>
        <v>1.2285320188831286E-2</v>
      </c>
      <c r="V39" s="87">
        <f>分析係数表!D42</f>
        <v>0.11378513669618791</v>
      </c>
      <c r="W39" s="167">
        <f t="shared" si="8"/>
        <v>0</v>
      </c>
      <c r="X39" s="76">
        <f>分析係数表!E42</f>
        <v>9.7612629957643429E-2</v>
      </c>
      <c r="Y39" s="166">
        <f t="shared" si="9"/>
        <v>0</v>
      </c>
    </row>
    <row r="40" spans="1:25" x14ac:dyDescent="0.2">
      <c r="A40" s="6" t="s">
        <v>195</v>
      </c>
      <c r="B40" s="5" t="s">
        <v>41</v>
      </c>
      <c r="C40" s="90"/>
      <c r="D40" s="107">
        <f>投入係数表!K40</f>
        <v>6.7340067340067337E-3</v>
      </c>
      <c r="E40" s="110">
        <f>$C$13*D40</f>
        <v>0.67340067340067333</v>
      </c>
      <c r="F40" s="76">
        <f>分析係数表!C43</f>
        <v>0.41782866643993499</v>
      </c>
      <c r="G40" s="110">
        <f>E40*F40</f>
        <v>0.28136610534675754</v>
      </c>
      <c r="H40" s="110">
        <v>0.32903758317299348</v>
      </c>
      <c r="I40" s="110">
        <f>C40+H40</f>
        <v>0.32903758317299348</v>
      </c>
      <c r="J40" s="107">
        <f>分析係数表!G43</f>
        <v>0.34963029507290444</v>
      </c>
      <c r="K40" s="111">
        <f>I40*J40</f>
        <v>0.11504150729484905</v>
      </c>
      <c r="L40" s="79"/>
      <c r="M40" s="80"/>
      <c r="N40" s="81">
        <f>分析係数表!H43</f>
        <v>3.3095547249689404E-2</v>
      </c>
      <c r="O40" s="82">
        <f t="shared" si="4"/>
        <v>8.1721421921646747E-2</v>
      </c>
      <c r="P40" s="76">
        <f>分析係数表!C43</f>
        <v>0.41782866643993499</v>
      </c>
      <c r="Q40" s="82">
        <f>O40*P40</f>
        <v>3.414555274109693E-2</v>
      </c>
      <c r="R40" s="83">
        <v>5.6892792769069549E-2</v>
      </c>
      <c r="S40" s="84">
        <f>I40+R40</f>
        <v>0.38593037594206303</v>
      </c>
      <c r="T40" s="85">
        <f>分析係数表!F43</f>
        <v>0.60413931310897662</v>
      </c>
      <c r="U40" s="86">
        <f t="shared" si="7"/>
        <v>0.23315571222952708</v>
      </c>
      <c r="V40" s="87">
        <f>分析係数表!D43</f>
        <v>0.20869324856609772</v>
      </c>
      <c r="W40" s="167">
        <f t="shared" si="8"/>
        <v>0</v>
      </c>
      <c r="X40" s="76">
        <f>分析係数表!E43</f>
        <v>0.13682537488770644</v>
      </c>
      <c r="Y40" s="166">
        <f t="shared" si="9"/>
        <v>0</v>
      </c>
    </row>
    <row r="41" spans="1:25" x14ac:dyDescent="0.2">
      <c r="A41" s="6" t="s">
        <v>341</v>
      </c>
      <c r="B41" s="5" t="s">
        <v>42</v>
      </c>
      <c r="C41" s="90"/>
      <c r="D41" s="107">
        <f>投入係数表!K41</f>
        <v>0</v>
      </c>
      <c r="E41" s="110">
        <f>$C$13*D41</f>
        <v>0</v>
      </c>
      <c r="F41" s="76">
        <f>分析係数表!C44</f>
        <v>0.43300030015865532</v>
      </c>
      <c r="G41" s="110">
        <f>E41*F41</f>
        <v>0</v>
      </c>
      <c r="H41" s="110">
        <v>8.7234957753387892E-4</v>
      </c>
      <c r="I41" s="110">
        <f>C41+H41</f>
        <v>8.7234957753387892E-4</v>
      </c>
      <c r="J41" s="107">
        <f>分析係数表!G44</f>
        <v>0.26179408564929285</v>
      </c>
      <c r="K41" s="111">
        <f>I41*J41</f>
        <v>2.2837596001702874E-4</v>
      </c>
      <c r="L41" s="79"/>
      <c r="M41" s="80"/>
      <c r="N41" s="81">
        <f>分析係数表!H44</f>
        <v>0.10792544346140839</v>
      </c>
      <c r="O41" s="82">
        <f t="shared" si="4"/>
        <v>0.26649569002891649</v>
      </c>
      <c r="P41" s="76">
        <f>分析係数表!C44</f>
        <v>0.43300030015865532</v>
      </c>
      <c r="Q41" s="82">
        <f>O41*P41</f>
        <v>0.11539271377350881</v>
      </c>
      <c r="R41" s="83">
        <v>0.11726253730473434</v>
      </c>
      <c r="S41" s="84">
        <f>I41+R41</f>
        <v>0.11813488688226821</v>
      </c>
      <c r="T41" s="85">
        <f>分析係数表!F44</f>
        <v>0.57012714425433242</v>
      </c>
      <c r="U41" s="86">
        <f t="shared" si="7"/>
        <v>6.7351905694996175E-2</v>
      </c>
      <c r="V41" s="87">
        <f>分析係数表!D44</f>
        <v>0.10725392586731722</v>
      </c>
      <c r="W41" s="167">
        <f t="shared" si="8"/>
        <v>0</v>
      </c>
      <c r="X41" s="76">
        <f>分析係数表!E44</f>
        <v>7.6308530862976523E-2</v>
      </c>
      <c r="Y41" s="166">
        <f t="shared" si="9"/>
        <v>0</v>
      </c>
    </row>
    <row r="42" spans="1:25" x14ac:dyDescent="0.2">
      <c r="A42" s="6" t="s">
        <v>342</v>
      </c>
      <c r="B42" s="5" t="s">
        <v>279</v>
      </c>
      <c r="C42" s="90"/>
      <c r="D42" s="107">
        <f>投入係数表!K42</f>
        <v>0</v>
      </c>
      <c r="E42" s="110">
        <f>$C$13*D42</f>
        <v>0</v>
      </c>
      <c r="F42" s="76">
        <f>分析係数表!C45</f>
        <v>1</v>
      </c>
      <c r="G42" s="110">
        <f>E42*F42</f>
        <v>0</v>
      </c>
      <c r="H42" s="110">
        <v>7.8298460952158611E-4</v>
      </c>
      <c r="I42" s="110">
        <f>C42+H42</f>
        <v>7.8298460952158611E-4</v>
      </c>
      <c r="J42" s="107">
        <f>分析係数表!G45</f>
        <v>0</v>
      </c>
      <c r="K42" s="111">
        <f>I42*J42</f>
        <v>0</v>
      </c>
      <c r="L42" s="79"/>
      <c r="M42" s="80"/>
      <c r="N42" s="81">
        <f>分析係数表!H45</f>
        <v>0</v>
      </c>
      <c r="O42" s="82">
        <f t="shared" si="4"/>
        <v>0</v>
      </c>
      <c r="P42" s="76">
        <f>分析係数表!C45</f>
        <v>1</v>
      </c>
      <c r="Q42" s="82">
        <f>O42*P42</f>
        <v>0</v>
      </c>
      <c r="R42" s="83">
        <v>4.5215173382738512E-4</v>
      </c>
      <c r="S42" s="84">
        <f>I42+R42</f>
        <v>1.2351363433489712E-3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0</v>
      </c>
      <c r="E43" s="110">
        <f>$C$13*D43</f>
        <v>0</v>
      </c>
      <c r="F43" s="76">
        <f>分析係数表!C46</f>
        <v>7.8922701993376254E-2</v>
      </c>
      <c r="G43" s="110">
        <f>E43*F43</f>
        <v>0</v>
      </c>
      <c r="H43" s="110">
        <v>9.877488044477984E-4</v>
      </c>
      <c r="I43" s="110">
        <f>C43+H43</f>
        <v>9.877488044477984E-4</v>
      </c>
      <c r="J43" s="107">
        <f>分析係数表!G46</f>
        <v>9.4786729857819912E-3</v>
      </c>
      <c r="K43" s="111">
        <f>I43*J43</f>
        <v>9.3625479094578058E-6</v>
      </c>
      <c r="L43" s="79"/>
      <c r="M43" s="80"/>
      <c r="N43" s="81">
        <f>分析係数表!H46</f>
        <v>2.1453316301050851E-2</v>
      </c>
      <c r="O43" s="82">
        <f t="shared" si="4"/>
        <v>5.2973758065691816E-2</v>
      </c>
      <c r="P43" s="76">
        <f>分析係数表!C46</f>
        <v>7.8922701993376254E-2</v>
      </c>
      <c r="Q43" s="82">
        <f>O43*P43</f>
        <v>4.1808321212878068E-3</v>
      </c>
      <c r="R43" s="83">
        <v>4.6204890156177469E-3</v>
      </c>
      <c r="S43" s="84">
        <f>I43+R43</f>
        <v>5.6082378200655453E-3</v>
      </c>
      <c r="T43" s="85">
        <f>分析係数表!F46</f>
        <v>0.3135860979462875</v>
      </c>
      <c r="U43" s="86">
        <f t="shared" si="7"/>
        <v>1.7586654143491481E-3</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108">
        <f>投入係数表!K44</f>
        <v>0.70370370370370372</v>
      </c>
      <c r="E44" s="91">
        <f>SUM(E5:E43)</f>
        <v>70.370370370370381</v>
      </c>
      <c r="F44" s="92">
        <f>分析係数表!C47</f>
        <v>0.45048821757167268</v>
      </c>
      <c r="G44" s="91">
        <f>SUM(G5:G43)</f>
        <v>1.4920623620588207</v>
      </c>
      <c r="H44" s="91">
        <f>SUM(H5:H43)</f>
        <v>1.6282866490946759</v>
      </c>
      <c r="I44" s="91">
        <f>SUM(I5:I43)</f>
        <v>101.62828664909463</v>
      </c>
      <c r="J44" s="108">
        <f>分析係数表!G47</f>
        <v>0.27984959706440876</v>
      </c>
      <c r="K44" s="93">
        <f>SUM(K5:K43)</f>
        <v>3.936116857166172</v>
      </c>
      <c r="L44" s="94">
        <f>最終需要_まとめ!$L$33</f>
        <v>0.62733333333333341</v>
      </c>
      <c r="M44" s="91">
        <f>K44*L44</f>
        <v>2.4692573083955787</v>
      </c>
      <c r="N44" s="95">
        <f>分析係数表!H47</f>
        <v>1</v>
      </c>
      <c r="O44" s="96">
        <f>SUM(O5:O43)</f>
        <v>2.4692573083955787</v>
      </c>
      <c r="P44" s="92">
        <f>分析係数表!C47</f>
        <v>0.45048821757167268</v>
      </c>
      <c r="Q44" s="96">
        <f>SUM(Q5:Q43)</f>
        <v>1.0750383305763718</v>
      </c>
      <c r="R44" s="91">
        <f>SUM(R5:R43)</f>
        <v>1.1673367190948039</v>
      </c>
      <c r="S44" s="97">
        <f>SUM(S5:S43)</f>
        <v>102.79562336818951</v>
      </c>
      <c r="T44" s="98">
        <f>分析係数表!F47</f>
        <v>0.63574062575658508</v>
      </c>
      <c r="U44" s="99">
        <f>SUM(U5:U43)</f>
        <v>30.526429435823939</v>
      </c>
      <c r="V44" s="100">
        <f>分析係数表!D47</f>
        <v>9.9789350246801134E-2</v>
      </c>
      <c r="W44" s="164">
        <f>SUM(W5:W43)</f>
        <v>3</v>
      </c>
      <c r="X44" s="92">
        <f>分析係数表!E47</f>
        <v>7.8362037587557998E-2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3.0665440049064706E-4</v>
      </c>
      <c r="E5" s="77">
        <f t="shared" ref="E5:E38" si="0">$C$14*D5</f>
        <v>3.0665440049064706E-2</v>
      </c>
      <c r="F5" s="76">
        <f>分析係数表!C8</f>
        <v>6.7564113487262545E-2</v>
      </c>
      <c r="G5" s="77">
        <f t="shared" ref="G5:G38" si="1">E5*F5</f>
        <v>2.0718832716118537E-3</v>
      </c>
      <c r="H5" s="77">
        <f t="array" ref="H5:H43">MMULT(逆行列係数!C5:AO43,'10'!G5:G43)</f>
        <v>2.1886581816682833E-3</v>
      </c>
      <c r="I5" s="77">
        <f t="shared" ref="I5:I38" si="2">C5+H5</f>
        <v>2.1886581816682833E-3</v>
      </c>
      <c r="J5" s="76">
        <f>分析係数表!G8</f>
        <v>0.11970979443772672</v>
      </c>
      <c r="K5" s="78">
        <f t="shared" ref="K5:K38" si="3">I5*J5</f>
        <v>2.6200382102195893E-4</v>
      </c>
      <c r="L5" s="79" t="s">
        <v>183</v>
      </c>
      <c r="M5" s="80" t="s">
        <v>183</v>
      </c>
      <c r="N5" s="81">
        <f>分析係数表!H8</f>
        <v>1.0734543466490035E-2</v>
      </c>
      <c r="O5" s="82">
        <f t="shared" ref="O5:O43" si="4">$M$44*N5</f>
        <v>0.15719066179054941</v>
      </c>
      <c r="P5" s="76">
        <f>分析係数表!C8</f>
        <v>6.7564113487262545E-2</v>
      </c>
      <c r="Q5" s="82">
        <f t="shared" ref="Q5:Q38" si="5">O5*P5</f>
        <v>1.0620447712354585E-2</v>
      </c>
      <c r="R5" s="83">
        <f t="array" ref="R5:R43">MMULT(逆行列係数!C5:AO43,'10'!Q5:Q43)</f>
        <v>1.238450991957827E-2</v>
      </c>
      <c r="S5" s="84">
        <f t="shared" ref="S5:S38" si="6">I5+R5</f>
        <v>1.4573168101246554E-2</v>
      </c>
      <c r="T5" s="85">
        <f>分析係数表!F8</f>
        <v>0.45405078597339782</v>
      </c>
      <c r="U5" s="86">
        <f t="shared" ref="U5:U43" si="7">S5*T5</f>
        <v>6.6169584304934474E-3</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90"/>
      <c r="D6" s="76">
        <f>投入係数表!L6</f>
        <v>0</v>
      </c>
      <c r="E6" s="77">
        <f t="shared" si="0"/>
        <v>0</v>
      </c>
      <c r="F6" s="76">
        <f>分析係数表!C9</f>
        <v>0.16339869281045749</v>
      </c>
      <c r="G6" s="77">
        <f t="shared" si="1"/>
        <v>0</v>
      </c>
      <c r="H6" s="77">
        <v>7.1540380632918911E-5</v>
      </c>
      <c r="I6" s="77">
        <f t="shared" si="2"/>
        <v>7.1540380632918911E-5</v>
      </c>
      <c r="J6" s="76">
        <f>分析係数表!G9</f>
        <v>0.24691358024691357</v>
      </c>
      <c r="K6" s="78">
        <f t="shared" si="3"/>
        <v>1.7664291514300965E-5</v>
      </c>
      <c r="L6" s="79"/>
      <c r="M6" s="80"/>
      <c r="N6" s="81">
        <f>分析係数表!H9</f>
        <v>5.6599045701539042E-4</v>
      </c>
      <c r="O6" s="82">
        <f t="shared" si="4"/>
        <v>8.2880482791948193E-3</v>
      </c>
      <c r="P6" s="76">
        <f>分析係数表!C9</f>
        <v>0.16339869281045749</v>
      </c>
      <c r="Q6" s="82">
        <f t="shared" si="5"/>
        <v>1.3542562547703952E-3</v>
      </c>
      <c r="R6" s="83">
        <v>1.4902050476183735E-3</v>
      </c>
      <c r="S6" s="84">
        <f t="shared" si="6"/>
        <v>1.5617454282512925E-3</v>
      </c>
      <c r="T6" s="85">
        <f>分析係数表!F9</f>
        <v>0.67901234567901236</v>
      </c>
      <c r="U6" s="86">
        <f t="shared" si="7"/>
        <v>1.0604444265903839E-3</v>
      </c>
      <c r="V6" s="87">
        <f>分析係数表!D9</f>
        <v>7.407407407407407E-2</v>
      </c>
      <c r="W6" s="167">
        <f t="shared" si="8"/>
        <v>0</v>
      </c>
      <c r="X6" s="76">
        <f>分析係数表!E9</f>
        <v>0</v>
      </c>
      <c r="Y6" s="166">
        <f t="shared" si="9"/>
        <v>0</v>
      </c>
    </row>
    <row r="7" spans="1:25" x14ac:dyDescent="0.2">
      <c r="A7" s="6" t="s">
        <v>221</v>
      </c>
      <c r="B7" s="5" t="s">
        <v>267</v>
      </c>
      <c r="C7" s="90"/>
      <c r="D7" s="76">
        <f>投入係数表!L7</f>
        <v>0</v>
      </c>
      <c r="E7" s="77">
        <f t="shared" si="0"/>
        <v>0</v>
      </c>
      <c r="F7" s="76">
        <f>分析係数表!C10</f>
        <v>3.0864197530864335E-3</v>
      </c>
      <c r="G7" s="77">
        <f t="shared" si="1"/>
        <v>0</v>
      </c>
      <c r="H7" s="77">
        <v>1.7692446773212076E-7</v>
      </c>
      <c r="I7" s="77">
        <f t="shared" si="2"/>
        <v>1.7692446773212076E-7</v>
      </c>
      <c r="J7" s="76">
        <f>分析係数表!G10</f>
        <v>0.2857142857142857</v>
      </c>
      <c r="K7" s="78">
        <f t="shared" si="3"/>
        <v>5.0549847923463073E-8</v>
      </c>
      <c r="L7" s="79"/>
      <c r="M7" s="80"/>
      <c r="N7" s="81">
        <f>分析係数表!H10</f>
        <v>1.0759075560602157E-3</v>
      </c>
      <c r="O7" s="82">
        <f t="shared" si="4"/>
        <v>1.575498960812885E-2</v>
      </c>
      <c r="P7" s="76">
        <f>分析係数表!C10</f>
        <v>3.0864197530864335E-3</v>
      </c>
      <c r="Q7" s="82">
        <f t="shared" si="5"/>
        <v>4.8626511136200366E-5</v>
      </c>
      <c r="R7" s="83">
        <v>6.2569441155371623E-5</v>
      </c>
      <c r="S7" s="84">
        <f t="shared" si="6"/>
        <v>6.2746365623103745E-5</v>
      </c>
      <c r="T7" s="85">
        <f>分析係数表!F10</f>
        <v>0.5714285714285714</v>
      </c>
      <c r="U7" s="86">
        <f t="shared" si="7"/>
        <v>3.5855066070344997E-5</v>
      </c>
      <c r="V7" s="87">
        <f>分析係数表!D10</f>
        <v>0</v>
      </c>
      <c r="W7" s="167">
        <f t="shared" si="8"/>
        <v>0</v>
      </c>
      <c r="X7" s="76">
        <f>分析係数表!E10</f>
        <v>0</v>
      </c>
      <c r="Y7" s="166">
        <f t="shared" si="9"/>
        <v>0</v>
      </c>
    </row>
    <row r="8" spans="1:25" x14ac:dyDescent="0.2">
      <c r="A8" s="6" t="s">
        <v>222</v>
      </c>
      <c r="B8" s="5" t="s">
        <v>27</v>
      </c>
      <c r="C8" s="90"/>
      <c r="D8" s="76">
        <f>投入係数表!L8</f>
        <v>0</v>
      </c>
      <c r="E8" s="77">
        <f t="shared" si="0"/>
        <v>0</v>
      </c>
      <c r="F8" s="76">
        <f>分析係数表!C11</f>
        <v>1.4903129657227732E-3</v>
      </c>
      <c r="G8" s="77">
        <f t="shared" si="1"/>
        <v>0</v>
      </c>
      <c r="H8" s="77">
        <v>1.8433744347201431E-4</v>
      </c>
      <c r="I8" s="77">
        <f t="shared" si="2"/>
        <v>1.8433744347201431E-4</v>
      </c>
      <c r="J8" s="76">
        <f>分析係数表!G11</f>
        <v>0.75</v>
      </c>
      <c r="K8" s="78">
        <f t="shared" si="3"/>
        <v>1.3825308260401073E-4</v>
      </c>
      <c r="L8" s="79"/>
      <c r="M8" s="80"/>
      <c r="N8" s="81">
        <f>分析係数表!H11</f>
        <v>-1.9275216802381716E-5</v>
      </c>
      <c r="O8" s="82">
        <f t="shared" si="4"/>
        <v>-2.8225551415214553E-4</v>
      </c>
      <c r="P8" s="76">
        <f>分析係数表!C11</f>
        <v>1.4903129657227732E-3</v>
      </c>
      <c r="Q8" s="82">
        <f t="shared" si="5"/>
        <v>-4.2064905238769016E-7</v>
      </c>
      <c r="R8" s="83">
        <v>2.1996632388614518E-5</v>
      </c>
      <c r="S8" s="84">
        <f t="shared" si="6"/>
        <v>2.0633407586062883E-4</v>
      </c>
      <c r="T8" s="85">
        <f>分析係数表!F11</f>
        <v>1</v>
      </c>
      <c r="U8" s="86">
        <f t="shared" si="7"/>
        <v>2.0633407586062883E-4</v>
      </c>
      <c r="V8" s="87">
        <f>分析係数表!D11</f>
        <v>2</v>
      </c>
      <c r="W8" s="167">
        <f t="shared" si="8"/>
        <v>0</v>
      </c>
      <c r="X8" s="76">
        <f>分析係数表!E11</f>
        <v>0</v>
      </c>
      <c r="Y8" s="166">
        <f t="shared" si="9"/>
        <v>0</v>
      </c>
    </row>
    <row r="9" spans="1:25" x14ac:dyDescent="0.2">
      <c r="A9" s="6" t="s">
        <v>223</v>
      </c>
      <c r="B9" s="5" t="s">
        <v>191</v>
      </c>
      <c r="C9" s="90"/>
      <c r="D9" s="76">
        <f>投入係数表!L9</f>
        <v>0</v>
      </c>
      <c r="E9" s="77">
        <f t="shared" si="0"/>
        <v>0</v>
      </c>
      <c r="F9" s="76">
        <f>分析係数表!C12</f>
        <v>4.2687511748856433E-2</v>
      </c>
      <c r="G9" s="77">
        <f t="shared" si="1"/>
        <v>0</v>
      </c>
      <c r="H9" s="77">
        <v>3.4518757641473949E-5</v>
      </c>
      <c r="I9" s="77">
        <f t="shared" si="2"/>
        <v>3.4518757641473949E-5</v>
      </c>
      <c r="J9" s="76">
        <f>分析係数表!G12</f>
        <v>0.14470108695652173</v>
      </c>
      <c r="K9" s="78">
        <f t="shared" si="3"/>
        <v>4.9949017511100206E-6</v>
      </c>
      <c r="L9" s="79"/>
      <c r="M9" s="80"/>
      <c r="N9" s="81">
        <f>分析係数表!H12</f>
        <v>8.7239631247579649E-2</v>
      </c>
      <c r="O9" s="82">
        <f t="shared" si="4"/>
        <v>1.2774884570526108</v>
      </c>
      <c r="P9" s="76">
        <f>分析係数表!C12</f>
        <v>4.2687511748856433E-2</v>
      </c>
      <c r="Q9" s="82">
        <f t="shared" si="5"/>
        <v>5.4532803519461798E-2</v>
      </c>
      <c r="R9" s="83">
        <v>5.8260015674483273E-2</v>
      </c>
      <c r="S9" s="84">
        <f t="shared" si="6"/>
        <v>5.8294534432124748E-2</v>
      </c>
      <c r="T9" s="85">
        <f>分析係数表!F12</f>
        <v>0.28543931159420288</v>
      </c>
      <c r="U9" s="86">
        <f t="shared" si="7"/>
        <v>1.6639551778010245E-2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投入係数表!L10</f>
        <v>1.2266176019625882E-3</v>
      </c>
      <c r="E10" s="77">
        <f t="shared" si="0"/>
        <v>0.12266176019625882</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0.19929805258361041</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投入係数表!L11</f>
        <v>7.6663600122661756E-3</v>
      </c>
      <c r="E11" s="77">
        <f t="shared" si="0"/>
        <v>0.76663600122661757</v>
      </c>
      <c r="F11" s="76">
        <f>分析係数表!C14</f>
        <v>1.2640726841793404E-2</v>
      </c>
      <c r="G11" s="77">
        <f t="shared" si="1"/>
        <v>9.6908362785904662E-3</v>
      </c>
      <c r="H11" s="77">
        <v>1.0466933173758268E-2</v>
      </c>
      <c r="I11" s="77">
        <f t="shared" si="2"/>
        <v>1.0466933173758268E-2</v>
      </c>
      <c r="J11" s="76">
        <f>分析係数表!G14</f>
        <v>0.18151815181518152</v>
      </c>
      <c r="K11" s="78">
        <f t="shared" si="3"/>
        <v>1.899938364873613E-3</v>
      </c>
      <c r="L11" s="79"/>
      <c r="M11" s="80"/>
      <c r="N11" s="81">
        <f>分析係数表!H14</f>
        <v>1.1056965274820784E-3</v>
      </c>
      <c r="O11" s="82">
        <f t="shared" si="4"/>
        <v>1.6191202675454895E-2</v>
      </c>
      <c r="P11" s="76">
        <f>分析係数表!C14</f>
        <v>1.2640726841793404E-2</v>
      </c>
      <c r="Q11" s="82">
        <f t="shared" si="5"/>
        <v>2.0466857026053988E-4</v>
      </c>
      <c r="R11" s="83">
        <v>5.6007208029346122E-4</v>
      </c>
      <c r="S11" s="84">
        <f t="shared" si="6"/>
        <v>1.1027005254051729E-2</v>
      </c>
      <c r="T11" s="85">
        <f>分析係数表!F14</f>
        <v>0.32673267326732675</v>
      </c>
      <c r="U11" s="86">
        <f t="shared" si="7"/>
        <v>3.6028829047891789E-3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投入係数表!L12</f>
        <v>0.21128488193805581</v>
      </c>
      <c r="E12" s="77">
        <f t="shared" si="0"/>
        <v>21.12848819380558</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0.1172899959263143</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投入係数表!L13</f>
        <v>9.1996320147194111E-4</v>
      </c>
      <c r="E13" s="77">
        <f t="shared" si="0"/>
        <v>9.1996320147194111E-2</v>
      </c>
      <c r="F13" s="76">
        <f>分析係数表!C16</f>
        <v>1.1051985264019626E-2</v>
      </c>
      <c r="G13" s="77">
        <f t="shared" si="1"/>
        <v>1.0167419746108211E-3</v>
      </c>
      <c r="H13" s="77">
        <v>1.6225291176445362E-3</v>
      </c>
      <c r="I13" s="77">
        <f t="shared" si="2"/>
        <v>1.6225291176445362E-3</v>
      </c>
      <c r="J13" s="76">
        <f>分析係数表!G16</f>
        <v>3.3670033670033669E-2</v>
      </c>
      <c r="K13" s="78">
        <f t="shared" si="3"/>
        <v>5.4630610021701552E-5</v>
      </c>
      <c r="L13" s="79"/>
      <c r="M13" s="80"/>
      <c r="N13" s="81">
        <f>分析係数表!H16</f>
        <v>1.6043989549327908E-2</v>
      </c>
      <c r="O13" s="82">
        <f t="shared" si="4"/>
        <v>0.23493922614336768</v>
      </c>
      <c r="P13" s="76">
        <f>分析係数表!C16</f>
        <v>1.1051985264019626E-2</v>
      </c>
      <c r="Q13" s="82">
        <f t="shared" si="5"/>
        <v>2.5965448652766742E-3</v>
      </c>
      <c r="R13" s="83">
        <v>2.8535707396326049E-3</v>
      </c>
      <c r="S13" s="84">
        <f t="shared" si="6"/>
        <v>4.4760998572771406E-3</v>
      </c>
      <c r="T13" s="85">
        <f>分析係数表!F16</f>
        <v>0.28619528619528617</v>
      </c>
      <c r="U13" s="86">
        <f t="shared" si="7"/>
        <v>1.2810386796921109E-3</v>
      </c>
      <c r="V13" s="87">
        <f>分析係数表!D16</f>
        <v>3.3670033670033669E-2</v>
      </c>
      <c r="W13" s="167">
        <f t="shared" si="8"/>
        <v>0</v>
      </c>
      <c r="X13" s="76">
        <f>分析係数表!E16</f>
        <v>3.3670033670033669E-2</v>
      </c>
      <c r="Y13" s="166">
        <f t="shared" si="9"/>
        <v>0</v>
      </c>
    </row>
    <row r="14" spans="1:25" x14ac:dyDescent="0.2">
      <c r="A14" s="6" t="s">
        <v>2</v>
      </c>
      <c r="B14" s="5" t="s">
        <v>365</v>
      </c>
      <c r="C14" s="75">
        <f>最終需要_まとめ!C15</f>
        <v>100</v>
      </c>
      <c r="D14" s="76">
        <f>投入係数表!L14</f>
        <v>0.26218951241950322</v>
      </c>
      <c r="E14" s="77">
        <f t="shared" si="0"/>
        <v>26.218951241950322</v>
      </c>
      <c r="F14" s="76">
        <f>分析係数表!C17</f>
        <v>8.8733956583742724E-2</v>
      </c>
      <c r="G14" s="77">
        <f t="shared" si="1"/>
        <v>2.3265112811744872</v>
      </c>
      <c r="H14" s="77">
        <v>2.3859975186407314</v>
      </c>
      <c r="I14" s="77">
        <f t="shared" si="2"/>
        <v>102.38599751864074</v>
      </c>
      <c r="J14" s="76">
        <f>分析係数表!G17</f>
        <v>0.21220484513952775</v>
      </c>
      <c r="K14" s="78">
        <f t="shared" si="3"/>
        <v>21.72680474789923</v>
      </c>
      <c r="L14" s="79"/>
      <c r="M14" s="80"/>
      <c r="N14" s="81">
        <f>分析係数表!H17</f>
        <v>2.8579889640622342E-3</v>
      </c>
      <c r="O14" s="82">
        <f t="shared" si="4"/>
        <v>4.1850794871104484E-2</v>
      </c>
      <c r="P14" s="76">
        <f>分析係数表!C17</f>
        <v>8.8733956583742724E-2</v>
      </c>
      <c r="Q14" s="82">
        <f t="shared" si="5"/>
        <v>3.7135866150877078E-3</v>
      </c>
      <c r="R14" s="83">
        <v>6.098639043139161E-3</v>
      </c>
      <c r="S14" s="84">
        <f t="shared" si="6"/>
        <v>102.39209615768388</v>
      </c>
      <c r="T14" s="85">
        <f>分析係数表!F17</f>
        <v>0.32198712051517941</v>
      </c>
      <c r="U14" s="86">
        <f t="shared" si="7"/>
        <v>32.968936205325996</v>
      </c>
      <c r="V14" s="87">
        <f>分析係数表!D17</f>
        <v>5.3664520085863233E-2</v>
      </c>
      <c r="W14" s="167">
        <f t="shared" si="8"/>
        <v>5</v>
      </c>
      <c r="X14" s="76">
        <f>分析係数表!E17</f>
        <v>5.3357865685372582E-2</v>
      </c>
      <c r="Y14" s="166">
        <f t="shared" si="9"/>
        <v>5</v>
      </c>
    </row>
    <row r="15" spans="1:25" x14ac:dyDescent="0.2">
      <c r="A15" s="6" t="s">
        <v>3</v>
      </c>
      <c r="B15" s="5" t="s">
        <v>31</v>
      </c>
      <c r="C15" s="90"/>
      <c r="D15" s="76">
        <f>投入係数表!L15</f>
        <v>3.6798528058877645E-3</v>
      </c>
      <c r="E15" s="77">
        <f t="shared" si="0"/>
        <v>0.36798528058877644</v>
      </c>
      <c r="F15" s="76">
        <f>分析係数表!C18</f>
        <v>2.3869801084990927E-2</v>
      </c>
      <c r="G15" s="77">
        <f t="shared" si="1"/>
        <v>8.7837354498586668E-3</v>
      </c>
      <c r="H15" s="77">
        <v>9.5918301052701806E-3</v>
      </c>
      <c r="I15" s="77">
        <f t="shared" si="2"/>
        <v>9.5918301052701806E-3</v>
      </c>
      <c r="J15" s="76">
        <f>分析係数表!G18</f>
        <v>0.2144702842377261</v>
      </c>
      <c r="K15" s="78">
        <f t="shared" si="3"/>
        <v>2.057162529037274E-3</v>
      </c>
      <c r="L15" s="79"/>
      <c r="M15" s="80"/>
      <c r="N15" s="81">
        <f>分析係数表!H18</f>
        <v>4.2405476965239774E-4</v>
      </c>
      <c r="O15" s="82">
        <f t="shared" si="4"/>
        <v>6.2096213113472017E-3</v>
      </c>
      <c r="P15" s="76">
        <f>分析係数表!C18</f>
        <v>2.3869801084990927E-2</v>
      </c>
      <c r="Q15" s="82">
        <f t="shared" si="5"/>
        <v>1.4822242551497822E-4</v>
      </c>
      <c r="R15" s="83">
        <v>3.0704883441723678E-4</v>
      </c>
      <c r="S15" s="84">
        <f t="shared" si="6"/>
        <v>9.898878939687418E-3</v>
      </c>
      <c r="T15" s="85">
        <f>分析係数表!F18</f>
        <v>0.4573643410852713</v>
      </c>
      <c r="U15" s="86">
        <f t="shared" si="7"/>
        <v>4.5273942437330048E-3</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投入係数表!L16</f>
        <v>1.5332720024532351E-3</v>
      </c>
      <c r="E16" s="77">
        <f t="shared" si="0"/>
        <v>0.15332720024532351</v>
      </c>
      <c r="F16" s="76">
        <f>分析係数表!C19</f>
        <v>4.6660019940179431E-2</v>
      </c>
      <c r="G16" s="77">
        <f t="shared" si="1"/>
        <v>7.1542502208186793E-3</v>
      </c>
      <c r="H16" s="77">
        <v>8.1145154771398182E-3</v>
      </c>
      <c r="I16" s="77">
        <f t="shared" si="2"/>
        <v>8.1145154771398182E-3</v>
      </c>
      <c r="J16" s="76">
        <f>分析係数表!G19</f>
        <v>5.7803468208092484E-2</v>
      </c>
      <c r="K16" s="78">
        <f t="shared" si="3"/>
        <v>4.690471374069259E-4</v>
      </c>
      <c r="L16" s="79"/>
      <c r="M16" s="80"/>
      <c r="N16" s="81">
        <f>分析係数表!H19</f>
        <v>-1.0864213106796968E-4</v>
      </c>
      <c r="O16" s="82">
        <f t="shared" si="4"/>
        <v>-1.5908947161302749E-3</v>
      </c>
      <c r="P16" s="76">
        <f>分析係数表!C19</f>
        <v>4.6660019940179431E-2</v>
      </c>
      <c r="Q16" s="82">
        <f t="shared" si="5"/>
        <v>-7.4231179177364719E-5</v>
      </c>
      <c r="R16" s="83">
        <v>2.9731691081299487E-5</v>
      </c>
      <c r="S16" s="84">
        <f t="shared" si="6"/>
        <v>8.1442471682211179E-3</v>
      </c>
      <c r="T16" s="85">
        <f>分析係数表!F19</f>
        <v>0.24084778420038536</v>
      </c>
      <c r="U16" s="86">
        <f t="shared" si="7"/>
        <v>1.9615238844463193E-3</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投入係数表!L17</f>
        <v>2.4532352039251764E-3</v>
      </c>
      <c r="E17" s="77">
        <f t="shared" si="0"/>
        <v>0.24532352039251765</v>
      </c>
      <c r="F17" s="76">
        <f>分析係数表!C20</f>
        <v>8.9601315248664215E-2</v>
      </c>
      <c r="G17" s="77">
        <f t="shared" si="1"/>
        <v>2.1981310088602077E-2</v>
      </c>
      <c r="H17" s="77">
        <v>2.3960349969140718E-2</v>
      </c>
      <c r="I17" s="77">
        <f t="shared" si="2"/>
        <v>2.3960349969140718E-2</v>
      </c>
      <c r="J17" s="76">
        <f>分析係数表!G20</f>
        <v>9.990662931839403E-2</v>
      </c>
      <c r="K17" s="78">
        <f t="shared" si="3"/>
        <v>2.3937978027059356E-3</v>
      </c>
      <c r="L17" s="79"/>
      <c r="M17" s="80"/>
      <c r="N17" s="81">
        <f>分析係数表!H20</f>
        <v>5.2919231584720706E-4</v>
      </c>
      <c r="O17" s="82">
        <f t="shared" si="4"/>
        <v>7.7491968430861771E-3</v>
      </c>
      <c r="P17" s="76">
        <f>分析係数表!C20</f>
        <v>8.9601315248664215E-2</v>
      </c>
      <c r="Q17" s="82">
        <f t="shared" si="5"/>
        <v>6.9433822926131812E-4</v>
      </c>
      <c r="R17" s="83">
        <v>1.0051319391528395E-3</v>
      </c>
      <c r="S17" s="84">
        <f t="shared" si="6"/>
        <v>2.4965481908293556E-2</v>
      </c>
      <c r="T17" s="85">
        <f>分析係数表!F20</f>
        <v>0.22315592903828199</v>
      </c>
      <c r="U17" s="86">
        <f t="shared" si="7"/>
        <v>5.5711953091336693E-3</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投入係数表!L18</f>
        <v>2.1465808034345293E-3</v>
      </c>
      <c r="E18" s="77">
        <f t="shared" si="0"/>
        <v>0.21465808034345293</v>
      </c>
      <c r="F18" s="76">
        <f>分析係数表!C21</f>
        <v>3.6263368983957212E-2</v>
      </c>
      <c r="G18" s="77">
        <f t="shared" si="1"/>
        <v>7.7842251728825664E-3</v>
      </c>
      <c r="H18" s="77">
        <v>9.6486720006230976E-3</v>
      </c>
      <c r="I18" s="77">
        <f t="shared" si="2"/>
        <v>9.6486720006230976E-3</v>
      </c>
      <c r="J18" s="76">
        <f>分析係数表!G21</f>
        <v>0.2855369335816263</v>
      </c>
      <c r="K18" s="78">
        <f t="shared" si="3"/>
        <v>2.7550522161928145E-3</v>
      </c>
      <c r="L18" s="79"/>
      <c r="M18" s="80"/>
      <c r="N18" s="81">
        <f>分析係数表!H21</f>
        <v>8.8140309559981843E-4</v>
      </c>
      <c r="O18" s="82">
        <f t="shared" si="4"/>
        <v>1.2906774874411745E-2</v>
      </c>
      <c r="P18" s="76">
        <f>分析係数表!C21</f>
        <v>3.6263368983957212E-2</v>
      </c>
      <c r="Q18" s="82">
        <f t="shared" si="5"/>
        <v>4.6804313966366113E-4</v>
      </c>
      <c r="R18" s="83">
        <v>8.6667985738748954E-4</v>
      </c>
      <c r="S18" s="84">
        <f t="shared" si="6"/>
        <v>1.0515351858010587E-2</v>
      </c>
      <c r="T18" s="85">
        <f>分析係数表!F21</f>
        <v>0.42644320297951582</v>
      </c>
      <c r="U18" s="86">
        <f t="shared" si="7"/>
        <v>4.4842003267866375E-3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投入係数表!L19</f>
        <v>6.1330880098129411E-4</v>
      </c>
      <c r="E19" s="77">
        <f t="shared" si="0"/>
        <v>6.1330880098129412E-2</v>
      </c>
      <c r="F19" s="76">
        <f>分析係数表!C22</f>
        <v>2.6618889173278704E-2</v>
      </c>
      <c r="G19" s="77">
        <f t="shared" si="1"/>
        <v>1.6325599002317513E-3</v>
      </c>
      <c r="H19" s="77">
        <v>2.3605428617758627E-3</v>
      </c>
      <c r="I19" s="77">
        <f t="shared" si="2"/>
        <v>2.3605428617758627E-3</v>
      </c>
      <c r="J19" s="76">
        <f>分析係数表!G22</f>
        <v>0.1945614707008809</v>
      </c>
      <c r="K19" s="78">
        <f t="shared" si="3"/>
        <v>4.5927069083957805E-4</v>
      </c>
      <c r="L19" s="79"/>
      <c r="M19" s="80"/>
      <c r="N19" s="81">
        <f>分析係数表!H22</f>
        <v>4.2055018477923743E-5</v>
      </c>
      <c r="O19" s="82">
        <f t="shared" si="4"/>
        <v>6.1583021269559024E-4</v>
      </c>
      <c r="P19" s="76">
        <f>分析係数表!C22</f>
        <v>2.6618889173278704E-2</v>
      </c>
      <c r="Q19" s="82">
        <f t="shared" si="5"/>
        <v>1.6392716181300569E-5</v>
      </c>
      <c r="R19" s="83">
        <v>1.7171904494845923E-4</v>
      </c>
      <c r="S19" s="84">
        <f t="shared" si="6"/>
        <v>2.532261906724322E-3</v>
      </c>
      <c r="T19" s="85">
        <f>分析係数表!F22</f>
        <v>0.4128686327077748</v>
      </c>
      <c r="U19" s="86">
        <f t="shared" si="7"/>
        <v>1.0454915110872536E-3</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投入係数表!L20</f>
        <v>3.3731984053971173E-3</v>
      </c>
      <c r="E20" s="77">
        <f t="shared" si="0"/>
        <v>0.33731984053971176</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3.5923429073909431E-4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投入係数表!L21</f>
        <v>0</v>
      </c>
      <c r="E21" s="77">
        <f t="shared" si="0"/>
        <v>0</v>
      </c>
      <c r="F21" s="76">
        <f>分析係数表!C24</f>
        <v>0.22997002997003002</v>
      </c>
      <c r="G21" s="77">
        <f t="shared" si="1"/>
        <v>0</v>
      </c>
      <c r="H21" s="77">
        <v>3.0084559358002035E-3</v>
      </c>
      <c r="I21" s="77">
        <f t="shared" si="2"/>
        <v>3.0084559358002035E-3</v>
      </c>
      <c r="J21" s="76">
        <f>分析係数表!G24</f>
        <v>0.20787401574803149</v>
      </c>
      <c r="K21" s="78">
        <f t="shared" si="3"/>
        <v>6.2537981657579029E-4</v>
      </c>
      <c r="L21" s="79"/>
      <c r="M21" s="80"/>
      <c r="N21" s="81">
        <f>分析係数表!H24</f>
        <v>3.2417410076732888E-4</v>
      </c>
      <c r="O21" s="82">
        <f t="shared" si="4"/>
        <v>4.7470245561951757E-3</v>
      </c>
      <c r="P21" s="76">
        <f>分析係数表!C24</f>
        <v>0.22997002997003002</v>
      </c>
      <c r="Q21" s="82">
        <f t="shared" si="5"/>
        <v>1.0916733794566729E-3</v>
      </c>
      <c r="R21" s="83">
        <v>4.02462196948192E-3</v>
      </c>
      <c r="S21" s="84">
        <f t="shared" si="6"/>
        <v>7.033077905282124E-3</v>
      </c>
      <c r="T21" s="85">
        <f>分析係数表!F24</f>
        <v>0.39317585301837271</v>
      </c>
      <c r="U21" s="86">
        <f t="shared" si="7"/>
        <v>2.765236404753969E-3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投入係数表!L22</f>
        <v>0</v>
      </c>
      <c r="E22" s="77">
        <f t="shared" si="0"/>
        <v>0</v>
      </c>
      <c r="F22" s="76">
        <f>分析係数表!C25</f>
        <v>3.4042553191489411E-2</v>
      </c>
      <c r="G22" s="77">
        <f t="shared" si="1"/>
        <v>0</v>
      </c>
      <c r="H22" s="77">
        <v>1.1529110011949094E-3</v>
      </c>
      <c r="I22" s="77">
        <f t="shared" si="2"/>
        <v>1.1529110011949094E-3</v>
      </c>
      <c r="J22" s="76">
        <f>分析係数表!G25</f>
        <v>0.19567456230690011</v>
      </c>
      <c r="K22" s="78">
        <f t="shared" si="3"/>
        <v>2.2559535553762388E-4</v>
      </c>
      <c r="L22" s="79"/>
      <c r="M22" s="80"/>
      <c r="N22" s="81">
        <f>分析係数表!H25</f>
        <v>4.906418822424437E-4</v>
      </c>
      <c r="O22" s="82">
        <f t="shared" si="4"/>
        <v>7.1846858147818866E-3</v>
      </c>
      <c r="P22" s="76">
        <f>分析係数表!C25</f>
        <v>3.4042553191489411E-2</v>
      </c>
      <c r="Q22" s="82">
        <f t="shared" si="5"/>
        <v>2.4458504901385181E-4</v>
      </c>
      <c r="R22" s="83">
        <v>5.7664271970887663E-4</v>
      </c>
      <c r="S22" s="84">
        <f t="shared" si="6"/>
        <v>1.7295537209037859E-3</v>
      </c>
      <c r="T22" s="85">
        <f>分析係数表!F25</f>
        <v>0.35015447991761073</v>
      </c>
      <c r="U22" s="86">
        <f t="shared" si="7"/>
        <v>6.0561098363263359E-4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投入係数表!L23</f>
        <v>0</v>
      </c>
      <c r="E23" s="77">
        <f t="shared" si="0"/>
        <v>0</v>
      </c>
      <c r="F23" s="76">
        <f>分析係数表!C26</f>
        <v>5.4550934297769693E-2</v>
      </c>
      <c r="G23" s="77">
        <f t="shared" si="1"/>
        <v>0</v>
      </c>
      <c r="H23" s="77">
        <v>1.2259692598539564E-3</v>
      </c>
      <c r="I23" s="77">
        <f t="shared" si="2"/>
        <v>1.2259692598539564E-3</v>
      </c>
      <c r="J23" s="76">
        <f>分析係数表!G26</f>
        <v>0.19694507637309067</v>
      </c>
      <c r="K23" s="78">
        <f t="shared" si="3"/>
        <v>2.4144860951299889E-4</v>
      </c>
      <c r="L23" s="79"/>
      <c r="M23" s="80"/>
      <c r="N23" s="81">
        <f>分析係数表!H26</f>
        <v>1.0098461312011439E-2</v>
      </c>
      <c r="O23" s="82">
        <f t="shared" si="4"/>
        <v>0.1478762298235286</v>
      </c>
      <c r="P23" s="76">
        <f>分析係数表!C26</f>
        <v>5.4550934297769693E-2</v>
      </c>
      <c r="Q23" s="82">
        <f t="shared" si="5"/>
        <v>8.0667864973051999E-3</v>
      </c>
      <c r="R23" s="83">
        <v>8.3956584101389682E-3</v>
      </c>
      <c r="S23" s="84">
        <f t="shared" si="6"/>
        <v>9.6216276699929246E-3</v>
      </c>
      <c r="T23" s="85">
        <f>分析係数表!F26</f>
        <v>0.33636659083522913</v>
      </c>
      <c r="U23" s="86">
        <f t="shared" si="7"/>
        <v>3.2363940976414289E-3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投入係数表!L24</f>
        <v>0</v>
      </c>
      <c r="E24" s="77">
        <f t="shared" si="0"/>
        <v>0</v>
      </c>
      <c r="F24" s="76">
        <f>分析係数表!C27</f>
        <v>4.1345611727119369E-3</v>
      </c>
      <c r="G24" s="77">
        <f t="shared" si="1"/>
        <v>0</v>
      </c>
      <c r="H24" s="77">
        <v>1.619426166485991E-5</v>
      </c>
      <c r="I24" s="77">
        <f t="shared" si="2"/>
        <v>1.619426166485991E-5</v>
      </c>
      <c r="J24" s="76">
        <f>分析係数表!G27</f>
        <v>0.17796610169491525</v>
      </c>
      <c r="K24" s="78">
        <f t="shared" si="3"/>
        <v>2.8820296183225262E-6</v>
      </c>
      <c r="L24" s="79"/>
      <c r="M24" s="80"/>
      <c r="N24" s="81">
        <f>分析係数表!H27</f>
        <v>1.0540039006029638E-2</v>
      </c>
      <c r="O24" s="82">
        <f t="shared" si="4"/>
        <v>0.15434244705683231</v>
      </c>
      <c r="P24" s="76">
        <f>分析係数表!C27</f>
        <v>4.1345611727119369E-3</v>
      </c>
      <c r="Q24" s="82">
        <f t="shared" si="5"/>
        <v>6.3813828890252658E-4</v>
      </c>
      <c r="R24" s="83">
        <v>6.4340986901075382E-4</v>
      </c>
      <c r="S24" s="84">
        <f t="shared" si="6"/>
        <v>6.5960413067561372E-4</v>
      </c>
      <c r="T24" s="85">
        <f>分析係数表!F27</f>
        <v>0.33898305084745761</v>
      </c>
      <c r="U24" s="86">
        <f t="shared" si="7"/>
        <v>2.2359462056800464E-4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投入係数表!L25</f>
        <v>0</v>
      </c>
      <c r="E25" s="77">
        <f t="shared" si="0"/>
        <v>0</v>
      </c>
      <c r="F25" s="76">
        <f>分析係数表!C28</f>
        <v>7.7271221989182459E-3</v>
      </c>
      <c r="G25" s="77">
        <f t="shared" si="1"/>
        <v>0</v>
      </c>
      <c r="H25" s="77">
        <v>7.9076257465731487E-4</v>
      </c>
      <c r="I25" s="77">
        <f t="shared" si="2"/>
        <v>7.9076257465731487E-4</v>
      </c>
      <c r="J25" s="76">
        <f>分析係数表!G28</f>
        <v>0.12525050100200399</v>
      </c>
      <c r="K25" s="78">
        <f t="shared" si="3"/>
        <v>9.9043408649463274E-5</v>
      </c>
      <c r="L25" s="79"/>
      <c r="M25" s="80"/>
      <c r="N25" s="81">
        <f>分析係数表!H28</f>
        <v>1.922089573684773E-2</v>
      </c>
      <c r="O25" s="82">
        <f t="shared" si="4"/>
        <v>0.28146006679408042</v>
      </c>
      <c r="P25" s="76">
        <f>分析係数表!C28</f>
        <v>7.7271221989182459E-3</v>
      </c>
      <c r="Q25" s="82">
        <f t="shared" si="5"/>
        <v>2.1748763302335511E-3</v>
      </c>
      <c r="R25" s="83">
        <v>2.3769532849941058E-3</v>
      </c>
      <c r="S25" s="84">
        <f t="shared" si="6"/>
        <v>3.1677158596514206E-3</v>
      </c>
      <c r="T25" s="85">
        <f>分析係数表!F28</f>
        <v>0.21442885771543085</v>
      </c>
      <c r="U25" s="86">
        <f t="shared" si="7"/>
        <v>6.7924969335210819E-4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投入係数表!L26</f>
        <v>2.1465808034345293E-3</v>
      </c>
      <c r="E26" s="77">
        <f t="shared" si="0"/>
        <v>0.21465808034345293</v>
      </c>
      <c r="F26" s="76">
        <f>分析係数表!C29</f>
        <v>1.9657209257286756E-2</v>
      </c>
      <c r="G26" s="77">
        <f t="shared" si="1"/>
        <v>4.2195788040787271E-3</v>
      </c>
      <c r="H26" s="77">
        <v>4.9286361844870187E-3</v>
      </c>
      <c r="I26" s="77">
        <f t="shared" si="2"/>
        <v>4.9286361844870187E-3</v>
      </c>
      <c r="J26" s="76">
        <f>分析係数表!G29</f>
        <v>0.25806451612903225</v>
      </c>
      <c r="K26" s="78">
        <f t="shared" si="3"/>
        <v>1.2719061121256822E-3</v>
      </c>
      <c r="L26" s="79"/>
      <c r="M26" s="80"/>
      <c r="N26" s="81">
        <f>分析係数表!H29</f>
        <v>9.642865278500598E-3</v>
      </c>
      <c r="O26" s="82">
        <f t="shared" si="4"/>
        <v>0.14120473585265972</v>
      </c>
      <c r="P26" s="76">
        <f>分析係数表!C29</f>
        <v>1.9657209257286756E-2</v>
      </c>
      <c r="Q26" s="82">
        <f t="shared" si="5"/>
        <v>2.7756910407756336E-3</v>
      </c>
      <c r="R26" s="83">
        <v>3.542719120499816E-3</v>
      </c>
      <c r="S26" s="84">
        <f t="shared" si="6"/>
        <v>8.4713553049868343E-3</v>
      </c>
      <c r="T26" s="85">
        <f>分析係数表!F29</f>
        <v>0.38879456706281834</v>
      </c>
      <c r="U26" s="86">
        <f t="shared" si="7"/>
        <v>3.2936169182376657E-3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投入係数表!L27</f>
        <v>3.3731984053971173E-3</v>
      </c>
      <c r="E27" s="77">
        <f t="shared" si="0"/>
        <v>0.33731984053971176</v>
      </c>
      <c r="F27" s="76">
        <f>分析係数表!C30</f>
        <v>1</v>
      </c>
      <c r="G27" s="77">
        <f t="shared" si="1"/>
        <v>0.33731984053971176</v>
      </c>
      <c r="H27" s="77">
        <v>0.36791103327359054</v>
      </c>
      <c r="I27" s="77">
        <f t="shared" si="2"/>
        <v>0.36791103327359054</v>
      </c>
      <c r="J27" s="76">
        <f>分析係数表!G30</f>
        <v>0.34450191140094444</v>
      </c>
      <c r="K27" s="78">
        <f t="shared" si="3"/>
        <v>0.12674605418824841</v>
      </c>
      <c r="L27" s="79"/>
      <c r="M27" s="80"/>
      <c r="N27" s="81">
        <f>分析係数表!H30</f>
        <v>0</v>
      </c>
      <c r="O27" s="82">
        <f t="shared" si="4"/>
        <v>0</v>
      </c>
      <c r="P27" s="76">
        <f>分析係数表!C30</f>
        <v>1</v>
      </c>
      <c r="Q27" s="82">
        <f t="shared" si="5"/>
        <v>0</v>
      </c>
      <c r="R27" s="83">
        <v>4.5515544953175578E-2</v>
      </c>
      <c r="S27" s="84">
        <f t="shared" si="6"/>
        <v>0.41342657822676609</v>
      </c>
      <c r="T27" s="85">
        <f>分析係数表!F30</f>
        <v>0.44116418773490956</v>
      </c>
      <c r="U27" s="86">
        <f t="shared" si="7"/>
        <v>0.18238900057143431</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投入係数表!L28</f>
        <v>3.4345292854952469E-2</v>
      </c>
      <c r="E28" s="77">
        <f t="shared" si="0"/>
        <v>3.4345292854952469</v>
      </c>
      <c r="F28" s="76">
        <f>分析係数表!C31</f>
        <v>0.10575835708146741</v>
      </c>
      <c r="G28" s="77">
        <f t="shared" si="1"/>
        <v>0.36323017458216345</v>
      </c>
      <c r="H28" s="77">
        <v>0.38377878252283809</v>
      </c>
      <c r="I28" s="77">
        <f t="shared" si="2"/>
        <v>0.38377878252283809</v>
      </c>
      <c r="J28" s="76">
        <f>分析係数表!G31</f>
        <v>7.0943075615972809E-2</v>
      </c>
      <c r="K28" s="78">
        <f t="shared" si="3"/>
        <v>2.7226447188323687E-2</v>
      </c>
      <c r="L28" s="79"/>
      <c r="M28" s="80"/>
      <c r="N28" s="81">
        <f>分析係数表!H31</f>
        <v>2.1586490526230941E-2</v>
      </c>
      <c r="O28" s="82">
        <f t="shared" si="4"/>
        <v>0.31610051625820734</v>
      </c>
      <c r="P28" s="76">
        <f>分析係数表!C31</f>
        <v>0.10575835708146741</v>
      </c>
      <c r="Q28" s="82">
        <f t="shared" si="5"/>
        <v>3.3430271272071689E-2</v>
      </c>
      <c r="R28" s="83">
        <v>4.2600873103759838E-2</v>
      </c>
      <c r="S28" s="84">
        <f t="shared" si="6"/>
        <v>0.42637965562659791</v>
      </c>
      <c r="T28" s="85">
        <f>分析係数表!F31</f>
        <v>0.34494477485131692</v>
      </c>
      <c r="U28" s="86">
        <f t="shared" si="7"/>
        <v>0.14707743431129885</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投入係数表!L29</f>
        <v>9.1996320147194111E-4</v>
      </c>
      <c r="E29" s="77">
        <f t="shared" si="0"/>
        <v>9.1996320147194111E-2</v>
      </c>
      <c r="F29" s="76">
        <f>分析係数表!C32</f>
        <v>0.81083319529567666</v>
      </c>
      <c r="G29" s="77">
        <f t="shared" si="1"/>
        <v>7.459367022039344E-2</v>
      </c>
      <c r="H29" s="77">
        <v>8.9954494738941779E-2</v>
      </c>
      <c r="I29" s="77">
        <f t="shared" si="2"/>
        <v>8.9954494738941779E-2</v>
      </c>
      <c r="J29" s="76">
        <f>分析係数表!G32</f>
        <v>0.14021915584415584</v>
      </c>
      <c r="K29" s="78">
        <f t="shared" si="3"/>
        <v>1.2613343316681973E-2</v>
      </c>
      <c r="L29" s="79"/>
      <c r="M29" s="80"/>
      <c r="N29" s="81">
        <f>分析係数表!H32</f>
        <v>6.133023528030546E-3</v>
      </c>
      <c r="O29" s="82">
        <f t="shared" si="4"/>
        <v>8.9808572684773574E-2</v>
      </c>
      <c r="P29" s="76">
        <f>分析係数表!C32</f>
        <v>0.81083319529567666</v>
      </c>
      <c r="Q29" s="82">
        <f t="shared" si="5"/>
        <v>7.281977195493898E-2</v>
      </c>
      <c r="R29" s="83">
        <v>9.4015249705912476E-2</v>
      </c>
      <c r="S29" s="84">
        <f t="shared" si="6"/>
        <v>0.18396974444485426</v>
      </c>
      <c r="T29" s="85">
        <f>分析係数表!F32</f>
        <v>0.48336038961038963</v>
      </c>
      <c r="U29" s="86">
        <f t="shared" si="7"/>
        <v>8.8923687351388572E-2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投入係数表!L30</f>
        <v>0</v>
      </c>
      <c r="E30" s="77">
        <f t="shared" si="0"/>
        <v>0</v>
      </c>
      <c r="F30" s="76">
        <f>分析係数表!C33</f>
        <v>0.62414151925078043</v>
      </c>
      <c r="G30" s="77">
        <f t="shared" si="1"/>
        <v>0</v>
      </c>
      <c r="H30" s="77">
        <v>1.2339690419556315E-2</v>
      </c>
      <c r="I30" s="77">
        <f t="shared" si="2"/>
        <v>1.2339690419556315E-2</v>
      </c>
      <c r="J30" s="76">
        <f>分析係数表!G33</f>
        <v>0.5071547420965058</v>
      </c>
      <c r="K30" s="78">
        <f t="shared" si="3"/>
        <v>6.2581325122808068E-3</v>
      </c>
      <c r="L30" s="79"/>
      <c r="M30" s="80"/>
      <c r="N30" s="81">
        <f>分析係数表!H33</f>
        <v>9.1820123676800169E-4</v>
      </c>
      <c r="O30" s="82">
        <f t="shared" si="4"/>
        <v>1.3445626310520388E-2</v>
      </c>
      <c r="P30" s="76">
        <f>分析係数表!C33</f>
        <v>0.62414151925078043</v>
      </c>
      <c r="Q30" s="82">
        <f t="shared" si="5"/>
        <v>8.3919736327264603E-3</v>
      </c>
      <c r="R30" s="83">
        <v>2.40595824552155E-2</v>
      </c>
      <c r="S30" s="84">
        <f t="shared" si="6"/>
        <v>3.6399272874771814E-2</v>
      </c>
      <c r="T30" s="85">
        <f>分析係数表!F33</f>
        <v>0.64758735440931781</v>
      </c>
      <c r="U30" s="86">
        <f t="shared" si="7"/>
        <v>2.3571708823396324E-2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投入係数表!L31</f>
        <v>6.0410916896657466E-2</v>
      </c>
      <c r="E31" s="77">
        <f t="shared" si="0"/>
        <v>6.0410916896657465</v>
      </c>
      <c r="F31" s="76">
        <f>分析係数表!C34</f>
        <v>0.18299609672932837</v>
      </c>
      <c r="G31" s="77">
        <f t="shared" si="1"/>
        <v>1.1054961991928147</v>
      </c>
      <c r="H31" s="77">
        <v>1.1506814895012527</v>
      </c>
      <c r="I31" s="77">
        <f t="shared" si="2"/>
        <v>1.1506814895012527</v>
      </c>
      <c r="J31" s="76">
        <f>分析係数表!G34</f>
        <v>0.4248231396077729</v>
      </c>
      <c r="K31" s="78">
        <f t="shared" si="3"/>
        <v>0.48883612305847074</v>
      </c>
      <c r="L31" s="79"/>
      <c r="M31" s="80"/>
      <c r="N31" s="81">
        <f>分析係数表!H34</f>
        <v>0.15256158869841471</v>
      </c>
      <c r="O31" s="82">
        <f t="shared" si="4"/>
        <v>2.2340267349220366</v>
      </c>
      <c r="P31" s="76">
        <f>分析係数表!C34</f>
        <v>0.18299609672932837</v>
      </c>
      <c r="Q31" s="82">
        <f t="shared" si="5"/>
        <v>0.40881817247969865</v>
      </c>
      <c r="R31" s="83">
        <v>0.43295471283529952</v>
      </c>
      <c r="S31" s="84">
        <f t="shared" si="6"/>
        <v>1.5836362023365522</v>
      </c>
      <c r="T31" s="85">
        <f>分析係数表!F34</f>
        <v>0.70132234858660936</v>
      </c>
      <c r="U31" s="86">
        <f t="shared" si="7"/>
        <v>1.1106394607294496</v>
      </c>
      <c r="V31" s="87">
        <f>分析係数表!D34</f>
        <v>0.33091549505984896</v>
      </c>
      <c r="W31" s="167">
        <f t="shared" si="8"/>
        <v>1</v>
      </c>
      <c r="X31" s="76">
        <f>分析係数表!E34</f>
        <v>0.24447031431897556</v>
      </c>
      <c r="Y31" s="166">
        <f t="shared" si="9"/>
        <v>0</v>
      </c>
    </row>
    <row r="32" spans="1:25" x14ac:dyDescent="0.2">
      <c r="A32" s="6" t="s">
        <v>20</v>
      </c>
      <c r="B32" s="5" t="s">
        <v>37</v>
      </c>
      <c r="C32" s="90"/>
      <c r="D32" s="76">
        <f>投入係数表!L32</f>
        <v>2.7598896044158236E-3</v>
      </c>
      <c r="E32" s="77">
        <f t="shared" si="0"/>
        <v>0.27598896044158233</v>
      </c>
      <c r="F32" s="76">
        <f>分析係数表!C35</f>
        <v>0.35090186993215289</v>
      </c>
      <c r="G32" s="77">
        <f t="shared" si="1"/>
        <v>9.6845042299582212E-2</v>
      </c>
      <c r="H32" s="77">
        <v>0.13073319231491606</v>
      </c>
      <c r="I32" s="77">
        <f t="shared" si="2"/>
        <v>0.13073319231491606</v>
      </c>
      <c r="J32" s="76">
        <f>分析係数表!G35</f>
        <v>0.31384360320530535</v>
      </c>
      <c r="K32" s="78">
        <f t="shared" si="3"/>
        <v>4.1029776134645389E-2</v>
      </c>
      <c r="L32" s="79"/>
      <c r="M32" s="80"/>
      <c r="N32" s="81">
        <f>分析係数表!H35</f>
        <v>5.7313981015663741E-2</v>
      </c>
      <c r="O32" s="82">
        <f t="shared" si="4"/>
        <v>0.83927394153530688</v>
      </c>
      <c r="P32" s="76">
        <f>分析係数表!C35</f>
        <v>0.35090186993215289</v>
      </c>
      <c r="Q32" s="82">
        <f t="shared" si="5"/>
        <v>0.29450279547006752</v>
      </c>
      <c r="R32" s="83">
        <v>0.4002832172127323</v>
      </c>
      <c r="S32" s="84">
        <f t="shared" si="6"/>
        <v>0.53101640952764839</v>
      </c>
      <c r="T32" s="85">
        <f>分析係数表!F35</f>
        <v>0.64653219121304228</v>
      </c>
      <c r="U32" s="86">
        <f t="shared" si="7"/>
        <v>0.34331920282199274</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投入係数表!L33</f>
        <v>6.1330880098129411E-4</v>
      </c>
      <c r="E33" s="77">
        <f t="shared" si="0"/>
        <v>6.1330880098129412E-2</v>
      </c>
      <c r="F33" s="76">
        <f>分析係数表!C36</f>
        <v>0.93626150666917152</v>
      </c>
      <c r="G33" s="77">
        <f t="shared" si="1"/>
        <v>5.7421742206020948E-2</v>
      </c>
      <c r="H33" s="77">
        <v>0.10821238583568489</v>
      </c>
      <c r="I33" s="77">
        <f t="shared" si="2"/>
        <v>0.10821238583568489</v>
      </c>
      <c r="J33" s="76">
        <f>分析係数表!G36</f>
        <v>2.823270008148657E-2</v>
      </c>
      <c r="K33" s="78">
        <f t="shared" si="3"/>
        <v>3.055127834400997E-3</v>
      </c>
      <c r="L33" s="79"/>
      <c r="M33" s="80"/>
      <c r="N33" s="81">
        <f>分析係数表!H36</f>
        <v>0.22062413152006111</v>
      </c>
      <c r="O33" s="82">
        <f t="shared" si="4"/>
        <v>3.2306966149854577</v>
      </c>
      <c r="P33" s="76">
        <f>分析係数表!C36</f>
        <v>0.93626150666917152</v>
      </c>
      <c r="Q33" s="82">
        <f t="shared" si="5"/>
        <v>3.024776880337277</v>
      </c>
      <c r="R33" s="83">
        <v>3.1174695251708635</v>
      </c>
      <c r="S33" s="84">
        <f t="shared" si="6"/>
        <v>3.2256819110065482</v>
      </c>
      <c r="T33" s="85">
        <f>分析係数表!F36</f>
        <v>0.87228977263648999</v>
      </c>
      <c r="U33" s="86">
        <f t="shared" si="7"/>
        <v>2.8137293407495405</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投入係数表!L34</f>
        <v>1.7172646427476235E-2</v>
      </c>
      <c r="E34" s="77">
        <f t="shared" si="0"/>
        <v>1.7172646427476235</v>
      </c>
      <c r="F34" s="76">
        <f>分析係数表!C37</f>
        <v>0.39878226197532196</v>
      </c>
      <c r="G34" s="77">
        <f t="shared" si="1"/>
        <v>0.68481467864514045</v>
      </c>
      <c r="H34" s="77">
        <v>0.74635769730832513</v>
      </c>
      <c r="I34" s="77">
        <f t="shared" si="2"/>
        <v>0.74635769730832513</v>
      </c>
      <c r="J34" s="76">
        <f>分析係数表!G37</f>
        <v>0.35520734135572679</v>
      </c>
      <c r="K34" s="78">
        <f t="shared" si="3"/>
        <v>0.26511173336127247</v>
      </c>
      <c r="L34" s="79"/>
      <c r="M34" s="80"/>
      <c r="N34" s="81">
        <f>分析係数表!H37</f>
        <v>4.5952116856878007E-2</v>
      </c>
      <c r="O34" s="82">
        <f t="shared" si="4"/>
        <v>0.67289714573871495</v>
      </c>
      <c r="P34" s="76">
        <f>分析係数表!C37</f>
        <v>0.39878226197532196</v>
      </c>
      <c r="Q34" s="82">
        <f t="shared" si="5"/>
        <v>0.26833944585442265</v>
      </c>
      <c r="R34" s="83">
        <v>0.30305881595531803</v>
      </c>
      <c r="S34" s="84">
        <f t="shared" si="6"/>
        <v>1.049416513263643</v>
      </c>
      <c r="T34" s="85">
        <f>分析係数表!F37</f>
        <v>0.68833867197645227</v>
      </c>
      <c r="U34" s="86">
        <f t="shared" si="7"/>
        <v>0.72235396909005511</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投入係数表!L35</f>
        <v>3.0665440049064702E-3</v>
      </c>
      <c r="E35" s="77">
        <f t="shared" si="0"/>
        <v>0.30665440049064702</v>
      </c>
      <c r="F35" s="76">
        <f>分析係数表!C38</f>
        <v>8.3634220028000916E-2</v>
      </c>
      <c r="G35" s="77">
        <f t="shared" si="1"/>
        <v>2.5646801603189485E-2</v>
      </c>
      <c r="H35" s="77">
        <v>3.7009199533460928E-2</v>
      </c>
      <c r="I35" s="77">
        <f t="shared" si="2"/>
        <v>3.7009199533460928E-2</v>
      </c>
      <c r="J35" s="76">
        <f>分析係数表!G38</f>
        <v>0.16582661290322581</v>
      </c>
      <c r="K35" s="78">
        <f t="shared" si="3"/>
        <v>6.1371102048934706E-3</v>
      </c>
      <c r="L35" s="79"/>
      <c r="M35" s="80"/>
      <c r="N35" s="81">
        <f>分析係数表!H38</f>
        <v>4.1594165567103165E-2</v>
      </c>
      <c r="O35" s="82">
        <f t="shared" si="4"/>
        <v>0.60908173994813442</v>
      </c>
      <c r="P35" s="76">
        <f>分析係数表!C38</f>
        <v>8.3634220028000916E-2</v>
      </c>
      <c r="Q35" s="82">
        <f t="shared" si="5"/>
        <v>5.0940076253859906E-2</v>
      </c>
      <c r="R35" s="83">
        <v>6.1157756661851984E-2</v>
      </c>
      <c r="S35" s="84">
        <f t="shared" si="6"/>
        <v>9.8166956195312904E-2</v>
      </c>
      <c r="T35" s="85">
        <f>分析係数表!F38</f>
        <v>0.52116935483870963</v>
      </c>
      <c r="U35" s="86">
        <f t="shared" si="7"/>
        <v>5.1161609226791097E-2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投入係数表!L36</f>
        <v>0</v>
      </c>
      <c r="E36" s="77">
        <f t="shared" si="0"/>
        <v>0</v>
      </c>
      <c r="F36" s="76">
        <f>分析係数表!C39</f>
        <v>1</v>
      </c>
      <c r="G36" s="77">
        <f t="shared" si="1"/>
        <v>0</v>
      </c>
      <c r="H36" s="77">
        <v>2.9067900002614001E-3</v>
      </c>
      <c r="I36" s="77">
        <f t="shared" si="2"/>
        <v>2.9067900002614001E-3</v>
      </c>
      <c r="J36" s="76">
        <f>分析係数表!G39</f>
        <v>0.35526355444380819</v>
      </c>
      <c r="K36" s="78">
        <f t="shared" si="3"/>
        <v>1.0326765475145831E-3</v>
      </c>
      <c r="L36" s="79"/>
      <c r="M36" s="80"/>
      <c r="N36" s="81">
        <f>分析係数表!H39</f>
        <v>3.6622911924525259E-3</v>
      </c>
      <c r="O36" s="82">
        <f t="shared" si="4"/>
        <v>5.3628547688907652E-2</v>
      </c>
      <c r="P36" s="76">
        <f>分析係数表!C39</f>
        <v>1</v>
      </c>
      <c r="Q36" s="82">
        <f t="shared" si="5"/>
        <v>5.3628547688907652E-2</v>
      </c>
      <c r="R36" s="83">
        <v>5.8823030264419825E-2</v>
      </c>
      <c r="S36" s="84">
        <f t="shared" si="6"/>
        <v>6.1729820264681226E-2</v>
      </c>
      <c r="T36" s="85">
        <f>分析係数表!F39</f>
        <v>0.70609686266236704</v>
      </c>
      <c r="U36" s="86">
        <f t="shared" si="7"/>
        <v>4.3587232421603221E-2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投入係数表!L37</f>
        <v>0</v>
      </c>
      <c r="E37" s="77">
        <f t="shared" si="0"/>
        <v>0</v>
      </c>
      <c r="F37" s="76">
        <f>分析係数表!C40</f>
        <v>0.97034701574441762</v>
      </c>
      <c r="G37" s="77">
        <f t="shared" si="1"/>
        <v>0</v>
      </c>
      <c r="H37" s="77">
        <v>3.6846972364034305E-3</v>
      </c>
      <c r="I37" s="77">
        <f t="shared" si="2"/>
        <v>3.6846972364034305E-3</v>
      </c>
      <c r="J37" s="76">
        <f>分析係数表!G40</f>
        <v>0.52785971223021577</v>
      </c>
      <c r="K37" s="78">
        <f t="shared" si="3"/>
        <v>1.9450032228633862E-3</v>
      </c>
      <c r="L37" s="79"/>
      <c r="M37" s="80"/>
      <c r="N37" s="81">
        <f>分析係数表!H40</f>
        <v>3.2261456049877249E-2</v>
      </c>
      <c r="O37" s="82">
        <f t="shared" si="4"/>
        <v>0.47241875191410465</v>
      </c>
      <c r="P37" s="76">
        <f>分析係数表!C40</f>
        <v>0.97034701574441762</v>
      </c>
      <c r="Q37" s="82">
        <f t="shared" si="5"/>
        <v>0.45841012610155385</v>
      </c>
      <c r="R37" s="83">
        <v>0.46033154003345411</v>
      </c>
      <c r="S37" s="84">
        <f t="shared" si="6"/>
        <v>0.46401623726985752</v>
      </c>
      <c r="T37" s="85">
        <f>分析係数表!F40</f>
        <v>0.72733812949640286</v>
      </c>
      <c r="U37" s="86">
        <f t="shared" si="7"/>
        <v>0.3374967020718172</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投入係数表!L38</f>
        <v>0</v>
      </c>
      <c r="E38" s="77">
        <f t="shared" si="0"/>
        <v>0</v>
      </c>
      <c r="F38" s="76">
        <f>分析係数表!C41</f>
        <v>0.80320409637637991</v>
      </c>
      <c r="G38" s="77">
        <f t="shared" si="1"/>
        <v>0</v>
      </c>
      <c r="H38" s="77">
        <v>2.3676162451463864E-4</v>
      </c>
      <c r="I38" s="77">
        <f t="shared" si="2"/>
        <v>2.3676162451463864E-4</v>
      </c>
      <c r="J38" s="76">
        <f>分析係数表!G41</f>
        <v>0.45147490221642766</v>
      </c>
      <c r="K38" s="78">
        <f t="shared" si="3"/>
        <v>1.0689193127634905E-4</v>
      </c>
      <c r="L38" s="79"/>
      <c r="M38" s="80"/>
      <c r="N38" s="81">
        <f>分析係数表!H41</f>
        <v>4.9603894294711057E-2</v>
      </c>
      <c r="O38" s="82">
        <f t="shared" si="4"/>
        <v>0.7263717358744487</v>
      </c>
      <c r="P38" s="76">
        <f>分析係数表!C41</f>
        <v>0.80320409637637991</v>
      </c>
      <c r="Q38" s="82">
        <f t="shared" si="5"/>
        <v>0.58342475374637903</v>
      </c>
      <c r="R38" s="83">
        <v>0.59344640829458095</v>
      </c>
      <c r="S38" s="84">
        <f t="shared" si="6"/>
        <v>0.59368316991909564</v>
      </c>
      <c r="T38" s="85">
        <f>分析係数表!F41</f>
        <v>0.55671447196870927</v>
      </c>
      <c r="U38" s="86">
        <f t="shared" si="7"/>
        <v>0.33051201245821882</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投入係数表!L39</f>
        <v>3.0665440049064706E-4</v>
      </c>
      <c r="E39" s="77">
        <f>$C$14*D39</f>
        <v>3.0665440049064706E-2</v>
      </c>
      <c r="F39" s="76">
        <f>分析係数表!C42</f>
        <v>0.66636504653567741</v>
      </c>
      <c r="G39" s="77">
        <f>E39*F39</f>
        <v>2.0434377385332027E-2</v>
      </c>
      <c r="H39" s="77">
        <v>2.4935988328657795E-2</v>
      </c>
      <c r="I39" s="77">
        <f>C39+H39</f>
        <v>2.4935988328657795E-2</v>
      </c>
      <c r="J39" s="76">
        <f>分析係数表!G42</f>
        <v>0.48517520215633425</v>
      </c>
      <c r="K39" s="78">
        <f>I39*J39</f>
        <v>1.2098323178324537E-2</v>
      </c>
      <c r="L39" s="79"/>
      <c r="M39" s="80"/>
      <c r="N39" s="81">
        <f>分析係数表!H42</f>
        <v>1.1980423388898527E-2</v>
      </c>
      <c r="O39" s="82">
        <f t="shared" si="4"/>
        <v>0.17543463184165628</v>
      </c>
      <c r="P39" s="76">
        <f>分析係数表!C42</f>
        <v>0.66636504653567741</v>
      </c>
      <c r="Q39" s="82">
        <f>O39*P39</f>
        <v>0.11690350661113472</v>
      </c>
      <c r="R39" s="83">
        <v>0.12239520588111039</v>
      </c>
      <c r="S39" s="84">
        <f>I39+R39</f>
        <v>0.14733119420976817</v>
      </c>
      <c r="T39" s="85">
        <f>分析係数表!F42</f>
        <v>0.56103195995379285</v>
      </c>
      <c r="U39" s="86">
        <f t="shared" si="7"/>
        <v>8.2657508649839131E-2</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投入係数表!L40</f>
        <v>3.6185219257896348E-2</v>
      </c>
      <c r="E40" s="77">
        <f>$C$14*D40</f>
        <v>3.6185219257896346</v>
      </c>
      <c r="F40" s="76">
        <f>分析係数表!C43</f>
        <v>0.41782866643993499</v>
      </c>
      <c r="G40" s="77">
        <f>E40*F40</f>
        <v>1.5119221907363485</v>
      </c>
      <c r="H40" s="77">
        <v>1.7438623246618115</v>
      </c>
      <c r="I40" s="77">
        <f>C40+H40</f>
        <v>1.7438623246618115</v>
      </c>
      <c r="J40" s="76">
        <f>分析係数表!G43</f>
        <v>0.34963029507290444</v>
      </c>
      <c r="K40" s="78">
        <f>I40*J40</f>
        <v>0.60970709913803023</v>
      </c>
      <c r="L40" s="79"/>
      <c r="M40" s="80"/>
      <c r="N40" s="81">
        <f>分析係数表!H43</f>
        <v>3.3095547249689404E-2</v>
      </c>
      <c r="O40" s="82">
        <f t="shared" si="4"/>
        <v>0.48463271779923384</v>
      </c>
      <c r="P40" s="76">
        <f>分析係数表!C43</f>
        <v>0.41782866643993499</v>
      </c>
      <c r="Q40" s="82">
        <f>O40*P40</f>
        <v>0.20249344219121523</v>
      </c>
      <c r="R40" s="83">
        <v>0.33739144687544098</v>
      </c>
      <c r="S40" s="84">
        <f>I40+R40</f>
        <v>2.0812537715372526</v>
      </c>
      <c r="T40" s="85">
        <f>分析係数表!F43</f>
        <v>0.60413931310897662</v>
      </c>
      <c r="U40" s="86">
        <f t="shared" si="7"/>
        <v>1.2573672239419826</v>
      </c>
      <c r="V40" s="87">
        <f>分析係数表!D43</f>
        <v>0.20869324856609772</v>
      </c>
      <c r="W40" s="167">
        <f t="shared" si="8"/>
        <v>0</v>
      </c>
      <c r="X40" s="76">
        <f>分析係数表!E43</f>
        <v>0.13682537488770644</v>
      </c>
      <c r="Y40" s="166">
        <f t="shared" si="9"/>
        <v>0</v>
      </c>
    </row>
    <row r="41" spans="1:25" x14ac:dyDescent="0.2">
      <c r="A41" s="6" t="s">
        <v>341</v>
      </c>
      <c r="B41" s="5" t="s">
        <v>42</v>
      </c>
      <c r="C41" s="90"/>
      <c r="D41" s="76">
        <f>投入係数表!L41</f>
        <v>0</v>
      </c>
      <c r="E41" s="77">
        <f>$C$14*D41</f>
        <v>0</v>
      </c>
      <c r="F41" s="76">
        <f>分析係数表!C44</f>
        <v>0.43300030015865532</v>
      </c>
      <c r="G41" s="77">
        <f>E41*F41</f>
        <v>0</v>
      </c>
      <c r="H41" s="77">
        <v>2.0241311856474351E-3</v>
      </c>
      <c r="I41" s="77">
        <f>C41+H41</f>
        <v>2.0241311856474351E-3</v>
      </c>
      <c r="J41" s="76">
        <f>分析係数表!G44</f>
        <v>0.26179408564929285</v>
      </c>
      <c r="K41" s="78">
        <f>I41*J41</f>
        <v>5.2990557298078934E-4</v>
      </c>
      <c r="L41" s="79"/>
      <c r="M41" s="80"/>
      <c r="N41" s="81">
        <f>分析係数表!H44</f>
        <v>0.10792544346140839</v>
      </c>
      <c r="O41" s="82">
        <f t="shared" si="4"/>
        <v>1.5803999429222542</v>
      </c>
      <c r="P41" s="76">
        <f>分析係数表!C44</f>
        <v>0.43300030015865532</v>
      </c>
      <c r="Q41" s="82">
        <f>O41*P41</f>
        <v>0.68431364965605779</v>
      </c>
      <c r="R41" s="83">
        <v>0.69540226801871452</v>
      </c>
      <c r="S41" s="84">
        <f>I41+R41</f>
        <v>0.697426399204362</v>
      </c>
      <c r="T41" s="85">
        <f>分析係数表!F44</f>
        <v>0.57012714425433242</v>
      </c>
      <c r="U41" s="86">
        <f t="shared" si="7"/>
        <v>0.3976217213059649</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投入係数表!L42</f>
        <v>0</v>
      </c>
      <c r="E42" s="77">
        <f>$C$14*D42</f>
        <v>0</v>
      </c>
      <c r="F42" s="76">
        <f>分析係数表!C45</f>
        <v>1</v>
      </c>
      <c r="G42" s="77">
        <f>E42*F42</f>
        <v>0</v>
      </c>
      <c r="H42" s="77">
        <v>2.2319389780024314E-3</v>
      </c>
      <c r="I42" s="77">
        <f>C42+H42</f>
        <v>2.2319389780024314E-3</v>
      </c>
      <c r="J42" s="76">
        <f>分析係数表!G45</f>
        <v>0</v>
      </c>
      <c r="K42" s="78">
        <f>I42*J42</f>
        <v>0</v>
      </c>
      <c r="L42" s="79"/>
      <c r="M42" s="80"/>
      <c r="N42" s="81">
        <f>分析係数表!H45</f>
        <v>0</v>
      </c>
      <c r="O42" s="82">
        <f t="shared" si="4"/>
        <v>0</v>
      </c>
      <c r="P42" s="76">
        <f>分析係数表!C45</f>
        <v>1</v>
      </c>
      <c r="Q42" s="82">
        <f>O42*P42</f>
        <v>0</v>
      </c>
      <c r="R42" s="83">
        <v>2.6813963642543762E-3</v>
      </c>
      <c r="S42" s="84">
        <f>I42+R42</f>
        <v>4.9133353422568075E-3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1.5332720024532351E-3</v>
      </c>
      <c r="E43" s="77">
        <f>$C$14*D43</f>
        <v>0.15332720024532351</v>
      </c>
      <c r="F43" s="76">
        <f>分析係数表!C46</f>
        <v>7.8922701993376254E-2</v>
      </c>
      <c r="G43" s="77">
        <f>E43*F43</f>
        <v>1.2100996932440393E-2</v>
      </c>
      <c r="H43" s="77">
        <v>1.5333317251378886E-2</v>
      </c>
      <c r="I43" s="77">
        <f>C43+H43</f>
        <v>1.5333317251378886E-2</v>
      </c>
      <c r="J43" s="76">
        <f>分析係数表!G46</f>
        <v>9.4786729857819912E-3</v>
      </c>
      <c r="K43" s="78">
        <f>I43*J43</f>
        <v>1.4533950001307001E-4</v>
      </c>
      <c r="L43" s="79"/>
      <c r="M43" s="80"/>
      <c r="N43" s="81">
        <f>分析係数表!H46</f>
        <v>2.1453316301050851E-2</v>
      </c>
      <c r="O43" s="82">
        <f t="shared" si="4"/>
        <v>0.31415038725133798</v>
      </c>
      <c r="P43" s="76">
        <f>分析係数表!C46</f>
        <v>7.8922701993376254E-2</v>
      </c>
      <c r="Q43" s="82">
        <f>O43*P43</f>
        <v>2.4793597394141095E-2</v>
      </c>
      <c r="R43" s="83">
        <v>2.7400895585826736E-2</v>
      </c>
      <c r="S43" s="84">
        <f>I43+R43</f>
        <v>4.2734212837205618E-2</v>
      </c>
      <c r="T43" s="85">
        <f>分析係数表!F46</f>
        <v>0.3135860979462875</v>
      </c>
      <c r="U43" s="86">
        <f t="shared" si="7"/>
        <v>1.3400855052425458E-2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投入係数表!L44</f>
        <v>0.66022692425636309</v>
      </c>
      <c r="E44" s="91">
        <f>SUM(E5:E43)</f>
        <v>66.022692425636322</v>
      </c>
      <c r="F44" s="92">
        <f>分析係数表!C47</f>
        <v>0.45048821757167268</v>
      </c>
      <c r="G44" s="91">
        <f>SUM(G5:G43)</f>
        <v>6.6806721166789114</v>
      </c>
      <c r="H44" s="91">
        <f>SUM(H5:H43)</f>
        <v>7.2875589669668699</v>
      </c>
      <c r="I44" s="91">
        <f>SUM(I5:I43)</f>
        <v>107.28755896696688</v>
      </c>
      <c r="J44" s="92">
        <f>分析係数表!G47</f>
        <v>0.27984959706440876</v>
      </c>
      <c r="K44" s="93">
        <f>SUM(K5:K43)</f>
        <v>23.342361956119294</v>
      </c>
      <c r="L44" s="94">
        <f>最終需要_まとめ!$L$33</f>
        <v>0.62733333333333341</v>
      </c>
      <c r="M44" s="91">
        <f>K44*L44</f>
        <v>14.643441733805506</v>
      </c>
      <c r="N44" s="95">
        <f>分析係数表!H47</f>
        <v>1</v>
      </c>
      <c r="O44" s="96">
        <f>SUM(O5:O43)</f>
        <v>14.643441733805506</v>
      </c>
      <c r="P44" s="92">
        <f>分析係数表!C47</f>
        <v>0.45048821757167268</v>
      </c>
      <c r="Q44" s="96">
        <f>SUM(Q5:Q43)</f>
        <v>6.3753020399608795</v>
      </c>
      <c r="R44" s="91">
        <f>SUM(R5:R43)</f>
        <v>6.9226593646910413</v>
      </c>
      <c r="S44" s="97">
        <f>SUM(S5:S43)</f>
        <v>114.2102183316579</v>
      </c>
      <c r="T44" s="98">
        <f>分析係数表!F47</f>
        <v>0.63574062575658508</v>
      </c>
      <c r="U44" s="99">
        <f>SUM(U5:U43)</f>
        <v>40.972581448258076</v>
      </c>
      <c r="V44" s="100">
        <f>分析係数表!D47</f>
        <v>9.9789350246801134E-2</v>
      </c>
      <c r="W44" s="164">
        <f>SUM(W5:W43)</f>
        <v>6</v>
      </c>
      <c r="X44" s="92">
        <f>分析係数表!E47</f>
        <v>7.8362037587557998E-2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0</v>
      </c>
      <c r="E5" s="77">
        <f t="shared" ref="E5:E38" si="0">$C$15*D5</f>
        <v>0</v>
      </c>
      <c r="F5" s="76">
        <f>分析係数表!C8</f>
        <v>6.7564113487262545E-2</v>
      </c>
      <c r="G5" s="77">
        <f t="shared" ref="G5:G38" si="1">E5*F5</f>
        <v>0</v>
      </c>
      <c r="H5" s="77">
        <f t="array" ref="H5:H43">MMULT(逆行列係数!C5:AO43,'11'!G5:G43)</f>
        <v>6.27493017970556E-5</v>
      </c>
      <c r="I5" s="77">
        <f t="shared" ref="I5:I38" si="2">C5+H5</f>
        <v>6.27493017970556E-5</v>
      </c>
      <c r="J5" s="76">
        <f>分析係数表!G8</f>
        <v>0.11970979443772672</v>
      </c>
      <c r="K5" s="78">
        <f t="shared" ref="K5:K38" si="3">I5*J5</f>
        <v>7.5117060192364022E-6</v>
      </c>
      <c r="L5" s="79" t="s">
        <v>183</v>
      </c>
      <c r="M5" s="80" t="s">
        <v>183</v>
      </c>
      <c r="N5" s="81">
        <f>分析係数表!H8</f>
        <v>1.0734543466490035E-2</v>
      </c>
      <c r="O5" s="82">
        <f t="shared" ref="O5:O43" si="4">$M$44*N5</f>
        <v>0.16133772324763629</v>
      </c>
      <c r="P5" s="76">
        <f>分析係数表!C8</f>
        <v>6.7564113487262545E-2</v>
      </c>
      <c r="Q5" s="82">
        <f t="shared" ref="Q5:Q38" si="5">O5*P5</f>
        <v>1.0900640243279854E-2</v>
      </c>
      <c r="R5" s="83">
        <f t="array" ref="R5:R43">MMULT(逆行列係数!C5:AO43,'11'!Q5:Q43)</f>
        <v>1.2711242584021318E-2</v>
      </c>
      <c r="S5" s="84">
        <f t="shared" ref="S5:S38" si="6">I5+R5</f>
        <v>1.2773991885818374E-2</v>
      </c>
      <c r="T5" s="85">
        <f>分析係数表!F8</f>
        <v>0.45405078597339782</v>
      </c>
      <c r="U5" s="86">
        <f t="shared" ref="U5:U43" si="7">S5*T5</f>
        <v>5.8000410557736389E-3</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90"/>
      <c r="D6" s="76">
        <f>投入係数表!M6</f>
        <v>0</v>
      </c>
      <c r="E6" s="77">
        <f t="shared" si="0"/>
        <v>0</v>
      </c>
      <c r="F6" s="76">
        <f>分析係数表!C9</f>
        <v>0.16339869281045749</v>
      </c>
      <c r="G6" s="77">
        <f t="shared" si="1"/>
        <v>0</v>
      </c>
      <c r="H6" s="77">
        <v>2.0443164503809087E-4</v>
      </c>
      <c r="I6" s="77">
        <f t="shared" si="2"/>
        <v>2.0443164503809087E-4</v>
      </c>
      <c r="J6" s="76">
        <f>分析係数表!G9</f>
        <v>0.24691358024691357</v>
      </c>
      <c r="K6" s="78">
        <f t="shared" si="3"/>
        <v>5.0476949392121203E-5</v>
      </c>
      <c r="L6" s="79"/>
      <c r="M6" s="80"/>
      <c r="N6" s="81">
        <f>分析係数表!H9</f>
        <v>5.6599045701539042E-4</v>
      </c>
      <c r="O6" s="82">
        <f t="shared" si="4"/>
        <v>8.5067065963086077E-3</v>
      </c>
      <c r="P6" s="76">
        <f>分析係数表!C9</f>
        <v>0.16339869281045749</v>
      </c>
      <c r="Q6" s="82">
        <f t="shared" si="5"/>
        <v>1.3899847379589226E-3</v>
      </c>
      <c r="R6" s="83">
        <v>1.5295201815184332E-3</v>
      </c>
      <c r="S6" s="84">
        <f t="shared" si="6"/>
        <v>1.733951826556524E-3</v>
      </c>
      <c r="T6" s="85">
        <f>分析係数表!F9</f>
        <v>0.67901234567901236</v>
      </c>
      <c r="U6" s="86">
        <f t="shared" si="7"/>
        <v>1.1773746970445533E-3</v>
      </c>
      <c r="V6" s="87">
        <f>分析係数表!D9</f>
        <v>7.407407407407407E-2</v>
      </c>
      <c r="W6" s="167">
        <f t="shared" si="8"/>
        <v>0</v>
      </c>
      <c r="X6" s="76">
        <f>分析係数表!E9</f>
        <v>0</v>
      </c>
      <c r="Y6" s="166">
        <f t="shared" si="9"/>
        <v>0</v>
      </c>
    </row>
    <row r="7" spans="1:25" x14ac:dyDescent="0.2">
      <c r="A7" s="6" t="s">
        <v>221</v>
      </c>
      <c r="B7" s="5" t="s">
        <v>267</v>
      </c>
      <c r="C7" s="90"/>
      <c r="D7" s="76">
        <f>投入係数表!M7</f>
        <v>0</v>
      </c>
      <c r="E7" s="77">
        <f t="shared" si="0"/>
        <v>0</v>
      </c>
      <c r="F7" s="76">
        <f>分析係数表!C10</f>
        <v>3.0864197530864335E-3</v>
      </c>
      <c r="G7" s="77">
        <f t="shared" si="1"/>
        <v>0</v>
      </c>
      <c r="H7" s="77">
        <v>7.06501847277903E-7</v>
      </c>
      <c r="I7" s="77">
        <f t="shared" si="2"/>
        <v>7.06501847277903E-7</v>
      </c>
      <c r="J7" s="76">
        <f>分析係数表!G10</f>
        <v>0.2857142857142857</v>
      </c>
      <c r="K7" s="78">
        <f t="shared" si="3"/>
        <v>2.0185767065082941E-7</v>
      </c>
      <c r="L7" s="79"/>
      <c r="M7" s="80"/>
      <c r="N7" s="81">
        <f>分析係数表!H10</f>
        <v>1.0759075560602157E-3</v>
      </c>
      <c r="O7" s="82">
        <f t="shared" si="4"/>
        <v>1.6170643498865277E-2</v>
      </c>
      <c r="P7" s="76">
        <f>分析係数表!C10</f>
        <v>3.0864197530864335E-3</v>
      </c>
      <c r="Q7" s="82">
        <f t="shared" si="5"/>
        <v>4.9909393515016511E-5</v>
      </c>
      <c r="R7" s="83">
        <v>6.4220171006949302E-5</v>
      </c>
      <c r="S7" s="84">
        <f t="shared" si="6"/>
        <v>6.4926672854227204E-5</v>
      </c>
      <c r="T7" s="85">
        <f>分析係数表!F10</f>
        <v>0.5714285714285714</v>
      </c>
      <c r="U7" s="86">
        <f t="shared" si="7"/>
        <v>3.7100955916701258E-5</v>
      </c>
      <c r="V7" s="87">
        <f>分析係数表!D10</f>
        <v>0</v>
      </c>
      <c r="W7" s="167">
        <f t="shared" si="8"/>
        <v>0</v>
      </c>
      <c r="X7" s="76">
        <f>分析係数表!E10</f>
        <v>0</v>
      </c>
      <c r="Y7" s="166">
        <f t="shared" si="9"/>
        <v>0</v>
      </c>
    </row>
    <row r="8" spans="1:25" x14ac:dyDescent="0.2">
      <c r="A8" s="6" t="s">
        <v>222</v>
      </c>
      <c r="B8" s="5" t="s">
        <v>27</v>
      </c>
      <c r="C8" s="90"/>
      <c r="D8" s="76">
        <f>投入係数表!M8</f>
        <v>6.9767441860465115E-2</v>
      </c>
      <c r="E8" s="77">
        <f t="shared" si="0"/>
        <v>6.9767441860465116</v>
      </c>
      <c r="F8" s="76">
        <f>分析係数表!C11</f>
        <v>1.4903129657227732E-3</v>
      </c>
      <c r="G8" s="77">
        <f t="shared" si="1"/>
        <v>1.0397532318996091E-2</v>
      </c>
      <c r="H8" s="77">
        <v>1.0765290600213168E-2</v>
      </c>
      <c r="I8" s="77">
        <f t="shared" si="2"/>
        <v>1.0765290600213168E-2</v>
      </c>
      <c r="J8" s="76">
        <f>分析係数表!G11</f>
        <v>0.75</v>
      </c>
      <c r="K8" s="78">
        <f t="shared" si="3"/>
        <v>8.0739679501598757E-3</v>
      </c>
      <c r="L8" s="79"/>
      <c r="M8" s="80"/>
      <c r="N8" s="81">
        <f>分析係数表!H11</f>
        <v>-1.9275216802381716E-5</v>
      </c>
      <c r="O8" s="82">
        <f t="shared" si="4"/>
        <v>-2.8970208222722809E-4</v>
      </c>
      <c r="P8" s="76">
        <f>分析係数表!C11</f>
        <v>1.4903129657227732E-3</v>
      </c>
      <c r="Q8" s="82">
        <f t="shared" si="5"/>
        <v>-4.3174676934012297E-7</v>
      </c>
      <c r="R8" s="83">
        <v>2.2576955579098189E-5</v>
      </c>
      <c r="S8" s="84">
        <f t="shared" si="6"/>
        <v>1.0787867555792266E-2</v>
      </c>
      <c r="T8" s="85">
        <f>分析係数表!F11</f>
        <v>1</v>
      </c>
      <c r="U8" s="86">
        <f t="shared" si="7"/>
        <v>1.0787867555792266E-2</v>
      </c>
      <c r="V8" s="87">
        <f>分析係数表!D11</f>
        <v>2</v>
      </c>
      <c r="W8" s="167">
        <f t="shared" si="8"/>
        <v>0</v>
      </c>
      <c r="X8" s="76">
        <f>分析係数表!E11</f>
        <v>0</v>
      </c>
      <c r="Y8" s="166">
        <f t="shared" si="9"/>
        <v>0</v>
      </c>
    </row>
    <row r="9" spans="1:25" x14ac:dyDescent="0.2">
      <c r="A9" s="6" t="s">
        <v>223</v>
      </c>
      <c r="B9" s="5" t="s">
        <v>191</v>
      </c>
      <c r="C9" s="90"/>
      <c r="D9" s="76">
        <f>投入係数表!M9</f>
        <v>0</v>
      </c>
      <c r="E9" s="77">
        <f t="shared" si="0"/>
        <v>0</v>
      </c>
      <c r="F9" s="76">
        <f>分析係数表!C12</f>
        <v>4.2687511748856433E-2</v>
      </c>
      <c r="G9" s="77">
        <f t="shared" si="1"/>
        <v>0</v>
      </c>
      <c r="H9" s="77">
        <v>3.8351825298248144E-5</v>
      </c>
      <c r="I9" s="77">
        <f t="shared" si="2"/>
        <v>3.8351825298248144E-5</v>
      </c>
      <c r="J9" s="76">
        <f>分析係数表!G12</f>
        <v>0.14470108695652173</v>
      </c>
      <c r="K9" s="78">
        <f t="shared" si="3"/>
        <v>5.5495508074231346E-6</v>
      </c>
      <c r="L9" s="79"/>
      <c r="M9" s="80"/>
      <c r="N9" s="81">
        <f>分析係数表!H12</f>
        <v>8.7239631247579649E-2</v>
      </c>
      <c r="O9" s="82">
        <f t="shared" si="4"/>
        <v>1.3111916241604344</v>
      </c>
      <c r="P9" s="76">
        <f>分析係数表!C12</f>
        <v>4.2687511748856433E-2</v>
      </c>
      <c r="Q9" s="82">
        <f t="shared" si="5"/>
        <v>5.5971507861350696E-2</v>
      </c>
      <c r="R9" s="83">
        <v>5.9797052688901238E-2</v>
      </c>
      <c r="S9" s="84">
        <f t="shared" si="6"/>
        <v>5.9835404514199483E-2</v>
      </c>
      <c r="T9" s="85">
        <f>分析係数表!F12</f>
        <v>0.28543931159420288</v>
      </c>
      <c r="U9" s="86">
        <f t="shared" si="7"/>
        <v>1.7079376673493761E-2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投入係数表!M10</f>
        <v>2.5839793281653748E-3</v>
      </c>
      <c r="E10" s="77">
        <f t="shared" si="0"/>
        <v>0.2583979328165375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0.20455600660535278</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投入係数表!M11</f>
        <v>2.3255813953488372E-2</v>
      </c>
      <c r="E11" s="77">
        <f t="shared" si="0"/>
        <v>2.3255813953488373</v>
      </c>
      <c r="F11" s="76">
        <f>分析係数表!C14</f>
        <v>1.2640726841793404E-2</v>
      </c>
      <c r="G11" s="77">
        <f t="shared" si="1"/>
        <v>2.9397039166961406E-2</v>
      </c>
      <c r="H11" s="77">
        <v>3.0356545424331839E-2</v>
      </c>
      <c r="I11" s="77">
        <f t="shared" si="2"/>
        <v>3.0356545424331839E-2</v>
      </c>
      <c r="J11" s="76">
        <f>分析係数表!G14</f>
        <v>0.18151815181518152</v>
      </c>
      <c r="K11" s="78">
        <f t="shared" si="3"/>
        <v>5.5102640209183209E-3</v>
      </c>
      <c r="L11" s="79"/>
      <c r="M11" s="80"/>
      <c r="N11" s="81">
        <f>分析係数表!H14</f>
        <v>1.1056965274820784E-3</v>
      </c>
      <c r="O11" s="82">
        <f t="shared" si="4"/>
        <v>1.6618364898670992E-2</v>
      </c>
      <c r="P11" s="76">
        <f>分析係数表!C14</f>
        <v>1.2640726841793404E-2</v>
      </c>
      <c r="Q11" s="82">
        <f t="shared" si="5"/>
        <v>2.1006821124134773E-4</v>
      </c>
      <c r="R11" s="83">
        <v>5.7484810649577052E-4</v>
      </c>
      <c r="S11" s="84">
        <f t="shared" si="6"/>
        <v>3.0931393530827609E-2</v>
      </c>
      <c r="T11" s="85">
        <f>分析係数表!F14</f>
        <v>0.32673267326732675</v>
      </c>
      <c r="U11" s="86">
        <f t="shared" si="7"/>
        <v>1.0106296896211002E-2</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投入係数表!M12</f>
        <v>3.3591731266149873E-2</v>
      </c>
      <c r="E12" s="77">
        <f t="shared" si="0"/>
        <v>3.3591731266149871</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0.12038438344187814</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投入係数表!M13</f>
        <v>2.3255813953488372E-2</v>
      </c>
      <c r="E13" s="77">
        <f t="shared" si="0"/>
        <v>2.3255813953488373</v>
      </c>
      <c r="F13" s="76">
        <f>分析係数表!C16</f>
        <v>1.1051985264019626E-2</v>
      </c>
      <c r="G13" s="77">
        <f t="shared" si="1"/>
        <v>2.570229131167355E-2</v>
      </c>
      <c r="H13" s="77">
        <v>2.6917657618729933E-2</v>
      </c>
      <c r="I13" s="77">
        <f t="shared" si="2"/>
        <v>2.6917657618729933E-2</v>
      </c>
      <c r="J13" s="76">
        <f>分析係数表!G16</f>
        <v>3.3670033670033669E-2</v>
      </c>
      <c r="K13" s="78">
        <f t="shared" si="3"/>
        <v>9.0631843834107517E-4</v>
      </c>
      <c r="L13" s="79"/>
      <c r="M13" s="80"/>
      <c r="N13" s="81">
        <f>分析係数表!H16</f>
        <v>1.6043989549327908E-2</v>
      </c>
      <c r="O13" s="82">
        <f t="shared" si="4"/>
        <v>0.24113747862477275</v>
      </c>
      <c r="P13" s="76">
        <f>分析係数表!C16</f>
        <v>1.1051985264019626E-2</v>
      </c>
      <c r="Q13" s="82">
        <f t="shared" si="5"/>
        <v>2.665047860363836E-3</v>
      </c>
      <c r="R13" s="83">
        <v>2.9288546852220027E-3</v>
      </c>
      <c r="S13" s="84">
        <f t="shared" si="6"/>
        <v>2.9846512303951935E-2</v>
      </c>
      <c r="T13" s="85">
        <f>分析係数表!F16</f>
        <v>0.28619528619528617</v>
      </c>
      <c r="U13" s="86">
        <f t="shared" si="7"/>
        <v>8.5419311307606549E-3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投入係数表!M14</f>
        <v>1.0335917312661499E-2</v>
      </c>
      <c r="E14" s="77">
        <f t="shared" si="0"/>
        <v>1.03359173126615</v>
      </c>
      <c r="F14" s="76">
        <f>分析係数表!C17</f>
        <v>8.8733956583742724E-2</v>
      </c>
      <c r="G14" s="77">
        <f t="shared" si="1"/>
        <v>9.1714683807486028E-2</v>
      </c>
      <c r="H14" s="77">
        <v>0.10058488129197383</v>
      </c>
      <c r="I14" s="77">
        <f t="shared" si="2"/>
        <v>0.10058488129197383</v>
      </c>
      <c r="J14" s="76">
        <f>分析係数表!G17</f>
        <v>0.21220484513952775</v>
      </c>
      <c r="K14" s="78">
        <f t="shared" si="3"/>
        <v>2.134459915794109E-2</v>
      </c>
      <c r="L14" s="79"/>
      <c r="M14" s="80"/>
      <c r="N14" s="81">
        <f>分析係数表!H17</f>
        <v>2.8579889640622342E-3</v>
      </c>
      <c r="O14" s="82">
        <f t="shared" si="4"/>
        <v>4.2954917828418995E-2</v>
      </c>
      <c r="P14" s="76">
        <f>分析係数表!C17</f>
        <v>8.8733956583742724E-2</v>
      </c>
      <c r="Q14" s="82">
        <f t="shared" si="5"/>
        <v>3.8115598136451673E-3</v>
      </c>
      <c r="R14" s="83">
        <v>6.259535566052128E-3</v>
      </c>
      <c r="S14" s="84">
        <f t="shared" si="6"/>
        <v>0.10684441685802597</v>
      </c>
      <c r="T14" s="85">
        <f>分析係数表!F17</f>
        <v>0.32198712051517941</v>
      </c>
      <c r="U14" s="86">
        <f t="shared" si="7"/>
        <v>3.4402526127239277E-2</v>
      </c>
      <c r="V14" s="87">
        <f>分析係数表!D17</f>
        <v>5.3664520085863233E-2</v>
      </c>
      <c r="W14" s="167">
        <f t="shared" si="8"/>
        <v>0</v>
      </c>
      <c r="X14" s="76">
        <f>分析係数表!E17</f>
        <v>5.3357865685372582E-2</v>
      </c>
      <c r="Y14" s="166">
        <f t="shared" si="9"/>
        <v>0</v>
      </c>
    </row>
    <row r="15" spans="1:25" x14ac:dyDescent="0.2">
      <c r="A15" s="6" t="s">
        <v>3</v>
      </c>
      <c r="B15" s="5" t="s">
        <v>31</v>
      </c>
      <c r="C15" s="75">
        <f>最終需要_まとめ!C16</f>
        <v>100</v>
      </c>
      <c r="D15" s="76">
        <f>投入係数表!M15</f>
        <v>8.5271317829457363E-2</v>
      </c>
      <c r="E15" s="77">
        <f t="shared" si="0"/>
        <v>8.5271317829457356</v>
      </c>
      <c r="F15" s="76">
        <f>分析係数表!C18</f>
        <v>2.3869801084990927E-2</v>
      </c>
      <c r="G15" s="77">
        <f t="shared" si="1"/>
        <v>0.20354093948441873</v>
      </c>
      <c r="H15" s="77">
        <v>0.20488998905156294</v>
      </c>
      <c r="I15" s="77">
        <f t="shared" si="2"/>
        <v>100.20488998905157</v>
      </c>
      <c r="J15" s="76">
        <f>分析係数表!G18</f>
        <v>0.2144702842377261</v>
      </c>
      <c r="K15" s="78">
        <f t="shared" si="3"/>
        <v>21.490971237961965</v>
      </c>
      <c r="L15" s="79"/>
      <c r="M15" s="80"/>
      <c r="N15" s="81">
        <f>分析係数表!H18</f>
        <v>4.2405476965239774E-4</v>
      </c>
      <c r="O15" s="82">
        <f t="shared" si="4"/>
        <v>6.3734458089990181E-3</v>
      </c>
      <c r="P15" s="76">
        <f>分析係数表!C18</f>
        <v>2.3869801084990927E-2</v>
      </c>
      <c r="Q15" s="82">
        <f t="shared" si="5"/>
        <v>1.5213288368677564E-4</v>
      </c>
      <c r="R15" s="83">
        <v>3.1514950892391871E-4</v>
      </c>
      <c r="S15" s="84">
        <f t="shared" si="6"/>
        <v>100.20520513856049</v>
      </c>
      <c r="T15" s="85">
        <f>分析係数表!F18</f>
        <v>0.4573643410852713</v>
      </c>
      <c r="U15" s="86">
        <f t="shared" si="7"/>
        <v>45.830287621512156</v>
      </c>
      <c r="V15" s="87">
        <f>分析係数表!D18</f>
        <v>4.909560723514212E-2</v>
      </c>
      <c r="W15" s="167">
        <f t="shared" si="8"/>
        <v>5</v>
      </c>
      <c r="X15" s="76">
        <f>分析係数表!E18</f>
        <v>2.0671834625322998E-2</v>
      </c>
      <c r="Y15" s="166">
        <f t="shared" si="9"/>
        <v>2</v>
      </c>
    </row>
    <row r="16" spans="1:25" x14ac:dyDescent="0.2">
      <c r="A16" s="6" t="s">
        <v>4</v>
      </c>
      <c r="B16" s="5" t="s">
        <v>32</v>
      </c>
      <c r="C16" s="90"/>
      <c r="D16" s="76">
        <f>投入係数表!M16</f>
        <v>7.7519379844961239E-3</v>
      </c>
      <c r="E16" s="77">
        <f t="shared" si="0"/>
        <v>0.77519379844961245</v>
      </c>
      <c r="F16" s="76">
        <f>分析係数表!C19</f>
        <v>4.6660019940179431E-2</v>
      </c>
      <c r="G16" s="77">
        <f t="shared" si="1"/>
        <v>3.6170558093162351E-2</v>
      </c>
      <c r="H16" s="77">
        <v>3.8436923743567705E-2</v>
      </c>
      <c r="I16" s="77">
        <f t="shared" si="2"/>
        <v>3.8436923743567705E-2</v>
      </c>
      <c r="J16" s="76">
        <f>分析係数表!G19</f>
        <v>5.7803468208092484E-2</v>
      </c>
      <c r="K16" s="78">
        <f t="shared" si="3"/>
        <v>2.2217874996281911E-3</v>
      </c>
      <c r="L16" s="79"/>
      <c r="M16" s="80"/>
      <c r="N16" s="81">
        <f>分析係数表!H19</f>
        <v>-1.0864213106796968E-4</v>
      </c>
      <c r="O16" s="82">
        <f t="shared" si="4"/>
        <v>-1.6328662816443766E-3</v>
      </c>
      <c r="P16" s="76">
        <f>分析係数表!C19</f>
        <v>4.6660019940179431E-2</v>
      </c>
      <c r="Q16" s="82">
        <f t="shared" si="5"/>
        <v>-7.6189573261173257E-5</v>
      </c>
      <c r="R16" s="83">
        <v>3.0516083415632709E-5</v>
      </c>
      <c r="S16" s="84">
        <f t="shared" si="6"/>
        <v>3.8467439826983335E-2</v>
      </c>
      <c r="T16" s="85">
        <f>分析係数表!F19</f>
        <v>0.24084778420038536</v>
      </c>
      <c r="U16" s="86">
        <f t="shared" si="7"/>
        <v>9.2647976461905906E-3</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投入係数表!M17</f>
        <v>1.0335917312661499E-2</v>
      </c>
      <c r="E17" s="77">
        <f t="shared" si="0"/>
        <v>1.03359173126615</v>
      </c>
      <c r="F17" s="76">
        <f>分析係数表!C20</f>
        <v>8.9601315248664215E-2</v>
      </c>
      <c r="G17" s="77">
        <f t="shared" si="1"/>
        <v>9.2611178551590928E-2</v>
      </c>
      <c r="H17" s="77">
        <v>9.7561876377667361E-2</v>
      </c>
      <c r="I17" s="77">
        <f t="shared" si="2"/>
        <v>9.7561876377667361E-2</v>
      </c>
      <c r="J17" s="76">
        <f>分析係数表!G20</f>
        <v>9.990662931839403E-2</v>
      </c>
      <c r="K17" s="78">
        <f t="shared" si="3"/>
        <v>9.7470782188705963E-3</v>
      </c>
      <c r="L17" s="79"/>
      <c r="M17" s="80"/>
      <c r="N17" s="81">
        <f>分析係数表!H20</f>
        <v>5.2919231584720706E-4</v>
      </c>
      <c r="O17" s="82">
        <f t="shared" si="4"/>
        <v>7.9536389847838975E-3</v>
      </c>
      <c r="P17" s="76">
        <f>分析係数表!C20</f>
        <v>8.9601315248664215E-2</v>
      </c>
      <c r="Q17" s="82">
        <f t="shared" si="5"/>
        <v>7.1265651404968757E-4</v>
      </c>
      <c r="R17" s="83">
        <v>1.0316496971205606E-3</v>
      </c>
      <c r="S17" s="84">
        <f t="shared" si="6"/>
        <v>9.8593526074787927E-2</v>
      </c>
      <c r="T17" s="85">
        <f>分析係数表!F20</f>
        <v>0.22315592903828199</v>
      </c>
      <c r="U17" s="86">
        <f t="shared" si="7"/>
        <v>2.200172990837938E-2</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投入係数表!M18</f>
        <v>1.0335917312661499E-2</v>
      </c>
      <c r="E18" s="77">
        <f t="shared" si="0"/>
        <v>1.03359173126615</v>
      </c>
      <c r="F18" s="76">
        <f>分析係数表!C21</f>
        <v>3.6263368983957212E-2</v>
      </c>
      <c r="G18" s="77">
        <f t="shared" si="1"/>
        <v>3.7481518329671538E-2</v>
      </c>
      <c r="H18" s="77">
        <v>4.0141773171657548E-2</v>
      </c>
      <c r="I18" s="77">
        <f t="shared" si="2"/>
        <v>4.0141773171657548E-2</v>
      </c>
      <c r="J18" s="76">
        <f>分析係数表!G21</f>
        <v>0.2855369335816263</v>
      </c>
      <c r="K18" s="78">
        <f t="shared" si="3"/>
        <v>1.146195881996429E-2</v>
      </c>
      <c r="L18" s="79"/>
      <c r="M18" s="80"/>
      <c r="N18" s="81">
        <f>分析係数表!H21</f>
        <v>8.8140309559981843E-4</v>
      </c>
      <c r="O18" s="82">
        <f t="shared" si="4"/>
        <v>1.3247286123663249E-2</v>
      </c>
      <c r="P18" s="76">
        <f>分析係数表!C21</f>
        <v>3.6263368983957212E-2</v>
      </c>
      <c r="Q18" s="82">
        <f t="shared" si="5"/>
        <v>4.8039122473845662E-4</v>
      </c>
      <c r="R18" s="83">
        <v>8.8954492196107273E-4</v>
      </c>
      <c r="S18" s="84">
        <f t="shared" si="6"/>
        <v>4.1031318093618624E-2</v>
      </c>
      <c r="T18" s="85">
        <f>分析係数表!F21</f>
        <v>0.42644320297951582</v>
      </c>
      <c r="U18" s="86">
        <f t="shared" si="7"/>
        <v>1.7497526710314088E-2</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投入係数表!M19</f>
        <v>2.5839793281653748E-3</v>
      </c>
      <c r="E19" s="77">
        <f t="shared" si="0"/>
        <v>0.2583979328165375</v>
      </c>
      <c r="F19" s="76">
        <f>分析係数表!C22</f>
        <v>2.6618889173278704E-2</v>
      </c>
      <c r="G19" s="77">
        <f t="shared" si="1"/>
        <v>6.8782659362477275E-3</v>
      </c>
      <c r="H19" s="77">
        <v>7.9671590126364662E-3</v>
      </c>
      <c r="I19" s="77">
        <f t="shared" si="2"/>
        <v>7.9671590126364662E-3</v>
      </c>
      <c r="J19" s="76">
        <f>分析係数表!G22</f>
        <v>0.1945614707008809</v>
      </c>
      <c r="K19" s="78">
        <f t="shared" si="3"/>
        <v>1.550102174806329E-3</v>
      </c>
      <c r="L19" s="79"/>
      <c r="M19" s="80"/>
      <c r="N19" s="81">
        <f>分析係数表!H22</f>
        <v>4.2055018477923743E-5</v>
      </c>
      <c r="O19" s="82">
        <f t="shared" si="4"/>
        <v>6.320772703139522E-4</v>
      </c>
      <c r="P19" s="76">
        <f>分析係数表!C22</f>
        <v>2.6618889173278704E-2</v>
      </c>
      <c r="Q19" s="82">
        <f t="shared" si="5"/>
        <v>1.682519480743562E-5</v>
      </c>
      <c r="R19" s="83">
        <v>1.7624939951686494E-4</v>
      </c>
      <c r="S19" s="84">
        <f t="shared" si="6"/>
        <v>8.1434084121533318E-3</v>
      </c>
      <c r="T19" s="85">
        <f>分析係数表!F22</f>
        <v>0.4128686327077748</v>
      </c>
      <c r="U19" s="86">
        <f t="shared" si="7"/>
        <v>3.3621578967067377E-3</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投入係数表!M20</f>
        <v>2.5839793281653748E-3</v>
      </c>
      <c r="E20" s="77">
        <f t="shared" si="0"/>
        <v>0.2583979328165375</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3.6871174101647212E-4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投入係数表!M21</f>
        <v>0</v>
      </c>
      <c r="E21" s="77">
        <f t="shared" si="0"/>
        <v>0</v>
      </c>
      <c r="F21" s="76">
        <f>分析係数表!C24</f>
        <v>0.22997002997003002</v>
      </c>
      <c r="G21" s="77">
        <f t="shared" si="1"/>
        <v>0</v>
      </c>
      <c r="H21" s="77">
        <v>4.2895123269173531E-3</v>
      </c>
      <c r="I21" s="77">
        <f t="shared" si="2"/>
        <v>4.2895123269173531E-3</v>
      </c>
      <c r="J21" s="76">
        <f>分析係数表!G24</f>
        <v>0.20787401574803149</v>
      </c>
      <c r="K21" s="78">
        <f t="shared" si="3"/>
        <v>8.9167815299699303E-4</v>
      </c>
      <c r="L21" s="79"/>
      <c r="M21" s="80"/>
      <c r="N21" s="81">
        <f>分析係数表!H24</f>
        <v>3.2417410076732888E-4</v>
      </c>
      <c r="O21" s="82">
        <f t="shared" si="4"/>
        <v>4.872262292003382E-3</v>
      </c>
      <c r="P21" s="76">
        <f>分析係数表!C24</f>
        <v>0.22997002997003002</v>
      </c>
      <c r="Q21" s="82">
        <f t="shared" si="5"/>
        <v>1.1204743053138649E-3</v>
      </c>
      <c r="R21" s="83">
        <v>4.1308010163722689E-3</v>
      </c>
      <c r="S21" s="84">
        <f t="shared" si="6"/>
        <v>8.4203133432896211E-3</v>
      </c>
      <c r="T21" s="85">
        <f>分析係数表!F24</f>
        <v>0.39317585301837271</v>
      </c>
      <c r="U21" s="86">
        <f t="shared" si="7"/>
        <v>3.3106638814298828E-3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投入係数表!M22</f>
        <v>0</v>
      </c>
      <c r="E22" s="77">
        <f t="shared" si="0"/>
        <v>0</v>
      </c>
      <c r="F22" s="76">
        <f>分析係数表!C25</f>
        <v>3.4042553191489411E-2</v>
      </c>
      <c r="G22" s="77">
        <f t="shared" si="1"/>
        <v>0</v>
      </c>
      <c r="H22" s="77">
        <v>1.7260379838639961E-3</v>
      </c>
      <c r="I22" s="77">
        <f t="shared" si="2"/>
        <v>1.7260379838639961E-3</v>
      </c>
      <c r="J22" s="76">
        <f>分析係数表!G25</f>
        <v>0.19567456230690011</v>
      </c>
      <c r="K22" s="78">
        <f t="shared" si="3"/>
        <v>3.3774172701767172E-4</v>
      </c>
      <c r="L22" s="79"/>
      <c r="M22" s="80"/>
      <c r="N22" s="81">
        <f>分析係数表!H25</f>
        <v>4.906418822424437E-4</v>
      </c>
      <c r="O22" s="82">
        <f t="shared" si="4"/>
        <v>7.3742348203294427E-3</v>
      </c>
      <c r="P22" s="76">
        <f>分析係数表!C25</f>
        <v>3.4042553191489411E-2</v>
      </c>
      <c r="Q22" s="82">
        <f t="shared" si="5"/>
        <v>2.5103778111759841E-4</v>
      </c>
      <c r="R22" s="83">
        <v>5.9185591857307401E-4</v>
      </c>
      <c r="S22" s="84">
        <f t="shared" si="6"/>
        <v>2.3178939024370701E-3</v>
      </c>
      <c r="T22" s="85">
        <f>分析係数表!F25</f>
        <v>0.35015447991761073</v>
      </c>
      <c r="U22" s="86">
        <f t="shared" si="7"/>
        <v>8.1162093391205336E-4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投入係数表!M23</f>
        <v>0</v>
      </c>
      <c r="E23" s="77">
        <f t="shared" si="0"/>
        <v>0</v>
      </c>
      <c r="F23" s="76">
        <f>分析係数表!C26</f>
        <v>5.4550934297769693E-2</v>
      </c>
      <c r="G23" s="77">
        <f t="shared" si="1"/>
        <v>0</v>
      </c>
      <c r="H23" s="77">
        <v>1.8276974995683594E-3</v>
      </c>
      <c r="I23" s="77">
        <f t="shared" si="2"/>
        <v>1.8276974995683594E-3</v>
      </c>
      <c r="J23" s="76">
        <f>分析係数表!G26</f>
        <v>0.19694507637309067</v>
      </c>
      <c r="K23" s="78">
        <f t="shared" si="3"/>
        <v>3.5995602363939739E-4</v>
      </c>
      <c r="L23" s="79"/>
      <c r="M23" s="80"/>
      <c r="N23" s="81">
        <f>分析係数表!H26</f>
        <v>1.0098461312011439E-2</v>
      </c>
      <c r="O23" s="82">
        <f t="shared" si="4"/>
        <v>0.15177755453413777</v>
      </c>
      <c r="P23" s="76">
        <f>分析係数表!C26</f>
        <v>5.4550934297769693E-2</v>
      </c>
      <c r="Q23" s="82">
        <f t="shared" si="5"/>
        <v>8.2796074052679056E-3</v>
      </c>
      <c r="R23" s="83">
        <v>8.6171557370345528E-3</v>
      </c>
      <c r="S23" s="84">
        <f t="shared" si="6"/>
        <v>1.0444853236602911E-2</v>
      </c>
      <c r="T23" s="85">
        <f>分析係数表!F26</f>
        <v>0.33636659083522913</v>
      </c>
      <c r="U23" s="86">
        <f t="shared" si="7"/>
        <v>3.5132996749704304E-3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投入係数表!M24</f>
        <v>0</v>
      </c>
      <c r="E24" s="77">
        <f t="shared" si="0"/>
        <v>0</v>
      </c>
      <c r="F24" s="76">
        <f>分析係数表!C27</f>
        <v>4.1345611727119369E-3</v>
      </c>
      <c r="G24" s="77">
        <f t="shared" si="1"/>
        <v>0</v>
      </c>
      <c r="H24" s="77">
        <v>2.3362939831618048E-5</v>
      </c>
      <c r="I24" s="77">
        <f t="shared" si="2"/>
        <v>2.3362939831618048E-5</v>
      </c>
      <c r="J24" s="76">
        <f>分析係数表!G27</f>
        <v>0.17796610169491525</v>
      </c>
      <c r="K24" s="78">
        <f t="shared" si="3"/>
        <v>4.1578113259659239E-6</v>
      </c>
      <c r="L24" s="79"/>
      <c r="M24" s="80"/>
      <c r="N24" s="81">
        <f>分析係数表!H27</f>
        <v>1.0540039006029638E-2</v>
      </c>
      <c r="O24" s="82">
        <f t="shared" si="4"/>
        <v>0.15841436587243427</v>
      </c>
      <c r="P24" s="76">
        <f>分析係数表!C27</f>
        <v>4.1345611727119369E-3</v>
      </c>
      <c r="Q24" s="82">
        <f t="shared" si="5"/>
        <v>6.5497388633594961E-4</v>
      </c>
      <c r="R24" s="83">
        <v>6.6038454319616532E-4</v>
      </c>
      <c r="S24" s="84">
        <f t="shared" si="6"/>
        <v>6.8374748302778342E-4</v>
      </c>
      <c r="T24" s="85">
        <f>分析係数表!F27</f>
        <v>0.33898305084745761</v>
      </c>
      <c r="U24" s="86">
        <f t="shared" si="7"/>
        <v>2.3177880780602826E-4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投入係数表!M25</f>
        <v>0</v>
      </c>
      <c r="E25" s="77">
        <f t="shared" si="0"/>
        <v>0</v>
      </c>
      <c r="F25" s="76">
        <f>分析係数表!C28</f>
        <v>7.7271221989182459E-3</v>
      </c>
      <c r="G25" s="77">
        <f t="shared" si="1"/>
        <v>0</v>
      </c>
      <c r="H25" s="77">
        <v>1.3433903687648675E-3</v>
      </c>
      <c r="I25" s="77">
        <f t="shared" si="2"/>
        <v>1.3433903687648675E-3</v>
      </c>
      <c r="J25" s="76">
        <f>分析係数表!G28</f>
        <v>0.12525050100200399</v>
      </c>
      <c r="K25" s="78">
        <f t="shared" si="3"/>
        <v>1.6826031672906655E-4</v>
      </c>
      <c r="L25" s="79"/>
      <c r="M25" s="80"/>
      <c r="N25" s="81">
        <f>分析係数表!H28</f>
        <v>1.922089573684773E-2</v>
      </c>
      <c r="O25" s="82">
        <f t="shared" si="4"/>
        <v>0.2888856490864059</v>
      </c>
      <c r="P25" s="76">
        <f>分析係数表!C28</f>
        <v>7.7271221989182459E-3</v>
      </c>
      <c r="Q25" s="82">
        <f t="shared" si="5"/>
        <v>2.2322547120044735E-3</v>
      </c>
      <c r="R25" s="83">
        <v>2.4396629347990645E-3</v>
      </c>
      <c r="S25" s="84">
        <f t="shared" si="6"/>
        <v>3.783053303563932E-3</v>
      </c>
      <c r="T25" s="85">
        <f>分析係数表!F28</f>
        <v>0.21442885771543085</v>
      </c>
      <c r="U25" s="86">
        <f t="shared" si="7"/>
        <v>8.1119579855980098E-4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投入係数表!M26</f>
        <v>1.0335917312661499E-2</v>
      </c>
      <c r="E26" s="77">
        <f t="shared" si="0"/>
        <v>1.03359173126615</v>
      </c>
      <c r="F26" s="76">
        <f>分析係数表!C29</f>
        <v>1.9657209257286756E-2</v>
      </c>
      <c r="G26" s="77">
        <f t="shared" si="1"/>
        <v>2.031752894810001E-2</v>
      </c>
      <c r="H26" s="77">
        <v>2.1368701386152818E-2</v>
      </c>
      <c r="I26" s="77">
        <f t="shared" si="2"/>
        <v>2.1368701386152818E-2</v>
      </c>
      <c r="J26" s="76">
        <f>分析係数表!G29</f>
        <v>0.25806451612903225</v>
      </c>
      <c r="K26" s="78">
        <f t="shared" si="3"/>
        <v>5.5145035835233083E-3</v>
      </c>
      <c r="L26" s="79"/>
      <c r="M26" s="80"/>
      <c r="N26" s="81">
        <f>分析係数表!H29</f>
        <v>9.642865278500598E-3</v>
      </c>
      <c r="O26" s="82">
        <f t="shared" si="4"/>
        <v>0.14493005077240328</v>
      </c>
      <c r="P26" s="76">
        <f>分析係数表!C29</f>
        <v>1.9657209257286756E-2</v>
      </c>
      <c r="Q26" s="82">
        <f t="shared" si="5"/>
        <v>2.8489203357023253E-3</v>
      </c>
      <c r="R26" s="83">
        <v>3.6361844304015323E-3</v>
      </c>
      <c r="S26" s="84">
        <f t="shared" si="6"/>
        <v>2.5004885816554349E-2</v>
      </c>
      <c r="T26" s="85">
        <f>分析係数表!F29</f>
        <v>0.38879456706281834</v>
      </c>
      <c r="U26" s="86">
        <f t="shared" si="7"/>
        <v>9.7217637555024553E-3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投入係数表!M27</f>
        <v>5.1679586563307496E-3</v>
      </c>
      <c r="E27" s="77">
        <f t="shared" si="0"/>
        <v>0.516795865633075</v>
      </c>
      <c r="F27" s="76">
        <f>分析係数表!C30</f>
        <v>1</v>
      </c>
      <c r="G27" s="77">
        <f t="shared" si="1"/>
        <v>0.516795865633075</v>
      </c>
      <c r="H27" s="77">
        <v>0.56260017235373994</v>
      </c>
      <c r="I27" s="77">
        <f t="shared" si="2"/>
        <v>0.56260017235373994</v>
      </c>
      <c r="J27" s="76">
        <f>分析係数表!G30</f>
        <v>0.34450191140094444</v>
      </c>
      <c r="K27" s="78">
        <f t="shared" si="3"/>
        <v>0.19381683473036418</v>
      </c>
      <c r="L27" s="79"/>
      <c r="M27" s="80"/>
      <c r="N27" s="81">
        <f>分析係数表!H30</f>
        <v>0</v>
      </c>
      <c r="O27" s="82">
        <f t="shared" si="4"/>
        <v>0</v>
      </c>
      <c r="P27" s="76">
        <f>分析係数表!C30</f>
        <v>1</v>
      </c>
      <c r="Q27" s="82">
        <f t="shared" si="5"/>
        <v>0</v>
      </c>
      <c r="R27" s="83">
        <v>4.6716352685794764E-2</v>
      </c>
      <c r="S27" s="84">
        <f t="shared" si="6"/>
        <v>0.60931652503953471</v>
      </c>
      <c r="T27" s="85">
        <f>分析係数表!F30</f>
        <v>0.44116418773490956</v>
      </c>
      <c r="U27" s="86">
        <f t="shared" si="7"/>
        <v>0.26880862984252402</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投入係数表!M28</f>
        <v>5.9431524547803614E-2</v>
      </c>
      <c r="E28" s="77">
        <f t="shared" si="0"/>
        <v>5.9431524547803614</v>
      </c>
      <c r="F28" s="76">
        <f>分析係数表!C31</f>
        <v>0.10575835708146741</v>
      </c>
      <c r="G28" s="77">
        <f t="shared" si="1"/>
        <v>0.62853803950226106</v>
      </c>
      <c r="H28" s="77">
        <v>0.65152092261913375</v>
      </c>
      <c r="I28" s="77">
        <f t="shared" si="2"/>
        <v>0.65152092261913375</v>
      </c>
      <c r="J28" s="76">
        <f>分析係数表!G31</f>
        <v>7.0943075615972809E-2</v>
      </c>
      <c r="K28" s="78">
        <f t="shared" si="3"/>
        <v>4.6220898078757573E-2</v>
      </c>
      <c r="L28" s="79"/>
      <c r="M28" s="80"/>
      <c r="N28" s="81">
        <f>分析係数表!H31</f>
        <v>2.1586490526230941E-2</v>
      </c>
      <c r="O28" s="82">
        <f t="shared" si="4"/>
        <v>0.32443999554156572</v>
      </c>
      <c r="P28" s="76">
        <f>分析係数表!C31</f>
        <v>0.10575835708146741</v>
      </c>
      <c r="Q28" s="82">
        <f t="shared" si="5"/>
        <v>3.43122408999946E-2</v>
      </c>
      <c r="R28" s="83">
        <v>4.3724784898992668E-2</v>
      </c>
      <c r="S28" s="84">
        <f t="shared" si="6"/>
        <v>0.69524570751812642</v>
      </c>
      <c r="T28" s="85">
        <f>分析係数表!F31</f>
        <v>0.34494477485131692</v>
      </c>
      <c r="U28" s="86">
        <f t="shared" si="7"/>
        <v>0.23982137404618464</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投入係数表!M29</f>
        <v>2.5839793281653748E-3</v>
      </c>
      <c r="E29" s="77">
        <f t="shared" si="0"/>
        <v>0.2583979328165375</v>
      </c>
      <c r="F29" s="76">
        <f>分析係数表!C32</f>
        <v>0.81083319529567666</v>
      </c>
      <c r="G29" s="77">
        <f t="shared" si="1"/>
        <v>0.20951762152343067</v>
      </c>
      <c r="H29" s="77">
        <v>0.24069068927635529</v>
      </c>
      <c r="I29" s="77">
        <f t="shared" si="2"/>
        <v>0.24069068927635529</v>
      </c>
      <c r="J29" s="76">
        <f>分析係数表!G32</f>
        <v>0.14021915584415584</v>
      </c>
      <c r="K29" s="78">
        <f t="shared" si="3"/>
        <v>3.3749445269878553E-2</v>
      </c>
      <c r="L29" s="79"/>
      <c r="M29" s="80"/>
      <c r="N29" s="81">
        <f>分析係数表!H32</f>
        <v>6.133023528030546E-3</v>
      </c>
      <c r="O29" s="82">
        <f t="shared" si="4"/>
        <v>9.2177935254118035E-2</v>
      </c>
      <c r="P29" s="76">
        <f>分析係数表!C32</f>
        <v>0.81083319529567666</v>
      </c>
      <c r="Q29" s="82">
        <f t="shared" si="5"/>
        <v>7.4740929777854528E-2</v>
      </c>
      <c r="R29" s="83">
        <v>9.6495594365020129E-2</v>
      </c>
      <c r="S29" s="84">
        <f t="shared" si="6"/>
        <v>0.33718628364137543</v>
      </c>
      <c r="T29" s="85">
        <f>分析係数表!F32</f>
        <v>0.48336038961038963</v>
      </c>
      <c r="U29" s="86">
        <f t="shared" si="7"/>
        <v>0.16298249343217458</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投入係数表!M30</f>
        <v>2.5839793281653748E-3</v>
      </c>
      <c r="E30" s="77">
        <f t="shared" si="0"/>
        <v>0.2583979328165375</v>
      </c>
      <c r="F30" s="76">
        <f>分析係数表!C33</f>
        <v>0.62414151925078043</v>
      </c>
      <c r="G30" s="77">
        <f t="shared" si="1"/>
        <v>0.16127687835937482</v>
      </c>
      <c r="H30" s="77">
        <v>0.18766981960370088</v>
      </c>
      <c r="I30" s="77">
        <f t="shared" si="2"/>
        <v>0.18766981960370088</v>
      </c>
      <c r="J30" s="76">
        <f>分析係数表!G33</f>
        <v>0.5071547420965058</v>
      </c>
      <c r="K30" s="78">
        <f t="shared" si="3"/>
        <v>9.5177638960412689E-2</v>
      </c>
      <c r="L30" s="79"/>
      <c r="M30" s="80"/>
      <c r="N30" s="81">
        <f>分析係数表!H33</f>
        <v>9.1820123676800169E-4</v>
      </c>
      <c r="O30" s="82">
        <f t="shared" si="4"/>
        <v>1.3800353735187955E-2</v>
      </c>
      <c r="P30" s="76">
        <f>分析係数表!C33</f>
        <v>0.62414151925078043</v>
      </c>
      <c r="Q30" s="82">
        <f t="shared" si="5"/>
        <v>8.6133737464783935E-3</v>
      </c>
      <c r="R30" s="83">
        <v>2.4694331147899144E-2</v>
      </c>
      <c r="S30" s="84">
        <f t="shared" si="6"/>
        <v>0.21236415075160003</v>
      </c>
      <c r="T30" s="85">
        <f>分析係数表!F33</f>
        <v>0.64758735440931781</v>
      </c>
      <c r="U30" s="86">
        <f t="shared" si="7"/>
        <v>0.1375243385566102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投入係数表!M31</f>
        <v>3.875968992248062E-2</v>
      </c>
      <c r="E31" s="77">
        <f t="shared" si="0"/>
        <v>3.8759689922480618</v>
      </c>
      <c r="F31" s="76">
        <f>分析係数表!C34</f>
        <v>0.18299609672932837</v>
      </c>
      <c r="G31" s="77">
        <f t="shared" si="1"/>
        <v>0.70928719662530371</v>
      </c>
      <c r="H31" s="77">
        <v>0.7417221478575351</v>
      </c>
      <c r="I31" s="77">
        <f t="shared" si="2"/>
        <v>0.7417221478575351</v>
      </c>
      <c r="J31" s="76">
        <f>分析係数表!G34</f>
        <v>0.4248231396077729</v>
      </c>
      <c r="K31" s="78">
        <f t="shared" si="3"/>
        <v>0.31510073156945878</v>
      </c>
      <c r="L31" s="79"/>
      <c r="M31" s="80"/>
      <c r="N31" s="81">
        <f>分析係数表!H34</f>
        <v>0.15256158869841471</v>
      </c>
      <c r="O31" s="82">
        <f t="shared" si="4"/>
        <v>2.2929656442755806</v>
      </c>
      <c r="P31" s="76">
        <f>分析係数表!C34</f>
        <v>0.18299609672932837</v>
      </c>
      <c r="Q31" s="82">
        <f t="shared" si="5"/>
        <v>0.41960376283688089</v>
      </c>
      <c r="R31" s="83">
        <v>0.4443770822166041</v>
      </c>
      <c r="S31" s="84">
        <f t="shared" si="6"/>
        <v>1.1860992300741393</v>
      </c>
      <c r="T31" s="85">
        <f>分析係数表!F34</f>
        <v>0.70132234858660936</v>
      </c>
      <c r="U31" s="86">
        <f t="shared" si="7"/>
        <v>0.83183789769236449</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投入係数表!M32</f>
        <v>1.0335917312661499E-2</v>
      </c>
      <c r="E32" s="77">
        <f t="shared" si="0"/>
        <v>1.03359173126615</v>
      </c>
      <c r="F32" s="76">
        <f>分析係数表!C35</f>
        <v>0.35090186993215289</v>
      </c>
      <c r="G32" s="77">
        <f t="shared" si="1"/>
        <v>0.36268927124770328</v>
      </c>
      <c r="H32" s="77">
        <v>0.42362073567130226</v>
      </c>
      <c r="I32" s="77">
        <f t="shared" si="2"/>
        <v>0.42362073567130226</v>
      </c>
      <c r="J32" s="76">
        <f>分析係数表!G35</f>
        <v>0.31384360320530535</v>
      </c>
      <c r="K32" s="78">
        <f t="shared" si="3"/>
        <v>0.13295065807556372</v>
      </c>
      <c r="L32" s="79"/>
      <c r="M32" s="80"/>
      <c r="N32" s="81">
        <f>分析係数表!H35</f>
        <v>5.7313981015663741E-2</v>
      </c>
      <c r="O32" s="82">
        <f t="shared" si="4"/>
        <v>0.86141597322619778</v>
      </c>
      <c r="P32" s="76">
        <f>分析係数表!C35</f>
        <v>0.35090186993215289</v>
      </c>
      <c r="Q32" s="82">
        <f t="shared" si="5"/>
        <v>0.30227247579449817</v>
      </c>
      <c r="R32" s="83">
        <v>0.41084363526246076</v>
      </c>
      <c r="S32" s="84">
        <f t="shared" si="6"/>
        <v>0.83446437093376302</v>
      </c>
      <c r="T32" s="85">
        <f>分析係数表!F35</f>
        <v>0.64653219121304228</v>
      </c>
      <c r="U32" s="86">
        <f t="shared" si="7"/>
        <v>0.53950807822901869</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投入係数表!M33</f>
        <v>2.5839793281653748E-3</v>
      </c>
      <c r="E33" s="77">
        <f t="shared" si="0"/>
        <v>0.2583979328165375</v>
      </c>
      <c r="F33" s="76">
        <f>分析係数表!C36</f>
        <v>0.93626150666917152</v>
      </c>
      <c r="G33" s="77">
        <f t="shared" si="1"/>
        <v>0.24192803789901077</v>
      </c>
      <c r="H33" s="77">
        <v>0.30214711843087522</v>
      </c>
      <c r="I33" s="77">
        <f t="shared" si="2"/>
        <v>0.30214711843087522</v>
      </c>
      <c r="J33" s="76">
        <f>分析係数表!G36</f>
        <v>2.823270008148657E-2</v>
      </c>
      <c r="K33" s="78">
        <f t="shared" si="3"/>
        <v>8.5304289751443035E-3</v>
      </c>
      <c r="L33" s="79"/>
      <c r="M33" s="80"/>
      <c r="N33" s="81">
        <f>分析係数表!H36</f>
        <v>0.22062413152006111</v>
      </c>
      <c r="O33" s="82">
        <f t="shared" si="4"/>
        <v>3.3159300331728527</v>
      </c>
      <c r="P33" s="76">
        <f>分析係数表!C36</f>
        <v>0.93626150666917152</v>
      </c>
      <c r="Q33" s="82">
        <f t="shared" si="5"/>
        <v>3.1045776488679708</v>
      </c>
      <c r="R33" s="83">
        <v>3.1997157449158102</v>
      </c>
      <c r="S33" s="84">
        <f t="shared" si="6"/>
        <v>3.5018628633466853</v>
      </c>
      <c r="T33" s="85">
        <f>分析係数表!F36</f>
        <v>0.87228977263648999</v>
      </c>
      <c r="U33" s="86">
        <f t="shared" si="7"/>
        <v>3.0546391608728478</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投入係数表!M34</f>
        <v>4.3927648578811367E-2</v>
      </c>
      <c r="E34" s="77">
        <f t="shared" si="0"/>
        <v>4.3927648578811365</v>
      </c>
      <c r="F34" s="76">
        <f>分析係数表!C37</f>
        <v>0.39878226197532196</v>
      </c>
      <c r="G34" s="77">
        <f t="shared" si="1"/>
        <v>1.7517567063515433</v>
      </c>
      <c r="H34" s="77">
        <v>1.841537243772611</v>
      </c>
      <c r="I34" s="77">
        <f t="shared" si="2"/>
        <v>1.841537243772611</v>
      </c>
      <c r="J34" s="76">
        <f>分析係数表!G37</f>
        <v>0.35520734135572679</v>
      </c>
      <c r="K34" s="78">
        <f t="shared" si="3"/>
        <v>0.65412754836802212</v>
      </c>
      <c r="L34" s="79"/>
      <c r="M34" s="80"/>
      <c r="N34" s="81">
        <f>分析係数表!H37</f>
        <v>4.5952116856878007E-2</v>
      </c>
      <c r="O34" s="82">
        <f t="shared" si="4"/>
        <v>0.69064976402971168</v>
      </c>
      <c r="P34" s="76">
        <f>分析係数表!C37</f>
        <v>0.39878226197532196</v>
      </c>
      <c r="Q34" s="82">
        <f t="shared" si="5"/>
        <v>0.2754188751324908</v>
      </c>
      <c r="R34" s="83">
        <v>0.31105422433748586</v>
      </c>
      <c r="S34" s="84">
        <f t="shared" si="6"/>
        <v>2.1525914681100966</v>
      </c>
      <c r="T34" s="85">
        <f>分析係数表!F37</f>
        <v>0.68833867197645227</v>
      </c>
      <c r="U34" s="86">
        <f t="shared" si="7"/>
        <v>1.4817119524667457</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投入係数表!M35</f>
        <v>2.5839793281653748E-3</v>
      </c>
      <c r="E35" s="77">
        <f t="shared" si="0"/>
        <v>0.2583979328165375</v>
      </c>
      <c r="F35" s="76">
        <f>分析係数表!C38</f>
        <v>8.3634220028000916E-2</v>
      </c>
      <c r="G35" s="77">
        <f t="shared" si="1"/>
        <v>2.1610909567958896E-2</v>
      </c>
      <c r="H35" s="77">
        <v>3.6579424755187523E-2</v>
      </c>
      <c r="I35" s="77">
        <f t="shared" si="2"/>
        <v>3.6579424755187523E-2</v>
      </c>
      <c r="J35" s="76">
        <f>分析係数表!G38</f>
        <v>0.16582661290322581</v>
      </c>
      <c r="K35" s="78">
        <f t="shared" si="3"/>
        <v>6.065842109101157E-3</v>
      </c>
      <c r="L35" s="79"/>
      <c r="M35" s="80"/>
      <c r="N35" s="81">
        <f>分析係数表!H38</f>
        <v>4.1594165567103165E-2</v>
      </c>
      <c r="O35" s="82">
        <f t="shared" si="4"/>
        <v>0.62515075689342847</v>
      </c>
      <c r="P35" s="76">
        <f>分析係数表!C38</f>
        <v>8.3634220028000916E-2</v>
      </c>
      <c r="Q35" s="82">
        <f t="shared" si="5"/>
        <v>5.2283995952696311E-2</v>
      </c>
      <c r="R35" s="83">
        <v>6.2771242937469385E-2</v>
      </c>
      <c r="S35" s="84">
        <f t="shared" si="6"/>
        <v>9.9350667692656908E-2</v>
      </c>
      <c r="T35" s="85">
        <f>分析係数表!F38</f>
        <v>0.52116935483870963</v>
      </c>
      <c r="U35" s="86">
        <f t="shared" si="7"/>
        <v>5.177852338417703E-2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投入係数表!M36</f>
        <v>0</v>
      </c>
      <c r="E36" s="77">
        <f t="shared" si="0"/>
        <v>0</v>
      </c>
      <c r="F36" s="76">
        <f>分析係数表!C39</f>
        <v>1</v>
      </c>
      <c r="G36" s="77">
        <f t="shared" si="1"/>
        <v>0</v>
      </c>
      <c r="H36" s="77">
        <v>1.6432791003076513E-2</v>
      </c>
      <c r="I36" s="77">
        <f t="shared" si="2"/>
        <v>1.6432791003076513E-2</v>
      </c>
      <c r="J36" s="76">
        <f>分析係数表!G39</f>
        <v>0.35526355444380819</v>
      </c>
      <c r="K36" s="78">
        <f t="shared" si="3"/>
        <v>5.8379717411851948E-3</v>
      </c>
      <c r="L36" s="79"/>
      <c r="M36" s="80"/>
      <c r="N36" s="81">
        <f>分析係数表!H39</f>
        <v>3.6622911924525259E-3</v>
      </c>
      <c r="O36" s="82">
        <f t="shared" si="4"/>
        <v>5.5043395623173334E-2</v>
      </c>
      <c r="P36" s="76">
        <f>分析係数表!C39</f>
        <v>1</v>
      </c>
      <c r="Q36" s="82">
        <f t="shared" si="5"/>
        <v>5.5043395623173334E-2</v>
      </c>
      <c r="R36" s="83">
        <v>6.0374920935404308E-2</v>
      </c>
      <c r="S36" s="84">
        <f t="shared" si="6"/>
        <v>7.6807711938480822E-2</v>
      </c>
      <c r="T36" s="85">
        <f>分析係数表!F39</f>
        <v>0.70609686266236704</v>
      </c>
      <c r="U36" s="86">
        <f t="shared" si="7"/>
        <v>5.4233684428036145E-2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投入係数表!M37</f>
        <v>0</v>
      </c>
      <c r="E37" s="77">
        <f t="shared" si="0"/>
        <v>0</v>
      </c>
      <c r="F37" s="76">
        <f>分析係数表!C40</f>
        <v>0.97034701574441762</v>
      </c>
      <c r="G37" s="77">
        <f t="shared" si="1"/>
        <v>0</v>
      </c>
      <c r="H37" s="77">
        <v>8.4427248782660211E-3</v>
      </c>
      <c r="I37" s="77">
        <f t="shared" si="2"/>
        <v>8.4427248782660211E-3</v>
      </c>
      <c r="J37" s="76">
        <f>分析係数表!G40</f>
        <v>0.52785971223021577</v>
      </c>
      <c r="K37" s="78">
        <f t="shared" si="3"/>
        <v>4.4565743246803855E-3</v>
      </c>
      <c r="L37" s="79"/>
      <c r="M37" s="80"/>
      <c r="N37" s="81">
        <f>分析係数表!H40</f>
        <v>3.2261456049877249E-2</v>
      </c>
      <c r="O37" s="82">
        <f t="shared" si="4"/>
        <v>0.48488227598959055</v>
      </c>
      <c r="P37" s="76">
        <f>分析係数表!C40</f>
        <v>0.97034701574441762</v>
      </c>
      <c r="Q37" s="82">
        <f t="shared" si="5"/>
        <v>0.47050406949386026</v>
      </c>
      <c r="R37" s="83">
        <v>0.47247617486995525</v>
      </c>
      <c r="S37" s="84">
        <f t="shared" si="6"/>
        <v>0.48091889974822127</v>
      </c>
      <c r="T37" s="85">
        <f>分析係数表!F40</f>
        <v>0.72733812949640286</v>
      </c>
      <c r="U37" s="86">
        <f t="shared" si="7"/>
        <v>0.34979065298233936</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投入係数表!M38</f>
        <v>0</v>
      </c>
      <c r="E38" s="77">
        <f t="shared" si="0"/>
        <v>0</v>
      </c>
      <c r="F38" s="76">
        <f>分析係数表!C41</f>
        <v>0.80320409637637991</v>
      </c>
      <c r="G38" s="77">
        <f t="shared" si="1"/>
        <v>0</v>
      </c>
      <c r="H38" s="77">
        <v>5.0813479756133732E-4</v>
      </c>
      <c r="I38" s="77">
        <f t="shared" si="2"/>
        <v>5.0813479756133732E-4</v>
      </c>
      <c r="J38" s="76">
        <f>分析係数表!G41</f>
        <v>0.45147490221642766</v>
      </c>
      <c r="K38" s="78">
        <f t="shared" si="3"/>
        <v>2.2941010804176904E-4</v>
      </c>
      <c r="L38" s="79"/>
      <c r="M38" s="80"/>
      <c r="N38" s="81">
        <f>分析係数表!H41</f>
        <v>4.9603894294711057E-2</v>
      </c>
      <c r="O38" s="82">
        <f t="shared" si="4"/>
        <v>0.74553514033530666</v>
      </c>
      <c r="P38" s="76">
        <f>分析係数表!C41</f>
        <v>0.80320409637637991</v>
      </c>
      <c r="Q38" s="82">
        <f t="shared" si="5"/>
        <v>0.59881687870985756</v>
      </c>
      <c r="R38" s="83">
        <v>0.60910292820900414</v>
      </c>
      <c r="S38" s="84">
        <f t="shared" si="6"/>
        <v>0.60961106300656542</v>
      </c>
      <c r="T38" s="85">
        <f>分析係数表!F41</f>
        <v>0.55671447196870927</v>
      </c>
      <c r="U38" s="86">
        <f t="shared" si="7"/>
        <v>0.33937930104798364</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投入係数表!M39</f>
        <v>0</v>
      </c>
      <c r="E39" s="77">
        <f>$C$15*D39</f>
        <v>0</v>
      </c>
      <c r="F39" s="76">
        <f>分析係数表!C42</f>
        <v>0.66636504653567741</v>
      </c>
      <c r="G39" s="77">
        <f>E39*F39</f>
        <v>0</v>
      </c>
      <c r="H39" s="77">
        <v>7.8293012790285454E-3</v>
      </c>
      <c r="I39" s="77">
        <f>C39+H39</f>
        <v>7.8293012790285454E-3</v>
      </c>
      <c r="J39" s="76">
        <f>分析係数表!G42</f>
        <v>0.48517520215633425</v>
      </c>
      <c r="K39" s="78">
        <f>I39*J39</f>
        <v>3.7985828307955209E-3</v>
      </c>
      <c r="L39" s="79"/>
      <c r="M39" s="80"/>
      <c r="N39" s="81">
        <f>分析係数表!H42</f>
        <v>1.1980423388898527E-2</v>
      </c>
      <c r="O39" s="82">
        <f t="shared" si="4"/>
        <v>0.18006301238068714</v>
      </c>
      <c r="P39" s="76">
        <f>分析係数表!C42</f>
        <v>0.66636504653567741</v>
      </c>
      <c r="Q39" s="82">
        <f>O39*P39</f>
        <v>0.11998769762441085</v>
      </c>
      <c r="R39" s="83">
        <v>0.12562428091050432</v>
      </c>
      <c r="S39" s="84">
        <f>I39+R39</f>
        <v>0.13345358218953285</v>
      </c>
      <c r="T39" s="85">
        <f>分析係数表!F42</f>
        <v>0.56103195995379285</v>
      </c>
      <c r="U39" s="86">
        <f t="shared" si="7"/>
        <v>7.4871724778648202E-2</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投入係数表!M40</f>
        <v>5.4263565891472867E-2</v>
      </c>
      <c r="E40" s="77">
        <f>$C$15*D40</f>
        <v>5.4263565891472867</v>
      </c>
      <c r="F40" s="76">
        <f>分析係数表!C43</f>
        <v>0.41782866643993499</v>
      </c>
      <c r="G40" s="77">
        <f>E40*F40</f>
        <v>2.267287337270965</v>
      </c>
      <c r="H40" s="77">
        <v>2.5664148328486318</v>
      </c>
      <c r="I40" s="77">
        <f>C40+H40</f>
        <v>2.5664148328486318</v>
      </c>
      <c r="J40" s="76">
        <f>分析係数表!G43</f>
        <v>0.34963029507290444</v>
      </c>
      <c r="K40" s="78">
        <f>I40*J40</f>
        <v>0.89729637528834583</v>
      </c>
      <c r="L40" s="79"/>
      <c r="M40" s="80"/>
      <c r="N40" s="81">
        <f>分析係数表!H43</f>
        <v>3.3095547249689404E-2</v>
      </c>
      <c r="O40" s="82">
        <f t="shared" si="4"/>
        <v>0.49741847518415061</v>
      </c>
      <c r="P40" s="76">
        <f>分析係数表!C43</f>
        <v>0.41782866643993499</v>
      </c>
      <c r="Q40" s="82">
        <f>O40*P40</f>
        <v>0.20783569814877956</v>
      </c>
      <c r="R40" s="83">
        <v>0.34629263126737569</v>
      </c>
      <c r="S40" s="84">
        <f>I40+R40</f>
        <v>2.9127074641160076</v>
      </c>
      <c r="T40" s="85">
        <f>分析係数表!F43</f>
        <v>0.60413931310897662</v>
      </c>
      <c r="U40" s="86">
        <f t="shared" si="7"/>
        <v>1.759681086658434</v>
      </c>
      <c r="V40" s="87">
        <f>分析係数表!D43</f>
        <v>0.20869324856609772</v>
      </c>
      <c r="W40" s="167">
        <f t="shared" si="8"/>
        <v>1</v>
      </c>
      <c r="X40" s="76">
        <f>分析係数表!E43</f>
        <v>0.13682537488770644</v>
      </c>
      <c r="Y40" s="166">
        <f t="shared" si="9"/>
        <v>0</v>
      </c>
    </row>
    <row r="41" spans="1:25" x14ac:dyDescent="0.2">
      <c r="A41" s="6" t="s">
        <v>341</v>
      </c>
      <c r="B41" s="5" t="s">
        <v>42</v>
      </c>
      <c r="C41" s="90"/>
      <c r="D41" s="76">
        <f>投入係数表!M41</f>
        <v>0</v>
      </c>
      <c r="E41" s="77">
        <f>$C$15*D41</f>
        <v>0</v>
      </c>
      <c r="F41" s="76">
        <f>分析係数表!C44</f>
        <v>0.43300030015865532</v>
      </c>
      <c r="G41" s="77">
        <f>E41*F41</f>
        <v>0</v>
      </c>
      <c r="H41" s="77">
        <v>3.3642613035492438E-3</v>
      </c>
      <c r="I41" s="77">
        <f>C41+H41</f>
        <v>3.3642613035492438E-3</v>
      </c>
      <c r="J41" s="76">
        <f>分析係数表!G44</f>
        <v>0.26179408564929285</v>
      </c>
      <c r="K41" s="78">
        <f>I41*J41</f>
        <v>8.807437118479723E-4</v>
      </c>
      <c r="L41" s="79"/>
      <c r="M41" s="80"/>
      <c r="N41" s="81">
        <f>分析係数表!H44</f>
        <v>0.10792544346140839</v>
      </c>
      <c r="O41" s="82">
        <f t="shared" si="4"/>
        <v>1.6220946314961098</v>
      </c>
      <c r="P41" s="76">
        <f>分析係数表!C44</f>
        <v>0.43300030015865532</v>
      </c>
      <c r="Q41" s="82">
        <f>O41*P41</f>
        <v>0.70236746232355896</v>
      </c>
      <c r="R41" s="83">
        <v>0.71374862466624789</v>
      </c>
      <c r="S41" s="84">
        <f>I41+R41</f>
        <v>0.71711288596979716</v>
      </c>
      <c r="T41" s="85">
        <f>分析係数表!F44</f>
        <v>0.57012714425433242</v>
      </c>
      <c r="U41" s="86">
        <f t="shared" si="7"/>
        <v>0.40884552178594319</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投入係数表!M42</f>
        <v>0</v>
      </c>
      <c r="E42" s="77">
        <f>$C$15*D42</f>
        <v>0</v>
      </c>
      <c r="F42" s="76">
        <f>分析係数表!C45</f>
        <v>1</v>
      </c>
      <c r="G42" s="77">
        <f>E42*F42</f>
        <v>0</v>
      </c>
      <c r="H42" s="77">
        <v>3.4830441625128545E-3</v>
      </c>
      <c r="I42" s="77">
        <f>C42+H42</f>
        <v>3.4830441625128545E-3</v>
      </c>
      <c r="J42" s="76">
        <f>分析係数表!G45</f>
        <v>0</v>
      </c>
      <c r="K42" s="78">
        <f>I42*J42</f>
        <v>0</v>
      </c>
      <c r="L42" s="79"/>
      <c r="M42" s="80"/>
      <c r="N42" s="81">
        <f>分析係数表!H45</f>
        <v>0</v>
      </c>
      <c r="O42" s="82">
        <f t="shared" si="4"/>
        <v>0</v>
      </c>
      <c r="P42" s="76">
        <f>分析係数表!C45</f>
        <v>1</v>
      </c>
      <c r="Q42" s="82">
        <f>O42*P42</f>
        <v>0</v>
      </c>
      <c r="R42" s="83">
        <v>2.7521379425816503E-3</v>
      </c>
      <c r="S42" s="84">
        <f>I42+R42</f>
        <v>6.2351821050945049E-3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1.0335917312661499E-2</v>
      </c>
      <c r="E43" s="77">
        <f>$C$15*D43</f>
        <v>1.03359173126615</v>
      </c>
      <c r="F43" s="76">
        <f>分析係数表!C46</f>
        <v>7.8922701993376254E-2</v>
      </c>
      <c r="G43" s="77">
        <f>E43*F43</f>
        <v>8.1573852189536195E-2</v>
      </c>
      <c r="H43" s="77">
        <v>8.6682972541228601E-2</v>
      </c>
      <c r="I43" s="77">
        <f>C43+H43</f>
        <v>8.6682972541228601E-2</v>
      </c>
      <c r="J43" s="76">
        <f>分析係数表!G46</f>
        <v>9.4786729857819912E-3</v>
      </c>
      <c r="K43" s="78">
        <f>I43*J43</f>
        <v>8.2163955015382569E-4</v>
      </c>
      <c r="L43" s="79"/>
      <c r="M43" s="80"/>
      <c r="N43" s="81">
        <f>分析係数表!H46</f>
        <v>2.1453316301050851E-2</v>
      </c>
      <c r="O43" s="82">
        <f t="shared" si="4"/>
        <v>0.3224384175189049</v>
      </c>
      <c r="P43" s="76">
        <f>分析係数表!C46</f>
        <v>7.8922701993376254E-2</v>
      </c>
      <c r="Q43" s="82">
        <f>O43*P43</f>
        <v>2.5447711137060361E-2</v>
      </c>
      <c r="R43" s="83">
        <v>2.8123796022018404E-2</v>
      </c>
      <c r="S43" s="84">
        <f>I43+R43</f>
        <v>0.11480676856324701</v>
      </c>
      <c r="T43" s="85">
        <f>分析係数表!F46</f>
        <v>0.3135860979462875</v>
      </c>
      <c r="U43" s="86">
        <f t="shared" si="7"/>
        <v>3.6001806571571135E-2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投入係数表!M44</f>
        <v>0.52454780361757103</v>
      </c>
      <c r="E44" s="91">
        <f>SUM(E5:E43)</f>
        <v>52.454780361757109</v>
      </c>
      <c r="F44" s="92">
        <f>分析係数表!C47</f>
        <v>0.45048821757167268</v>
      </c>
      <c r="G44" s="91">
        <f>SUM(G5:G43)</f>
        <v>7.5064732521184707</v>
      </c>
      <c r="H44" s="91">
        <f>SUM(H5:H43)</f>
        <v>8.2697533752257169</v>
      </c>
      <c r="I44" s="91">
        <f>SUM(I5:I43)</f>
        <v>108.26975337522568</v>
      </c>
      <c r="J44" s="92">
        <f>分析係数表!G47</f>
        <v>0.27984959706440876</v>
      </c>
      <c r="K44" s="93">
        <f>SUM(K5:K43)</f>
        <v>23.958188675613478</v>
      </c>
      <c r="L44" s="94">
        <f>最終需要_まとめ!$L$33</f>
        <v>0.62733333333333341</v>
      </c>
      <c r="M44" s="91">
        <f>K44*L44</f>
        <v>15.029770362501523</v>
      </c>
      <c r="N44" s="95">
        <f>分析係数表!H47</f>
        <v>1</v>
      </c>
      <c r="O44" s="96">
        <f>SUM(O5:O43)</f>
        <v>15.029770362501521</v>
      </c>
      <c r="P44" s="92">
        <f>分析係数表!C47</f>
        <v>0.45048821757167268</v>
      </c>
      <c r="Q44" s="96">
        <f>SUM(Q5:Q43)</f>
        <v>6.5434975871139143</v>
      </c>
      <c r="R44" s="91">
        <f>SUM(R5:R43)</f>
        <v>7.1052954927207388</v>
      </c>
      <c r="S44" s="97">
        <f>SUM(S5:S43)</f>
        <v>115.37504886794648</v>
      </c>
      <c r="T44" s="98">
        <f>分析係数表!F47</f>
        <v>0.63574062575658508</v>
      </c>
      <c r="U44" s="99">
        <f>SUM(U5:U43)</f>
        <v>55.780162898393769</v>
      </c>
      <c r="V44" s="100">
        <f>分析係数表!D47</f>
        <v>9.9789350246801134E-2</v>
      </c>
      <c r="W44" s="164">
        <f>SUM(W5:W43)</f>
        <v>6</v>
      </c>
      <c r="X44" s="92">
        <f>分析係数表!E47</f>
        <v>7.8362037587557998E-2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6.7564113487262545E-2</v>
      </c>
      <c r="G5" s="77">
        <f t="shared" ref="G5:G38" si="1">E5*F5</f>
        <v>0</v>
      </c>
      <c r="H5" s="77">
        <f t="array" ref="H5:H43">MMULT(逆行列係数!C5:AO43,'12'!G5:G43)</f>
        <v>5.153556867221289E-5</v>
      </c>
      <c r="I5" s="77">
        <f t="shared" ref="I5:I38" si="2">C5+H5</f>
        <v>5.153556867221289E-5</v>
      </c>
      <c r="J5" s="76">
        <f>分析係数表!G8</f>
        <v>0.11970979443772672</v>
      </c>
      <c r="K5" s="78">
        <f t="shared" ref="K5:K38" si="3">I5*J5</f>
        <v>6.1693123319819546E-6</v>
      </c>
      <c r="L5" s="79" t="s">
        <v>183</v>
      </c>
      <c r="M5" s="80" t="s">
        <v>183</v>
      </c>
      <c r="N5" s="81">
        <f>分析係数表!H8</f>
        <v>1.0734543466490035E-2</v>
      </c>
      <c r="O5" s="82">
        <f t="shared" ref="O5:O43" si="4">$M$44*N5</f>
        <v>4.6485584820334505E-2</v>
      </c>
      <c r="P5" s="76">
        <f>分析係数表!C8</f>
        <v>6.7564113487262545E-2</v>
      </c>
      <c r="Q5" s="82">
        <f t="shared" ref="Q5:Q38" si="5">O5*P5</f>
        <v>3.1407573283228495E-3</v>
      </c>
      <c r="R5" s="83">
        <f t="array" ref="R5:R43">MMULT(逆行列係数!C5:AO43,'12'!Q5:Q43)</f>
        <v>3.6624388482563268E-3</v>
      </c>
      <c r="S5" s="84">
        <f t="shared" ref="S5:S38" si="6">I5+R5</f>
        <v>3.7139744169285395E-3</v>
      </c>
      <c r="T5" s="85">
        <f>分析係数表!F8</f>
        <v>0.45405078597339782</v>
      </c>
      <c r="U5" s="86">
        <f t="shared" ref="U5:U38" si="7">S5*T5</f>
        <v>1.6863330030914953E-3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投入係数表!N6</f>
        <v>0</v>
      </c>
      <c r="E6" s="77">
        <f t="shared" si="0"/>
        <v>0</v>
      </c>
      <c r="F6" s="76">
        <f>分析係数表!C9</f>
        <v>0.16339869281045749</v>
      </c>
      <c r="G6" s="77">
        <f t="shared" si="1"/>
        <v>0</v>
      </c>
      <c r="H6" s="77">
        <v>5.4883287400045826E-6</v>
      </c>
      <c r="I6" s="77">
        <f t="shared" si="2"/>
        <v>5.4883287400045826E-6</v>
      </c>
      <c r="J6" s="76">
        <f>分析係数表!G9</f>
        <v>0.24691358024691357</v>
      </c>
      <c r="K6" s="78">
        <f t="shared" si="3"/>
        <v>1.3551428987665635E-6</v>
      </c>
      <c r="L6" s="79"/>
      <c r="M6" s="80"/>
      <c r="N6" s="81">
        <f>分析係数表!H9</f>
        <v>5.6599045701539042E-4</v>
      </c>
      <c r="O6" s="82">
        <f t="shared" si="4"/>
        <v>2.4510029214769909E-3</v>
      </c>
      <c r="P6" s="76">
        <f>分析係数表!C9</f>
        <v>0.16339869281045749</v>
      </c>
      <c r="Q6" s="82">
        <f t="shared" si="5"/>
        <v>4.0049067344395271E-4</v>
      </c>
      <c r="R6" s="83">
        <v>4.4069445571174101E-4</v>
      </c>
      <c r="S6" s="84">
        <f t="shared" si="6"/>
        <v>4.4618278445174558E-4</v>
      </c>
      <c r="T6" s="85">
        <f>分析係数表!F9</f>
        <v>0.67901234567901236</v>
      </c>
      <c r="U6" s="86">
        <f t="shared" si="7"/>
        <v>3.0296361907217293E-4</v>
      </c>
      <c r="V6" s="87">
        <f>分析係数表!D9</f>
        <v>7.407407407407407E-2</v>
      </c>
      <c r="W6" s="167">
        <f t="shared" si="8"/>
        <v>0</v>
      </c>
      <c r="X6" s="76">
        <f>分析係数表!E9</f>
        <v>0</v>
      </c>
      <c r="Y6" s="166">
        <f t="shared" si="9"/>
        <v>0</v>
      </c>
    </row>
    <row r="7" spans="1:25" x14ac:dyDescent="0.2">
      <c r="A7" s="6" t="s">
        <v>221</v>
      </c>
      <c r="B7" s="5" t="s">
        <v>267</v>
      </c>
      <c r="C7" s="90"/>
      <c r="D7" s="76">
        <f>投入係数表!N7</f>
        <v>0</v>
      </c>
      <c r="E7" s="77">
        <f t="shared" si="0"/>
        <v>0</v>
      </c>
      <c r="F7" s="76">
        <f>分析係数表!C10</f>
        <v>3.0864197530864335E-3</v>
      </c>
      <c r="G7" s="77">
        <f t="shared" si="1"/>
        <v>0</v>
      </c>
      <c r="H7" s="77">
        <v>5.1921652877155614E-7</v>
      </c>
      <c r="I7" s="77">
        <f t="shared" si="2"/>
        <v>5.1921652877155614E-7</v>
      </c>
      <c r="J7" s="76">
        <f>分析係数表!G10</f>
        <v>0.2857142857142857</v>
      </c>
      <c r="K7" s="78">
        <f t="shared" si="3"/>
        <v>1.4834757964901603E-7</v>
      </c>
      <c r="L7" s="79"/>
      <c r="M7" s="80"/>
      <c r="N7" s="81">
        <f>分析係数表!H10</f>
        <v>1.0759075560602157E-3</v>
      </c>
      <c r="O7" s="82">
        <f t="shared" si="4"/>
        <v>4.6591820241079634E-3</v>
      </c>
      <c r="P7" s="76">
        <f>分析係数表!C10</f>
        <v>3.0864197530864335E-3</v>
      </c>
      <c r="Q7" s="82">
        <f t="shared" si="5"/>
        <v>1.438019143243205E-5</v>
      </c>
      <c r="R7" s="83">
        <v>1.8503497795972922E-5</v>
      </c>
      <c r="S7" s="84">
        <f t="shared" si="6"/>
        <v>1.9022714324744478E-5</v>
      </c>
      <c r="T7" s="85">
        <f>分析係数表!F10</f>
        <v>0.5714285714285714</v>
      </c>
      <c r="U7" s="86">
        <f t="shared" si="7"/>
        <v>1.0870122471282559E-5</v>
      </c>
      <c r="V7" s="87">
        <f>分析係数表!D10</f>
        <v>0</v>
      </c>
      <c r="W7" s="167">
        <f t="shared" si="8"/>
        <v>0</v>
      </c>
      <c r="X7" s="76">
        <f>分析係数表!E10</f>
        <v>0</v>
      </c>
      <c r="Y7" s="166">
        <f t="shared" si="9"/>
        <v>0</v>
      </c>
    </row>
    <row r="8" spans="1:25" x14ac:dyDescent="0.2">
      <c r="A8" s="6" t="s">
        <v>222</v>
      </c>
      <c r="B8" s="5" t="s">
        <v>27</v>
      </c>
      <c r="C8" s="90"/>
      <c r="D8" s="76">
        <f>投入係数表!N8</f>
        <v>5.1059730250481696E-2</v>
      </c>
      <c r="E8" s="77">
        <f t="shared" si="0"/>
        <v>5.1059730250481694</v>
      </c>
      <c r="F8" s="76">
        <f>分析係数表!C11</f>
        <v>1.4903129657227732E-3</v>
      </c>
      <c r="G8" s="77">
        <f t="shared" si="1"/>
        <v>7.6094978018600165E-3</v>
      </c>
      <c r="H8" s="77">
        <v>8.0728352594496219E-3</v>
      </c>
      <c r="I8" s="77">
        <f t="shared" si="2"/>
        <v>8.0728352594496219E-3</v>
      </c>
      <c r="J8" s="76">
        <f>分析係数表!G11</f>
        <v>0.75</v>
      </c>
      <c r="K8" s="78">
        <f t="shared" si="3"/>
        <v>6.0546264445872165E-3</v>
      </c>
      <c r="L8" s="79"/>
      <c r="M8" s="80"/>
      <c r="N8" s="81">
        <f>分析係数表!H11</f>
        <v>-1.9275216802381716E-5</v>
      </c>
      <c r="O8" s="82">
        <f t="shared" si="4"/>
        <v>-8.3470687728318574E-5</v>
      </c>
      <c r="P8" s="76">
        <f>分析係数表!C11</f>
        <v>1.4903129657227732E-3</v>
      </c>
      <c r="Q8" s="82">
        <f t="shared" si="5"/>
        <v>-1.2439744817930995E-7</v>
      </c>
      <c r="R8" s="83">
        <v>6.5050067797610944E-6</v>
      </c>
      <c r="S8" s="84">
        <f t="shared" si="6"/>
        <v>8.0793402662293831E-3</v>
      </c>
      <c r="T8" s="85">
        <f>分析係数表!F11</f>
        <v>1</v>
      </c>
      <c r="U8" s="86">
        <f t="shared" si="7"/>
        <v>8.0793402662293831E-3</v>
      </c>
      <c r="V8" s="87">
        <f>分析係数表!D11</f>
        <v>2</v>
      </c>
      <c r="W8" s="167">
        <f t="shared" si="8"/>
        <v>0</v>
      </c>
      <c r="X8" s="76">
        <f>分析係数表!E11</f>
        <v>0</v>
      </c>
      <c r="Y8" s="166">
        <f t="shared" si="9"/>
        <v>0</v>
      </c>
    </row>
    <row r="9" spans="1:25" x14ac:dyDescent="0.2">
      <c r="A9" s="6" t="s">
        <v>223</v>
      </c>
      <c r="B9" s="5" t="s">
        <v>191</v>
      </c>
      <c r="C9" s="90"/>
      <c r="D9" s="76">
        <f>投入係数表!N9</f>
        <v>0</v>
      </c>
      <c r="E9" s="77">
        <f t="shared" si="0"/>
        <v>0</v>
      </c>
      <c r="F9" s="76">
        <f>分析係数表!C12</f>
        <v>4.2687511748856433E-2</v>
      </c>
      <c r="G9" s="77">
        <f t="shared" si="1"/>
        <v>0</v>
      </c>
      <c r="H9" s="77">
        <v>2.2890337201275345E-5</v>
      </c>
      <c r="I9" s="77">
        <f t="shared" si="2"/>
        <v>2.2890337201275345E-5</v>
      </c>
      <c r="J9" s="76">
        <f>分析係数表!G12</f>
        <v>0.14470108695652173</v>
      </c>
      <c r="K9" s="78">
        <f t="shared" si="3"/>
        <v>3.3122566738258481E-6</v>
      </c>
      <c r="L9" s="79"/>
      <c r="M9" s="80"/>
      <c r="N9" s="81">
        <f>分析係数表!H12</f>
        <v>8.7239631247579649E-2</v>
      </c>
      <c r="O9" s="82">
        <f t="shared" si="4"/>
        <v>0.37778833265836986</v>
      </c>
      <c r="P9" s="76">
        <f>分析係数表!C12</f>
        <v>4.2687511748856433E-2</v>
      </c>
      <c r="Q9" s="82">
        <f t="shared" si="5"/>
        <v>1.6126843888935045E-2</v>
      </c>
      <c r="R9" s="83">
        <v>1.7229082627559969E-2</v>
      </c>
      <c r="S9" s="84">
        <f t="shared" si="6"/>
        <v>1.7251972964761244E-2</v>
      </c>
      <c r="T9" s="85">
        <f>分析係数表!F12</f>
        <v>0.28543931159420288</v>
      </c>
      <c r="U9" s="86">
        <f t="shared" si="7"/>
        <v>4.924391286703249E-3</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投入係数表!N10</f>
        <v>0</v>
      </c>
      <c r="E10" s="77">
        <f t="shared" si="0"/>
        <v>0</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5.8937893780531853E-2</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投入係数表!N11</f>
        <v>0</v>
      </c>
      <c r="E11" s="77">
        <f t="shared" si="0"/>
        <v>0</v>
      </c>
      <c r="F11" s="76">
        <f>分析係数表!C14</f>
        <v>1.2640726841793404E-2</v>
      </c>
      <c r="G11" s="77">
        <f t="shared" si="1"/>
        <v>0</v>
      </c>
      <c r="H11" s="77">
        <v>4.6122986431073243E-4</v>
      </c>
      <c r="I11" s="77">
        <f t="shared" si="2"/>
        <v>4.6122986431073243E-4</v>
      </c>
      <c r="J11" s="76">
        <f>分析係数表!G14</f>
        <v>0.18151815181518152</v>
      </c>
      <c r="K11" s="78">
        <f t="shared" si="3"/>
        <v>8.3721592531651098E-5</v>
      </c>
      <c r="L11" s="79"/>
      <c r="M11" s="80"/>
      <c r="N11" s="81">
        <f>分析係数表!H14</f>
        <v>1.1056965274820784E-3</v>
      </c>
      <c r="O11" s="82">
        <f t="shared" si="4"/>
        <v>4.7881821778699108E-3</v>
      </c>
      <c r="P11" s="76">
        <f>分析係数表!C14</f>
        <v>1.2640726841793404E-2</v>
      </c>
      <c r="Q11" s="82">
        <f t="shared" si="5"/>
        <v>6.0526102979196977E-5</v>
      </c>
      <c r="R11" s="83">
        <v>1.6562865692794089E-4</v>
      </c>
      <c r="S11" s="84">
        <f t="shared" si="6"/>
        <v>6.2685852123867331E-4</v>
      </c>
      <c r="T11" s="85">
        <f>分析係数表!F14</f>
        <v>0.32673267326732675</v>
      </c>
      <c r="U11" s="86">
        <f t="shared" si="7"/>
        <v>2.0481516040471505E-4</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投入係数表!N12</f>
        <v>3.8535645472061657E-3</v>
      </c>
      <c r="E12" s="77">
        <f t="shared" si="0"/>
        <v>0.38535645472061658</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3.4685864873285836E-2</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投入係数表!N13</f>
        <v>2.2157996146435453E-2</v>
      </c>
      <c r="E13" s="77">
        <f t="shared" si="0"/>
        <v>2.2157996146435455</v>
      </c>
      <c r="F13" s="76">
        <f>分析係数表!C16</f>
        <v>1.1051985264019626E-2</v>
      </c>
      <c r="G13" s="77">
        <f t="shared" si="1"/>
        <v>2.4488984689060831E-2</v>
      </c>
      <c r="H13" s="77">
        <v>2.5753503693687368E-2</v>
      </c>
      <c r="I13" s="77">
        <f t="shared" si="2"/>
        <v>2.5753503693687368E-2</v>
      </c>
      <c r="J13" s="76">
        <f>分析係数表!G16</f>
        <v>3.3670033670033669E-2</v>
      </c>
      <c r="K13" s="78">
        <f t="shared" si="3"/>
        <v>8.6712133648779021E-4</v>
      </c>
      <c r="L13" s="79"/>
      <c r="M13" s="80"/>
      <c r="N13" s="81">
        <f>分析係数表!H16</f>
        <v>1.6043989549327908E-2</v>
      </c>
      <c r="O13" s="82">
        <f t="shared" si="4"/>
        <v>6.9477965167316802E-2</v>
      </c>
      <c r="P13" s="76">
        <f>分析係数表!C16</f>
        <v>1.1051985264019626E-2</v>
      </c>
      <c r="Q13" s="82">
        <f t="shared" si="5"/>
        <v>7.6786944720325415E-4</v>
      </c>
      <c r="R13" s="83">
        <v>8.4387903929539459E-4</v>
      </c>
      <c r="S13" s="84">
        <f t="shared" si="6"/>
        <v>2.6597382732982764E-2</v>
      </c>
      <c r="T13" s="85">
        <f>分析係数表!F16</f>
        <v>0.28619528619528617</v>
      </c>
      <c r="U13" s="86">
        <f t="shared" si="7"/>
        <v>7.6120455633115645E-3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投入係数表!N14</f>
        <v>9.6339113680154141E-4</v>
      </c>
      <c r="E14" s="77">
        <f t="shared" si="0"/>
        <v>9.6339113680154145E-2</v>
      </c>
      <c r="F14" s="76">
        <f>分析係数表!C17</f>
        <v>8.8733956583742724E-2</v>
      </c>
      <c r="G14" s="77">
        <f t="shared" si="1"/>
        <v>8.5485507306110528E-3</v>
      </c>
      <c r="H14" s="77">
        <v>1.1256722920287973E-2</v>
      </c>
      <c r="I14" s="77">
        <f t="shared" si="2"/>
        <v>1.1256722920287973E-2</v>
      </c>
      <c r="J14" s="76">
        <f>分析係数表!G17</f>
        <v>0.21220484513952775</v>
      </c>
      <c r="K14" s="78">
        <f t="shared" si="3"/>
        <v>2.3887311440782817E-3</v>
      </c>
      <c r="L14" s="79"/>
      <c r="M14" s="80"/>
      <c r="N14" s="81">
        <f>分析係数表!H17</f>
        <v>2.8579889640622342E-3</v>
      </c>
      <c r="O14" s="82">
        <f t="shared" si="4"/>
        <v>1.2376426516807962E-2</v>
      </c>
      <c r="P14" s="76">
        <f>分析係数表!C17</f>
        <v>8.8733956583742724E-2</v>
      </c>
      <c r="Q14" s="82">
        <f t="shared" si="5"/>
        <v>1.0982092932043199E-3</v>
      </c>
      <c r="R14" s="83">
        <v>1.803534633031831E-3</v>
      </c>
      <c r="S14" s="84">
        <f t="shared" si="6"/>
        <v>1.3060257553319804E-2</v>
      </c>
      <c r="T14" s="85">
        <f>分析係数表!F17</f>
        <v>0.32198712051517941</v>
      </c>
      <c r="U14" s="86">
        <f t="shared" si="7"/>
        <v>4.2052347227800662E-3</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投入係数表!N15</f>
        <v>5.7803468208092483E-3</v>
      </c>
      <c r="E15" s="77">
        <f t="shared" si="0"/>
        <v>0.57803468208092479</v>
      </c>
      <c r="F15" s="76">
        <f>分析係数表!C18</f>
        <v>2.3869801084990927E-2</v>
      </c>
      <c r="G15" s="77">
        <f t="shared" si="1"/>
        <v>1.3797572881497643E-2</v>
      </c>
      <c r="H15" s="77">
        <v>1.4807044542880274E-2</v>
      </c>
      <c r="I15" s="77">
        <f t="shared" si="2"/>
        <v>1.4807044542880274E-2</v>
      </c>
      <c r="J15" s="76">
        <f>分析係数表!G18</f>
        <v>0.2144702842377261</v>
      </c>
      <c r="K15" s="78">
        <f t="shared" si="3"/>
        <v>3.1756710518322036E-3</v>
      </c>
      <c r="L15" s="79"/>
      <c r="M15" s="80"/>
      <c r="N15" s="81">
        <f>分析係数表!H18</f>
        <v>4.2405476965239774E-4</v>
      </c>
      <c r="O15" s="82">
        <f t="shared" si="4"/>
        <v>1.8363551300230084E-3</v>
      </c>
      <c r="P15" s="76">
        <f>分析係数表!C18</f>
        <v>2.3869801084990927E-2</v>
      </c>
      <c r="Q15" s="82">
        <f t="shared" si="5"/>
        <v>4.3833431675051863E-5</v>
      </c>
      <c r="R15" s="83">
        <v>9.0802751726473349E-5</v>
      </c>
      <c r="S15" s="84">
        <f t="shared" si="6"/>
        <v>1.4897847294606748E-2</v>
      </c>
      <c r="T15" s="85">
        <f>分析係数表!F18</f>
        <v>0.4573643410852713</v>
      </c>
      <c r="U15" s="86">
        <f t="shared" si="7"/>
        <v>6.8137441114868068E-3</v>
      </c>
      <c r="V15" s="87">
        <f>分析係数表!D18</f>
        <v>4.909560723514212E-2</v>
      </c>
      <c r="W15" s="167">
        <f t="shared" si="8"/>
        <v>0</v>
      </c>
      <c r="X15" s="76">
        <f>分析係数表!E18</f>
        <v>2.0671834625322998E-2</v>
      </c>
      <c r="Y15" s="166">
        <f t="shared" si="9"/>
        <v>0</v>
      </c>
    </row>
    <row r="16" spans="1:25" x14ac:dyDescent="0.2">
      <c r="A16" s="6" t="s">
        <v>4</v>
      </c>
      <c r="B16" s="5" t="s">
        <v>32</v>
      </c>
      <c r="C16" s="75">
        <f>最終需要_まとめ!C17</f>
        <v>100</v>
      </c>
      <c r="D16" s="76">
        <f>投入係数表!N16</f>
        <v>0.53757225433526012</v>
      </c>
      <c r="E16" s="77">
        <f t="shared" si="0"/>
        <v>53.75722543352601</v>
      </c>
      <c r="F16" s="76">
        <f>分析係数表!C19</f>
        <v>4.6660019940179431E-2</v>
      </c>
      <c r="G16" s="77">
        <f t="shared" si="1"/>
        <v>2.5083132106570445</v>
      </c>
      <c r="H16" s="77">
        <v>2.5734352027726137</v>
      </c>
      <c r="I16" s="77">
        <f t="shared" si="2"/>
        <v>102.57343520277261</v>
      </c>
      <c r="J16" s="76">
        <f>分析係数表!G19</f>
        <v>5.7803468208092484E-2</v>
      </c>
      <c r="K16" s="78">
        <f t="shared" si="3"/>
        <v>5.929100300738301</v>
      </c>
      <c r="L16" s="79"/>
      <c r="M16" s="80"/>
      <c r="N16" s="81">
        <f>分析係数表!H19</f>
        <v>-1.0864213106796968E-4</v>
      </c>
      <c r="O16" s="82">
        <f t="shared" si="4"/>
        <v>-4.7047114901415922E-4</v>
      </c>
      <c r="P16" s="76">
        <f>分析係数表!C19</f>
        <v>4.6660019940179431E-2</v>
      </c>
      <c r="Q16" s="82">
        <f t="shared" si="5"/>
        <v>-2.1952193194279797E-5</v>
      </c>
      <c r="R16" s="83">
        <v>8.7924755317419538E-6</v>
      </c>
      <c r="S16" s="84">
        <f t="shared" si="6"/>
        <v>102.57344399524814</v>
      </c>
      <c r="T16" s="85">
        <f>分析係数表!F19</f>
        <v>0.24084778420038536</v>
      </c>
      <c r="U16" s="86">
        <f t="shared" si="7"/>
        <v>24.704586704057839</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投入係数表!N17</f>
        <v>8.670520231213872E-3</v>
      </c>
      <c r="E17" s="77">
        <f t="shared" si="0"/>
        <v>0.86705202312138718</v>
      </c>
      <c r="F17" s="76">
        <f>分析係数表!C20</f>
        <v>8.9601315248664215E-2</v>
      </c>
      <c r="G17" s="77">
        <f t="shared" si="1"/>
        <v>7.7689001660691509E-2</v>
      </c>
      <c r="H17" s="77">
        <v>8.3331608423931808E-2</v>
      </c>
      <c r="I17" s="77">
        <f t="shared" si="2"/>
        <v>8.3331608423931808E-2</v>
      </c>
      <c r="J17" s="76">
        <f>分析係数表!G20</f>
        <v>9.990662931839403E-2</v>
      </c>
      <c r="K17" s="78">
        <f t="shared" si="3"/>
        <v>8.3253801133153157E-3</v>
      </c>
      <c r="L17" s="79"/>
      <c r="M17" s="80"/>
      <c r="N17" s="81">
        <f>分析係数表!H20</f>
        <v>5.2919231584720706E-4</v>
      </c>
      <c r="O17" s="82">
        <f t="shared" si="4"/>
        <v>2.2916497903592912E-3</v>
      </c>
      <c r="P17" s="76">
        <f>分析係数表!C20</f>
        <v>8.9601315248664215E-2</v>
      </c>
      <c r="Q17" s="82">
        <f t="shared" si="5"/>
        <v>2.0533483530551811E-4</v>
      </c>
      <c r="R17" s="83">
        <v>2.9724504929799696E-4</v>
      </c>
      <c r="S17" s="84">
        <f t="shared" si="6"/>
        <v>8.3628853473229806E-2</v>
      </c>
      <c r="T17" s="85">
        <f>分析係数表!F20</f>
        <v>0.22315592903828199</v>
      </c>
      <c r="U17" s="86">
        <f t="shared" si="7"/>
        <v>1.8662274491224953E-2</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投入係数表!N18</f>
        <v>9.6339113680154141E-4</v>
      </c>
      <c r="E18" s="77">
        <f t="shared" si="0"/>
        <v>9.6339113680154145E-2</v>
      </c>
      <c r="F18" s="76">
        <f>分析係数表!C21</f>
        <v>3.6263368983957212E-2</v>
      </c>
      <c r="G18" s="77">
        <f t="shared" si="1"/>
        <v>3.4935808269708295E-3</v>
      </c>
      <c r="H18" s="77">
        <v>5.2913101067891977E-3</v>
      </c>
      <c r="I18" s="77">
        <f t="shared" si="2"/>
        <v>5.2913101067891977E-3</v>
      </c>
      <c r="J18" s="76">
        <f>分析係数表!G21</f>
        <v>0.2855369335816263</v>
      </c>
      <c r="K18" s="78">
        <f t="shared" si="3"/>
        <v>1.5108644625220552E-3</v>
      </c>
      <c r="L18" s="79"/>
      <c r="M18" s="80"/>
      <c r="N18" s="81">
        <f>分析係数表!H21</f>
        <v>8.8140309559981843E-4</v>
      </c>
      <c r="O18" s="82">
        <f t="shared" si="4"/>
        <v>3.8168869024858398E-3</v>
      </c>
      <c r="P18" s="76">
        <f>分析係数表!C21</f>
        <v>3.6263368983957212E-2</v>
      </c>
      <c r="Q18" s="82">
        <f t="shared" si="5"/>
        <v>1.3841317811487752E-4</v>
      </c>
      <c r="R18" s="83">
        <v>2.5630097592148289E-4</v>
      </c>
      <c r="S18" s="84">
        <f t="shared" si="6"/>
        <v>5.5476110827106804E-3</v>
      </c>
      <c r="T18" s="85">
        <f>分析係数表!F21</f>
        <v>0.42644320297951582</v>
      </c>
      <c r="U18" s="86">
        <f t="shared" si="7"/>
        <v>2.365741038995802E-3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投入係数表!N19</f>
        <v>0</v>
      </c>
      <c r="E19" s="77">
        <f t="shared" si="0"/>
        <v>0</v>
      </c>
      <c r="F19" s="76">
        <f>分析係数表!C22</f>
        <v>2.6618889173278704E-2</v>
      </c>
      <c r="G19" s="77">
        <f t="shared" si="1"/>
        <v>0</v>
      </c>
      <c r="H19" s="77">
        <v>2.9654010324288563E-4</v>
      </c>
      <c r="I19" s="77">
        <f t="shared" si="2"/>
        <v>2.9654010324288563E-4</v>
      </c>
      <c r="J19" s="76">
        <f>分析係数表!G22</f>
        <v>0.1945614707008809</v>
      </c>
      <c r="K19" s="78">
        <f t="shared" si="3"/>
        <v>5.7695278608726885E-5</v>
      </c>
      <c r="L19" s="79"/>
      <c r="M19" s="80"/>
      <c r="N19" s="81">
        <f>分析係数表!H22</f>
        <v>4.2055018477923743E-5</v>
      </c>
      <c r="O19" s="82">
        <f t="shared" si="4"/>
        <v>1.8211786413451324E-4</v>
      </c>
      <c r="P19" s="76">
        <f>分析係数表!C22</f>
        <v>2.6618889173278704E-2</v>
      </c>
      <c r="Q19" s="82">
        <f t="shared" si="5"/>
        <v>4.8477752418708361E-6</v>
      </c>
      <c r="R19" s="83">
        <v>5.0782025715081983E-5</v>
      </c>
      <c r="S19" s="84">
        <f t="shared" si="6"/>
        <v>3.4732212895796763E-4</v>
      </c>
      <c r="T19" s="85">
        <f>分析係数表!F22</f>
        <v>0.4128686327077748</v>
      </c>
      <c r="U19" s="86">
        <f t="shared" si="7"/>
        <v>1.4339841249202953E-4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投入係数表!N20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1.0623542074513272E-4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投入係数表!N21</f>
        <v>0</v>
      </c>
      <c r="E21" s="77">
        <f t="shared" si="0"/>
        <v>0</v>
      </c>
      <c r="F21" s="76">
        <f>分析係数表!C24</f>
        <v>0.22997002997003002</v>
      </c>
      <c r="G21" s="77">
        <f t="shared" si="1"/>
        <v>0</v>
      </c>
      <c r="H21" s="77">
        <v>1.0646626513328716E-3</v>
      </c>
      <c r="I21" s="77">
        <f t="shared" si="2"/>
        <v>1.0646626513328716E-3</v>
      </c>
      <c r="J21" s="76">
        <f>分析係数表!G24</f>
        <v>0.20787401574803149</v>
      </c>
      <c r="K21" s="78">
        <f t="shared" si="3"/>
        <v>2.2131570074951032E-4</v>
      </c>
      <c r="L21" s="79"/>
      <c r="M21" s="80"/>
      <c r="N21" s="81">
        <f>分析係数表!H24</f>
        <v>3.2417410076732888E-4</v>
      </c>
      <c r="O21" s="82">
        <f t="shared" si="4"/>
        <v>1.4038252027035398E-3</v>
      </c>
      <c r="P21" s="76">
        <f>分析係数表!C24</f>
        <v>0.22997002997003002</v>
      </c>
      <c r="Q21" s="82">
        <f t="shared" si="5"/>
        <v>3.2283772393841651E-4</v>
      </c>
      <c r="R21" s="83">
        <v>1.1901909680959275E-3</v>
      </c>
      <c r="S21" s="84">
        <f t="shared" si="6"/>
        <v>2.2548536194287993E-3</v>
      </c>
      <c r="T21" s="85">
        <f>分析係数表!F24</f>
        <v>0.39317585301837271</v>
      </c>
      <c r="U21" s="86">
        <f t="shared" si="7"/>
        <v>8.8655399525048326E-4</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投入係数表!N22</f>
        <v>0</v>
      </c>
      <c r="E22" s="77">
        <f t="shared" si="0"/>
        <v>0</v>
      </c>
      <c r="F22" s="76">
        <f>分析係数表!C25</f>
        <v>3.4042553191489411E-2</v>
      </c>
      <c r="G22" s="77">
        <f t="shared" si="1"/>
        <v>0</v>
      </c>
      <c r="H22" s="77">
        <v>3.9505013242507523E-4</v>
      </c>
      <c r="I22" s="77">
        <f t="shared" si="2"/>
        <v>3.9505013242507523E-4</v>
      </c>
      <c r="J22" s="76">
        <f>分析係数表!G25</f>
        <v>0.19567456230690011</v>
      </c>
      <c r="K22" s="78">
        <f t="shared" si="3"/>
        <v>7.7301261751559525E-5</v>
      </c>
      <c r="L22" s="79"/>
      <c r="M22" s="80"/>
      <c r="N22" s="81">
        <f>分析係数表!H25</f>
        <v>4.906418822424437E-4</v>
      </c>
      <c r="O22" s="82">
        <f t="shared" si="4"/>
        <v>2.1247084149026547E-3</v>
      </c>
      <c r="P22" s="76">
        <f>分析係数表!C25</f>
        <v>3.4042553191489411E-2</v>
      </c>
      <c r="Q22" s="82">
        <f t="shared" si="5"/>
        <v>7.2330499230728772E-5</v>
      </c>
      <c r="R22" s="83">
        <v>1.7052904894422269E-4</v>
      </c>
      <c r="S22" s="84">
        <f t="shared" si="6"/>
        <v>5.6557918136929792E-4</v>
      </c>
      <c r="T22" s="85">
        <f>分析係数表!F25</f>
        <v>0.35015447991761073</v>
      </c>
      <c r="U22" s="86">
        <f t="shared" si="7"/>
        <v>1.9804008410459454E-4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投入係数表!N23</f>
        <v>0</v>
      </c>
      <c r="E23" s="77">
        <f t="shared" si="0"/>
        <v>0</v>
      </c>
      <c r="F23" s="76">
        <f>分析係数表!C26</f>
        <v>5.4550934297769693E-2</v>
      </c>
      <c r="G23" s="77">
        <f t="shared" si="1"/>
        <v>0</v>
      </c>
      <c r="H23" s="77">
        <v>5.4841954285286191E-4</v>
      </c>
      <c r="I23" s="77">
        <f t="shared" si="2"/>
        <v>5.4841954285286191E-4</v>
      </c>
      <c r="J23" s="76">
        <f>分析係数表!G26</f>
        <v>0.19694507637309067</v>
      </c>
      <c r="K23" s="78">
        <f t="shared" si="3"/>
        <v>1.0800852875165235E-4</v>
      </c>
      <c r="L23" s="79"/>
      <c r="M23" s="80"/>
      <c r="N23" s="81">
        <f>分析係数表!H26</f>
        <v>1.0098461312011439E-2</v>
      </c>
      <c r="O23" s="82">
        <f t="shared" si="4"/>
        <v>4.3731052125299992E-2</v>
      </c>
      <c r="P23" s="76">
        <f>分析係数表!C26</f>
        <v>5.4550934297769693E-2</v>
      </c>
      <c r="Q23" s="82">
        <f t="shared" si="5"/>
        <v>2.3855697512595816E-3</v>
      </c>
      <c r="R23" s="83">
        <v>2.4828261851018813E-3</v>
      </c>
      <c r="S23" s="84">
        <f t="shared" si="6"/>
        <v>3.0312457279547435E-3</v>
      </c>
      <c r="T23" s="85">
        <f>分析係数表!F26</f>
        <v>0.33636659083522913</v>
      </c>
      <c r="U23" s="86">
        <f t="shared" si="7"/>
        <v>1.0196097914959895E-3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投入係数表!N24</f>
        <v>0</v>
      </c>
      <c r="E24" s="77">
        <f t="shared" si="0"/>
        <v>0</v>
      </c>
      <c r="F24" s="76">
        <f>分析係数表!C27</f>
        <v>4.1345611727119369E-3</v>
      </c>
      <c r="G24" s="77">
        <f t="shared" si="1"/>
        <v>0</v>
      </c>
      <c r="H24" s="77">
        <v>7.7928563614621157E-6</v>
      </c>
      <c r="I24" s="77">
        <f t="shared" si="2"/>
        <v>7.7928563614621157E-6</v>
      </c>
      <c r="J24" s="76">
        <f>分析係数表!G27</f>
        <v>0.17796610169491525</v>
      </c>
      <c r="K24" s="78">
        <f t="shared" si="3"/>
        <v>1.386864267717834E-6</v>
      </c>
      <c r="L24" s="79"/>
      <c r="M24" s="80"/>
      <c r="N24" s="81">
        <f>分析係数表!H27</f>
        <v>1.0540039006029638E-2</v>
      </c>
      <c r="O24" s="82">
        <f t="shared" si="4"/>
        <v>4.5643289698712383E-2</v>
      </c>
      <c r="P24" s="76">
        <f>分析係数表!C27</f>
        <v>4.1345611727119369E-3</v>
      </c>
      <c r="Q24" s="82">
        <f t="shared" si="5"/>
        <v>1.8871497338313894E-4</v>
      </c>
      <c r="R24" s="83">
        <v>1.9027392403241289E-4</v>
      </c>
      <c r="S24" s="84">
        <f t="shared" si="6"/>
        <v>1.9806678039387501E-4</v>
      </c>
      <c r="T24" s="85">
        <f>分析係数表!F27</f>
        <v>0.33898305084745761</v>
      </c>
      <c r="U24" s="86">
        <f t="shared" si="7"/>
        <v>6.7141281489449154E-5</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投入係数表!N25</f>
        <v>0</v>
      </c>
      <c r="E25" s="77">
        <f t="shared" si="0"/>
        <v>0</v>
      </c>
      <c r="F25" s="76">
        <f>分析係数表!C28</f>
        <v>7.7271221989182459E-3</v>
      </c>
      <c r="G25" s="77">
        <f t="shared" si="1"/>
        <v>0</v>
      </c>
      <c r="H25" s="77">
        <v>3.7886932593816675E-4</v>
      </c>
      <c r="I25" s="77">
        <f t="shared" si="2"/>
        <v>3.7886932593816675E-4</v>
      </c>
      <c r="J25" s="76">
        <f>分析係数表!G28</f>
        <v>0.12525050100200399</v>
      </c>
      <c r="K25" s="78">
        <f t="shared" si="3"/>
        <v>4.7453572888046932E-5</v>
      </c>
      <c r="L25" s="79"/>
      <c r="M25" s="80"/>
      <c r="N25" s="81">
        <f>分析係数表!H28</f>
        <v>1.922089573684773E-2</v>
      </c>
      <c r="O25" s="82">
        <f t="shared" si="4"/>
        <v>8.3235452153811493E-2</v>
      </c>
      <c r="P25" s="76">
        <f>分析係数表!C28</f>
        <v>7.7271221989182459E-3</v>
      </c>
      <c r="Q25" s="82">
        <f t="shared" si="5"/>
        <v>6.4317051007471433E-4</v>
      </c>
      <c r="R25" s="83">
        <v>7.0293020135506125E-4</v>
      </c>
      <c r="S25" s="84">
        <f t="shared" si="6"/>
        <v>1.081799527293228E-3</v>
      </c>
      <c r="T25" s="85">
        <f>分析係数表!F28</f>
        <v>0.21442885771543085</v>
      </c>
      <c r="U25" s="86">
        <f t="shared" si="7"/>
        <v>2.3196903691457996E-4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投入係数表!N26</f>
        <v>7.7071290944123313E-3</v>
      </c>
      <c r="E26" s="77">
        <f t="shared" si="0"/>
        <v>0.77071290944123316</v>
      </c>
      <c r="F26" s="76">
        <f>分析係数表!C29</f>
        <v>1.9657209257286756E-2</v>
      </c>
      <c r="G26" s="77">
        <f t="shared" si="1"/>
        <v>1.5150064938178618E-2</v>
      </c>
      <c r="H26" s="77">
        <v>1.6047858610452142E-2</v>
      </c>
      <c r="I26" s="77">
        <f t="shared" si="2"/>
        <v>1.6047858610452142E-2</v>
      </c>
      <c r="J26" s="76">
        <f>分析係数表!G29</f>
        <v>0.25806451612903225</v>
      </c>
      <c r="K26" s="78">
        <f t="shared" si="3"/>
        <v>4.1413828672134554E-3</v>
      </c>
      <c r="L26" s="79"/>
      <c r="M26" s="80"/>
      <c r="N26" s="81">
        <f>分析係数表!H29</f>
        <v>9.642865278500598E-3</v>
      </c>
      <c r="O26" s="82">
        <f t="shared" si="4"/>
        <v>4.1758108597176095E-2</v>
      </c>
      <c r="P26" s="76">
        <f>分析係数表!C29</f>
        <v>1.9657209257286756E-2</v>
      </c>
      <c r="Q26" s="82">
        <f t="shared" si="5"/>
        <v>8.2084787888319559E-4</v>
      </c>
      <c r="R26" s="83">
        <v>1.0476790942584874E-3</v>
      </c>
      <c r="S26" s="84">
        <f t="shared" si="6"/>
        <v>1.7095537704710631E-2</v>
      </c>
      <c r="T26" s="85">
        <f>分析係数表!F29</f>
        <v>0.38879456706281834</v>
      </c>
      <c r="U26" s="86">
        <f t="shared" si="7"/>
        <v>6.6466521806090566E-3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投入係数表!N27</f>
        <v>3.8535645472061657E-3</v>
      </c>
      <c r="E27" s="77">
        <f t="shared" si="0"/>
        <v>0.38535645472061658</v>
      </c>
      <c r="F27" s="76">
        <f>分析係数表!C30</f>
        <v>1</v>
      </c>
      <c r="G27" s="77">
        <f t="shared" si="1"/>
        <v>0.38535645472061658</v>
      </c>
      <c r="H27" s="77">
        <v>0.41608143099436751</v>
      </c>
      <c r="I27" s="77">
        <f t="shared" si="2"/>
        <v>0.41608143099436751</v>
      </c>
      <c r="J27" s="76">
        <f>分析係数表!G30</f>
        <v>0.34450191140094444</v>
      </c>
      <c r="K27" s="78">
        <f t="shared" si="3"/>
        <v>0.14334084827599977</v>
      </c>
      <c r="L27" s="79"/>
      <c r="M27" s="80"/>
      <c r="N27" s="81">
        <f>分析係数表!H30</f>
        <v>0</v>
      </c>
      <c r="O27" s="82">
        <f t="shared" si="4"/>
        <v>0</v>
      </c>
      <c r="P27" s="76">
        <f>分析係数表!C30</f>
        <v>1</v>
      </c>
      <c r="Q27" s="82">
        <f t="shared" si="5"/>
        <v>0</v>
      </c>
      <c r="R27" s="83">
        <v>1.3460193509356408E-2</v>
      </c>
      <c r="S27" s="84">
        <f t="shared" si="6"/>
        <v>0.42954162450372391</v>
      </c>
      <c r="T27" s="85">
        <f>分析係数表!F30</f>
        <v>0.44116418773490956</v>
      </c>
      <c r="U27" s="86">
        <f t="shared" si="7"/>
        <v>0.18949838187251888</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投入係数表!N28</f>
        <v>4.4315992292870907E-2</v>
      </c>
      <c r="E28" s="77">
        <f t="shared" si="0"/>
        <v>4.4315992292870909</v>
      </c>
      <c r="F28" s="76">
        <f>分析係数表!C31</f>
        <v>0.10575835708146741</v>
      </c>
      <c r="G28" s="77">
        <f t="shared" si="1"/>
        <v>0.46867865373289996</v>
      </c>
      <c r="H28" s="77">
        <v>0.49163466597880645</v>
      </c>
      <c r="I28" s="77">
        <f t="shared" si="2"/>
        <v>0.49163466597880645</v>
      </c>
      <c r="J28" s="76">
        <f>分析係数表!G31</f>
        <v>7.0943075615972809E-2</v>
      </c>
      <c r="K28" s="78">
        <f t="shared" si="3"/>
        <v>3.4878075283968003E-2</v>
      </c>
      <c r="L28" s="79"/>
      <c r="M28" s="80"/>
      <c r="N28" s="81">
        <f>分析係数表!H31</f>
        <v>2.1586490526230941E-2</v>
      </c>
      <c r="O28" s="82">
        <f t="shared" si="4"/>
        <v>9.3479582011377862E-2</v>
      </c>
      <c r="P28" s="76">
        <f>分析係数表!C31</f>
        <v>0.10575835708146741</v>
      </c>
      <c r="Q28" s="82">
        <f t="shared" si="5"/>
        <v>9.886247014185617E-3</v>
      </c>
      <c r="R28" s="83">
        <v>1.2598245198075727E-2</v>
      </c>
      <c r="S28" s="84">
        <f t="shared" si="6"/>
        <v>0.50423291117688218</v>
      </c>
      <c r="T28" s="85">
        <f>分析係数表!F31</f>
        <v>0.34494477485131692</v>
      </c>
      <c r="U28" s="86">
        <f t="shared" si="7"/>
        <v>0.17393250801853372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投入係数表!N29</f>
        <v>9.6339113680154141E-4</v>
      </c>
      <c r="E29" s="77">
        <f t="shared" si="0"/>
        <v>9.6339113680154145E-2</v>
      </c>
      <c r="F29" s="76">
        <f>分析係数表!C32</f>
        <v>0.81083319529567666</v>
      </c>
      <c r="G29" s="77">
        <f t="shared" si="1"/>
        <v>7.8114951377232816E-2</v>
      </c>
      <c r="H29" s="77">
        <v>9.1977092681584771E-2</v>
      </c>
      <c r="I29" s="77">
        <f t="shared" si="2"/>
        <v>9.1977092681584771E-2</v>
      </c>
      <c r="J29" s="76">
        <f>分析係数表!G32</f>
        <v>0.14021915584415584</v>
      </c>
      <c r="K29" s="78">
        <f t="shared" si="3"/>
        <v>1.2896950292811502E-2</v>
      </c>
      <c r="L29" s="79"/>
      <c r="M29" s="80"/>
      <c r="N29" s="81">
        <f>分析係数表!H32</f>
        <v>6.133023528030546E-3</v>
      </c>
      <c r="O29" s="82">
        <f t="shared" si="4"/>
        <v>2.6558855186283183E-2</v>
      </c>
      <c r="P29" s="76">
        <f>分析係数表!C32</f>
        <v>0.81083319529567666</v>
      </c>
      <c r="Q29" s="82">
        <f t="shared" si="5"/>
        <v>2.1534801414089148E-2</v>
      </c>
      <c r="R29" s="83">
        <v>2.7802884820425616E-2</v>
      </c>
      <c r="S29" s="84">
        <f t="shared" si="6"/>
        <v>0.11977997750201039</v>
      </c>
      <c r="T29" s="85">
        <f>分析係数表!F32</f>
        <v>0.48336038961038963</v>
      </c>
      <c r="U29" s="86">
        <f t="shared" si="7"/>
        <v>5.7896896592895444E-2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投入係数表!N30</f>
        <v>0</v>
      </c>
      <c r="E30" s="77">
        <f t="shared" si="0"/>
        <v>0</v>
      </c>
      <c r="F30" s="76">
        <f>分析係数表!C33</f>
        <v>0.62414151925078043</v>
      </c>
      <c r="G30" s="77">
        <f t="shared" si="1"/>
        <v>0</v>
      </c>
      <c r="H30" s="77">
        <v>1.2573248837952612E-2</v>
      </c>
      <c r="I30" s="77">
        <f t="shared" si="2"/>
        <v>1.2573248837952612E-2</v>
      </c>
      <c r="J30" s="76">
        <f>分析係数表!G33</f>
        <v>0.5071547420965058</v>
      </c>
      <c r="K30" s="78">
        <f t="shared" si="3"/>
        <v>6.3765827717270481E-3</v>
      </c>
      <c r="L30" s="79"/>
      <c r="M30" s="80"/>
      <c r="N30" s="81">
        <f>分析係数表!H33</f>
        <v>9.1820123676800169E-4</v>
      </c>
      <c r="O30" s="82">
        <f t="shared" si="4"/>
        <v>3.976240033603539E-3</v>
      </c>
      <c r="P30" s="76">
        <f>分析係数表!C33</f>
        <v>0.62414151925078043</v>
      </c>
      <c r="Q30" s="82">
        <f t="shared" si="5"/>
        <v>2.481736495479087E-3</v>
      </c>
      <c r="R30" s="83">
        <v>7.115077627537502E-3</v>
      </c>
      <c r="S30" s="84">
        <f t="shared" si="6"/>
        <v>1.9688326465490114E-2</v>
      </c>
      <c r="T30" s="85">
        <f>分析係数表!F33</f>
        <v>0.64758735440931781</v>
      </c>
      <c r="U30" s="86">
        <f t="shared" si="7"/>
        <v>1.2749911248533698E-2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投入係数表!N31</f>
        <v>2.3121387283236993E-2</v>
      </c>
      <c r="E31" s="77">
        <f t="shared" si="0"/>
        <v>2.3121387283236992</v>
      </c>
      <c r="F31" s="76">
        <f>分析係数表!C34</f>
        <v>0.18299609672932837</v>
      </c>
      <c r="G31" s="77">
        <f t="shared" si="1"/>
        <v>0.42311236237994992</v>
      </c>
      <c r="H31" s="77">
        <v>0.44742600215805584</v>
      </c>
      <c r="I31" s="77">
        <f t="shared" si="2"/>
        <v>0.44742600215805584</v>
      </c>
      <c r="J31" s="76">
        <f>分析係数表!G34</f>
        <v>0.4248231396077729</v>
      </c>
      <c r="K31" s="78">
        <f t="shared" si="3"/>
        <v>0.19007691897893947</v>
      </c>
      <c r="L31" s="79"/>
      <c r="M31" s="80"/>
      <c r="N31" s="81">
        <f>分析係数表!H34</f>
        <v>0.15256158869841471</v>
      </c>
      <c r="O31" s="82">
        <f t="shared" si="4"/>
        <v>0.66066290512530257</v>
      </c>
      <c r="P31" s="76">
        <f>分析係数表!C34</f>
        <v>0.18299609672932837</v>
      </c>
      <c r="Q31" s="82">
        <f t="shared" si="5"/>
        <v>0.12089873289178896</v>
      </c>
      <c r="R31" s="83">
        <v>0.12803656907867858</v>
      </c>
      <c r="S31" s="84">
        <f t="shared" si="6"/>
        <v>0.57546257123673439</v>
      </c>
      <c r="T31" s="85">
        <f>分析係数表!F34</f>
        <v>0.70132234858660936</v>
      </c>
      <c r="U31" s="86">
        <f t="shared" si="7"/>
        <v>0.40358476198343557</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投入係数表!N32</f>
        <v>3.8535645472061657E-3</v>
      </c>
      <c r="E32" s="77">
        <f t="shared" si="0"/>
        <v>0.38535645472061658</v>
      </c>
      <c r="F32" s="76">
        <f>分析係数表!C35</f>
        <v>0.35090186993215289</v>
      </c>
      <c r="G32" s="77">
        <f t="shared" si="1"/>
        <v>0.13522230055188936</v>
      </c>
      <c r="H32" s="77">
        <v>0.16484289390253393</v>
      </c>
      <c r="I32" s="77">
        <f t="shared" si="2"/>
        <v>0.16484289390253393</v>
      </c>
      <c r="J32" s="76">
        <f>分析係数表!G35</f>
        <v>0.31384360320530535</v>
      </c>
      <c r="K32" s="78">
        <f t="shared" si="3"/>
        <v>5.173488778516111E-2</v>
      </c>
      <c r="L32" s="79"/>
      <c r="M32" s="80"/>
      <c r="N32" s="81">
        <f>分析係数表!H35</f>
        <v>5.7313981015663741E-2</v>
      </c>
      <c r="O32" s="82">
        <f t="shared" si="4"/>
        <v>0.2481962958379858</v>
      </c>
      <c r="P32" s="76">
        <f>分析係数表!C35</f>
        <v>0.35090186993215289</v>
      </c>
      <c r="Q32" s="82">
        <f t="shared" si="5"/>
        <v>8.7092544319783027E-2</v>
      </c>
      <c r="R32" s="83">
        <v>0.11837471281018271</v>
      </c>
      <c r="S32" s="84">
        <f t="shared" si="6"/>
        <v>0.28321760671271662</v>
      </c>
      <c r="T32" s="85">
        <f>分析係数表!F35</f>
        <v>0.64653219121304228</v>
      </c>
      <c r="U32" s="86">
        <f t="shared" si="7"/>
        <v>0.1831092998580863</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投入係数表!N33</f>
        <v>9.6339113680154141E-4</v>
      </c>
      <c r="E33" s="77">
        <f t="shared" si="0"/>
        <v>9.6339113680154145E-2</v>
      </c>
      <c r="F33" s="76">
        <f>分析係数表!C36</f>
        <v>0.93626150666917152</v>
      </c>
      <c r="G33" s="77">
        <f t="shared" si="1"/>
        <v>9.019860372535371E-2</v>
      </c>
      <c r="H33" s="77">
        <v>0.11979178734459511</v>
      </c>
      <c r="I33" s="77">
        <f t="shared" si="2"/>
        <v>0.11979178734459511</v>
      </c>
      <c r="J33" s="76">
        <f>分析係数表!G36</f>
        <v>2.823270008148657E-2</v>
      </c>
      <c r="K33" s="78">
        <f t="shared" si="3"/>
        <v>3.3820456043251726E-3</v>
      </c>
      <c r="L33" s="79"/>
      <c r="M33" s="80"/>
      <c r="N33" s="81">
        <f>分析係数表!H36</f>
        <v>0.22062413152006111</v>
      </c>
      <c r="O33" s="82">
        <f t="shared" si="4"/>
        <v>0.95540549173833433</v>
      </c>
      <c r="P33" s="76">
        <f>分析係数表!C36</f>
        <v>0.93626150666917152</v>
      </c>
      <c r="Q33" s="82">
        <f t="shared" si="5"/>
        <v>0.89450938517493361</v>
      </c>
      <c r="R33" s="83">
        <v>0.92192113950277155</v>
      </c>
      <c r="S33" s="84">
        <f t="shared" si="6"/>
        <v>1.0417129268473666</v>
      </c>
      <c r="T33" s="85">
        <f>分析係数表!F36</f>
        <v>0.87228977263648999</v>
      </c>
      <c r="U33" s="86">
        <f t="shared" si="7"/>
        <v>0.90867553211218199</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投入係数表!N34</f>
        <v>1.7341040462427744E-2</v>
      </c>
      <c r="E34" s="77">
        <f t="shared" si="0"/>
        <v>1.7341040462427744</v>
      </c>
      <c r="F34" s="76">
        <f>分析係数表!C37</f>
        <v>0.39878226197532196</v>
      </c>
      <c r="G34" s="77">
        <f t="shared" si="1"/>
        <v>0.69152993406125185</v>
      </c>
      <c r="H34" s="77">
        <v>0.74881212761729377</v>
      </c>
      <c r="I34" s="77">
        <f t="shared" si="2"/>
        <v>0.74881212761729377</v>
      </c>
      <c r="J34" s="76">
        <f>分析係数表!G37</f>
        <v>0.35520734135572679</v>
      </c>
      <c r="K34" s="78">
        <f t="shared" si="3"/>
        <v>0.26598356502586412</v>
      </c>
      <c r="L34" s="79"/>
      <c r="M34" s="80"/>
      <c r="N34" s="81">
        <f>分析係数表!H37</f>
        <v>4.5952116856878007E-2</v>
      </c>
      <c r="O34" s="82">
        <f t="shared" si="4"/>
        <v>0.19899411954431145</v>
      </c>
      <c r="P34" s="76">
        <f>分析係数表!C37</f>
        <v>0.39878226197532196</v>
      </c>
      <c r="Q34" s="82">
        <f t="shared" si="5"/>
        <v>7.9355325111668151E-2</v>
      </c>
      <c r="R34" s="83">
        <v>8.9622793963502867E-2</v>
      </c>
      <c r="S34" s="84">
        <f t="shared" si="6"/>
        <v>0.83843492158079669</v>
      </c>
      <c r="T34" s="85">
        <f>分析係数表!F37</f>
        <v>0.68833867197645227</v>
      </c>
      <c r="U34" s="86">
        <f t="shared" si="7"/>
        <v>0.57712718045960654</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投入係数表!N35</f>
        <v>9.6339113680154141E-4</v>
      </c>
      <c r="E35" s="77">
        <f t="shared" si="0"/>
        <v>9.6339113680154145E-2</v>
      </c>
      <c r="F35" s="76">
        <f>分析係数表!C38</f>
        <v>8.3634220028000916E-2</v>
      </c>
      <c r="G35" s="77">
        <f t="shared" si="1"/>
        <v>8.0572466308286052E-3</v>
      </c>
      <c r="H35" s="77">
        <v>1.4140906528102853E-2</v>
      </c>
      <c r="I35" s="77">
        <f t="shared" si="2"/>
        <v>1.4140906528102853E-2</v>
      </c>
      <c r="J35" s="76">
        <f>分析係数表!G38</f>
        <v>0.16582661290322581</v>
      </c>
      <c r="K35" s="78">
        <f t="shared" si="3"/>
        <v>2.3449386329364107E-3</v>
      </c>
      <c r="L35" s="79"/>
      <c r="M35" s="80"/>
      <c r="N35" s="81">
        <f>分析係数表!H38</f>
        <v>4.1594165567103165E-2</v>
      </c>
      <c r="O35" s="82">
        <f t="shared" si="4"/>
        <v>0.18012215587337255</v>
      </c>
      <c r="P35" s="76">
        <f>分析係数表!C38</f>
        <v>8.3634220028000916E-2</v>
      </c>
      <c r="Q35" s="82">
        <f t="shared" si="5"/>
        <v>1.5064376016231517E-2</v>
      </c>
      <c r="R35" s="83">
        <v>1.8086024019124163E-2</v>
      </c>
      <c r="S35" s="84">
        <f t="shared" si="6"/>
        <v>3.2226930547227015E-2</v>
      </c>
      <c r="T35" s="85">
        <f>分析係数表!F38</f>
        <v>0.52116935483870963</v>
      </c>
      <c r="U35" s="86">
        <f t="shared" si="7"/>
        <v>1.6795688601730207E-2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投入係数表!N36</f>
        <v>0</v>
      </c>
      <c r="E36" s="77">
        <f t="shared" si="0"/>
        <v>0</v>
      </c>
      <c r="F36" s="76">
        <f>分析係数表!C39</f>
        <v>1</v>
      </c>
      <c r="G36" s="77">
        <f t="shared" si="1"/>
        <v>0</v>
      </c>
      <c r="H36" s="77">
        <v>6.3223076812318271E-3</v>
      </c>
      <c r="I36" s="77">
        <f t="shared" si="2"/>
        <v>6.3223076812318271E-3</v>
      </c>
      <c r="J36" s="76">
        <f>分析係数表!G39</f>
        <v>0.35526355444380819</v>
      </c>
      <c r="K36" s="78">
        <f t="shared" si="3"/>
        <v>2.24608549912181E-3</v>
      </c>
      <c r="L36" s="79"/>
      <c r="M36" s="80"/>
      <c r="N36" s="81">
        <f>分析係数表!H39</f>
        <v>3.6622911924525259E-3</v>
      </c>
      <c r="O36" s="82">
        <f t="shared" si="4"/>
        <v>1.5859430668380529E-2</v>
      </c>
      <c r="P36" s="76">
        <f>分析係数表!C39</f>
        <v>1</v>
      </c>
      <c r="Q36" s="82">
        <f t="shared" si="5"/>
        <v>1.5859430668380529E-2</v>
      </c>
      <c r="R36" s="83">
        <v>1.7395581465197381E-2</v>
      </c>
      <c r="S36" s="84">
        <f t="shared" si="6"/>
        <v>2.3717889146429208E-2</v>
      </c>
      <c r="T36" s="85">
        <f>分析係数表!F39</f>
        <v>0.70609686266236704</v>
      </c>
      <c r="U36" s="86">
        <f t="shared" si="7"/>
        <v>1.674712711526747E-2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投入係数表!N37</f>
        <v>0</v>
      </c>
      <c r="E37" s="77">
        <f t="shared" si="0"/>
        <v>0</v>
      </c>
      <c r="F37" s="76">
        <f>分析係数表!C40</f>
        <v>0.97034701574441762</v>
      </c>
      <c r="G37" s="77">
        <f t="shared" si="1"/>
        <v>0</v>
      </c>
      <c r="H37" s="77">
        <v>3.3794905905003805E-3</v>
      </c>
      <c r="I37" s="77">
        <f t="shared" si="2"/>
        <v>3.3794905905003805E-3</v>
      </c>
      <c r="J37" s="76">
        <f>分析係数表!G40</f>
        <v>0.52785971223021577</v>
      </c>
      <c r="K37" s="78">
        <f t="shared" si="3"/>
        <v>1.7838969305862529E-3</v>
      </c>
      <c r="L37" s="79"/>
      <c r="M37" s="80"/>
      <c r="N37" s="81">
        <f>分析係数表!H40</f>
        <v>3.2261456049877249E-2</v>
      </c>
      <c r="O37" s="82">
        <f t="shared" si="4"/>
        <v>0.13970716652418846</v>
      </c>
      <c r="P37" s="76">
        <f>分析係数表!C40</f>
        <v>0.97034701574441762</v>
      </c>
      <c r="Q37" s="82">
        <f t="shared" si="5"/>
        <v>0.13556443211485467</v>
      </c>
      <c r="R37" s="83">
        <v>0.13613264685031606</v>
      </c>
      <c r="S37" s="84">
        <f t="shared" si="6"/>
        <v>0.13951213744081645</v>
      </c>
      <c r="T37" s="85">
        <f>分析係数表!F40</f>
        <v>0.72733812949640286</v>
      </c>
      <c r="U37" s="86">
        <f t="shared" si="7"/>
        <v>0.1014724970882485</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投入係数表!N38</f>
        <v>0</v>
      </c>
      <c r="E38" s="77">
        <f t="shared" si="0"/>
        <v>0</v>
      </c>
      <c r="F38" s="76">
        <f>分析係数表!C41</f>
        <v>0.80320409637637991</v>
      </c>
      <c r="G38" s="77">
        <f t="shared" si="1"/>
        <v>0</v>
      </c>
      <c r="H38" s="77">
        <v>1.9053210504624057E-4</v>
      </c>
      <c r="I38" s="77">
        <f t="shared" si="2"/>
        <v>1.9053210504624057E-4</v>
      </c>
      <c r="J38" s="76">
        <f>分析係数表!G41</f>
        <v>0.45147490221642766</v>
      </c>
      <c r="K38" s="78">
        <f t="shared" si="3"/>
        <v>8.602046349484158E-5</v>
      </c>
      <c r="L38" s="79"/>
      <c r="M38" s="80"/>
      <c r="N38" s="81">
        <f>分析係数表!H41</f>
        <v>4.9603894294711057E-2</v>
      </c>
      <c r="O38" s="82">
        <f t="shared" si="4"/>
        <v>0.21480802074665839</v>
      </c>
      <c r="P38" s="76">
        <f>分析係数表!C41</f>
        <v>0.80320409637637991</v>
      </c>
      <c r="Q38" s="82">
        <f t="shared" si="5"/>
        <v>0.17253468219821841</v>
      </c>
      <c r="R38" s="83">
        <v>0.17549835998437893</v>
      </c>
      <c r="S38" s="84">
        <f t="shared" si="6"/>
        <v>0.17568889208942517</v>
      </c>
      <c r="T38" s="85">
        <f>分析係数表!F41</f>
        <v>0.55671447196870927</v>
      </c>
      <c r="U38" s="86">
        <f t="shared" si="7"/>
        <v>9.7808548790331878E-2</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投入係数表!N39</f>
        <v>9.6339113680154141E-4</v>
      </c>
      <c r="E39" s="77">
        <f>$C$16*D39</f>
        <v>9.6339113680154145E-2</v>
      </c>
      <c r="F39" s="76">
        <f>分析係数表!C42</f>
        <v>0.66636504653567741</v>
      </c>
      <c r="G39" s="77">
        <f>E39*F39</f>
        <v>6.4197017970681836E-2</v>
      </c>
      <c r="H39" s="77">
        <v>6.849707540827378E-2</v>
      </c>
      <c r="I39" s="77">
        <f>C39+H39</f>
        <v>6.849707540827378E-2</v>
      </c>
      <c r="J39" s="76">
        <f>分析係数表!G42</f>
        <v>0.48517520215633425</v>
      </c>
      <c r="K39" s="78">
        <f>I39*J39</f>
        <v>3.3233082408326904E-2</v>
      </c>
      <c r="L39" s="79"/>
      <c r="M39" s="80"/>
      <c r="N39" s="81">
        <f>分析係数表!H42</f>
        <v>1.1980423388898527E-2</v>
      </c>
      <c r="O39" s="82">
        <f t="shared" si="4"/>
        <v>5.1880826545319461E-2</v>
      </c>
      <c r="P39" s="76">
        <f>分析係数表!C42</f>
        <v>0.66636504653567741</v>
      </c>
      <c r="Q39" s="82">
        <f>O39*P39</f>
        <v>3.4571569395181211E-2</v>
      </c>
      <c r="R39" s="83">
        <v>3.6195615310595571E-2</v>
      </c>
      <c r="S39" s="84">
        <f>I39+R39</f>
        <v>0.10469269071886936</v>
      </c>
      <c r="T39" s="85">
        <f>分析係数表!F42</f>
        <v>0.56103195995379285</v>
      </c>
      <c r="U39" s="86">
        <f>S39*T39</f>
        <v>5.8735945466843534E-2</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投入係数表!N40</f>
        <v>1.0597302504816955E-2</v>
      </c>
      <c r="E40" s="77">
        <f>$C$16*D40</f>
        <v>1.0597302504816954</v>
      </c>
      <c r="F40" s="76">
        <f>分析係数表!C43</f>
        <v>0.41782866643993499</v>
      </c>
      <c r="G40" s="77">
        <f>E40*F40</f>
        <v>0.4427856773448251</v>
      </c>
      <c r="H40" s="77">
        <v>0.56567093290098047</v>
      </c>
      <c r="I40" s="77">
        <f>C40+H40</f>
        <v>0.56567093290098047</v>
      </c>
      <c r="J40" s="76">
        <f>分析係数表!G43</f>
        <v>0.34963029507290444</v>
      </c>
      <c r="K40" s="78">
        <f>I40*J40</f>
        <v>0.19777569518433494</v>
      </c>
      <c r="L40" s="79"/>
      <c r="M40" s="80"/>
      <c r="N40" s="81">
        <f>分析係数表!H43</f>
        <v>3.3095547249689404E-2</v>
      </c>
      <c r="O40" s="82">
        <f t="shared" si="4"/>
        <v>0.14331917082952297</v>
      </c>
      <c r="P40" s="76">
        <f>分析係数表!C43</f>
        <v>0.41782866643993499</v>
      </c>
      <c r="Q40" s="82">
        <f>O40*P40</f>
        <v>5.9882858022976819E-2</v>
      </c>
      <c r="R40" s="83">
        <v>9.9775893445132338E-2</v>
      </c>
      <c r="S40" s="84">
        <f>I40+R40</f>
        <v>0.66544682634611285</v>
      </c>
      <c r="T40" s="85">
        <f>分析係数表!F43</f>
        <v>0.60413931310897662</v>
      </c>
      <c r="U40" s="86">
        <f>S40*T40</f>
        <v>0.40202258857928908</v>
      </c>
      <c r="V40" s="87">
        <f>分析係数表!D43</f>
        <v>0.20869324856609772</v>
      </c>
      <c r="W40" s="167">
        <f>ROUND(S40*V40,0)</f>
        <v>0</v>
      </c>
      <c r="X40" s="76">
        <f>分析係数表!E43</f>
        <v>0.13682537488770644</v>
      </c>
      <c r="Y40" s="166">
        <f>ROUND(S40*X40,0)</f>
        <v>0</v>
      </c>
    </row>
    <row r="41" spans="1:25" x14ac:dyDescent="0.2">
      <c r="A41" s="6" t="s">
        <v>341</v>
      </c>
      <c r="B41" s="5" t="s">
        <v>42</v>
      </c>
      <c r="C41" s="90"/>
      <c r="D41" s="76">
        <f>投入係数表!N41</f>
        <v>0</v>
      </c>
      <c r="E41" s="77">
        <f>$C$16*D41</f>
        <v>0</v>
      </c>
      <c r="F41" s="76">
        <f>分析係数表!C44</f>
        <v>0.43300030015865532</v>
      </c>
      <c r="G41" s="77">
        <f>E41*F41</f>
        <v>0</v>
      </c>
      <c r="H41" s="77">
        <v>1.3301433378243676E-3</v>
      </c>
      <c r="I41" s="77">
        <f>C41+H41</f>
        <v>1.3301433378243676E-3</v>
      </c>
      <c r="J41" s="76">
        <f>分析係数表!G44</f>
        <v>0.26179408564929285</v>
      </c>
      <c r="K41" s="78">
        <f>I41*J41</f>
        <v>3.482236589082288E-4</v>
      </c>
      <c r="L41" s="79"/>
      <c r="M41" s="80"/>
      <c r="N41" s="81">
        <f>分析係数表!H44</f>
        <v>0.10792544346140839</v>
      </c>
      <c r="O41" s="82">
        <f t="shared" si="4"/>
        <v>0.46736755707953359</v>
      </c>
      <c r="P41" s="76">
        <f>分析係数表!C44</f>
        <v>0.43300030015865532</v>
      </c>
      <c r="Q41" s="82">
        <f>O41*P41</f>
        <v>0.20237029249985553</v>
      </c>
      <c r="R41" s="83">
        <v>0.20564950071468208</v>
      </c>
      <c r="S41" s="84">
        <f>I41+R41</f>
        <v>0.20697964405250643</v>
      </c>
      <c r="T41" s="85">
        <f>分析係数表!F44</f>
        <v>0.57012714425433242</v>
      </c>
      <c r="U41" s="86">
        <f>S41*T41</f>
        <v>0.11800471338243371</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投入係数表!N42</f>
        <v>0</v>
      </c>
      <c r="E42" s="77">
        <f>$C$16*D42</f>
        <v>0</v>
      </c>
      <c r="F42" s="76">
        <f>分析係数表!C45</f>
        <v>1</v>
      </c>
      <c r="G42" s="77">
        <f>E42*F42</f>
        <v>0</v>
      </c>
      <c r="H42" s="77">
        <v>1.353965774401391E-3</v>
      </c>
      <c r="I42" s="77">
        <f>C42+H42</f>
        <v>1.353965774401391E-3</v>
      </c>
      <c r="J42" s="76">
        <f>分析係数表!G45</f>
        <v>0</v>
      </c>
      <c r="K42" s="78">
        <f>I42*J42</f>
        <v>0</v>
      </c>
      <c r="L42" s="79"/>
      <c r="M42" s="80"/>
      <c r="N42" s="81">
        <f>分析係数表!H45</f>
        <v>0</v>
      </c>
      <c r="O42" s="82">
        <f t="shared" si="4"/>
        <v>0</v>
      </c>
      <c r="P42" s="76">
        <f>分析係数表!C45</f>
        <v>1</v>
      </c>
      <c r="Q42" s="82">
        <f>O42*P42</f>
        <v>0</v>
      </c>
      <c r="R42" s="83">
        <v>7.9296235989876902E-4</v>
      </c>
      <c r="S42" s="84">
        <f>I42+R42</f>
        <v>2.1469281343001602E-3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3.8535645472061657E-3</v>
      </c>
      <c r="E43" s="77">
        <f>$C$16*D43</f>
        <v>0.38535645472061658</v>
      </c>
      <c r="F43" s="76">
        <f>分析係数表!C46</f>
        <v>7.8922701993376254E-2</v>
      </c>
      <c r="G43" s="77">
        <f>E43*F43</f>
        <v>3.0413372637139214E-2</v>
      </c>
      <c r="H43" s="77">
        <v>3.3350173018497888E-2</v>
      </c>
      <c r="I43" s="77">
        <f>C43+H43</f>
        <v>3.3350173018497888E-2</v>
      </c>
      <c r="J43" s="76">
        <f>分析係数表!G46</f>
        <v>9.4786729857819912E-3</v>
      </c>
      <c r="K43" s="78">
        <f>I43*J43</f>
        <v>3.161153840615914E-4</v>
      </c>
      <c r="L43" s="79"/>
      <c r="M43" s="80"/>
      <c r="N43" s="81">
        <f>分析係数表!H46</f>
        <v>2.1453316301050851E-2</v>
      </c>
      <c r="O43" s="82">
        <f t="shared" si="4"/>
        <v>9.2902875441618571E-2</v>
      </c>
      <c r="P43" s="76">
        <f>分析係数表!C46</f>
        <v>7.8922701993376254E-2</v>
      </c>
      <c r="Q43" s="82">
        <f>O43*P43</f>
        <v>7.3321459528066157E-3</v>
      </c>
      <c r="R43" s="83">
        <v>8.1031954532089015E-3</v>
      </c>
      <c r="S43" s="84">
        <f>I43+R43</f>
        <v>4.1453368471706789E-2</v>
      </c>
      <c r="T43" s="85">
        <f>分析係数表!F46</f>
        <v>0.3135860979462875</v>
      </c>
      <c r="U43" s="86">
        <f>S43*T43</f>
        <v>1.2999200065772192E-2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投入係数表!N44</f>
        <v>0.74951830443159928</v>
      </c>
      <c r="E44" s="91">
        <f>SUM(E5:E43)</f>
        <v>74.951830443159963</v>
      </c>
      <c r="F44" s="92">
        <f>分析係数表!C47</f>
        <v>0.45048821757167268</v>
      </c>
      <c r="G44" s="91">
        <f>SUM(G5:G43)</f>
        <v>5.4767570393185849</v>
      </c>
      <c r="H44" s="91">
        <f>SUM(H5:H43)</f>
        <v>5.9286038611177467</v>
      </c>
      <c r="I44" s="91">
        <f>SUM(I5:I43)</f>
        <v>105.92860386111778</v>
      </c>
      <c r="J44" s="92">
        <f>分析係数表!G47</f>
        <v>0.27984959706440876</v>
      </c>
      <c r="K44" s="93">
        <f>SUM(K5:K43)</f>
        <v>6.9029758781979371</v>
      </c>
      <c r="L44" s="94">
        <f>最終需要_まとめ!$L$33</f>
        <v>0.62733333333333341</v>
      </c>
      <c r="M44" s="91">
        <f>K44*L44</f>
        <v>4.3304668675895064</v>
      </c>
      <c r="N44" s="95">
        <f>分析係数表!H47</f>
        <v>1</v>
      </c>
      <c r="O44" s="93">
        <f>SUM(O5:O43)</f>
        <v>4.3304668675895055</v>
      </c>
      <c r="P44" s="92">
        <f>分析係数表!C47</f>
        <v>0.45048821757167268</v>
      </c>
      <c r="Q44" s="96">
        <f>SUM(Q5:Q43)</f>
        <v>1.8853514601824184</v>
      </c>
      <c r="R44" s="91">
        <f>SUM(R5:R43)</f>
        <v>2.0472200155784046</v>
      </c>
      <c r="S44" s="97">
        <f>SUM(S5:S43)</f>
        <v>107.97582387669614</v>
      </c>
      <c r="T44" s="98">
        <f>分析係数表!F47</f>
        <v>0.63574062575658508</v>
      </c>
      <c r="U44" s="99">
        <f>SUM(U5:U43)</f>
        <v>28.099808603461671</v>
      </c>
      <c r="V44" s="100">
        <f>分析係数表!D47</f>
        <v>9.9789350246801134E-2</v>
      </c>
      <c r="W44" s="164">
        <f>SUM(W5:W43)</f>
        <v>0</v>
      </c>
      <c r="X44" s="92">
        <f>分析係数表!E47</f>
        <v>7.8362037587557998E-2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6.7564113487262545E-2</v>
      </c>
      <c r="G5" s="77">
        <f t="shared" ref="G5:G38" si="1">E5*F5</f>
        <v>0</v>
      </c>
      <c r="H5" s="77">
        <f t="array" ref="H5:H43">MMULT(逆行列係数!C5:AO43,'13'!G5:G43)</f>
        <v>5.2286958630062938E-5</v>
      </c>
      <c r="I5" s="77">
        <f t="shared" ref="I5:I38" si="2">C5+H5</f>
        <v>5.2286958630062938E-5</v>
      </c>
      <c r="J5" s="76">
        <f>分析係数表!G8</f>
        <v>0.11970979443772672</v>
      </c>
      <c r="K5" s="78">
        <f t="shared" ref="K5:K38" si="3">I5*J5</f>
        <v>6.2592610693787555E-6</v>
      </c>
      <c r="L5" s="79" t="s">
        <v>184</v>
      </c>
      <c r="M5" s="80" t="s">
        <v>184</v>
      </c>
      <c r="N5" s="81">
        <f>分析係数表!H8</f>
        <v>1.0734543466490035E-2</v>
      </c>
      <c r="O5" s="82">
        <f t="shared" ref="O5:O43" si="4">$M$44*N5</f>
        <v>7.8778596215577631E-2</v>
      </c>
      <c r="P5" s="76">
        <f>分析係数表!C8</f>
        <v>6.7564113487262545E-2</v>
      </c>
      <c r="Q5" s="82">
        <f t="shared" ref="Q5:Q38" si="5">O5*P5</f>
        <v>5.3226060150765187E-3</v>
      </c>
      <c r="R5" s="83">
        <f t="array" ref="R5:R43">MMULT(逆行列係数!C5:AO43,'13'!Q5:Q43)</f>
        <v>6.2066938020928228E-3</v>
      </c>
      <c r="S5" s="84">
        <f t="shared" ref="S5:S38" si="6">I5+R5</f>
        <v>6.2589807607228857E-3</v>
      </c>
      <c r="T5" s="85">
        <f>分析係数表!F8</f>
        <v>0.45405078597339782</v>
      </c>
      <c r="U5" s="86">
        <f t="shared" ref="U5:U38" si="7">S5*T5</f>
        <v>2.8418951337986016E-3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投入係数表!O6</f>
        <v>0</v>
      </c>
      <c r="E6" s="77">
        <f t="shared" si="0"/>
        <v>0</v>
      </c>
      <c r="F6" s="76">
        <f>分析係数表!C9</f>
        <v>0.16339869281045749</v>
      </c>
      <c r="G6" s="77">
        <f t="shared" si="1"/>
        <v>0</v>
      </c>
      <c r="H6" s="77">
        <v>2.1532531764907949E-5</v>
      </c>
      <c r="I6" s="77">
        <f t="shared" si="2"/>
        <v>2.1532531764907949E-5</v>
      </c>
      <c r="J6" s="76">
        <f>分析係数表!G9</f>
        <v>0.24691358024691357</v>
      </c>
      <c r="K6" s="78">
        <f t="shared" si="3"/>
        <v>5.3166745098538143E-6</v>
      </c>
      <c r="L6" s="79"/>
      <c r="M6" s="80"/>
      <c r="N6" s="81">
        <f>分析係数表!H9</f>
        <v>5.6599045701539042E-4</v>
      </c>
      <c r="O6" s="82">
        <f t="shared" si="4"/>
        <v>4.1536870025516781E-3</v>
      </c>
      <c r="P6" s="76">
        <f>分析係数表!C9</f>
        <v>0.16339869281045749</v>
      </c>
      <c r="Q6" s="82">
        <f t="shared" si="5"/>
        <v>6.7870702656073166E-4</v>
      </c>
      <c r="R6" s="83">
        <v>7.468399228522213E-4</v>
      </c>
      <c r="S6" s="84">
        <f t="shared" si="6"/>
        <v>7.6837245461712923E-4</v>
      </c>
      <c r="T6" s="85">
        <f>分析係数表!F9</f>
        <v>0.67901234567901236</v>
      </c>
      <c r="U6" s="86">
        <f t="shared" si="7"/>
        <v>5.2173438276471743E-4</v>
      </c>
      <c r="V6" s="87">
        <f>分析係数表!D9</f>
        <v>7.407407407407407E-2</v>
      </c>
      <c r="W6" s="167">
        <f t="shared" si="8"/>
        <v>0</v>
      </c>
      <c r="X6" s="76">
        <f>分析係数表!E9</f>
        <v>0</v>
      </c>
      <c r="Y6" s="166">
        <f t="shared" si="9"/>
        <v>0</v>
      </c>
    </row>
    <row r="7" spans="1:25" x14ac:dyDescent="0.2">
      <c r="A7" s="6" t="s">
        <v>221</v>
      </c>
      <c r="B7" s="5" t="s">
        <v>267</v>
      </c>
      <c r="C7" s="90"/>
      <c r="D7" s="76">
        <f>投入係数表!O7</f>
        <v>0</v>
      </c>
      <c r="E7" s="77">
        <f t="shared" si="0"/>
        <v>0</v>
      </c>
      <c r="F7" s="76">
        <f>分析係数表!C10</f>
        <v>3.0864197530864335E-3</v>
      </c>
      <c r="G7" s="77">
        <f t="shared" si="1"/>
        <v>0</v>
      </c>
      <c r="H7" s="77">
        <v>2.1985815839810173E-6</v>
      </c>
      <c r="I7" s="77">
        <f t="shared" si="2"/>
        <v>2.1985815839810173E-6</v>
      </c>
      <c r="J7" s="76">
        <f>分析係数表!G10</f>
        <v>0.2857142857142857</v>
      </c>
      <c r="K7" s="78">
        <f t="shared" si="3"/>
        <v>6.2816616685171922E-7</v>
      </c>
      <c r="L7" s="79"/>
      <c r="M7" s="80"/>
      <c r="N7" s="81">
        <f>分析係数表!H10</f>
        <v>1.0759075560602157E-3</v>
      </c>
      <c r="O7" s="82">
        <f t="shared" si="4"/>
        <v>7.8958632184728487E-3</v>
      </c>
      <c r="P7" s="76">
        <f>分析係数表!C10</f>
        <v>3.0864197530864335E-3</v>
      </c>
      <c r="Q7" s="82">
        <f t="shared" si="5"/>
        <v>2.4369948205163221E-5</v>
      </c>
      <c r="R7" s="83">
        <v>3.1357668986604623E-5</v>
      </c>
      <c r="S7" s="84">
        <f t="shared" si="6"/>
        <v>3.3556250570585638E-5</v>
      </c>
      <c r="T7" s="85">
        <f>分析係数表!F10</f>
        <v>0.5714285714285714</v>
      </c>
      <c r="U7" s="86">
        <f t="shared" si="7"/>
        <v>1.9175000326048936E-5</v>
      </c>
      <c r="V7" s="87">
        <f>分析係数表!D10</f>
        <v>0</v>
      </c>
      <c r="W7" s="167">
        <f t="shared" si="8"/>
        <v>0</v>
      </c>
      <c r="X7" s="76">
        <f>分析係数表!E10</f>
        <v>0</v>
      </c>
      <c r="Y7" s="166">
        <f t="shared" si="9"/>
        <v>0</v>
      </c>
    </row>
    <row r="8" spans="1:25" x14ac:dyDescent="0.2">
      <c r="A8" s="6" t="s">
        <v>222</v>
      </c>
      <c r="B8" s="5" t="s">
        <v>27</v>
      </c>
      <c r="C8" s="90"/>
      <c r="D8" s="76">
        <f>投入係数表!O8</f>
        <v>0.14939309056956115</v>
      </c>
      <c r="E8" s="77">
        <f t="shared" si="0"/>
        <v>14.939309056956116</v>
      </c>
      <c r="F8" s="76">
        <f>分析係数表!C11</f>
        <v>1.4903129657227732E-3</v>
      </c>
      <c r="G8" s="77">
        <f t="shared" si="1"/>
        <v>2.2264245986521356E-2</v>
      </c>
      <c r="H8" s="77">
        <v>2.3328119772901224E-2</v>
      </c>
      <c r="I8" s="77">
        <f t="shared" si="2"/>
        <v>2.3328119772901224E-2</v>
      </c>
      <c r="J8" s="76">
        <f>分析係数表!G11</f>
        <v>0.75</v>
      </c>
      <c r="K8" s="78">
        <f t="shared" si="3"/>
        <v>1.7496089829675918E-2</v>
      </c>
      <c r="L8" s="79"/>
      <c r="M8" s="80"/>
      <c r="N8" s="81">
        <f>分析係数表!H11</f>
        <v>-1.9275216802381716E-5</v>
      </c>
      <c r="O8" s="82">
        <f t="shared" si="4"/>
        <v>-1.4145683290423669E-4</v>
      </c>
      <c r="P8" s="76">
        <f>分析係数表!C11</f>
        <v>1.4903129657227732E-3</v>
      </c>
      <c r="Q8" s="82">
        <f t="shared" si="5"/>
        <v>-2.1081495216726374E-7</v>
      </c>
      <c r="R8" s="83">
        <v>1.1023961610099556E-5</v>
      </c>
      <c r="S8" s="84">
        <f t="shared" si="6"/>
        <v>2.3339143734511323E-2</v>
      </c>
      <c r="T8" s="85">
        <f>分析係数表!F11</f>
        <v>1</v>
      </c>
      <c r="U8" s="86">
        <f t="shared" si="7"/>
        <v>2.3339143734511323E-2</v>
      </c>
      <c r="V8" s="87">
        <f>分析係数表!D11</f>
        <v>2</v>
      </c>
      <c r="W8" s="167">
        <f t="shared" si="8"/>
        <v>0</v>
      </c>
      <c r="X8" s="76">
        <f>分析係数表!E11</f>
        <v>0</v>
      </c>
      <c r="Y8" s="166">
        <f t="shared" si="9"/>
        <v>0</v>
      </c>
    </row>
    <row r="9" spans="1:25" x14ac:dyDescent="0.2">
      <c r="A9" s="6" t="s">
        <v>223</v>
      </c>
      <c r="B9" s="5" t="s">
        <v>191</v>
      </c>
      <c r="C9" s="90"/>
      <c r="D9" s="76">
        <f>投入係数表!O9</f>
        <v>0</v>
      </c>
      <c r="E9" s="77">
        <f t="shared" si="0"/>
        <v>0</v>
      </c>
      <c r="F9" s="76">
        <f>分析係数表!C12</f>
        <v>4.2687511748856433E-2</v>
      </c>
      <c r="G9" s="77">
        <f t="shared" si="1"/>
        <v>0</v>
      </c>
      <c r="H9" s="77">
        <v>4.0577211925008027E-5</v>
      </c>
      <c r="I9" s="77">
        <f t="shared" si="2"/>
        <v>4.0577211925008027E-5</v>
      </c>
      <c r="J9" s="76">
        <f>分析係数表!G12</f>
        <v>0.14470108695652173</v>
      </c>
      <c r="K9" s="78">
        <f t="shared" si="3"/>
        <v>5.8715666712137968E-6</v>
      </c>
      <c r="L9" s="79"/>
      <c r="M9" s="80"/>
      <c r="N9" s="81">
        <f>分析係数表!H12</f>
        <v>8.7239631247579649E-2</v>
      </c>
      <c r="O9" s="82">
        <f t="shared" si="4"/>
        <v>0.64023362572457532</v>
      </c>
      <c r="P9" s="76">
        <f>分析係数表!C12</f>
        <v>4.2687511748856433E-2</v>
      </c>
      <c r="Q9" s="82">
        <f t="shared" si="5"/>
        <v>2.732998042013076E-2</v>
      </c>
      <c r="R9" s="83">
        <v>2.9197931976702701E-2</v>
      </c>
      <c r="S9" s="84">
        <f t="shared" si="6"/>
        <v>2.923850918862771E-2</v>
      </c>
      <c r="T9" s="85">
        <f>分析係数表!F12</f>
        <v>0.28543931159420288</v>
      </c>
      <c r="U9" s="86">
        <f t="shared" si="7"/>
        <v>8.3458199348426694E-3</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投入係数表!O10</f>
        <v>9.3370681605975728E-4</v>
      </c>
      <c r="E10" s="77">
        <f t="shared" si="0"/>
        <v>9.3370681605975725E-2</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9.9881383742473309E-2</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投入係数表!O11</f>
        <v>1.8674136321195146E-3</v>
      </c>
      <c r="E11" s="77">
        <f t="shared" si="0"/>
        <v>0.18674136321195145</v>
      </c>
      <c r="F11" s="76">
        <f>分析係数表!C14</f>
        <v>1.2640726841793404E-2</v>
      </c>
      <c r="G11" s="77">
        <f t="shared" si="1"/>
        <v>2.3605465624264061E-3</v>
      </c>
      <c r="H11" s="77">
        <v>2.9520507851840583E-3</v>
      </c>
      <c r="I11" s="77">
        <f t="shared" si="2"/>
        <v>2.9520507851840583E-3</v>
      </c>
      <c r="J11" s="76">
        <f>分析係数表!G14</f>
        <v>0.18151815181518152</v>
      </c>
      <c r="K11" s="78">
        <f t="shared" si="3"/>
        <v>5.3585080259116566E-4</v>
      </c>
      <c r="L11" s="79"/>
      <c r="M11" s="80"/>
      <c r="N11" s="81">
        <f>分析係数表!H14</f>
        <v>1.1056965274820784E-3</v>
      </c>
      <c r="O11" s="82">
        <f t="shared" si="4"/>
        <v>8.1144783238703052E-3</v>
      </c>
      <c r="P11" s="76">
        <f>分析係数表!C14</f>
        <v>1.2640726841793404E-2</v>
      </c>
      <c r="Q11" s="82">
        <f t="shared" si="5"/>
        <v>1.0257290395569812E-4</v>
      </c>
      <c r="R11" s="83">
        <v>2.8068901652597935E-4</v>
      </c>
      <c r="S11" s="84">
        <f t="shared" si="6"/>
        <v>3.2327398017100379E-3</v>
      </c>
      <c r="T11" s="85">
        <f>分析係数表!F14</f>
        <v>0.32673267326732675</v>
      </c>
      <c r="U11" s="86">
        <f t="shared" si="7"/>
        <v>1.0562417173904084E-3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投入係数表!O12</f>
        <v>8.4033613445378148E-3</v>
      </c>
      <c r="E12" s="77">
        <f t="shared" si="0"/>
        <v>0.84033613445378152</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5.8781743927751449E-2</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投入係数表!O13</f>
        <v>2.8011204481792717E-3</v>
      </c>
      <c r="E13" s="77">
        <f t="shared" si="0"/>
        <v>0.28011204481792717</v>
      </c>
      <c r="F13" s="76">
        <f>分析係数表!C16</f>
        <v>1.1051985264019626E-2</v>
      </c>
      <c r="G13" s="77">
        <f t="shared" si="1"/>
        <v>3.0957941916021363E-3</v>
      </c>
      <c r="H13" s="77">
        <v>3.9063939767367412E-3</v>
      </c>
      <c r="I13" s="77">
        <f t="shared" si="2"/>
        <v>3.9063939767367412E-3</v>
      </c>
      <c r="J13" s="76">
        <f>分析係数表!G16</f>
        <v>3.3670033670033669E-2</v>
      </c>
      <c r="K13" s="78">
        <f t="shared" si="3"/>
        <v>1.3152841672514279E-4</v>
      </c>
      <c r="L13" s="79"/>
      <c r="M13" s="80"/>
      <c r="N13" s="81">
        <f>分析係数表!H16</f>
        <v>1.6043989549327908E-2</v>
      </c>
      <c r="O13" s="82">
        <f t="shared" si="4"/>
        <v>0.11774352382465374</v>
      </c>
      <c r="P13" s="76">
        <f>分析係数表!C16</f>
        <v>1.1051985264019626E-2</v>
      </c>
      <c r="Q13" s="82">
        <f t="shared" si="5"/>
        <v>1.3012996902438169E-3</v>
      </c>
      <c r="R13" s="83">
        <v>1.4301122885381199E-3</v>
      </c>
      <c r="S13" s="84">
        <f t="shared" si="6"/>
        <v>5.3365062652748606E-3</v>
      </c>
      <c r="T13" s="85">
        <f>分析係数表!F16</f>
        <v>0.28619528619528617</v>
      </c>
      <c r="U13" s="86">
        <f t="shared" si="7"/>
        <v>1.5272829378732765E-3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投入係数表!O14</f>
        <v>5.6022408963585435E-3</v>
      </c>
      <c r="E14" s="77">
        <f t="shared" si="0"/>
        <v>0.56022408963585435</v>
      </c>
      <c r="F14" s="76">
        <f>分析係数表!C17</f>
        <v>8.8733956583742724E-2</v>
      </c>
      <c r="G14" s="77">
        <f t="shared" si="1"/>
        <v>4.971090004691469E-2</v>
      </c>
      <c r="H14" s="77">
        <v>5.5699939221178406E-2</v>
      </c>
      <c r="I14" s="77">
        <f t="shared" si="2"/>
        <v>5.5699939221178406E-2</v>
      </c>
      <c r="J14" s="76">
        <f>分析係数表!G17</f>
        <v>0.21220484513952775</v>
      </c>
      <c r="K14" s="78">
        <f t="shared" si="3"/>
        <v>1.1819796976711271E-2</v>
      </c>
      <c r="L14" s="79"/>
      <c r="M14" s="80"/>
      <c r="N14" s="81">
        <f>分析係数表!H17</f>
        <v>2.8579889640622342E-3</v>
      </c>
      <c r="O14" s="82">
        <f t="shared" si="4"/>
        <v>2.097419040607364E-2</v>
      </c>
      <c r="P14" s="76">
        <f>分析係数表!C17</f>
        <v>8.8733956583742724E-2</v>
      </c>
      <c r="Q14" s="82">
        <f t="shared" si="5"/>
        <v>1.8611229008716915E-3</v>
      </c>
      <c r="R14" s="83">
        <v>3.0564297978730301E-3</v>
      </c>
      <c r="S14" s="84">
        <f t="shared" si="6"/>
        <v>5.8756369019051437E-2</v>
      </c>
      <c r="T14" s="85">
        <f>分析係数表!F17</f>
        <v>0.32198712051517941</v>
      </c>
      <c r="U14" s="86">
        <f t="shared" si="7"/>
        <v>1.891879407237167E-2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投入係数表!O15</f>
        <v>9.3370681605975722E-3</v>
      </c>
      <c r="E15" s="77">
        <f t="shared" si="0"/>
        <v>0.93370681605975725</v>
      </c>
      <c r="F15" s="76">
        <f>分析係数表!C18</f>
        <v>2.3869801084990927E-2</v>
      </c>
      <c r="G15" s="77">
        <f t="shared" si="1"/>
        <v>2.2287395971046616E-2</v>
      </c>
      <c r="H15" s="77">
        <v>2.3699833061375391E-2</v>
      </c>
      <c r="I15" s="77">
        <f t="shared" si="2"/>
        <v>2.3699833061375391E-2</v>
      </c>
      <c r="J15" s="76">
        <f>分析係数表!G18</f>
        <v>0.2144702842377261</v>
      </c>
      <c r="K15" s="78">
        <f t="shared" si="3"/>
        <v>5.0829099330598386E-3</v>
      </c>
      <c r="L15" s="79"/>
      <c r="M15" s="80"/>
      <c r="N15" s="81">
        <f>分析係数表!H18</f>
        <v>4.2405476965239774E-4</v>
      </c>
      <c r="O15" s="82">
        <f t="shared" si="4"/>
        <v>3.1120503238932073E-3</v>
      </c>
      <c r="P15" s="76">
        <f>分析係数表!C18</f>
        <v>2.3869801084990927E-2</v>
      </c>
      <c r="Q15" s="82">
        <f t="shared" si="5"/>
        <v>7.4284022197812445E-5</v>
      </c>
      <c r="R15" s="83">
        <v>1.5388239905275036E-4</v>
      </c>
      <c r="S15" s="84">
        <f t="shared" si="6"/>
        <v>2.3853715460428141E-2</v>
      </c>
      <c r="T15" s="85">
        <f>分析係数表!F18</f>
        <v>0.4573643410852713</v>
      </c>
      <c r="U15" s="86">
        <f t="shared" si="7"/>
        <v>1.0909838853994266E-2</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投入係数表!O16</f>
        <v>9.3370681605975728E-4</v>
      </c>
      <c r="E16" s="77">
        <f t="shared" si="0"/>
        <v>9.3370681605975725E-2</v>
      </c>
      <c r="F16" s="76">
        <f>分析係数表!C19</f>
        <v>4.6660019940179431E-2</v>
      </c>
      <c r="G16" s="77">
        <f t="shared" si="1"/>
        <v>4.3566778655629718E-3</v>
      </c>
      <c r="H16" s="77">
        <v>5.1744465156195723E-3</v>
      </c>
      <c r="I16" s="77">
        <f t="shared" si="2"/>
        <v>5.1744465156195723E-3</v>
      </c>
      <c r="J16" s="76">
        <f>分析係数表!G19</f>
        <v>5.7803468208092484E-2</v>
      </c>
      <c r="K16" s="78">
        <f t="shared" si="3"/>
        <v>2.9910095466009089E-4</v>
      </c>
      <c r="L16" s="79"/>
      <c r="M16" s="80"/>
      <c r="N16" s="81">
        <f>分析係数表!H19</f>
        <v>-1.0864213106796968E-4</v>
      </c>
      <c r="O16" s="82">
        <f t="shared" si="4"/>
        <v>-7.9730214909660686E-4</v>
      </c>
      <c r="P16" s="76">
        <f>分析係数表!C19</f>
        <v>4.6660019940179431E-2</v>
      </c>
      <c r="Q16" s="82">
        <f t="shared" si="5"/>
        <v>-3.7202134175195593E-5</v>
      </c>
      <c r="R16" s="83">
        <v>1.4900509100349115E-5</v>
      </c>
      <c r="S16" s="84">
        <f t="shared" si="6"/>
        <v>5.1893470247199218E-3</v>
      </c>
      <c r="T16" s="85">
        <f>分析係数表!F19</f>
        <v>0.24084778420038536</v>
      </c>
      <c r="U16" s="86">
        <f t="shared" si="7"/>
        <v>1.2498427323506555E-3</v>
      </c>
      <c r="V16" s="87">
        <f>分析係数表!D19</f>
        <v>2.8901734104046241E-3</v>
      </c>
      <c r="W16" s="167">
        <f t="shared" si="8"/>
        <v>0</v>
      </c>
      <c r="X16" s="76">
        <f>分析係数表!E19</f>
        <v>2.8901734104046241E-3</v>
      </c>
      <c r="Y16" s="166">
        <f t="shared" si="9"/>
        <v>0</v>
      </c>
    </row>
    <row r="17" spans="1:25" x14ac:dyDescent="0.2">
      <c r="A17" s="6" t="s">
        <v>5</v>
      </c>
      <c r="B17" s="5" t="s">
        <v>33</v>
      </c>
      <c r="C17" s="75">
        <f>最終需要_まとめ!C18</f>
        <v>100</v>
      </c>
      <c r="D17" s="76">
        <f>投入係数表!O17</f>
        <v>0.41923436041083101</v>
      </c>
      <c r="E17" s="77">
        <f t="shared" si="0"/>
        <v>41.9234360410831</v>
      </c>
      <c r="F17" s="76">
        <f>分析係数表!C20</f>
        <v>8.9601315248664215E-2</v>
      </c>
      <c r="G17" s="77">
        <f t="shared" si="1"/>
        <v>3.7563950090242981</v>
      </c>
      <c r="H17" s="77">
        <v>3.9036215515507493</v>
      </c>
      <c r="I17" s="77">
        <f t="shared" si="2"/>
        <v>103.90362155155074</v>
      </c>
      <c r="J17" s="76">
        <f>分析係数表!G20</f>
        <v>9.990662931839403E-2</v>
      </c>
      <c r="K17" s="78">
        <f t="shared" si="3"/>
        <v>10.380660603189478</v>
      </c>
      <c r="L17" s="79"/>
      <c r="M17" s="80"/>
      <c r="N17" s="81">
        <f>分析係数表!H20</f>
        <v>5.2919231584720706E-4</v>
      </c>
      <c r="O17" s="82">
        <f t="shared" si="4"/>
        <v>3.8836330488254069E-3</v>
      </c>
      <c r="P17" s="76">
        <f>分析係数表!C20</f>
        <v>8.9601315248664215E-2</v>
      </c>
      <c r="Q17" s="82">
        <f t="shared" si="5"/>
        <v>3.4797862911793622E-4</v>
      </c>
      <c r="R17" s="83">
        <v>5.0373783198018644E-4</v>
      </c>
      <c r="S17" s="84">
        <f t="shared" si="6"/>
        <v>103.90412528938272</v>
      </c>
      <c r="T17" s="85">
        <f>分析係数表!F20</f>
        <v>0.22315592903828199</v>
      </c>
      <c r="U17" s="86">
        <f t="shared" si="7"/>
        <v>23.18682160986225</v>
      </c>
      <c r="V17" s="87">
        <f>分析係数表!D20</f>
        <v>6.3492063492063489E-2</v>
      </c>
      <c r="W17" s="167">
        <f t="shared" si="8"/>
        <v>7</v>
      </c>
      <c r="X17" s="76">
        <f>分析係数表!E20</f>
        <v>5.9757236227824466E-2</v>
      </c>
      <c r="Y17" s="166">
        <f t="shared" si="9"/>
        <v>6</v>
      </c>
    </row>
    <row r="18" spans="1:25" x14ac:dyDescent="0.2">
      <c r="A18" s="6" t="s">
        <v>6</v>
      </c>
      <c r="B18" s="5" t="s">
        <v>34</v>
      </c>
      <c r="C18" s="90"/>
      <c r="D18" s="76">
        <f>投入係数表!O18</f>
        <v>1.8674136321195146E-3</v>
      </c>
      <c r="E18" s="77">
        <f t="shared" si="0"/>
        <v>0.18674136321195145</v>
      </c>
      <c r="F18" s="76">
        <f>分析係数表!C21</f>
        <v>3.6263368983957212E-2</v>
      </c>
      <c r="G18" s="77">
        <f t="shared" si="1"/>
        <v>6.7718709587221686E-3</v>
      </c>
      <c r="H18" s="77">
        <v>8.4800907792848719E-3</v>
      </c>
      <c r="I18" s="77">
        <f t="shared" si="2"/>
        <v>8.4800907792848719E-3</v>
      </c>
      <c r="J18" s="76">
        <f>分析係数表!G21</f>
        <v>0.2855369335816263</v>
      </c>
      <c r="K18" s="78">
        <f t="shared" si="3"/>
        <v>2.421379117610826E-3</v>
      </c>
      <c r="L18" s="79"/>
      <c r="M18" s="80"/>
      <c r="N18" s="81">
        <f>分析係数表!H21</f>
        <v>8.8140309559981843E-4</v>
      </c>
      <c r="O18" s="82">
        <f t="shared" si="4"/>
        <v>6.4684351773482774E-3</v>
      </c>
      <c r="P18" s="76">
        <f>分析係数表!C21</f>
        <v>3.6263368983957212E-2</v>
      </c>
      <c r="Q18" s="82">
        <f t="shared" si="5"/>
        <v>2.3456725158498928E-4</v>
      </c>
      <c r="R18" s="83">
        <v>4.3435037269757399E-4</v>
      </c>
      <c r="S18" s="84">
        <f t="shared" si="6"/>
        <v>8.9144411519824461E-3</v>
      </c>
      <c r="T18" s="85">
        <f>分析係数表!F21</f>
        <v>0.42644320297951582</v>
      </c>
      <c r="U18" s="86">
        <f t="shared" si="7"/>
        <v>3.8015028376237993E-3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投入係数表!O19</f>
        <v>0</v>
      </c>
      <c r="E19" s="77">
        <f t="shared" si="0"/>
        <v>0</v>
      </c>
      <c r="F19" s="76">
        <f>分析係数表!C22</f>
        <v>2.6618889173278704E-2</v>
      </c>
      <c r="G19" s="77">
        <f t="shared" si="1"/>
        <v>0</v>
      </c>
      <c r="H19" s="77">
        <v>3.1591660398210843E-4</v>
      </c>
      <c r="I19" s="77">
        <f t="shared" si="2"/>
        <v>3.1591660398210843E-4</v>
      </c>
      <c r="J19" s="76">
        <f>分析係数表!G22</f>
        <v>0.1945614707008809</v>
      </c>
      <c r="K19" s="78">
        <f t="shared" si="3"/>
        <v>6.1465199089586785E-5</v>
      </c>
      <c r="L19" s="79"/>
      <c r="M19" s="80"/>
      <c r="N19" s="81">
        <f>分析係数表!H22</f>
        <v>4.2055018477923743E-5</v>
      </c>
      <c r="O19" s="82">
        <f t="shared" si="4"/>
        <v>3.0863308997288006E-4</v>
      </c>
      <c r="P19" s="76">
        <f>分析係数表!C22</f>
        <v>2.6618889173278704E-2</v>
      </c>
      <c r="Q19" s="82">
        <f t="shared" si="5"/>
        <v>8.2154700171946494E-6</v>
      </c>
      <c r="R19" s="83">
        <v>8.6059726134015259E-5</v>
      </c>
      <c r="S19" s="84">
        <f t="shared" si="6"/>
        <v>4.0197633011612369E-4</v>
      </c>
      <c r="T19" s="85">
        <f>分析係数表!F22</f>
        <v>0.4128686327077748</v>
      </c>
      <c r="U19" s="86">
        <f t="shared" si="7"/>
        <v>1.6596341779593311E-4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投入係数表!O20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1.800359691508467E-4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投入係数表!O21</f>
        <v>0</v>
      </c>
      <c r="E21" s="77">
        <f t="shared" si="0"/>
        <v>0</v>
      </c>
      <c r="F21" s="76">
        <f>分析係数表!C24</f>
        <v>0.22997002997003002</v>
      </c>
      <c r="G21" s="77">
        <f t="shared" si="1"/>
        <v>0</v>
      </c>
      <c r="H21" s="77">
        <v>1.324348146770495E-3</v>
      </c>
      <c r="I21" s="77">
        <f t="shared" si="2"/>
        <v>1.324348146770495E-3</v>
      </c>
      <c r="J21" s="76">
        <f>分析係数表!G24</f>
        <v>0.20787401574803149</v>
      </c>
      <c r="K21" s="78">
        <f t="shared" si="3"/>
        <v>2.7529756751764619E-4</v>
      </c>
      <c r="L21" s="79"/>
      <c r="M21" s="80"/>
      <c r="N21" s="81">
        <f>分析係数表!H24</f>
        <v>3.2417410076732888E-4</v>
      </c>
      <c r="O21" s="82">
        <f t="shared" si="4"/>
        <v>2.3790467352076171E-3</v>
      </c>
      <c r="P21" s="76">
        <f>分析係数表!C24</f>
        <v>0.22997002997003002</v>
      </c>
      <c r="Q21" s="82">
        <f t="shared" si="5"/>
        <v>5.4710944899579773E-4</v>
      </c>
      <c r="R21" s="83">
        <v>2.0170032077135819E-3</v>
      </c>
      <c r="S21" s="84">
        <f t="shared" si="6"/>
        <v>3.3413513544840769E-3</v>
      </c>
      <c r="T21" s="85">
        <f>分析係数表!F24</f>
        <v>0.39317585301837271</v>
      </c>
      <c r="U21" s="86">
        <f t="shared" si="7"/>
        <v>1.3137386690333719E-3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投入係数表!O22</f>
        <v>0</v>
      </c>
      <c r="E22" s="77">
        <f t="shared" si="0"/>
        <v>0</v>
      </c>
      <c r="F22" s="76">
        <f>分析係数表!C25</f>
        <v>3.4042553191489411E-2</v>
      </c>
      <c r="G22" s="77">
        <f t="shared" si="1"/>
        <v>0</v>
      </c>
      <c r="H22" s="77">
        <v>4.9033194744589463E-4</v>
      </c>
      <c r="I22" s="77">
        <f t="shared" si="2"/>
        <v>4.9033194744589463E-4</v>
      </c>
      <c r="J22" s="76">
        <f>分析係数表!G25</f>
        <v>0.19567456230690011</v>
      </c>
      <c r="K22" s="78">
        <f t="shared" si="3"/>
        <v>9.5945489201565383E-5</v>
      </c>
      <c r="L22" s="79"/>
      <c r="M22" s="80"/>
      <c r="N22" s="81">
        <f>分析係数表!H25</f>
        <v>4.906418822424437E-4</v>
      </c>
      <c r="O22" s="82">
        <f t="shared" si="4"/>
        <v>3.6007193830169342E-3</v>
      </c>
      <c r="P22" s="76">
        <f>分析係数表!C25</f>
        <v>3.4042553191489411E-2</v>
      </c>
      <c r="Q22" s="82">
        <f t="shared" si="5"/>
        <v>1.2257768112398091E-4</v>
      </c>
      <c r="R22" s="83">
        <v>2.8899365559722617E-4</v>
      </c>
      <c r="S22" s="84">
        <f t="shared" si="6"/>
        <v>7.7932560304312085E-4</v>
      </c>
      <c r="T22" s="85">
        <f>分析係数表!F25</f>
        <v>0.35015447991761073</v>
      </c>
      <c r="U22" s="86">
        <f t="shared" si="7"/>
        <v>2.7288435122004235E-4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投入係数表!O23</f>
        <v>0</v>
      </c>
      <c r="E23" s="77">
        <f t="shared" si="0"/>
        <v>0</v>
      </c>
      <c r="F23" s="76">
        <f>分析係数表!C26</f>
        <v>5.4550934297769693E-2</v>
      </c>
      <c r="G23" s="77">
        <f t="shared" si="1"/>
        <v>0</v>
      </c>
      <c r="H23" s="77">
        <v>5.7889151714770606E-4</v>
      </c>
      <c r="I23" s="77">
        <f t="shared" si="2"/>
        <v>5.7889151714770606E-4</v>
      </c>
      <c r="J23" s="76">
        <f>分析係数表!G26</f>
        <v>0.19694507637309067</v>
      </c>
      <c r="K23" s="78">
        <f t="shared" si="3"/>
        <v>1.140098340563893E-4</v>
      </c>
      <c r="L23" s="79"/>
      <c r="M23" s="80"/>
      <c r="N23" s="81">
        <f>分析係数表!H26</f>
        <v>1.0098461312011439E-2</v>
      </c>
      <c r="O23" s="82">
        <f t="shared" si="4"/>
        <v>7.4110520729737825E-2</v>
      </c>
      <c r="P23" s="76">
        <f>分析係数表!C26</f>
        <v>5.4550934297769693E-2</v>
      </c>
      <c r="Q23" s="82">
        <f t="shared" si="5"/>
        <v>4.0427981471014268E-3</v>
      </c>
      <c r="R23" s="83">
        <v>4.2076175284352724E-3</v>
      </c>
      <c r="S23" s="84">
        <f t="shared" si="6"/>
        <v>4.7865090455829788E-3</v>
      </c>
      <c r="T23" s="85">
        <f>分析係数表!F26</f>
        <v>0.33636659083522913</v>
      </c>
      <c r="U23" s="86">
        <f t="shared" si="7"/>
        <v>1.6100217296647328E-3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投入係数表!O24</f>
        <v>0</v>
      </c>
      <c r="E24" s="77">
        <f t="shared" si="0"/>
        <v>0</v>
      </c>
      <c r="F24" s="76">
        <f>分析係数表!C27</f>
        <v>4.1345611727119369E-3</v>
      </c>
      <c r="G24" s="77">
        <f t="shared" si="1"/>
        <v>0</v>
      </c>
      <c r="H24" s="77">
        <v>8.4254212236712281E-6</v>
      </c>
      <c r="I24" s="77">
        <f t="shared" si="2"/>
        <v>8.4254212236712281E-6</v>
      </c>
      <c r="J24" s="76">
        <f>分析係数表!G27</f>
        <v>0.17796610169491525</v>
      </c>
      <c r="K24" s="78">
        <f t="shared" si="3"/>
        <v>1.4994393703143711E-6</v>
      </c>
      <c r="L24" s="79"/>
      <c r="M24" s="80"/>
      <c r="N24" s="81">
        <f>分析係数表!H27</f>
        <v>1.0540039006029638E-2</v>
      </c>
      <c r="O24" s="82">
        <f t="shared" si="4"/>
        <v>7.7351168174453061E-2</v>
      </c>
      <c r="P24" s="76">
        <f>分析係数表!C27</f>
        <v>4.1345611727119369E-3</v>
      </c>
      <c r="Q24" s="82">
        <f t="shared" si="5"/>
        <v>3.1981313659800489E-4</v>
      </c>
      <c r="R24" s="83">
        <v>3.2245507267762691E-4</v>
      </c>
      <c r="S24" s="84">
        <f t="shared" si="6"/>
        <v>3.3088049390129815E-4</v>
      </c>
      <c r="T24" s="85">
        <f>分析係数表!F27</f>
        <v>0.33898305084745761</v>
      </c>
      <c r="U24" s="86">
        <f t="shared" si="7"/>
        <v>1.1216287928857564E-4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投入係数表!O25</f>
        <v>0</v>
      </c>
      <c r="E25" s="77">
        <f t="shared" si="0"/>
        <v>0</v>
      </c>
      <c r="F25" s="76">
        <f>分析係数表!C28</f>
        <v>7.7271221989182459E-3</v>
      </c>
      <c r="G25" s="77">
        <f t="shared" si="1"/>
        <v>0</v>
      </c>
      <c r="H25" s="77">
        <v>5.2614004850384127E-4</v>
      </c>
      <c r="I25" s="77">
        <f t="shared" si="2"/>
        <v>5.2614004850384127E-4</v>
      </c>
      <c r="J25" s="76">
        <f>分析係数表!G28</f>
        <v>0.12525050100200399</v>
      </c>
      <c r="K25" s="78">
        <f t="shared" si="3"/>
        <v>6.5899304672324804E-5</v>
      </c>
      <c r="L25" s="79"/>
      <c r="M25" s="80"/>
      <c r="N25" s="81">
        <f>分析係数表!H28</f>
        <v>1.922089573684773E-2</v>
      </c>
      <c r="O25" s="82">
        <f t="shared" si="4"/>
        <v>0.14105818182968838</v>
      </c>
      <c r="P25" s="76">
        <f>分析係数表!C28</f>
        <v>7.7271221989182459E-3</v>
      </c>
      <c r="Q25" s="82">
        <f t="shared" si="5"/>
        <v>1.0899738081552315E-3</v>
      </c>
      <c r="R25" s="83">
        <v>1.1912478828503758E-3</v>
      </c>
      <c r="S25" s="84">
        <f t="shared" si="6"/>
        <v>1.7173879313542172E-3</v>
      </c>
      <c r="T25" s="85">
        <f>分析係数表!F28</f>
        <v>0.21442885771543085</v>
      </c>
      <c r="U25" s="86">
        <f t="shared" si="7"/>
        <v>3.6825753237455154E-4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投入係数表!O26</f>
        <v>3.3613445378151259E-2</v>
      </c>
      <c r="E26" s="77">
        <f t="shared" si="0"/>
        <v>3.3613445378151261</v>
      </c>
      <c r="F26" s="76">
        <f>分析係数表!C29</f>
        <v>1.9657209257286756E-2</v>
      </c>
      <c r="G26" s="77">
        <f t="shared" si="1"/>
        <v>6.6074652965669764E-2</v>
      </c>
      <c r="H26" s="77">
        <v>6.9225884232206047E-2</v>
      </c>
      <c r="I26" s="77">
        <f t="shared" si="2"/>
        <v>6.9225884232206047E-2</v>
      </c>
      <c r="J26" s="76">
        <f>分析係数表!G29</f>
        <v>0.25806451612903225</v>
      </c>
      <c r="K26" s="78">
        <f t="shared" si="3"/>
        <v>1.7864744317988658E-2</v>
      </c>
      <c r="L26" s="79"/>
      <c r="M26" s="80"/>
      <c r="N26" s="81">
        <f>分析係数表!H29</f>
        <v>9.642865278500598E-3</v>
      </c>
      <c r="O26" s="82">
        <f t="shared" si="4"/>
        <v>7.0766995588364953E-2</v>
      </c>
      <c r="P26" s="76">
        <f>分析係数表!C29</f>
        <v>1.9657209257286756E-2</v>
      </c>
      <c r="Q26" s="82">
        <f t="shared" si="5"/>
        <v>1.3910816407899785E-3</v>
      </c>
      <c r="R26" s="83">
        <v>1.7754899427227984E-3</v>
      </c>
      <c r="S26" s="84">
        <f t="shared" si="6"/>
        <v>7.1001374174928841E-2</v>
      </c>
      <c r="T26" s="85">
        <f>分析係数表!F29</f>
        <v>0.38879456706281834</v>
      </c>
      <c r="U26" s="86">
        <f t="shared" si="7"/>
        <v>2.7604948533206629E-2</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投入係数表!O27</f>
        <v>2.8011204481792717E-3</v>
      </c>
      <c r="E27" s="77">
        <f t="shared" si="0"/>
        <v>0.28011204481792717</v>
      </c>
      <c r="F27" s="76">
        <f>分析係数表!C30</f>
        <v>1</v>
      </c>
      <c r="G27" s="77">
        <f t="shared" si="1"/>
        <v>0.28011204481792717</v>
      </c>
      <c r="H27" s="77">
        <v>0.31669306880037673</v>
      </c>
      <c r="I27" s="77">
        <f t="shared" si="2"/>
        <v>0.31669306880037673</v>
      </c>
      <c r="J27" s="76">
        <f>分析係数表!G30</f>
        <v>0.34450191140094444</v>
      </c>
      <c r="K27" s="78">
        <f t="shared" si="3"/>
        <v>0.10910136752916058</v>
      </c>
      <c r="L27" s="79"/>
      <c r="M27" s="80"/>
      <c r="N27" s="81">
        <f>分析係数表!H30</f>
        <v>0</v>
      </c>
      <c r="O27" s="82">
        <f t="shared" si="4"/>
        <v>0</v>
      </c>
      <c r="P27" s="76">
        <f>分析係数表!C30</f>
        <v>1</v>
      </c>
      <c r="Q27" s="82">
        <f t="shared" si="5"/>
        <v>0</v>
      </c>
      <c r="R27" s="83">
        <v>2.281083810293982E-2</v>
      </c>
      <c r="S27" s="84">
        <f t="shared" si="6"/>
        <v>0.33950390690331655</v>
      </c>
      <c r="T27" s="85">
        <f>分析係数表!F30</f>
        <v>0.44116418773490956</v>
      </c>
      <c r="U27" s="86">
        <f t="shared" si="7"/>
        <v>0.14977696532182999</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投入係数表!O28</f>
        <v>3.6414565826330535E-2</v>
      </c>
      <c r="E28" s="77">
        <f t="shared" si="0"/>
        <v>3.6414565826330536</v>
      </c>
      <c r="F28" s="76">
        <f>分析係数表!C31</f>
        <v>0.10575835708146741</v>
      </c>
      <c r="G28" s="77">
        <f t="shared" si="1"/>
        <v>0.38511446556276652</v>
      </c>
      <c r="H28" s="77">
        <v>0.41286267164564561</v>
      </c>
      <c r="I28" s="77">
        <f t="shared" si="2"/>
        <v>0.41286267164564561</v>
      </c>
      <c r="J28" s="76">
        <f>分析係数表!G31</f>
        <v>7.0943075615972809E-2</v>
      </c>
      <c r="K28" s="78">
        <f t="shared" si="3"/>
        <v>2.9289747733569588E-2</v>
      </c>
      <c r="L28" s="79"/>
      <c r="M28" s="80"/>
      <c r="N28" s="81">
        <f>分析係数表!H31</f>
        <v>2.1586490526230941E-2</v>
      </c>
      <c r="O28" s="82">
        <f t="shared" si="4"/>
        <v>0.15841879314066287</v>
      </c>
      <c r="P28" s="76">
        <f>分析係数表!C31</f>
        <v>0.10575835708146741</v>
      </c>
      <c r="Q28" s="82">
        <f t="shared" si="5"/>
        <v>1.6754111293385346E-2</v>
      </c>
      <c r="R28" s="83">
        <v>2.1350104022998202E-2</v>
      </c>
      <c r="S28" s="84">
        <f t="shared" si="6"/>
        <v>0.4342127756686438</v>
      </c>
      <c r="T28" s="85">
        <f>分析係数表!F31</f>
        <v>0.34494477485131692</v>
      </c>
      <c r="U28" s="86">
        <f t="shared" si="7"/>
        <v>0.14977942814058573</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投入係数表!O29</f>
        <v>9.3370681605975728E-4</v>
      </c>
      <c r="E29" s="77">
        <f t="shared" si="0"/>
        <v>9.3370681605975725E-2</v>
      </c>
      <c r="F29" s="76">
        <f>分析係数表!C32</f>
        <v>0.81083319529567666</v>
      </c>
      <c r="G29" s="77">
        <f t="shared" si="1"/>
        <v>7.5708048113508564E-2</v>
      </c>
      <c r="H29" s="77">
        <v>9.2992517066750838E-2</v>
      </c>
      <c r="I29" s="77">
        <f t="shared" si="2"/>
        <v>9.2992517066750838E-2</v>
      </c>
      <c r="J29" s="76">
        <f>分析係数表!G32</f>
        <v>0.14021915584415584</v>
      </c>
      <c r="K29" s="78">
        <f t="shared" si="3"/>
        <v>1.3039332242923057E-2</v>
      </c>
      <c r="L29" s="79"/>
      <c r="M29" s="80"/>
      <c r="N29" s="81">
        <f>分析係数表!H32</f>
        <v>6.133023528030546E-3</v>
      </c>
      <c r="O29" s="82">
        <f t="shared" si="4"/>
        <v>4.5008992287711679E-2</v>
      </c>
      <c r="P29" s="76">
        <f>分析係数表!C32</f>
        <v>0.81083319529567666</v>
      </c>
      <c r="Q29" s="82">
        <f t="shared" si="5"/>
        <v>3.6494785033683731E-2</v>
      </c>
      <c r="R29" s="83">
        <v>4.7117235275448581E-2</v>
      </c>
      <c r="S29" s="84">
        <f t="shared" si="6"/>
        <v>0.14010975234219941</v>
      </c>
      <c r="T29" s="85">
        <f>分析係数表!F32</f>
        <v>0.48336038961038963</v>
      </c>
      <c r="U29" s="86">
        <f t="shared" si="7"/>
        <v>6.7723504480340715E-2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投入係数表!O30</f>
        <v>0</v>
      </c>
      <c r="E30" s="77">
        <f t="shared" si="0"/>
        <v>0</v>
      </c>
      <c r="F30" s="76">
        <f>分析係数表!C33</f>
        <v>0.62414151925078043</v>
      </c>
      <c r="G30" s="77">
        <f t="shared" si="1"/>
        <v>0</v>
      </c>
      <c r="H30" s="77">
        <v>1.6952501682320001E-2</v>
      </c>
      <c r="I30" s="77">
        <f t="shared" si="2"/>
        <v>1.6952501682320001E-2</v>
      </c>
      <c r="J30" s="76">
        <f>分析係数表!G33</f>
        <v>0.5071547420965058</v>
      </c>
      <c r="K30" s="78">
        <f t="shared" si="3"/>
        <v>8.5975416185875807E-3</v>
      </c>
      <c r="L30" s="79"/>
      <c r="M30" s="80"/>
      <c r="N30" s="81">
        <f>分析係数表!H33</f>
        <v>9.1820123676800169E-4</v>
      </c>
      <c r="O30" s="82">
        <f t="shared" si="4"/>
        <v>6.7384891310745473E-3</v>
      </c>
      <c r="P30" s="76">
        <f>分析係数表!C33</f>
        <v>0.62414151925078043</v>
      </c>
      <c r="Q30" s="82">
        <f t="shared" si="5"/>
        <v>4.2057708437237395E-3</v>
      </c>
      <c r="R30" s="83">
        <v>1.2057841793937731E-2</v>
      </c>
      <c r="S30" s="84">
        <f t="shared" si="6"/>
        <v>2.9010343476257732E-2</v>
      </c>
      <c r="T30" s="85">
        <f>分析係数表!F33</f>
        <v>0.64758735440931781</v>
      </c>
      <c r="U30" s="86">
        <f t="shared" si="7"/>
        <v>1.8786731582295355E-2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投入係数表!O31</f>
        <v>3.9215686274509803E-2</v>
      </c>
      <c r="E31" s="77">
        <f t="shared" si="0"/>
        <v>3.9215686274509802</v>
      </c>
      <c r="F31" s="76">
        <f>分析係数表!C34</f>
        <v>0.18299609672932837</v>
      </c>
      <c r="G31" s="77">
        <f t="shared" si="1"/>
        <v>0.71763175187971906</v>
      </c>
      <c r="H31" s="77">
        <v>0.76014562681746822</v>
      </c>
      <c r="I31" s="77">
        <f t="shared" si="2"/>
        <v>0.76014562681746822</v>
      </c>
      <c r="J31" s="76">
        <f>分析係数表!G34</f>
        <v>0.4248231396077729</v>
      </c>
      <c r="K31" s="78">
        <f t="shared" si="3"/>
        <v>0.32292745174371534</v>
      </c>
      <c r="L31" s="79"/>
      <c r="M31" s="80"/>
      <c r="N31" s="81">
        <f>分析係数表!H34</f>
        <v>0.15256158869841471</v>
      </c>
      <c r="O31" s="82">
        <f t="shared" si="4"/>
        <v>1.1196179727249513</v>
      </c>
      <c r="P31" s="76">
        <f>分析係数表!C34</f>
        <v>0.18299609672932837</v>
      </c>
      <c r="Q31" s="82">
        <f t="shared" si="5"/>
        <v>0.20488571883666973</v>
      </c>
      <c r="R31" s="83">
        <v>0.21698212930441413</v>
      </c>
      <c r="S31" s="84">
        <f t="shared" si="6"/>
        <v>0.9771277561218823</v>
      </c>
      <c r="T31" s="85">
        <f>分析係数表!F34</f>
        <v>0.70132234858660936</v>
      </c>
      <c r="U31" s="86">
        <f t="shared" si="7"/>
        <v>0.6852815327925621</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投入係数表!O32</f>
        <v>7.4696545284780582E-3</v>
      </c>
      <c r="E32" s="77">
        <f t="shared" si="0"/>
        <v>0.7469654528478058</v>
      </c>
      <c r="F32" s="76">
        <f>分析係数表!C35</f>
        <v>0.35090186993215289</v>
      </c>
      <c r="G32" s="77">
        <f t="shared" si="1"/>
        <v>0.26211157417901243</v>
      </c>
      <c r="H32" s="77">
        <v>0.30741973324616945</v>
      </c>
      <c r="I32" s="77">
        <f t="shared" si="2"/>
        <v>0.30741973324616945</v>
      </c>
      <c r="J32" s="76">
        <f>分析係数表!G35</f>
        <v>0.31384360320530535</v>
      </c>
      <c r="K32" s="78">
        <f t="shared" si="3"/>
        <v>9.6481716778391624E-2</v>
      </c>
      <c r="L32" s="79"/>
      <c r="M32" s="80"/>
      <c r="N32" s="81">
        <f>分析係数表!H35</f>
        <v>5.7313981015663741E-2</v>
      </c>
      <c r="O32" s="82">
        <f t="shared" si="4"/>
        <v>0.42061546278470668</v>
      </c>
      <c r="P32" s="76">
        <f>分析係数表!C35</f>
        <v>0.35090186993215289</v>
      </c>
      <c r="Q32" s="82">
        <f t="shared" si="5"/>
        <v>0.14759475241353143</v>
      </c>
      <c r="R32" s="83">
        <v>0.20060829047651518</v>
      </c>
      <c r="S32" s="84">
        <f t="shared" si="6"/>
        <v>0.50802802372268463</v>
      </c>
      <c r="T32" s="85">
        <f>分析係数表!F35</f>
        <v>0.64653219121304228</v>
      </c>
      <c r="U32" s="86">
        <f t="shared" si="7"/>
        <v>0.32845647137505873</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投入係数表!O33</f>
        <v>9.3370681605975728E-4</v>
      </c>
      <c r="E33" s="77">
        <f t="shared" si="0"/>
        <v>9.3370681605975725E-2</v>
      </c>
      <c r="F33" s="76">
        <f>分析係数表!C36</f>
        <v>0.93626150666917152</v>
      </c>
      <c r="G33" s="77">
        <f t="shared" si="1"/>
        <v>8.7419375039138325E-2</v>
      </c>
      <c r="H33" s="77">
        <v>0.13081752137564331</v>
      </c>
      <c r="I33" s="77">
        <f t="shared" si="2"/>
        <v>0.13081752137564331</v>
      </c>
      <c r="J33" s="76">
        <f>分析係数表!G36</f>
        <v>2.823270008148657E-2</v>
      </c>
      <c r="K33" s="78">
        <f t="shared" si="3"/>
        <v>3.693331846401996E-3</v>
      </c>
      <c r="L33" s="79"/>
      <c r="M33" s="80"/>
      <c r="N33" s="81">
        <f>分析係数表!H36</f>
        <v>0.22062413152006111</v>
      </c>
      <c r="O33" s="82">
        <f t="shared" si="4"/>
        <v>1.6191149094218931</v>
      </c>
      <c r="P33" s="76">
        <f>分析係数表!C36</f>
        <v>0.93626150666917152</v>
      </c>
      <c r="Q33" s="82">
        <f t="shared" si="5"/>
        <v>1.5159149645658607</v>
      </c>
      <c r="R33" s="83">
        <v>1.5623693554076588</v>
      </c>
      <c r="S33" s="84">
        <f t="shared" si="6"/>
        <v>1.693186876783302</v>
      </c>
      <c r="T33" s="85">
        <f>分析係数表!F36</f>
        <v>0.87228977263648999</v>
      </c>
      <c r="U33" s="86">
        <f t="shared" si="7"/>
        <v>1.4769495957803951</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投入係数表!O34</f>
        <v>2.8011204481792718E-2</v>
      </c>
      <c r="E34" s="77">
        <f t="shared" si="0"/>
        <v>2.801120448179272</v>
      </c>
      <c r="F34" s="76">
        <f>分析係数表!C37</f>
        <v>0.39878226197532196</v>
      </c>
      <c r="G34" s="77">
        <f t="shared" si="1"/>
        <v>1.1170371483902577</v>
      </c>
      <c r="H34" s="77">
        <v>1.2147584896966555</v>
      </c>
      <c r="I34" s="77">
        <f t="shared" si="2"/>
        <v>1.2147584896966555</v>
      </c>
      <c r="J34" s="76">
        <f>分析係数表!G37</f>
        <v>0.35520734135572679</v>
      </c>
      <c r="K34" s="78">
        <f t="shared" si="3"/>
        <v>0.43149113351444701</v>
      </c>
      <c r="L34" s="79"/>
      <c r="M34" s="80"/>
      <c r="N34" s="81">
        <f>分析係数表!H37</f>
        <v>4.5952116856878007E-2</v>
      </c>
      <c r="O34" s="82">
        <f t="shared" si="4"/>
        <v>0.33723308964370025</v>
      </c>
      <c r="P34" s="76">
        <f>分析係数表!C37</f>
        <v>0.39878226197532196</v>
      </c>
      <c r="Q34" s="82">
        <f t="shared" si="5"/>
        <v>0.1344825743010413</v>
      </c>
      <c r="R34" s="83">
        <v>0.15188273794232743</v>
      </c>
      <c r="S34" s="84">
        <f t="shared" si="6"/>
        <v>1.3666412276389828</v>
      </c>
      <c r="T34" s="85">
        <f>分析係数表!F37</f>
        <v>0.68833867197645227</v>
      </c>
      <c r="U34" s="86">
        <f t="shared" si="7"/>
        <v>0.94071200770128582</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投入係数表!O35</f>
        <v>2.8011204481792717E-3</v>
      </c>
      <c r="E35" s="77">
        <f t="shared" si="0"/>
        <v>0.28011204481792717</v>
      </c>
      <c r="F35" s="76">
        <f>分析係数表!C38</f>
        <v>8.3634220028000916E-2</v>
      </c>
      <c r="G35" s="77">
        <f t="shared" si="1"/>
        <v>2.3426952388795774E-2</v>
      </c>
      <c r="H35" s="77">
        <v>3.2381378247435255E-2</v>
      </c>
      <c r="I35" s="77">
        <f t="shared" si="2"/>
        <v>3.2381378247435255E-2</v>
      </c>
      <c r="J35" s="76">
        <f>分析係数表!G38</f>
        <v>0.16582661290322581</v>
      </c>
      <c r="K35" s="78">
        <f t="shared" si="3"/>
        <v>5.3696942759103826E-3</v>
      </c>
      <c r="L35" s="79"/>
      <c r="M35" s="80"/>
      <c r="N35" s="81">
        <f>分析係数表!H38</f>
        <v>4.1594165567103165E-2</v>
      </c>
      <c r="O35" s="82">
        <f t="shared" si="4"/>
        <v>0.3052509856952606</v>
      </c>
      <c r="P35" s="76">
        <f>分析係数表!C38</f>
        <v>8.3634220028000916E-2</v>
      </c>
      <c r="Q35" s="82">
        <f t="shared" si="5"/>
        <v>2.5529428101401585E-2</v>
      </c>
      <c r="R35" s="83">
        <v>3.0650180886281204E-2</v>
      </c>
      <c r="S35" s="84">
        <f t="shared" si="6"/>
        <v>6.3031559133716455E-2</v>
      </c>
      <c r="T35" s="85">
        <f>分析係数表!F38</f>
        <v>0.52116935483870963</v>
      </c>
      <c r="U35" s="86">
        <f t="shared" si="7"/>
        <v>3.2850117008196983E-2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投入係数表!O36</f>
        <v>0</v>
      </c>
      <c r="E36" s="77">
        <f t="shared" si="0"/>
        <v>0</v>
      </c>
      <c r="F36" s="76">
        <f>分析係数表!C39</f>
        <v>1</v>
      </c>
      <c r="G36" s="77">
        <f t="shared" si="1"/>
        <v>0</v>
      </c>
      <c r="H36" s="77">
        <v>9.2250058427426201E-3</v>
      </c>
      <c r="I36" s="77">
        <f t="shared" si="2"/>
        <v>9.2250058427426201E-3</v>
      </c>
      <c r="J36" s="76">
        <f>分析係数表!G39</f>
        <v>0.35526355444380819</v>
      </c>
      <c r="K36" s="78">
        <f t="shared" si="3"/>
        <v>3.2773083654576416E-3</v>
      </c>
      <c r="L36" s="79"/>
      <c r="M36" s="80"/>
      <c r="N36" s="81">
        <f>分析係数表!H39</f>
        <v>3.6622911924525259E-3</v>
      </c>
      <c r="O36" s="82">
        <f t="shared" si="4"/>
        <v>2.687679825180497E-2</v>
      </c>
      <c r="P36" s="76">
        <f>分析係数表!C39</f>
        <v>1</v>
      </c>
      <c r="Q36" s="82">
        <f t="shared" si="5"/>
        <v>2.687679825180497E-2</v>
      </c>
      <c r="R36" s="83">
        <v>2.9480095678660962E-2</v>
      </c>
      <c r="S36" s="84">
        <f t="shared" si="6"/>
        <v>3.8705101521403579E-2</v>
      </c>
      <c r="T36" s="85">
        <f>分析係数表!F39</f>
        <v>0.70609686266236704</v>
      </c>
      <c r="U36" s="86">
        <f t="shared" si="7"/>
        <v>2.7329550753291475E-2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投入係数表!O37</f>
        <v>0</v>
      </c>
      <c r="E37" s="77">
        <f t="shared" si="0"/>
        <v>0</v>
      </c>
      <c r="F37" s="76">
        <f>分析係数表!C40</f>
        <v>0.97034701574441762</v>
      </c>
      <c r="G37" s="77">
        <f t="shared" si="1"/>
        <v>0</v>
      </c>
      <c r="H37" s="77">
        <v>5.4283355271384131E-3</v>
      </c>
      <c r="I37" s="77">
        <f t="shared" si="2"/>
        <v>5.4283355271384131E-3</v>
      </c>
      <c r="J37" s="76">
        <f>分析係数表!G40</f>
        <v>0.52785971223021577</v>
      </c>
      <c r="K37" s="78">
        <f t="shared" si="3"/>
        <v>2.8653996292443392E-3</v>
      </c>
      <c r="L37" s="79"/>
      <c r="M37" s="80"/>
      <c r="N37" s="81">
        <f>分析係数表!H40</f>
        <v>3.2261456049877249E-2</v>
      </c>
      <c r="O37" s="82">
        <f t="shared" si="4"/>
        <v>0.2367601591454456</v>
      </c>
      <c r="P37" s="76">
        <f>分析係数表!C40</f>
        <v>0.97034701574441762</v>
      </c>
      <c r="Q37" s="82">
        <f t="shared" si="5"/>
        <v>0.22973951387395652</v>
      </c>
      <c r="R37" s="83">
        <v>0.23070246097641131</v>
      </c>
      <c r="S37" s="84">
        <f t="shared" si="6"/>
        <v>0.23613079650354973</v>
      </c>
      <c r="T37" s="85">
        <f>分析係数表!F40</f>
        <v>0.72733812949640286</v>
      </c>
      <c r="U37" s="86">
        <f t="shared" si="7"/>
        <v>0.17174693184538761</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投入係数表!O38</f>
        <v>0</v>
      </c>
      <c r="E38" s="77">
        <f t="shared" si="0"/>
        <v>0</v>
      </c>
      <c r="F38" s="76">
        <f>分析係数表!C41</f>
        <v>0.80320409637637991</v>
      </c>
      <c r="G38" s="77">
        <f t="shared" si="1"/>
        <v>0</v>
      </c>
      <c r="H38" s="77">
        <v>2.9222707901661058E-4</v>
      </c>
      <c r="I38" s="77">
        <f t="shared" si="2"/>
        <v>2.9222707901661058E-4</v>
      </c>
      <c r="J38" s="76">
        <f>分析係数表!G41</f>
        <v>0.45147490221642766</v>
      </c>
      <c r="K38" s="78">
        <f t="shared" si="3"/>
        <v>1.3193319192401654E-4</v>
      </c>
      <c r="L38" s="79"/>
      <c r="M38" s="80"/>
      <c r="N38" s="81">
        <f>分析係数表!H41</f>
        <v>4.9603894294711057E-2</v>
      </c>
      <c r="O38" s="82">
        <f t="shared" si="4"/>
        <v>0.36403272962301203</v>
      </c>
      <c r="P38" s="76">
        <f>分析係数表!C41</f>
        <v>0.80320409637637991</v>
      </c>
      <c r="Q38" s="82">
        <f t="shared" si="5"/>
        <v>0.29239257964827842</v>
      </c>
      <c r="R38" s="83">
        <v>0.29741509096079366</v>
      </c>
      <c r="S38" s="84">
        <f t="shared" si="6"/>
        <v>0.29770731803981026</v>
      </c>
      <c r="T38" s="85">
        <f>分析係数表!F41</f>
        <v>0.55671447196870927</v>
      </c>
      <c r="U38" s="86">
        <f t="shared" si="7"/>
        <v>0.16573797236375357</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投入係数表!O39</f>
        <v>0</v>
      </c>
      <c r="E39" s="77">
        <f>$C$17*D39</f>
        <v>0</v>
      </c>
      <c r="F39" s="76">
        <f>分析係数表!C42</f>
        <v>0.66636504653567741</v>
      </c>
      <c r="G39" s="77">
        <f>E39*F39</f>
        <v>0</v>
      </c>
      <c r="H39" s="77">
        <v>3.4435480029781705E-3</v>
      </c>
      <c r="I39" s="77">
        <f>C39+H39</f>
        <v>3.4435480029781705E-3</v>
      </c>
      <c r="J39" s="76">
        <f>分析係数表!G42</f>
        <v>0.48517520215633425</v>
      </c>
      <c r="K39" s="78">
        <f>I39*J39</f>
        <v>1.670724098479975E-3</v>
      </c>
      <c r="L39" s="79"/>
      <c r="M39" s="80"/>
      <c r="N39" s="81">
        <f>分析係数表!H42</f>
        <v>1.1980423388898527E-2</v>
      </c>
      <c r="O39" s="82">
        <f t="shared" si="4"/>
        <v>8.7921851506024204E-2</v>
      </c>
      <c r="P39" s="76">
        <f>分析係数表!C42</f>
        <v>0.66636504653567741</v>
      </c>
      <c r="Q39" s="82">
        <f>O39*P39</f>
        <v>5.8588048670314738E-2</v>
      </c>
      <c r="R39" s="83">
        <v>6.134030096315931E-2</v>
      </c>
      <c r="S39" s="84">
        <f>I39+R39</f>
        <v>6.4783848966137481E-2</v>
      </c>
      <c r="T39" s="85">
        <f>分析係数表!F42</f>
        <v>0.56103195995379285</v>
      </c>
      <c r="U39" s="86">
        <f>S39*T39</f>
        <v>3.6345809758822609E-2</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投入係数表!O40</f>
        <v>1.2138188608776844E-2</v>
      </c>
      <c r="E40" s="77">
        <f>$C$17*D40</f>
        <v>1.2138188608776845</v>
      </c>
      <c r="F40" s="76">
        <f>分析係数表!C43</f>
        <v>0.41782866643993499</v>
      </c>
      <c r="G40" s="77">
        <f>E40*F40</f>
        <v>0.50716831594016387</v>
      </c>
      <c r="H40" s="77">
        <v>0.66514550882496937</v>
      </c>
      <c r="I40" s="77">
        <f>C40+H40</f>
        <v>0.66514550882496937</v>
      </c>
      <c r="J40" s="76">
        <f>分析係数表!G43</f>
        <v>0.34963029507290444</v>
      </c>
      <c r="K40" s="78">
        <f>I40*J40</f>
        <v>0.2325550205168912</v>
      </c>
      <c r="L40" s="79"/>
      <c r="M40" s="80"/>
      <c r="N40" s="81">
        <f>分析係数表!H43</f>
        <v>3.3095547249689404E-2</v>
      </c>
      <c r="O40" s="82">
        <f t="shared" si="4"/>
        <v>0.24288138209657439</v>
      </c>
      <c r="P40" s="76">
        <f>分析係数表!C43</f>
        <v>0.41782866643993499</v>
      </c>
      <c r="Q40" s="82">
        <f>O40*P40</f>
        <v>0.10148280398449998</v>
      </c>
      <c r="R40" s="83">
        <v>0.16908908110206752</v>
      </c>
      <c r="S40" s="84">
        <f>I40+R40</f>
        <v>0.83423458992703692</v>
      </c>
      <c r="T40" s="85">
        <f>分析係数表!F43</f>
        <v>0.60413931310897662</v>
      </c>
      <c r="U40" s="86">
        <f>S40*T40</f>
        <v>0.5039939121302689</v>
      </c>
      <c r="V40" s="87">
        <f>分析係数表!D43</f>
        <v>0.20869324856609772</v>
      </c>
      <c r="W40" s="167">
        <f>ROUND(S40*V40,0)</f>
        <v>0</v>
      </c>
      <c r="X40" s="76">
        <f>分析係数表!E43</f>
        <v>0.13682537488770644</v>
      </c>
      <c r="Y40" s="166">
        <f>ROUND(S40*X40,0)</f>
        <v>0</v>
      </c>
    </row>
    <row r="41" spans="1:25" x14ac:dyDescent="0.2">
      <c r="A41" s="6" t="s">
        <v>341</v>
      </c>
      <c r="B41" s="5" t="s">
        <v>42</v>
      </c>
      <c r="C41" s="90"/>
      <c r="D41" s="76">
        <f>投入係数表!O41</f>
        <v>0</v>
      </c>
      <c r="E41" s="77">
        <f>$C$17*D41</f>
        <v>0</v>
      </c>
      <c r="F41" s="76">
        <f>分析係数表!C44</f>
        <v>0.43300030015865532</v>
      </c>
      <c r="G41" s="77">
        <f>E41*F41</f>
        <v>0</v>
      </c>
      <c r="H41" s="77">
        <v>1.9030319993456829E-3</v>
      </c>
      <c r="I41" s="77">
        <f>C41+H41</f>
        <v>1.9030319993456829E-3</v>
      </c>
      <c r="J41" s="76">
        <f>分析係数表!G44</f>
        <v>0.26179408564929285</v>
      </c>
      <c r="K41" s="78">
        <f>I41*J41</f>
        <v>4.982025222300487E-4</v>
      </c>
      <c r="L41" s="79"/>
      <c r="M41" s="80"/>
      <c r="N41" s="81">
        <f>分析係数表!H44</f>
        <v>0.10792544346140839</v>
      </c>
      <c r="O41" s="82">
        <f t="shared" si="4"/>
        <v>0.79204252685498566</v>
      </c>
      <c r="P41" s="76">
        <f>分析係数表!C44</f>
        <v>0.43300030015865532</v>
      </c>
      <c r="Q41" s="82">
        <f>O41*P41</f>
        <v>0.3429546518666286</v>
      </c>
      <c r="R41" s="83">
        <v>0.34851188903727132</v>
      </c>
      <c r="S41" s="84">
        <f>I41+R41</f>
        <v>0.35041492103661698</v>
      </c>
      <c r="T41" s="85">
        <f>分析係数表!F44</f>
        <v>0.57012714425433242</v>
      </c>
      <c r="U41" s="86">
        <f>S41*T41</f>
        <v>0.19978105823471384</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投入係数表!O42</f>
        <v>0</v>
      </c>
      <c r="E42" s="77">
        <f>$C$17*D42</f>
        <v>0</v>
      </c>
      <c r="F42" s="76">
        <f>分析係数表!C45</f>
        <v>1</v>
      </c>
      <c r="G42" s="77">
        <f>E42*F42</f>
        <v>0</v>
      </c>
      <c r="H42" s="77">
        <v>1.8971777701982156E-3</v>
      </c>
      <c r="I42" s="77">
        <f>C42+H42</f>
        <v>1.8971777701982156E-3</v>
      </c>
      <c r="J42" s="76">
        <f>分析係数表!G45</f>
        <v>0</v>
      </c>
      <c r="K42" s="78">
        <f>I42*J42</f>
        <v>0</v>
      </c>
      <c r="L42" s="79"/>
      <c r="M42" s="80"/>
      <c r="N42" s="81">
        <f>分析係数表!H45</f>
        <v>0</v>
      </c>
      <c r="O42" s="82">
        <f t="shared" si="4"/>
        <v>0</v>
      </c>
      <c r="P42" s="76">
        <f>分析係数表!C45</f>
        <v>1</v>
      </c>
      <c r="Q42" s="82">
        <f>O42*P42</f>
        <v>0</v>
      </c>
      <c r="R42" s="83">
        <v>1.34382436632895E-3</v>
      </c>
      <c r="S42" s="84">
        <f>I42+R42</f>
        <v>3.2410021365271656E-3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5.6022408963585435E-3</v>
      </c>
      <c r="E43" s="77">
        <f>$C$17*D43</f>
        <v>0.56022408963585435</v>
      </c>
      <c r="F43" s="76">
        <f>分析係数表!C46</f>
        <v>7.8922701993376254E-2</v>
      </c>
      <c r="G43" s="77">
        <f>E43*F43</f>
        <v>4.4214398875841041E-2</v>
      </c>
      <c r="H43" s="77">
        <v>4.8661905820467317E-2</v>
      </c>
      <c r="I43" s="77">
        <f>C43+H43</f>
        <v>4.8661905820467317E-2</v>
      </c>
      <c r="J43" s="76">
        <f>分析係数表!G46</f>
        <v>9.4786729857819912E-3</v>
      </c>
      <c r="K43" s="78">
        <f>I43*J43</f>
        <v>4.6125029213713102E-4</v>
      </c>
      <c r="L43" s="79"/>
      <c r="M43" s="80"/>
      <c r="N43" s="81">
        <f>分析係数表!H46</f>
        <v>2.1453316301050851E-2</v>
      </c>
      <c r="O43" s="82">
        <f t="shared" si="4"/>
        <v>0.15744145502241544</v>
      </c>
      <c r="P43" s="76">
        <f>分析係数表!C46</f>
        <v>7.8922701993376254E-2</v>
      </c>
      <c r="Q43" s="82">
        <f>O43*P43</f>
        <v>1.2425705036137645E-2</v>
      </c>
      <c r="R43" s="83">
        <v>1.3732393926665351E-2</v>
      </c>
      <c r="S43" s="84">
        <f>I43+R43</f>
        <v>6.2394299747132669E-2</v>
      </c>
      <c r="T43" s="85">
        <f>分析係数表!F46</f>
        <v>0.3135860979462875</v>
      </c>
      <c r="U43" s="86">
        <f>S43*T43</f>
        <v>1.9565984991794367E-2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投入係数表!O44</f>
        <v>0.77030812324929976</v>
      </c>
      <c r="E44" s="91">
        <f>SUM(E5:E43)</f>
        <v>77.030812324929968</v>
      </c>
      <c r="F44" s="92">
        <f>分析係数表!C47</f>
        <v>0.45048821757167268</v>
      </c>
      <c r="G44" s="91">
        <f>SUM(G5:G43)</f>
        <v>7.4332611687598957</v>
      </c>
      <c r="H44" s="91">
        <f>SUM(H5:H43)</f>
        <v>8.1204692083095349</v>
      </c>
      <c r="I44" s="91">
        <f>SUM(I5:I43)</f>
        <v>108.12046920830952</v>
      </c>
      <c r="J44" s="92">
        <f>分析係数表!G47</f>
        <v>0.27984959706440876</v>
      </c>
      <c r="K44" s="93">
        <f>SUM(K5:K43)</f>
        <v>11.698395351940299</v>
      </c>
      <c r="L44" s="94">
        <f>最終需要_まとめ!$L$33</f>
        <v>0.62733333333333341</v>
      </c>
      <c r="M44" s="91">
        <f>K44*L44</f>
        <v>7.3387933507838818</v>
      </c>
      <c r="N44" s="95">
        <f>分析係数表!H47</f>
        <v>1</v>
      </c>
      <c r="O44" s="96">
        <f>SUM(O5:O43)</f>
        <v>7.3387933507838818</v>
      </c>
      <c r="P44" s="92">
        <f>分析係数表!C47</f>
        <v>0.45048821757167268</v>
      </c>
      <c r="Q44" s="96">
        <f>SUM(Q5:Q43)</f>
        <v>3.1950838519125178</v>
      </c>
      <c r="R44" s="91">
        <f>SUM(R5:R43)</f>
        <v>3.4694006667880215</v>
      </c>
      <c r="S44" s="97">
        <f>SUM(S5:S43)</f>
        <v>111.58986987509755</v>
      </c>
      <c r="T44" s="98">
        <f>分析係数表!F47</f>
        <v>0.63574062575658508</v>
      </c>
      <c r="U44" s="99">
        <f>SUM(U5:U43)</f>
        <v>28.265618432573266</v>
      </c>
      <c r="V44" s="100">
        <f>分析係数表!D47</f>
        <v>9.9789350246801134E-2</v>
      </c>
      <c r="W44" s="164">
        <f>SUM(W5:W43)</f>
        <v>7</v>
      </c>
      <c r="X44" s="92">
        <f>分析係数表!E47</f>
        <v>7.8362037587557998E-2</v>
      </c>
      <c r="Y44" s="165">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6.7564113487262545E-2</v>
      </c>
      <c r="G5" s="77">
        <f t="shared" ref="G5:G38" si="1">E5*F5</f>
        <v>0</v>
      </c>
      <c r="H5" s="77">
        <f t="array" ref="H5:H43">MMULT(逆行列係数!C5:AO43,'14'!G5:G43)</f>
        <v>5.1374069398020506E-5</v>
      </c>
      <c r="I5" s="77">
        <f t="shared" ref="I5:I38" si="2">C5+H5</f>
        <v>5.1374069398020506E-5</v>
      </c>
      <c r="J5" s="76">
        <f>分析係数表!G8</f>
        <v>0.11970979443772672</v>
      </c>
      <c r="K5" s="78">
        <f t="shared" ref="K5:K38" si="3">I5*J5</f>
        <v>6.1499792870665416E-6</v>
      </c>
      <c r="L5" s="79" t="s">
        <v>184</v>
      </c>
      <c r="M5" s="80" t="s">
        <v>184</v>
      </c>
      <c r="N5" s="81">
        <f>分析係数表!H8</f>
        <v>1.0734543466490035E-2</v>
      </c>
      <c r="O5" s="82">
        <f t="shared" ref="O5:O43" si="4">$M$44*N5</f>
        <v>0.20386925205485151</v>
      </c>
      <c r="P5" s="76">
        <f>分析係数表!C8</f>
        <v>6.7564113487262545E-2</v>
      </c>
      <c r="Q5" s="82">
        <f t="shared" ref="Q5:Q38" si="5">O5*P5</f>
        <v>1.377424528239732E-2</v>
      </c>
      <c r="R5" s="83">
        <f t="array" ref="R5:R43">MMULT(逆行列係数!C5:AO43,'14'!Q5:Q43)</f>
        <v>1.6062155000877466E-2</v>
      </c>
      <c r="S5" s="84">
        <f t="shared" ref="S5:S38" si="6">I5+R5</f>
        <v>1.6113529070275488E-2</v>
      </c>
      <c r="T5" s="85">
        <f>分析係数表!F8</f>
        <v>0.45405078597339782</v>
      </c>
      <c r="U5" s="86">
        <f t="shared" ref="U5:U38" si="7">S5*T5</f>
        <v>7.3163605391637796E-3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投入係数表!P6</f>
        <v>0</v>
      </c>
      <c r="E6" s="77">
        <f t="shared" si="0"/>
        <v>0</v>
      </c>
      <c r="F6" s="76">
        <f>分析係数表!C9</f>
        <v>0.16339869281045749</v>
      </c>
      <c r="G6" s="77">
        <f t="shared" si="1"/>
        <v>0</v>
      </c>
      <c r="H6" s="77">
        <v>3.7490610602262398E-5</v>
      </c>
      <c r="I6" s="77">
        <f t="shared" si="2"/>
        <v>3.7490610602262398E-5</v>
      </c>
      <c r="J6" s="76">
        <f>分析係数表!G9</f>
        <v>0.24691358024691357</v>
      </c>
      <c r="K6" s="78">
        <f t="shared" si="3"/>
        <v>9.256940889447506E-6</v>
      </c>
      <c r="L6" s="79"/>
      <c r="M6" s="80"/>
      <c r="N6" s="81">
        <f>分析係数表!H9</f>
        <v>5.6599045701539042E-4</v>
      </c>
      <c r="O6" s="82">
        <f t="shared" si="4"/>
        <v>1.0749227622219564E-2</v>
      </c>
      <c r="P6" s="76">
        <f>分析係数表!C9</f>
        <v>0.16339869281045749</v>
      </c>
      <c r="Q6" s="82">
        <f t="shared" si="5"/>
        <v>1.7564097421927389E-3</v>
      </c>
      <c r="R6" s="83">
        <v>1.9327292410737059E-3</v>
      </c>
      <c r="S6" s="84">
        <f t="shared" si="6"/>
        <v>1.9702198516759685E-3</v>
      </c>
      <c r="T6" s="85">
        <f>分析係数表!F9</f>
        <v>0.67901234567901236</v>
      </c>
      <c r="U6" s="86">
        <f t="shared" si="7"/>
        <v>1.3378036029898551E-3</v>
      </c>
      <c r="V6" s="87">
        <f>分析係数表!D9</f>
        <v>7.407407407407407E-2</v>
      </c>
      <c r="W6" s="88">
        <f t="shared" si="8"/>
        <v>0</v>
      </c>
      <c r="X6" s="76">
        <f>分析係数表!E9</f>
        <v>0</v>
      </c>
      <c r="Y6" s="89">
        <f t="shared" si="9"/>
        <v>0</v>
      </c>
    </row>
    <row r="7" spans="1:25" x14ac:dyDescent="0.2">
      <c r="A7" s="6" t="s">
        <v>221</v>
      </c>
      <c r="B7" s="5" t="s">
        <v>267</v>
      </c>
      <c r="C7" s="90"/>
      <c r="D7" s="76">
        <f>投入係数表!P7</f>
        <v>0</v>
      </c>
      <c r="E7" s="77">
        <f t="shared" si="0"/>
        <v>0</v>
      </c>
      <c r="F7" s="76">
        <f>分析係数表!C10</f>
        <v>3.0864197530864335E-3</v>
      </c>
      <c r="G7" s="77">
        <f t="shared" si="1"/>
        <v>0</v>
      </c>
      <c r="H7" s="77">
        <v>2.5208323820575427E-7</v>
      </c>
      <c r="I7" s="77">
        <f t="shared" si="2"/>
        <v>2.5208323820575427E-7</v>
      </c>
      <c r="J7" s="76">
        <f>分析係数表!G10</f>
        <v>0.2857142857142857</v>
      </c>
      <c r="K7" s="78">
        <f t="shared" si="3"/>
        <v>7.2023782344501217E-8</v>
      </c>
      <c r="L7" s="79"/>
      <c r="M7" s="80"/>
      <c r="N7" s="81">
        <f>分析係数表!H10</f>
        <v>1.0759075560602157E-3</v>
      </c>
      <c r="O7" s="82">
        <f t="shared" si="4"/>
        <v>2.0433516284962264E-2</v>
      </c>
      <c r="P7" s="76">
        <f>分析係数表!C10</f>
        <v>3.0864197530864335E-3</v>
      </c>
      <c r="Q7" s="82">
        <f t="shared" si="5"/>
        <v>6.3066408286920856E-5</v>
      </c>
      <c r="R7" s="83">
        <v>8.1149764397789306E-5</v>
      </c>
      <c r="S7" s="84">
        <f t="shared" si="6"/>
        <v>8.140184763599506E-5</v>
      </c>
      <c r="T7" s="85">
        <f>分析係数表!F10</f>
        <v>0.5714285714285714</v>
      </c>
      <c r="U7" s="86">
        <f t="shared" si="7"/>
        <v>4.6515341506282886E-5</v>
      </c>
      <c r="V7" s="87">
        <f>分析係数表!D10</f>
        <v>0</v>
      </c>
      <c r="W7" s="88">
        <f t="shared" si="8"/>
        <v>0</v>
      </c>
      <c r="X7" s="76">
        <f>分析係数表!E10</f>
        <v>0</v>
      </c>
      <c r="Y7" s="89">
        <f t="shared" si="9"/>
        <v>0</v>
      </c>
    </row>
    <row r="8" spans="1:25" x14ac:dyDescent="0.2">
      <c r="A8" s="6" t="s">
        <v>222</v>
      </c>
      <c r="B8" s="5" t="s">
        <v>27</v>
      </c>
      <c r="C8" s="90"/>
      <c r="D8" s="76">
        <f>投入係数表!P8</f>
        <v>0</v>
      </c>
      <c r="E8" s="77">
        <f t="shared" si="0"/>
        <v>0</v>
      </c>
      <c r="F8" s="76">
        <f>分析係数表!C11</f>
        <v>1.4903129657227732E-3</v>
      </c>
      <c r="G8" s="77">
        <f t="shared" si="1"/>
        <v>0</v>
      </c>
      <c r="H8" s="77">
        <v>3.6065218449927495E-4</v>
      </c>
      <c r="I8" s="77">
        <f t="shared" si="2"/>
        <v>3.6065218449927495E-4</v>
      </c>
      <c r="J8" s="76">
        <f>分析係数表!G11</f>
        <v>0.75</v>
      </c>
      <c r="K8" s="78">
        <f t="shared" si="3"/>
        <v>2.7048913837445621E-4</v>
      </c>
      <c r="L8" s="79"/>
      <c r="M8" s="80"/>
      <c r="N8" s="81">
        <f>分析係数表!H11</f>
        <v>-1.9275216802381716E-5</v>
      </c>
      <c r="O8" s="82">
        <f t="shared" si="4"/>
        <v>-3.6607276732017089E-4</v>
      </c>
      <c r="P8" s="76">
        <f>分析係数表!C11</f>
        <v>1.4903129657227732E-3</v>
      </c>
      <c r="Q8" s="82">
        <f t="shared" si="5"/>
        <v>-5.4556299153526661E-7</v>
      </c>
      <c r="R8" s="83">
        <v>2.852864757810935E-5</v>
      </c>
      <c r="S8" s="84">
        <f t="shared" si="6"/>
        <v>3.891808320773843E-4</v>
      </c>
      <c r="T8" s="85">
        <f>分析係数表!F11</f>
        <v>1</v>
      </c>
      <c r="U8" s="86">
        <f t="shared" si="7"/>
        <v>3.891808320773843E-4</v>
      </c>
      <c r="V8" s="87">
        <f>分析係数表!D11</f>
        <v>2</v>
      </c>
      <c r="W8" s="88">
        <f t="shared" si="8"/>
        <v>0</v>
      </c>
      <c r="X8" s="76">
        <f>分析係数表!E11</f>
        <v>0</v>
      </c>
      <c r="Y8" s="89">
        <f t="shared" si="9"/>
        <v>0</v>
      </c>
    </row>
    <row r="9" spans="1:25" x14ac:dyDescent="0.2">
      <c r="A9" s="6" t="s">
        <v>223</v>
      </c>
      <c r="B9" s="5" t="s">
        <v>191</v>
      </c>
      <c r="C9" s="90"/>
      <c r="D9" s="76">
        <f>投入係数表!P9</f>
        <v>0</v>
      </c>
      <c r="E9" s="77">
        <f t="shared" si="0"/>
        <v>0</v>
      </c>
      <c r="F9" s="76">
        <f>分析係数表!C12</f>
        <v>4.2687511748856433E-2</v>
      </c>
      <c r="G9" s="77">
        <f t="shared" si="1"/>
        <v>0</v>
      </c>
      <c r="H9" s="77">
        <v>2.5304687174861681E-5</v>
      </c>
      <c r="I9" s="77">
        <f t="shared" si="2"/>
        <v>2.5304687174861681E-5</v>
      </c>
      <c r="J9" s="76">
        <f>分析係数表!G12</f>
        <v>0.14470108695652173</v>
      </c>
      <c r="K9" s="78">
        <f t="shared" si="3"/>
        <v>3.6616157392972402E-6</v>
      </c>
      <c r="L9" s="79"/>
      <c r="M9" s="80"/>
      <c r="N9" s="81">
        <f>分析係数表!H12</f>
        <v>8.7239631247579649E-2</v>
      </c>
      <c r="O9" s="82">
        <f t="shared" si="4"/>
        <v>1.6568453448910934</v>
      </c>
      <c r="P9" s="76">
        <f>分析係数表!C12</f>
        <v>4.2687511748856433E-2</v>
      </c>
      <c r="Q9" s="82">
        <f t="shared" si="5"/>
        <v>7.0726605126076633E-2</v>
      </c>
      <c r="R9" s="83">
        <v>7.5560632450845225E-2</v>
      </c>
      <c r="S9" s="84">
        <f t="shared" si="6"/>
        <v>7.5585937138020087E-2</v>
      </c>
      <c r="T9" s="85">
        <f>分析係数表!F12</f>
        <v>0.28543931159420288</v>
      </c>
      <c r="U9" s="86">
        <f t="shared" si="7"/>
        <v>2.1575197862879147E-2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投入係数表!P10</f>
        <v>1.2414649286157666E-3</v>
      </c>
      <c r="E10" s="77">
        <f t="shared" si="0"/>
        <v>0.12414649286157665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0.25848065307052431</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投入係数表!P11</f>
        <v>3.7243947858472998E-3</v>
      </c>
      <c r="E11" s="77">
        <f t="shared" si="0"/>
        <v>0.37243947858472998</v>
      </c>
      <c r="F11" s="76">
        <f>分析係数表!C14</f>
        <v>1.2640726841793404E-2</v>
      </c>
      <c r="G11" s="77">
        <f t="shared" si="1"/>
        <v>4.7079057138895361E-3</v>
      </c>
      <c r="H11" s="77">
        <v>5.2926620666610361E-3</v>
      </c>
      <c r="I11" s="77">
        <f t="shared" si="2"/>
        <v>5.2926620666610361E-3</v>
      </c>
      <c r="J11" s="76">
        <f>分析係数表!G14</f>
        <v>0.18151815181518152</v>
      </c>
      <c r="K11" s="78">
        <f t="shared" si="3"/>
        <v>9.6071423652263036E-4</v>
      </c>
      <c r="L11" s="79"/>
      <c r="M11" s="80"/>
      <c r="N11" s="81">
        <f>分析係数表!H14</f>
        <v>1.1056965274820784E-3</v>
      </c>
      <c r="O11" s="82">
        <f t="shared" si="4"/>
        <v>2.0999265107184348E-2</v>
      </c>
      <c r="P11" s="76">
        <f>分析係数表!C14</f>
        <v>1.2640726841793404E-2</v>
      </c>
      <c r="Q11" s="82">
        <f t="shared" si="5"/>
        <v>2.6544597409832083E-4</v>
      </c>
      <c r="R11" s="83">
        <v>7.2638841776984933E-4</v>
      </c>
      <c r="S11" s="84">
        <f t="shared" si="6"/>
        <v>6.0190504844308858E-3</v>
      </c>
      <c r="T11" s="85">
        <f>分析係数表!F14</f>
        <v>0.32673267326732675</v>
      </c>
      <c r="U11" s="86">
        <f t="shared" si="7"/>
        <v>1.9666204553091013E-3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投入係数表!P12</f>
        <v>8.6902545003103657E-3</v>
      </c>
      <c r="E12" s="77">
        <f t="shared" si="0"/>
        <v>0.86902545003103659</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0.15211987449277284</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投入係数表!P13</f>
        <v>3.1036623215394167E-3</v>
      </c>
      <c r="E13" s="77">
        <f t="shared" si="0"/>
        <v>0.31036623215394166</v>
      </c>
      <c r="F13" s="76">
        <f>分析係数表!C16</f>
        <v>1.1051985264019626E-2</v>
      </c>
      <c r="G13" s="77">
        <f t="shared" si="1"/>
        <v>3.4301630242146576E-3</v>
      </c>
      <c r="H13" s="77">
        <v>4.2756318722244517E-3</v>
      </c>
      <c r="I13" s="77">
        <f t="shared" si="2"/>
        <v>4.2756318722244517E-3</v>
      </c>
      <c r="J13" s="76">
        <f>分析係数表!G16</f>
        <v>3.3670033670033669E-2</v>
      </c>
      <c r="K13" s="78">
        <f t="shared" si="3"/>
        <v>1.4396066909846638E-4</v>
      </c>
      <c r="L13" s="79"/>
      <c r="M13" s="80"/>
      <c r="N13" s="81">
        <f>分析係数表!H16</f>
        <v>1.6043989549327908E-2</v>
      </c>
      <c r="O13" s="82">
        <f t="shared" si="4"/>
        <v>0.30470565978031677</v>
      </c>
      <c r="P13" s="76">
        <f>分析係数表!C16</f>
        <v>1.1051985264019626E-2</v>
      </c>
      <c r="Q13" s="82">
        <f t="shared" si="5"/>
        <v>3.3676024617554385E-3</v>
      </c>
      <c r="R13" s="83">
        <v>3.7009535156081698E-3</v>
      </c>
      <c r="S13" s="84">
        <f t="shared" si="6"/>
        <v>7.9765853878326215E-3</v>
      </c>
      <c r="T13" s="85">
        <f>分析係数表!F16</f>
        <v>0.28619528619528617</v>
      </c>
      <c r="U13" s="86">
        <f t="shared" si="7"/>
        <v>2.2828611379318948E-3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投入係数表!P14</f>
        <v>4.9658597144630664E-3</v>
      </c>
      <c r="E14" s="77">
        <f t="shared" si="0"/>
        <v>0.49658597144630662</v>
      </c>
      <c r="F14" s="76">
        <f>分析係数表!C17</f>
        <v>8.8733956583742724E-2</v>
      </c>
      <c r="G14" s="77">
        <f t="shared" si="1"/>
        <v>4.4064038030412277E-2</v>
      </c>
      <c r="H14" s="77">
        <v>4.9078269433075299E-2</v>
      </c>
      <c r="I14" s="77">
        <f t="shared" si="2"/>
        <v>4.9078269433075299E-2</v>
      </c>
      <c r="J14" s="76">
        <f>分析係数表!G17</f>
        <v>0.21220484513952775</v>
      </c>
      <c r="K14" s="78">
        <f t="shared" si="3"/>
        <v>1.0414646564761763E-2</v>
      </c>
      <c r="L14" s="79"/>
      <c r="M14" s="80"/>
      <c r="N14" s="81">
        <f>分析係数表!H17</f>
        <v>2.8579889640622342E-3</v>
      </c>
      <c r="O14" s="82">
        <f t="shared" si="4"/>
        <v>5.4278607590836241E-2</v>
      </c>
      <c r="P14" s="76">
        <f>分析係数表!C17</f>
        <v>8.8733956583742724E-2</v>
      </c>
      <c r="Q14" s="82">
        <f t="shared" si="5"/>
        <v>4.8163556093912714E-3</v>
      </c>
      <c r="R14" s="83">
        <v>7.9096618470502998E-3</v>
      </c>
      <c r="S14" s="84">
        <f t="shared" si="6"/>
        <v>5.6987931280125595E-2</v>
      </c>
      <c r="T14" s="85">
        <f>分析係数表!F17</f>
        <v>0.32198712051517941</v>
      </c>
      <c r="U14" s="86">
        <f t="shared" si="7"/>
        <v>1.8349379897004563E-2</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投入係数表!P15</f>
        <v>3.7243947858472998E-3</v>
      </c>
      <c r="E15" s="77">
        <f t="shared" si="0"/>
        <v>0.37243947858472998</v>
      </c>
      <c r="F15" s="76">
        <f>分析係数表!C18</f>
        <v>2.3869801084990927E-2</v>
      </c>
      <c r="G15" s="77">
        <f t="shared" si="1"/>
        <v>8.8900562700152432E-3</v>
      </c>
      <c r="H15" s="77">
        <v>9.8525932104905067E-3</v>
      </c>
      <c r="I15" s="77">
        <f t="shared" si="2"/>
        <v>9.8525932104905067E-3</v>
      </c>
      <c r="J15" s="76">
        <f>分析係数表!G18</f>
        <v>0.2144702842377261</v>
      </c>
      <c r="K15" s="78">
        <f t="shared" si="3"/>
        <v>2.1130884663325892E-3</v>
      </c>
      <c r="L15" s="79"/>
      <c r="M15" s="80"/>
      <c r="N15" s="81">
        <f>分析係数表!H18</f>
        <v>4.2405476965239774E-4</v>
      </c>
      <c r="O15" s="82">
        <f t="shared" si="4"/>
        <v>8.0536008810437598E-3</v>
      </c>
      <c r="P15" s="76">
        <f>分析係数表!C18</f>
        <v>2.3869801084990927E-2</v>
      </c>
      <c r="Q15" s="82">
        <f t="shared" si="5"/>
        <v>1.9223785104842221E-4</v>
      </c>
      <c r="R15" s="83">
        <v>3.9822859388660887E-4</v>
      </c>
      <c r="S15" s="84">
        <f t="shared" si="6"/>
        <v>1.0250821804377116E-2</v>
      </c>
      <c r="T15" s="85">
        <f>分析係数表!F18</f>
        <v>0.4573643410852713</v>
      </c>
      <c r="U15" s="86">
        <f t="shared" si="7"/>
        <v>4.6883603601414713E-3</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投入係数表!P16</f>
        <v>0.23587833643699566</v>
      </c>
      <c r="E16" s="77">
        <f t="shared" si="0"/>
        <v>23.587833643699565</v>
      </c>
      <c r="F16" s="76">
        <f>分析係数表!C19</f>
        <v>4.6660019940179431E-2</v>
      </c>
      <c r="G16" s="77">
        <f t="shared" si="1"/>
        <v>1.100608788160657</v>
      </c>
      <c r="H16" s="77">
        <v>1.1325578905215552</v>
      </c>
      <c r="I16" s="77">
        <f t="shared" si="2"/>
        <v>1.1325578905215552</v>
      </c>
      <c r="J16" s="76">
        <f>分析係数表!G19</f>
        <v>5.7803468208092484E-2</v>
      </c>
      <c r="K16" s="78">
        <f t="shared" si="3"/>
        <v>6.5465774018587011E-2</v>
      </c>
      <c r="L16" s="79"/>
      <c r="M16" s="80"/>
      <c r="N16" s="81">
        <f>分析係数表!H19</f>
        <v>-1.0864213106796968E-4</v>
      </c>
      <c r="O16" s="82">
        <f t="shared" si="4"/>
        <v>-2.0633192339864176E-3</v>
      </c>
      <c r="P16" s="76">
        <f>分析係数表!C19</f>
        <v>4.6660019940179431E-2</v>
      </c>
      <c r="Q16" s="82">
        <f t="shared" si="5"/>
        <v>-9.6274516600761999E-5</v>
      </c>
      <c r="R16" s="83">
        <v>3.8560672459964479E-5</v>
      </c>
      <c r="S16" s="84">
        <f t="shared" si="6"/>
        <v>1.1325964511940152</v>
      </c>
      <c r="T16" s="85">
        <f>分析係数表!F19</f>
        <v>0.24084778420038536</v>
      </c>
      <c r="U16" s="86">
        <f t="shared" si="7"/>
        <v>0.27278334566329848</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投入係数表!P17</f>
        <v>6.8280571073867161E-2</v>
      </c>
      <c r="E17" s="77">
        <f t="shared" si="0"/>
        <v>6.8280571073867158</v>
      </c>
      <c r="F17" s="76">
        <f>分析係数表!C20</f>
        <v>8.9601315248664215E-2</v>
      </c>
      <c r="G17" s="77">
        <f t="shared" si="1"/>
        <v>0.6118028974148394</v>
      </c>
      <c r="H17" s="77">
        <v>0.63891434050296225</v>
      </c>
      <c r="I17" s="77">
        <f t="shared" si="2"/>
        <v>0.63891434050296225</v>
      </c>
      <c r="J17" s="76">
        <f>分析係数表!G20</f>
        <v>9.990662931839403E-2</v>
      </c>
      <c r="K17" s="78">
        <f t="shared" si="3"/>
        <v>6.3831778182835641E-2</v>
      </c>
      <c r="L17" s="79"/>
      <c r="M17" s="80"/>
      <c r="N17" s="81">
        <f>分析係数表!H20</f>
        <v>5.2919231584720706E-4</v>
      </c>
      <c r="O17" s="82">
        <f t="shared" si="4"/>
        <v>1.0050361430062871E-2</v>
      </c>
      <c r="P17" s="76">
        <f>分析係数表!C20</f>
        <v>8.9601315248664215E-2</v>
      </c>
      <c r="Q17" s="82">
        <f t="shared" si="5"/>
        <v>9.00525602858079E-4</v>
      </c>
      <c r="R17" s="83">
        <v>1.303611132603882E-3</v>
      </c>
      <c r="S17" s="84">
        <f t="shared" si="6"/>
        <v>0.64021795163556616</v>
      </c>
      <c r="T17" s="85">
        <f>分析係数表!F20</f>
        <v>0.22315592903828199</v>
      </c>
      <c r="U17" s="86">
        <f t="shared" si="7"/>
        <v>0.14286843178422065</v>
      </c>
      <c r="V17" s="87">
        <f>分析係数表!D20</f>
        <v>6.3492063492063489E-2</v>
      </c>
      <c r="W17" s="88">
        <f t="shared" si="8"/>
        <v>0</v>
      </c>
      <c r="X17" s="76">
        <f>分析係数表!E20</f>
        <v>5.9757236227824466E-2</v>
      </c>
      <c r="Y17" s="89">
        <f t="shared" si="9"/>
        <v>0</v>
      </c>
    </row>
    <row r="18" spans="1:25" x14ac:dyDescent="0.2">
      <c r="A18" s="6" t="s">
        <v>6</v>
      </c>
      <c r="B18" s="5" t="s">
        <v>34</v>
      </c>
      <c r="C18" s="75">
        <f>最終需要_まとめ!C19</f>
        <v>100</v>
      </c>
      <c r="D18" s="76">
        <f>投入係数表!P18</f>
        <v>7.3867163252638118E-2</v>
      </c>
      <c r="E18" s="77">
        <f t="shared" si="0"/>
        <v>7.3867163252638122</v>
      </c>
      <c r="F18" s="76">
        <f>分析係数表!C21</f>
        <v>3.6263368983957212E-2</v>
      </c>
      <c r="G18" s="77">
        <f t="shared" si="1"/>
        <v>0.26786721968286209</v>
      </c>
      <c r="H18" s="77">
        <v>0.27042407758046444</v>
      </c>
      <c r="I18" s="77">
        <f t="shared" si="2"/>
        <v>100.27042407758046</v>
      </c>
      <c r="J18" s="76">
        <f>分析係数表!G21</f>
        <v>0.2855369335816263</v>
      </c>
      <c r="K18" s="78">
        <f t="shared" si="3"/>
        <v>28.630909420041593</v>
      </c>
      <c r="L18" s="79"/>
      <c r="M18" s="80"/>
      <c r="N18" s="81">
        <f>分析係数表!H21</f>
        <v>8.8140309559981843E-4</v>
      </c>
      <c r="O18" s="82">
        <f t="shared" si="4"/>
        <v>1.6739509269276902E-2</v>
      </c>
      <c r="P18" s="76">
        <f>分析係数表!C21</f>
        <v>3.6263368983957212E-2</v>
      </c>
      <c r="Q18" s="82">
        <f t="shared" si="5"/>
        <v>6.070310012421603E-4</v>
      </c>
      <c r="R18" s="83">
        <v>1.1240449800511991E-3</v>
      </c>
      <c r="S18" s="84">
        <f t="shared" si="6"/>
        <v>100.2715481225605</v>
      </c>
      <c r="T18" s="85">
        <f>分析係数表!F21</f>
        <v>0.42644320297951582</v>
      </c>
      <c r="U18" s="86">
        <f t="shared" si="7"/>
        <v>42.760120149099357</v>
      </c>
      <c r="V18" s="87">
        <f>分析係数表!D21</f>
        <v>0.13283674736188703</v>
      </c>
      <c r="W18" s="88">
        <f t="shared" si="8"/>
        <v>13</v>
      </c>
      <c r="X18" s="76">
        <f>分析係数表!E21</f>
        <v>0.11297330850403477</v>
      </c>
      <c r="Y18" s="89">
        <f t="shared" si="9"/>
        <v>11</v>
      </c>
    </row>
    <row r="19" spans="1:25" x14ac:dyDescent="0.2">
      <c r="A19" s="6" t="s">
        <v>7</v>
      </c>
      <c r="B19" s="5" t="s">
        <v>269</v>
      </c>
      <c r="C19" s="90"/>
      <c r="D19" s="76">
        <f>投入係数表!P19</f>
        <v>1.2414649286157666E-3</v>
      </c>
      <c r="E19" s="77">
        <f t="shared" si="0"/>
        <v>0.12414649286157665</v>
      </c>
      <c r="F19" s="76">
        <f>分析係数表!C22</f>
        <v>2.6618889173278704E-2</v>
      </c>
      <c r="G19" s="77">
        <f t="shared" si="1"/>
        <v>3.3046417347335445E-3</v>
      </c>
      <c r="H19" s="77">
        <v>3.8557620403081015E-3</v>
      </c>
      <c r="I19" s="77">
        <f t="shared" si="2"/>
        <v>3.8557620403081015E-3</v>
      </c>
      <c r="J19" s="76">
        <f>分析係数表!G22</f>
        <v>0.1945614707008809</v>
      </c>
      <c r="K19" s="78">
        <f t="shared" si="3"/>
        <v>7.5018273323497345E-4</v>
      </c>
      <c r="L19" s="79"/>
      <c r="M19" s="80"/>
      <c r="N19" s="81">
        <f>分析係数表!H22</f>
        <v>4.2055018477923743E-5</v>
      </c>
      <c r="O19" s="82">
        <f t="shared" si="4"/>
        <v>7.9870421960764556E-4</v>
      </c>
      <c r="P19" s="76">
        <f>分析係数表!C22</f>
        <v>2.6618889173278704E-2</v>
      </c>
      <c r="Q19" s="82">
        <f t="shared" si="5"/>
        <v>2.1260619103965972E-5</v>
      </c>
      <c r="R19" s="83">
        <v>2.2271191468016692E-4</v>
      </c>
      <c r="S19" s="84">
        <f t="shared" si="6"/>
        <v>4.0784739549882681E-3</v>
      </c>
      <c r="T19" s="85">
        <f>分析係数表!F22</f>
        <v>0.4128686327077748</v>
      </c>
      <c r="U19" s="86">
        <f t="shared" si="7"/>
        <v>1.6838739653302769E-3</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投入係数表!P20</f>
        <v>6.207324643078833E-4</v>
      </c>
      <c r="E20" s="77">
        <f t="shared" si="0"/>
        <v>6.2073246430788327E-2</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4.6591079477112656E-4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投入係数表!P21</f>
        <v>0</v>
      </c>
      <c r="E21" s="77">
        <f t="shared" si="0"/>
        <v>0</v>
      </c>
      <c r="F21" s="76">
        <f>分析係数表!C24</f>
        <v>0.22997002997003002</v>
      </c>
      <c r="G21" s="77">
        <f t="shared" si="1"/>
        <v>0</v>
      </c>
      <c r="H21" s="77">
        <v>2.2751460419409317E-3</v>
      </c>
      <c r="I21" s="77">
        <f t="shared" si="2"/>
        <v>2.2751460419409317E-3</v>
      </c>
      <c r="J21" s="76">
        <f>分析係数表!G24</f>
        <v>0.20787401574803149</v>
      </c>
      <c r="K21" s="78">
        <f t="shared" si="3"/>
        <v>4.7294374415150076E-4</v>
      </c>
      <c r="L21" s="79"/>
      <c r="M21" s="80"/>
      <c r="N21" s="81">
        <f>分析係数表!H24</f>
        <v>3.2417410076732888E-4</v>
      </c>
      <c r="O21" s="82">
        <f t="shared" si="4"/>
        <v>6.1566783594756017E-3</v>
      </c>
      <c r="P21" s="76">
        <f>分析係数表!C24</f>
        <v>0.22997002997003002</v>
      </c>
      <c r="Q21" s="82">
        <f t="shared" si="5"/>
        <v>1.4158515068444393E-3</v>
      </c>
      <c r="R21" s="83">
        <v>5.2197545412403894E-3</v>
      </c>
      <c r="S21" s="84">
        <f t="shared" si="6"/>
        <v>7.4949005831813215E-3</v>
      </c>
      <c r="T21" s="85">
        <f>分析係数表!F24</f>
        <v>0.39317585301837271</v>
      </c>
      <c r="U21" s="86">
        <f t="shared" si="7"/>
        <v>2.9468139300802151E-3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投入係数表!P22</f>
        <v>3.1036623215394167E-3</v>
      </c>
      <c r="E22" s="77">
        <f t="shared" si="0"/>
        <v>0.31036623215394166</v>
      </c>
      <c r="F22" s="76">
        <f>分析係数表!C25</f>
        <v>3.4042553191489411E-2</v>
      </c>
      <c r="G22" s="77">
        <f t="shared" si="1"/>
        <v>1.056565896694271E-2</v>
      </c>
      <c r="H22" s="77">
        <v>1.1576361846563087E-2</v>
      </c>
      <c r="I22" s="77">
        <f t="shared" si="2"/>
        <v>1.1576361846563087E-2</v>
      </c>
      <c r="J22" s="76">
        <f>分析係数表!G25</f>
        <v>0.19567456230690011</v>
      </c>
      <c r="K22" s="78">
        <f t="shared" si="3"/>
        <v>2.2651995374325302E-3</v>
      </c>
      <c r="L22" s="79"/>
      <c r="M22" s="80"/>
      <c r="N22" s="81">
        <f>分析係数表!H25</f>
        <v>4.906418822424437E-4</v>
      </c>
      <c r="O22" s="82">
        <f t="shared" si="4"/>
        <v>9.3182158954225325E-3</v>
      </c>
      <c r="P22" s="76">
        <f>分析係数表!C25</f>
        <v>3.4042553191489411E-2</v>
      </c>
      <c r="Q22" s="82">
        <f t="shared" si="5"/>
        <v>3.172158602697037E-4</v>
      </c>
      <c r="R22" s="83">
        <v>7.4787979534412749E-4</v>
      </c>
      <c r="S22" s="84">
        <f t="shared" si="6"/>
        <v>1.2324241641907215E-2</v>
      </c>
      <c r="T22" s="85">
        <f>分析係数表!F25</f>
        <v>0.35015447991761073</v>
      </c>
      <c r="U22" s="86">
        <f t="shared" si="7"/>
        <v>4.315388422500982E-3</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投入係数表!P23</f>
        <v>6.207324643078833E-4</v>
      </c>
      <c r="E23" s="77">
        <f t="shared" si="0"/>
        <v>6.2073246430788327E-2</v>
      </c>
      <c r="F23" s="76">
        <f>分析係数表!C26</f>
        <v>5.4550934297769693E-2</v>
      </c>
      <c r="G23" s="77">
        <f t="shared" si="1"/>
        <v>3.3861535876952014E-3</v>
      </c>
      <c r="H23" s="77">
        <v>4.4016157969800967E-3</v>
      </c>
      <c r="I23" s="77">
        <f t="shared" si="2"/>
        <v>4.4016157969800967E-3</v>
      </c>
      <c r="J23" s="76">
        <f>分析係数表!G26</f>
        <v>0.19694507637309067</v>
      </c>
      <c r="K23" s="78">
        <f t="shared" si="3"/>
        <v>8.668765593012475E-4</v>
      </c>
      <c r="L23" s="79"/>
      <c r="M23" s="80"/>
      <c r="N23" s="81">
        <f>分析係数表!H26</f>
        <v>1.0098461312011439E-2</v>
      </c>
      <c r="O23" s="82">
        <f t="shared" si="4"/>
        <v>0.19178885073328589</v>
      </c>
      <c r="P23" s="76">
        <f>分析係数表!C26</f>
        <v>5.4550934297769693E-2</v>
      </c>
      <c r="Q23" s="82">
        <f t="shared" si="5"/>
        <v>1.0462260995396237E-2</v>
      </c>
      <c r="R23" s="83">
        <v>1.0888793145127919E-2</v>
      </c>
      <c r="S23" s="84">
        <f t="shared" si="6"/>
        <v>1.5290408942108015E-2</v>
      </c>
      <c r="T23" s="85">
        <f>分析係数表!F26</f>
        <v>0.33636659083522913</v>
      </c>
      <c r="U23" s="86">
        <f t="shared" si="7"/>
        <v>5.143182728333375E-3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投入係数表!P24</f>
        <v>0</v>
      </c>
      <c r="E24" s="77">
        <f t="shared" si="0"/>
        <v>0</v>
      </c>
      <c r="F24" s="76">
        <f>分析係数表!C27</f>
        <v>4.1345611727119369E-3</v>
      </c>
      <c r="G24" s="77">
        <f t="shared" si="1"/>
        <v>0</v>
      </c>
      <c r="H24" s="77">
        <v>1.3321920678277599E-5</v>
      </c>
      <c r="I24" s="77">
        <f t="shared" si="2"/>
        <v>1.3321920678277599E-5</v>
      </c>
      <c r="J24" s="76">
        <f>分析係数表!G27</f>
        <v>0.17796610169491525</v>
      </c>
      <c r="K24" s="78">
        <f t="shared" si="3"/>
        <v>2.3708502902019457E-6</v>
      </c>
      <c r="L24" s="79"/>
      <c r="M24" s="80"/>
      <c r="N24" s="81">
        <f>分析係数表!H27</f>
        <v>1.0540039006029638E-2</v>
      </c>
      <c r="O24" s="82">
        <f t="shared" si="4"/>
        <v>0.20017524503916617</v>
      </c>
      <c r="P24" s="76">
        <f>分析係数表!C27</f>
        <v>4.1345611727119369E-3</v>
      </c>
      <c r="Q24" s="82">
        <f t="shared" si="5"/>
        <v>8.2763679587703417E-4</v>
      </c>
      <c r="R24" s="83">
        <v>8.3447379930694254E-4</v>
      </c>
      <c r="S24" s="84">
        <f t="shared" si="6"/>
        <v>8.4779571998522014E-4</v>
      </c>
      <c r="T24" s="85">
        <f>分析係数表!F27</f>
        <v>0.33898305084745761</v>
      </c>
      <c r="U24" s="86">
        <f t="shared" si="7"/>
        <v>2.8738837965600679E-4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投入係数表!P25</f>
        <v>0</v>
      </c>
      <c r="E25" s="77">
        <f t="shared" si="0"/>
        <v>0</v>
      </c>
      <c r="F25" s="76">
        <f>分析係数表!C28</f>
        <v>7.7271221989182459E-3</v>
      </c>
      <c r="G25" s="77">
        <f t="shared" si="1"/>
        <v>0</v>
      </c>
      <c r="H25" s="77">
        <v>6.608507578546364E-4</v>
      </c>
      <c r="I25" s="77">
        <f t="shared" si="2"/>
        <v>6.608507578546364E-4</v>
      </c>
      <c r="J25" s="76">
        <f>分析係数表!G28</f>
        <v>0.12525050100200399</v>
      </c>
      <c r="K25" s="78">
        <f t="shared" si="3"/>
        <v>8.2771888508847237E-5</v>
      </c>
      <c r="L25" s="79"/>
      <c r="M25" s="80"/>
      <c r="N25" s="81">
        <f>分析係数表!H28</f>
        <v>1.922089573684773E-2</v>
      </c>
      <c r="O25" s="82">
        <f t="shared" si="4"/>
        <v>0.36504110770317766</v>
      </c>
      <c r="P25" s="76">
        <f>分析係数表!C28</f>
        <v>7.7271221989182459E-3</v>
      </c>
      <c r="Q25" s="82">
        <f t="shared" si="5"/>
        <v>2.8207172468509303E-3</v>
      </c>
      <c r="R25" s="83">
        <v>3.0828020116536268E-3</v>
      </c>
      <c r="S25" s="84">
        <f t="shared" si="6"/>
        <v>3.7436527695082632E-3</v>
      </c>
      <c r="T25" s="85">
        <f>分析係数表!F28</f>
        <v>0.21442885771543085</v>
      </c>
      <c r="U25" s="86">
        <f t="shared" si="7"/>
        <v>8.0274718704886601E-4</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投入係数表!P26</f>
        <v>3.1036623215394167E-3</v>
      </c>
      <c r="E26" s="77">
        <f t="shared" si="0"/>
        <v>0.31036623215394166</v>
      </c>
      <c r="F26" s="76">
        <f>分析係数表!C29</f>
        <v>1.9657209257286756E-2</v>
      </c>
      <c r="G26" s="77">
        <f t="shared" si="1"/>
        <v>6.1009339718456727E-3</v>
      </c>
      <c r="H26" s="77">
        <v>7.3495653976576427E-3</v>
      </c>
      <c r="I26" s="77">
        <f t="shared" si="2"/>
        <v>7.3495653976576427E-3</v>
      </c>
      <c r="J26" s="76">
        <f>分析係数表!G29</f>
        <v>0.25806451612903225</v>
      </c>
      <c r="K26" s="78">
        <f t="shared" si="3"/>
        <v>1.8966620381051979E-3</v>
      </c>
      <c r="L26" s="79"/>
      <c r="M26" s="80"/>
      <c r="N26" s="81">
        <f>分析係数表!H29</f>
        <v>9.642865278500598E-3</v>
      </c>
      <c r="O26" s="82">
        <f t="shared" si="4"/>
        <v>0.18313622168753638</v>
      </c>
      <c r="P26" s="76">
        <f>分析係数表!C29</f>
        <v>1.9657209257286756E-2</v>
      </c>
      <c r="Q26" s="82">
        <f t="shared" si="5"/>
        <v>3.5999470323007598E-3</v>
      </c>
      <c r="R26" s="83">
        <v>4.5947481174110185E-3</v>
      </c>
      <c r="S26" s="84">
        <f t="shared" si="6"/>
        <v>1.1944313515068661E-2</v>
      </c>
      <c r="T26" s="85">
        <f>分析係数表!F29</f>
        <v>0.38879456706281834</v>
      </c>
      <c r="U26" s="86">
        <f t="shared" si="7"/>
        <v>4.6438842019536899E-3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投入係数表!P27</f>
        <v>3.7243947858472998E-3</v>
      </c>
      <c r="E27" s="77">
        <f t="shared" si="0"/>
        <v>0.37243947858472998</v>
      </c>
      <c r="F27" s="76">
        <f>分析係数表!C30</f>
        <v>1</v>
      </c>
      <c r="G27" s="77">
        <f t="shared" si="1"/>
        <v>0.37243947858472998</v>
      </c>
      <c r="H27" s="77">
        <v>0.40301834636552653</v>
      </c>
      <c r="I27" s="77">
        <f t="shared" si="2"/>
        <v>0.40301834636552653</v>
      </c>
      <c r="J27" s="76">
        <f>分析係数表!G30</f>
        <v>0.34450191140094444</v>
      </c>
      <c r="K27" s="78">
        <f t="shared" si="3"/>
        <v>0.13884059065257176</v>
      </c>
      <c r="L27" s="79"/>
      <c r="M27" s="80"/>
      <c r="N27" s="81">
        <f>分析係数表!H30</f>
        <v>0</v>
      </c>
      <c r="O27" s="82">
        <f t="shared" si="4"/>
        <v>0</v>
      </c>
      <c r="P27" s="76">
        <f>分析係数表!C30</f>
        <v>1</v>
      </c>
      <c r="Q27" s="82">
        <f t="shared" si="5"/>
        <v>0</v>
      </c>
      <c r="R27" s="83">
        <v>5.9031624402962855E-2</v>
      </c>
      <c r="S27" s="84">
        <f t="shared" si="6"/>
        <v>0.46204997076848936</v>
      </c>
      <c r="T27" s="85">
        <f>分析係数表!F30</f>
        <v>0.44116418773490956</v>
      </c>
      <c r="U27" s="86">
        <f t="shared" si="7"/>
        <v>0.20383990004701932</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投入係数表!P28</f>
        <v>2.4208566108007448E-2</v>
      </c>
      <c r="E28" s="77">
        <f t="shared" si="0"/>
        <v>2.4208566108007448</v>
      </c>
      <c r="F28" s="76">
        <f>分析係数表!C31</f>
        <v>0.10575835708146741</v>
      </c>
      <c r="G28" s="77">
        <f t="shared" si="1"/>
        <v>0.25602581788809614</v>
      </c>
      <c r="H28" s="77">
        <v>0.27496246139267361</v>
      </c>
      <c r="I28" s="77">
        <f t="shared" si="2"/>
        <v>0.27496246139267361</v>
      </c>
      <c r="J28" s="76">
        <f>分析係数表!G31</f>
        <v>7.0943075615972809E-2</v>
      </c>
      <c r="K28" s="78">
        <f t="shared" si="3"/>
        <v>1.9506682690134447E-2</v>
      </c>
      <c r="L28" s="79"/>
      <c r="M28" s="80"/>
      <c r="N28" s="81">
        <f>分析係数表!H31</f>
        <v>2.1586490526230941E-2</v>
      </c>
      <c r="O28" s="82">
        <f t="shared" si="4"/>
        <v>0.40996822005610772</v>
      </c>
      <c r="P28" s="76">
        <f>分析係数表!C31</f>
        <v>0.10575835708146741</v>
      </c>
      <c r="Q28" s="82">
        <f t="shared" si="5"/>
        <v>4.3357565408747453E-2</v>
      </c>
      <c r="R28" s="83">
        <v>5.5251425483020131E-2</v>
      </c>
      <c r="S28" s="84">
        <f t="shared" si="6"/>
        <v>0.33021388687569375</v>
      </c>
      <c r="T28" s="85">
        <f>分析係数表!F31</f>
        <v>0.34494477485131692</v>
      </c>
      <c r="U28" s="86">
        <f t="shared" si="7"/>
        <v>0.11390555486111441</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投入係数表!P29</f>
        <v>6.207324643078833E-4</v>
      </c>
      <c r="E29" s="77">
        <f t="shared" si="0"/>
        <v>6.2073246430788327E-2</v>
      </c>
      <c r="F29" s="76">
        <f>分析係数表!C32</f>
        <v>0.81083319529567666</v>
      </c>
      <c r="G29" s="77">
        <f t="shared" si="1"/>
        <v>5.0331048745852057E-2</v>
      </c>
      <c r="H29" s="77">
        <v>6.3625272643904732E-2</v>
      </c>
      <c r="I29" s="77">
        <f t="shared" si="2"/>
        <v>6.3625272643904732E-2</v>
      </c>
      <c r="J29" s="76">
        <f>分析係数表!G32</f>
        <v>0.14021915584415584</v>
      </c>
      <c r="K29" s="78">
        <f t="shared" si="3"/>
        <v>8.9214820204825823E-3</v>
      </c>
      <c r="L29" s="79"/>
      <c r="M29" s="80"/>
      <c r="N29" s="81">
        <f>分析係数表!H32</f>
        <v>6.133023528030546E-3</v>
      </c>
      <c r="O29" s="82">
        <f t="shared" si="4"/>
        <v>0.11647769869278164</v>
      </c>
      <c r="P29" s="76">
        <f>分析係数表!C32</f>
        <v>0.81083319529567666</v>
      </c>
      <c r="Q29" s="82">
        <f t="shared" si="5"/>
        <v>9.4443984611755197E-2</v>
      </c>
      <c r="R29" s="83">
        <v>0.12193357048673496</v>
      </c>
      <c r="S29" s="84">
        <f t="shared" si="6"/>
        <v>0.18555884313063969</v>
      </c>
      <c r="T29" s="85">
        <f>分析係数表!F32</f>
        <v>0.48336038961038963</v>
      </c>
      <c r="U29" s="86">
        <f t="shared" si="7"/>
        <v>8.969179471127918E-2</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投入係数表!P30</f>
        <v>0</v>
      </c>
      <c r="E30" s="77">
        <f t="shared" si="0"/>
        <v>0</v>
      </c>
      <c r="F30" s="76">
        <f>分析係数表!C33</f>
        <v>0.62414151925078043</v>
      </c>
      <c r="G30" s="77">
        <f t="shared" si="1"/>
        <v>0</v>
      </c>
      <c r="H30" s="77">
        <v>1.3368426963495493E-2</v>
      </c>
      <c r="I30" s="77">
        <f t="shared" si="2"/>
        <v>1.3368426963495493E-2</v>
      </c>
      <c r="J30" s="76">
        <f>分析係数表!G33</f>
        <v>0.5071547420965058</v>
      </c>
      <c r="K30" s="78">
        <f t="shared" si="3"/>
        <v>6.7798611289075304E-3</v>
      </c>
      <c r="L30" s="79"/>
      <c r="M30" s="80"/>
      <c r="N30" s="81">
        <f>分析係数表!H33</f>
        <v>9.1820123676800169E-4</v>
      </c>
      <c r="O30" s="82">
        <f t="shared" si="4"/>
        <v>1.7438375461433595E-2</v>
      </c>
      <c r="P30" s="76">
        <f>分析係数表!C33</f>
        <v>0.62414151925078043</v>
      </c>
      <c r="Q30" s="82">
        <f t="shared" si="5"/>
        <v>1.0884014153764693E-2</v>
      </c>
      <c r="R30" s="83">
        <v>3.1204201471157055E-2</v>
      </c>
      <c r="S30" s="84">
        <f t="shared" si="6"/>
        <v>4.4572628434652546E-2</v>
      </c>
      <c r="T30" s="85">
        <f>分析係数表!F33</f>
        <v>0.64758735440931781</v>
      </c>
      <c r="U30" s="86">
        <f t="shared" si="7"/>
        <v>2.8864670527066174E-2</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投入係数表!P31</f>
        <v>4.6554934823091247E-2</v>
      </c>
      <c r="E31" s="77">
        <f t="shared" si="0"/>
        <v>4.655493482309125</v>
      </c>
      <c r="F31" s="76">
        <f>分析係数表!C34</f>
        <v>0.18299609672932837</v>
      </c>
      <c r="G31" s="77">
        <f t="shared" si="1"/>
        <v>0.85193713561139839</v>
      </c>
      <c r="H31" s="77">
        <v>0.88084566222030869</v>
      </c>
      <c r="I31" s="77">
        <f t="shared" si="2"/>
        <v>0.88084566222030869</v>
      </c>
      <c r="J31" s="76">
        <f>分析係数表!G34</f>
        <v>0.4248231396077729</v>
      </c>
      <c r="K31" s="78">
        <f t="shared" si="3"/>
        <v>0.37420361973431937</v>
      </c>
      <c r="L31" s="79"/>
      <c r="M31" s="80"/>
      <c r="N31" s="81">
        <f>分析係数表!H34</f>
        <v>0.15256158869841471</v>
      </c>
      <c r="O31" s="82">
        <f t="shared" si="4"/>
        <v>2.8974326739966689</v>
      </c>
      <c r="P31" s="76">
        <f>分析係数表!C34</f>
        <v>0.18299609672932837</v>
      </c>
      <c r="Q31" s="82">
        <f t="shared" si="5"/>
        <v>0.53021886987741096</v>
      </c>
      <c r="R31" s="83">
        <v>0.56152288230051994</v>
      </c>
      <c r="S31" s="84">
        <f t="shared" si="6"/>
        <v>1.4423685445208285</v>
      </c>
      <c r="T31" s="85">
        <f>分析係数表!F34</f>
        <v>0.70132234858660936</v>
      </c>
      <c r="U31" s="86">
        <f t="shared" si="7"/>
        <v>1.011565295170797</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投入係数表!P32</f>
        <v>1.11731843575419E-2</v>
      </c>
      <c r="E32" s="77">
        <f t="shared" si="0"/>
        <v>1.1173184357541899</v>
      </c>
      <c r="F32" s="76">
        <f>分析係数表!C35</f>
        <v>0.35090186993215289</v>
      </c>
      <c r="G32" s="77">
        <f t="shared" si="1"/>
        <v>0.39206912841581326</v>
      </c>
      <c r="H32" s="77">
        <v>0.43734191340432121</v>
      </c>
      <c r="I32" s="77">
        <f t="shared" si="2"/>
        <v>0.43734191340432121</v>
      </c>
      <c r="J32" s="76">
        <f>分析係数表!G35</f>
        <v>0.31384360320530535</v>
      </c>
      <c r="K32" s="78">
        <f t="shared" si="3"/>
        <v>0.13725696193551482</v>
      </c>
      <c r="L32" s="79"/>
      <c r="M32" s="80"/>
      <c r="N32" s="81">
        <f>分析係数表!H35</f>
        <v>5.7313981015663741E-2</v>
      </c>
      <c r="O32" s="82">
        <f t="shared" si="4"/>
        <v>1.0885007339552863</v>
      </c>
      <c r="P32" s="76">
        <f>分析係数表!C35</f>
        <v>0.35090186993215289</v>
      </c>
      <c r="Q32" s="82">
        <f t="shared" si="5"/>
        <v>0.38195694296743082</v>
      </c>
      <c r="R32" s="83">
        <v>0.51914941494428968</v>
      </c>
      <c r="S32" s="84">
        <f t="shared" si="6"/>
        <v>0.95649132834861095</v>
      </c>
      <c r="T32" s="85">
        <f>分析係数表!F35</f>
        <v>0.64653219121304228</v>
      </c>
      <c r="U32" s="86">
        <f t="shared" si="7"/>
        <v>0.61840243439350095</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投入係数表!P33</f>
        <v>3.1036623215394167E-3</v>
      </c>
      <c r="E33" s="77">
        <f t="shared" si="0"/>
        <v>0.31036623215394166</v>
      </c>
      <c r="F33" s="76">
        <f>分析係数表!C36</f>
        <v>0.93626150666917152</v>
      </c>
      <c r="G33" s="77">
        <f t="shared" si="1"/>
        <v>0.29058395613568327</v>
      </c>
      <c r="H33" s="77">
        <v>0.34295356930893228</v>
      </c>
      <c r="I33" s="77">
        <f t="shared" si="2"/>
        <v>0.34295356930893228</v>
      </c>
      <c r="J33" s="76">
        <f>分析係数表!G36</f>
        <v>2.823270008148657E-2</v>
      </c>
      <c r="K33" s="78">
        <f t="shared" si="3"/>
        <v>9.6825052641744021E-3</v>
      </c>
      <c r="L33" s="79"/>
      <c r="M33" s="80"/>
      <c r="N33" s="81">
        <f>分析係数表!H36</f>
        <v>0.22062413152006111</v>
      </c>
      <c r="O33" s="82">
        <f t="shared" si="4"/>
        <v>4.190068894746676</v>
      </c>
      <c r="P33" s="76">
        <f>分析係数表!C36</f>
        <v>0.93626150666917152</v>
      </c>
      <c r="Q33" s="82">
        <f t="shared" si="5"/>
        <v>3.9230002164431532</v>
      </c>
      <c r="R33" s="83">
        <v>4.0432184276139234</v>
      </c>
      <c r="S33" s="84">
        <f t="shared" si="6"/>
        <v>4.3861719969228554</v>
      </c>
      <c r="T33" s="85">
        <f>分析係数表!F36</f>
        <v>0.87228977263648999</v>
      </c>
      <c r="U33" s="86">
        <f t="shared" si="7"/>
        <v>3.8260129739403768</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投入係数表!P34</f>
        <v>2.0484171322160148E-2</v>
      </c>
      <c r="E34" s="77">
        <f t="shared" si="0"/>
        <v>2.0484171322160147</v>
      </c>
      <c r="F34" s="76">
        <f>分析係数表!C37</f>
        <v>0.39878226197532196</v>
      </c>
      <c r="G34" s="77">
        <f t="shared" si="1"/>
        <v>0.81687241745410455</v>
      </c>
      <c r="H34" s="77">
        <v>0.88178589958137843</v>
      </c>
      <c r="I34" s="77">
        <f t="shared" si="2"/>
        <v>0.88178589958137843</v>
      </c>
      <c r="J34" s="76">
        <f>分析係数表!G37</f>
        <v>0.35520734135572679</v>
      </c>
      <c r="K34" s="78">
        <f t="shared" si="3"/>
        <v>0.31321682503526932</v>
      </c>
      <c r="L34" s="79"/>
      <c r="M34" s="80"/>
      <c r="N34" s="81">
        <f>分析係数表!H37</f>
        <v>4.5952116856878007E-2</v>
      </c>
      <c r="O34" s="82">
        <f t="shared" si="4"/>
        <v>0.87271747729128735</v>
      </c>
      <c r="P34" s="76">
        <f>分析係数表!C37</f>
        <v>0.39878226197532196</v>
      </c>
      <c r="Q34" s="82">
        <f t="shared" si="5"/>
        <v>0.34802424965961626</v>
      </c>
      <c r="R34" s="83">
        <v>0.39305371854572935</v>
      </c>
      <c r="S34" s="84">
        <f t="shared" si="6"/>
        <v>1.2748396181271078</v>
      </c>
      <c r="T34" s="85">
        <f>分析係数表!F37</f>
        <v>0.68833867197645227</v>
      </c>
      <c r="U34" s="86">
        <f t="shared" si="7"/>
        <v>0.87752140972458093</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投入係数表!P35</f>
        <v>5.5865921787709499E-3</v>
      </c>
      <c r="E35" s="77">
        <f t="shared" si="0"/>
        <v>0.55865921787709494</v>
      </c>
      <c r="F35" s="76">
        <f>分析係数表!C38</f>
        <v>8.3634220028000916E-2</v>
      </c>
      <c r="G35" s="77">
        <f t="shared" si="1"/>
        <v>4.6723027948603862E-2</v>
      </c>
      <c r="H35" s="77">
        <v>5.79220080877021E-2</v>
      </c>
      <c r="I35" s="77">
        <f t="shared" si="2"/>
        <v>5.79220080877021E-2</v>
      </c>
      <c r="J35" s="76">
        <f>分析係数表!G38</f>
        <v>0.16582661290322581</v>
      </c>
      <c r="K35" s="78">
        <f t="shared" si="3"/>
        <v>9.6050104137368909E-3</v>
      </c>
      <c r="L35" s="79"/>
      <c r="M35" s="80"/>
      <c r="N35" s="81">
        <f>分析係数表!H38</f>
        <v>4.1594165567103165E-2</v>
      </c>
      <c r="O35" s="82">
        <f t="shared" si="4"/>
        <v>0.78995175253444516</v>
      </c>
      <c r="P35" s="76">
        <f>分析係数表!C38</f>
        <v>8.3634220028000916E-2</v>
      </c>
      <c r="Q35" s="82">
        <f t="shared" si="5"/>
        <v>6.6066998682970723E-2</v>
      </c>
      <c r="R35" s="83">
        <v>7.9318872800585097E-2</v>
      </c>
      <c r="S35" s="84">
        <f t="shared" si="6"/>
        <v>0.1372408808882872</v>
      </c>
      <c r="T35" s="85">
        <f>分析係数表!F38</f>
        <v>0.52116935483870963</v>
      </c>
      <c r="U35" s="86">
        <f t="shared" si="7"/>
        <v>7.152574135004483E-2</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投入係数表!P36</f>
        <v>0</v>
      </c>
      <c r="E36" s="77">
        <f t="shared" si="0"/>
        <v>0</v>
      </c>
      <c r="F36" s="76">
        <f>分析係数表!C39</f>
        <v>1</v>
      </c>
      <c r="G36" s="77">
        <f t="shared" si="1"/>
        <v>0</v>
      </c>
      <c r="H36" s="77">
        <v>7.1930899866964092E-3</v>
      </c>
      <c r="I36" s="77">
        <f t="shared" si="2"/>
        <v>7.1930899866964092E-3</v>
      </c>
      <c r="J36" s="76">
        <f>分析係数表!G39</f>
        <v>0.35526355444380819</v>
      </c>
      <c r="K36" s="78">
        <f t="shared" si="3"/>
        <v>2.5554427161079314E-3</v>
      </c>
      <c r="L36" s="79"/>
      <c r="M36" s="80"/>
      <c r="N36" s="81">
        <f>分析係数表!H39</f>
        <v>3.6622911924525259E-3</v>
      </c>
      <c r="O36" s="82">
        <f t="shared" si="4"/>
        <v>6.9553825790832469E-2</v>
      </c>
      <c r="P36" s="76">
        <f>分析係数表!C39</f>
        <v>1</v>
      </c>
      <c r="Q36" s="82">
        <f t="shared" si="5"/>
        <v>6.9553825790832469E-2</v>
      </c>
      <c r="R36" s="83">
        <v>7.6290837171907377E-2</v>
      </c>
      <c r="S36" s="84">
        <f t="shared" si="6"/>
        <v>8.3483927158603782E-2</v>
      </c>
      <c r="T36" s="85">
        <f>分析係数表!F39</f>
        <v>0.70609686266236704</v>
      </c>
      <c r="U36" s="86">
        <f t="shared" si="7"/>
        <v>5.8947739049423707E-2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投入係数表!P37</f>
        <v>0</v>
      </c>
      <c r="E37" s="77">
        <f t="shared" si="0"/>
        <v>0</v>
      </c>
      <c r="F37" s="76">
        <f>分析係数表!C40</f>
        <v>0.97034701574441762</v>
      </c>
      <c r="G37" s="77">
        <f t="shared" si="1"/>
        <v>0</v>
      </c>
      <c r="H37" s="77">
        <v>4.337833686107127E-3</v>
      </c>
      <c r="I37" s="77">
        <f t="shared" si="2"/>
        <v>4.337833686107127E-3</v>
      </c>
      <c r="J37" s="76">
        <f>分析係数表!G40</f>
        <v>0.52785971223021577</v>
      </c>
      <c r="K37" s="78">
        <f t="shared" si="3"/>
        <v>2.2897676412510443E-3</v>
      </c>
      <c r="L37" s="79"/>
      <c r="M37" s="80"/>
      <c r="N37" s="81">
        <f>分析係数表!H40</f>
        <v>3.2261456049877249E-2</v>
      </c>
      <c r="O37" s="82">
        <f t="shared" si="4"/>
        <v>0.61270597446651509</v>
      </c>
      <c r="P37" s="76">
        <f>分析係数表!C40</f>
        <v>0.97034701574441762</v>
      </c>
      <c r="Q37" s="82">
        <f t="shared" si="5"/>
        <v>0.59453741385235825</v>
      </c>
      <c r="R37" s="83">
        <v>0.59702940171424679</v>
      </c>
      <c r="S37" s="84">
        <f t="shared" si="6"/>
        <v>0.60136723540035386</v>
      </c>
      <c r="T37" s="85">
        <f>分析係数表!F40</f>
        <v>0.72733812949640286</v>
      </c>
      <c r="U37" s="86">
        <f t="shared" si="7"/>
        <v>0.43739732013651639</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投入係数表!P38</f>
        <v>0</v>
      </c>
      <c r="E38" s="77">
        <f t="shared" si="0"/>
        <v>0</v>
      </c>
      <c r="F38" s="76">
        <f>分析係数表!C41</f>
        <v>0.80320409637637991</v>
      </c>
      <c r="G38" s="77">
        <f t="shared" si="1"/>
        <v>0</v>
      </c>
      <c r="H38" s="77">
        <v>3.0918988734861177E-4</v>
      </c>
      <c r="I38" s="77">
        <f t="shared" si="2"/>
        <v>3.0918988734861177E-4</v>
      </c>
      <c r="J38" s="76">
        <f>分析係数表!G41</f>
        <v>0.45147490221642766</v>
      </c>
      <c r="K38" s="78">
        <f t="shared" si="3"/>
        <v>1.3959147415702278E-4</v>
      </c>
      <c r="L38" s="79"/>
      <c r="M38" s="80"/>
      <c r="N38" s="81">
        <f>分析係数表!H41</f>
        <v>4.9603894294711057E-2</v>
      </c>
      <c r="O38" s="82">
        <f t="shared" si="4"/>
        <v>0.94207162702721792</v>
      </c>
      <c r="P38" s="76">
        <f>分析係数表!C41</f>
        <v>0.80320409637637991</v>
      </c>
      <c r="Q38" s="82">
        <f t="shared" si="5"/>
        <v>0.7566757899082226</v>
      </c>
      <c r="R38" s="83">
        <v>0.76967342726034715</v>
      </c>
      <c r="S38" s="84">
        <f t="shared" si="6"/>
        <v>0.76998261714769578</v>
      </c>
      <c r="T38" s="85">
        <f>分析係数表!F41</f>
        <v>0.55671447196870927</v>
      </c>
      <c r="U38" s="86">
        <f t="shared" si="7"/>
        <v>0.42866046613046427</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投入係数表!P39</f>
        <v>6.207324643078833E-4</v>
      </c>
      <c r="E39" s="77">
        <f>$C$18*D39</f>
        <v>6.2073246430788327E-2</v>
      </c>
      <c r="F39" s="76">
        <f>分析係数表!C42</f>
        <v>0.66636504653567741</v>
      </c>
      <c r="G39" s="77">
        <f>E39*F39</f>
        <v>4.1363441746472836E-2</v>
      </c>
      <c r="H39" s="77">
        <v>4.616719487555216E-2</v>
      </c>
      <c r="I39" s="77">
        <f>C39+H39</f>
        <v>4.616719487555216E-2</v>
      </c>
      <c r="J39" s="76">
        <f>分析係数表!G42</f>
        <v>0.48517520215633425</v>
      </c>
      <c r="K39" s="78">
        <f>I39*J39</f>
        <v>2.2399178106736899E-2</v>
      </c>
      <c r="L39" s="79"/>
      <c r="M39" s="80"/>
      <c r="N39" s="81">
        <f>分析係数表!H42</f>
        <v>1.1980423388898527E-2</v>
      </c>
      <c r="O39" s="82">
        <f t="shared" si="4"/>
        <v>0.22753086456072802</v>
      </c>
      <c r="P39" s="76">
        <f>分析係数表!C42</f>
        <v>0.66636504653567741</v>
      </c>
      <c r="Q39" s="82">
        <f>O39*P39</f>
        <v>0.15161861515131245</v>
      </c>
      <c r="R39" s="83">
        <v>0.15874110328086763</v>
      </c>
      <c r="S39" s="84">
        <f>I39+R39</f>
        <v>0.20490829815641978</v>
      </c>
      <c r="T39" s="85">
        <f>分析係数表!F42</f>
        <v>0.56103195995379285</v>
      </c>
      <c r="U39" s="86">
        <f>S39*T39</f>
        <v>0.11496010412549235</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投入係数表!P40</f>
        <v>2.6070763500931099E-2</v>
      </c>
      <c r="E40" s="77">
        <f>$C$18*D40</f>
        <v>2.6070763500931098</v>
      </c>
      <c r="F40" s="76">
        <f>分析係数表!C43</f>
        <v>0.41782866643993499</v>
      </c>
      <c r="G40" s="77">
        <f>E40*F40</f>
        <v>1.089311234666497</v>
      </c>
      <c r="H40" s="77">
        <v>1.2791956897474006</v>
      </c>
      <c r="I40" s="77">
        <f>C40+H40</f>
        <v>1.2791956897474006</v>
      </c>
      <c r="J40" s="76">
        <f>分析係数表!G43</f>
        <v>0.34963029507290444</v>
      </c>
      <c r="K40" s="78">
        <f>I40*J40</f>
        <v>0.44724556646237118</v>
      </c>
      <c r="L40" s="79"/>
      <c r="M40" s="80"/>
      <c r="N40" s="81">
        <f>分析係数表!H43</f>
        <v>3.3095547249689404E-2</v>
      </c>
      <c r="O40" s="82">
        <f t="shared" si="4"/>
        <v>0.62854694148873336</v>
      </c>
      <c r="P40" s="76">
        <f>分析係数表!C43</f>
        <v>0.41782866643993499</v>
      </c>
      <c r="Q40" s="82">
        <f>O40*P40</f>
        <v>0.2626249303571373</v>
      </c>
      <c r="R40" s="83">
        <v>0.43758160402589341</v>
      </c>
      <c r="S40" s="84">
        <f>I40+R40</f>
        <v>1.7167772937732941</v>
      </c>
      <c r="T40" s="85">
        <f>分析係数表!F43</f>
        <v>0.60413931310897662</v>
      </c>
      <c r="U40" s="86">
        <f>S40*T40</f>
        <v>1.0371726550212856</v>
      </c>
      <c r="V40" s="87">
        <f>分析係数表!D43</f>
        <v>0.20869324856609772</v>
      </c>
      <c r="W40" s="88">
        <f>ROUND(S40*V40,0)</f>
        <v>0</v>
      </c>
      <c r="X40" s="76">
        <f>分析係数表!E43</f>
        <v>0.13682537488770644</v>
      </c>
      <c r="Y40" s="89">
        <f>ROUND(S40*X40,0)</f>
        <v>0</v>
      </c>
    </row>
    <row r="41" spans="1:25" x14ac:dyDescent="0.2">
      <c r="A41" s="6" t="s">
        <v>341</v>
      </c>
      <c r="B41" s="5" t="s">
        <v>42</v>
      </c>
      <c r="C41" s="90"/>
      <c r="D41" s="76">
        <f>投入係数表!P41</f>
        <v>0</v>
      </c>
      <c r="E41" s="77">
        <f>$C$18*D41</f>
        <v>0</v>
      </c>
      <c r="F41" s="76">
        <f>分析係数表!C44</f>
        <v>0.43300030015865532</v>
      </c>
      <c r="G41" s="77">
        <f>E41*F41</f>
        <v>0</v>
      </c>
      <c r="H41" s="77">
        <v>2.0238409565719907E-3</v>
      </c>
      <c r="I41" s="77">
        <f>C41+H41</f>
        <v>2.0238409565719907E-3</v>
      </c>
      <c r="J41" s="76">
        <f>分析係数表!G44</f>
        <v>0.26179408564929285</v>
      </c>
      <c r="K41" s="78">
        <f>I41*J41</f>
        <v>5.2982959272535447E-4</v>
      </c>
      <c r="L41" s="79"/>
      <c r="M41" s="80"/>
      <c r="N41" s="81">
        <f>分析係数表!H44</f>
        <v>0.10792544346140839</v>
      </c>
      <c r="O41" s="82">
        <f t="shared" si="4"/>
        <v>2.0497079829106042</v>
      </c>
      <c r="P41" s="76">
        <f>分析係数表!C44</f>
        <v>0.43300030015865532</v>
      </c>
      <c r="Q41" s="82">
        <f>O41*P41</f>
        <v>0.88752417183788357</v>
      </c>
      <c r="R41" s="83">
        <v>0.90190561349711329</v>
      </c>
      <c r="S41" s="84">
        <f>I41+R41</f>
        <v>0.90392945445368533</v>
      </c>
      <c r="T41" s="85">
        <f>分析係数表!F44</f>
        <v>0.57012714425433242</v>
      </c>
      <c r="U41" s="86">
        <f>S41*T41</f>
        <v>0.51535471847505632</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投入係数表!P42</f>
        <v>0</v>
      </c>
      <c r="E42" s="77">
        <f>$C$18*D42</f>
        <v>0</v>
      </c>
      <c r="F42" s="76">
        <f>分析係数表!C45</f>
        <v>1</v>
      </c>
      <c r="G42" s="77">
        <f>E42*F42</f>
        <v>0</v>
      </c>
      <c r="H42" s="77">
        <v>2.3121845397012994E-3</v>
      </c>
      <c r="I42" s="77">
        <f>C42+H42</f>
        <v>2.3121845397012994E-3</v>
      </c>
      <c r="J42" s="76">
        <f>分析係数表!G45</f>
        <v>0</v>
      </c>
      <c r="K42" s="78">
        <f>I42*J42</f>
        <v>0</v>
      </c>
      <c r="L42" s="79"/>
      <c r="M42" s="80"/>
      <c r="N42" s="81">
        <f>分析係数表!H45</f>
        <v>0</v>
      </c>
      <c r="O42" s="82">
        <f t="shared" si="4"/>
        <v>0</v>
      </c>
      <c r="P42" s="76">
        <f>分析係数表!C45</f>
        <v>1</v>
      </c>
      <c r="Q42" s="82">
        <f>O42*P42</f>
        <v>0</v>
      </c>
      <c r="R42" s="83">
        <v>3.4776510577424367E-3</v>
      </c>
      <c r="S42" s="84">
        <f>I42+R42</f>
        <v>5.7898355974437361E-3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4.3451272501551829E-3</v>
      </c>
      <c r="E43" s="77">
        <f>$C$18*D43</f>
        <v>0.4345127250155183</v>
      </c>
      <c r="F43" s="76">
        <f>分析係数表!C46</f>
        <v>7.8922701993376254E-2</v>
      </c>
      <c r="G43" s="77">
        <f>E43*F43</f>
        <v>3.4292918308729596E-2</v>
      </c>
      <c r="H43" s="77">
        <v>3.7943549679823552E-2</v>
      </c>
      <c r="I43" s="77">
        <f>C43+H43</f>
        <v>3.7943549679823552E-2</v>
      </c>
      <c r="J43" s="76">
        <f>分析係数表!G46</f>
        <v>9.4786729857819912E-3</v>
      </c>
      <c r="K43" s="78">
        <f>I43*J43</f>
        <v>3.596544993348204E-4</v>
      </c>
      <c r="L43" s="79"/>
      <c r="M43" s="80"/>
      <c r="N43" s="81">
        <f>分析係数表!H46</f>
        <v>2.1453316301050851E-2</v>
      </c>
      <c r="O43" s="82">
        <f t="shared" si="4"/>
        <v>0.40743899002735023</v>
      </c>
      <c r="P43" s="76">
        <f>分析係数表!C46</f>
        <v>7.8922701993376254E-2</v>
      </c>
      <c r="Q43" s="82">
        <f>O43*P43</f>
        <v>3.2156185990410764E-2</v>
      </c>
      <c r="R43" s="83">
        <v>3.553773503517009E-2</v>
      </c>
      <c r="S43" s="84">
        <f>I43+R43</f>
        <v>7.3481284714993642E-2</v>
      </c>
      <c r="T43" s="85">
        <f>分析係数表!F46</f>
        <v>0.3135860979462875</v>
      </c>
      <c r="U43" s="86">
        <f>S43*T43</f>
        <v>2.3042709345855034E-2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投入係数表!P44</f>
        <v>0.55865921787709494</v>
      </c>
      <c r="E44" s="91">
        <f>SUM(E5:E43)</f>
        <v>55.865921787709482</v>
      </c>
      <c r="F44" s="92">
        <f>分析係数表!C47</f>
        <v>0.45048821757167268</v>
      </c>
      <c r="G44" s="91">
        <f>SUM(G5:G43)</f>
        <v>6.306678062064087</v>
      </c>
      <c r="H44" s="91">
        <f>SUM(H5:H43)</f>
        <v>6.8763092959517724</v>
      </c>
      <c r="I44" s="91">
        <f>SUM(I5:I43)</f>
        <v>106.87630929595176</v>
      </c>
      <c r="J44" s="92">
        <f>分析係数表!G47</f>
        <v>0.27984959706440876</v>
      </c>
      <c r="K44" s="93">
        <f>SUM(K5:K43)</f>
        <v>30.273998588596619</v>
      </c>
      <c r="L44" s="94">
        <f>最終需要_まとめ!$L$33</f>
        <v>0.62733333333333341</v>
      </c>
      <c r="M44" s="91">
        <f>K44*L44</f>
        <v>18.991888447912949</v>
      </c>
      <c r="N44" s="95">
        <f>分析係数表!H47</f>
        <v>1</v>
      </c>
      <c r="O44" s="96">
        <f>SUM(O5:O43)</f>
        <v>18.991888447912952</v>
      </c>
      <c r="P44" s="92">
        <f>分析係数表!C47</f>
        <v>0.45048821757167268</v>
      </c>
      <c r="Q44" s="96">
        <f>SUM(Q5:Q43)</f>
        <v>8.2684813697294057</v>
      </c>
      <c r="R44" s="91">
        <f>SUM(R5:R43)</f>
        <v>8.9783793186811778</v>
      </c>
      <c r="S44" s="97">
        <f>SUM(S5:S43)</f>
        <v>115.85468861463295</v>
      </c>
      <c r="T44" s="98">
        <f>分析係数表!F47</f>
        <v>0.63574062575658508</v>
      </c>
      <c r="U44" s="99">
        <f>SUM(U5:U43)</f>
        <v>52.710412972400661</v>
      </c>
      <c r="V44" s="100">
        <f>分析係数表!D47</f>
        <v>9.9789350246801134E-2</v>
      </c>
      <c r="W44" s="101">
        <f>SUM(W5:W43)</f>
        <v>13</v>
      </c>
      <c r="X44" s="92">
        <f>分析係数表!E47</f>
        <v>7.8362037587557998E-2</v>
      </c>
      <c r="Y44" s="102">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6.7564113487262545E-2</v>
      </c>
      <c r="G5" s="77">
        <f t="shared" ref="G5:G38" si="1">E5*F5</f>
        <v>0</v>
      </c>
      <c r="H5" s="77">
        <f t="array" ref="H5:H43">MMULT(逆行列係数!C5:AO43,'15'!G5:G43)</f>
        <v>5.4506955451064887E-5</v>
      </c>
      <c r="I5" s="77">
        <f t="shared" ref="I5:I38" si="2">C5+H5</f>
        <v>5.4506955451064887E-5</v>
      </c>
      <c r="J5" s="76">
        <f>分析係数表!G8</f>
        <v>0.11970979443772672</v>
      </c>
      <c r="K5" s="78">
        <f t="shared" ref="K5:K38" si="3">I5*J5</f>
        <v>6.5250164324733056E-6</v>
      </c>
      <c r="L5" s="79" t="s">
        <v>184</v>
      </c>
      <c r="M5" s="80" t="s">
        <v>184</v>
      </c>
      <c r="N5" s="81">
        <f>分析係数表!H8</f>
        <v>1.0734543466490035E-2</v>
      </c>
      <c r="O5" s="82">
        <f t="shared" ref="O5:O43" si="4">$M$44*N5</f>
        <v>0.14314266503544407</v>
      </c>
      <c r="P5" s="76">
        <f>分析係数表!C8</f>
        <v>6.7564113487262545E-2</v>
      </c>
      <c r="Q5" s="82">
        <f t="shared" ref="Q5:Q38" si="5">O5*P5</f>
        <v>9.6713072653239508E-3</v>
      </c>
      <c r="R5" s="83">
        <f t="array" ref="R5:R43">MMULT(逆行列係数!C5:AO43,'15'!Q5:Q43)</f>
        <v>1.1277716722183225E-2</v>
      </c>
      <c r="S5" s="84">
        <f t="shared" ref="S5:S38" si="6">I5+R5</f>
        <v>1.133222367763429E-2</v>
      </c>
      <c r="T5" s="85">
        <f>分析係数表!F8</f>
        <v>0.45405078597339782</v>
      </c>
      <c r="U5" s="86">
        <f t="shared" ref="U5:U38" si="7">S5*T5</f>
        <v>5.1454050676561979E-3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投入係数表!Q6</f>
        <v>0</v>
      </c>
      <c r="E6" s="77">
        <f t="shared" si="0"/>
        <v>0</v>
      </c>
      <c r="F6" s="76">
        <f>分析係数表!C9</f>
        <v>0.16339869281045749</v>
      </c>
      <c r="G6" s="77">
        <f t="shared" si="1"/>
        <v>0</v>
      </c>
      <c r="H6" s="77">
        <v>1.8128523120613565E-5</v>
      </c>
      <c r="I6" s="77">
        <f t="shared" si="2"/>
        <v>1.8128523120613565E-5</v>
      </c>
      <c r="J6" s="76">
        <f>分析係数表!G9</f>
        <v>0.24691358024691357</v>
      </c>
      <c r="K6" s="78">
        <f t="shared" si="3"/>
        <v>4.4761785482996457E-6</v>
      </c>
      <c r="L6" s="79"/>
      <c r="M6" s="80"/>
      <c r="N6" s="81">
        <f>分析係数表!H9</f>
        <v>5.6599045701539042E-4</v>
      </c>
      <c r="O6" s="82">
        <f t="shared" si="4"/>
        <v>7.5473524006608615E-3</v>
      </c>
      <c r="P6" s="76">
        <f>分析係数表!C9</f>
        <v>0.16339869281045749</v>
      </c>
      <c r="Q6" s="82">
        <f t="shared" si="5"/>
        <v>1.233227516447853E-3</v>
      </c>
      <c r="R6" s="83">
        <v>1.3570266804372572E-3</v>
      </c>
      <c r="S6" s="84">
        <f t="shared" si="6"/>
        <v>1.3751552035578707E-3</v>
      </c>
      <c r="T6" s="85">
        <f>分析係数表!F9</f>
        <v>0.67901234567901236</v>
      </c>
      <c r="U6" s="86">
        <f t="shared" si="7"/>
        <v>9.3374736044052949E-4</v>
      </c>
      <c r="V6" s="87">
        <f>分析係数表!D9</f>
        <v>7.407407407407407E-2</v>
      </c>
      <c r="W6" s="167">
        <f t="shared" si="8"/>
        <v>0</v>
      </c>
      <c r="X6" s="76">
        <f>分析係数表!E9</f>
        <v>0</v>
      </c>
      <c r="Y6" s="166">
        <f t="shared" si="9"/>
        <v>0</v>
      </c>
    </row>
    <row r="7" spans="1:25" x14ac:dyDescent="0.2">
      <c r="A7" s="6" t="s">
        <v>221</v>
      </c>
      <c r="B7" s="5" t="s">
        <v>267</v>
      </c>
      <c r="C7" s="90"/>
      <c r="D7" s="76">
        <f>投入係数表!Q7</f>
        <v>0</v>
      </c>
      <c r="E7" s="77">
        <f t="shared" si="0"/>
        <v>0</v>
      </c>
      <c r="F7" s="76">
        <f>分析係数表!C10</f>
        <v>3.0864197530864335E-3</v>
      </c>
      <c r="G7" s="77">
        <f t="shared" si="1"/>
        <v>0</v>
      </c>
      <c r="H7" s="77">
        <v>1.2955196489040979E-7</v>
      </c>
      <c r="I7" s="77">
        <f t="shared" si="2"/>
        <v>1.2955196489040979E-7</v>
      </c>
      <c r="J7" s="76">
        <f>分析係数表!G10</f>
        <v>0.2857142857142857</v>
      </c>
      <c r="K7" s="78">
        <f t="shared" si="3"/>
        <v>3.7014847111545655E-8</v>
      </c>
      <c r="L7" s="79"/>
      <c r="M7" s="80"/>
      <c r="N7" s="81">
        <f>分析係数表!H10</f>
        <v>1.0759075560602157E-3</v>
      </c>
      <c r="O7" s="82">
        <f t="shared" si="4"/>
        <v>1.4346979486085971E-2</v>
      </c>
      <c r="P7" s="76">
        <f>分析係数表!C10</f>
        <v>3.0864197530864335E-3</v>
      </c>
      <c r="Q7" s="82">
        <f t="shared" si="5"/>
        <v>4.4280800882981586E-5</v>
      </c>
      <c r="R7" s="83">
        <v>5.6977663015963983E-5</v>
      </c>
      <c r="S7" s="84">
        <f t="shared" si="6"/>
        <v>5.7107214980854394E-5</v>
      </c>
      <c r="T7" s="85">
        <f>分析係数表!F10</f>
        <v>0.5714285714285714</v>
      </c>
      <c r="U7" s="86">
        <f t="shared" si="7"/>
        <v>3.2632694274773938E-5</v>
      </c>
      <c r="V7" s="87">
        <f>分析係数表!D10</f>
        <v>0</v>
      </c>
      <c r="W7" s="167">
        <f t="shared" si="8"/>
        <v>0</v>
      </c>
      <c r="X7" s="76">
        <f>分析係数表!E10</f>
        <v>0</v>
      </c>
      <c r="Y7" s="166">
        <f t="shared" si="9"/>
        <v>0</v>
      </c>
    </row>
    <row r="8" spans="1:25" x14ac:dyDescent="0.2">
      <c r="A8" s="6" t="s">
        <v>222</v>
      </c>
      <c r="B8" s="5" t="s">
        <v>27</v>
      </c>
      <c r="C8" s="90"/>
      <c r="D8" s="76">
        <f>投入係数表!Q8</f>
        <v>0</v>
      </c>
      <c r="E8" s="77">
        <f t="shared" si="0"/>
        <v>0</v>
      </c>
      <c r="F8" s="76">
        <f>分析係数表!C11</f>
        <v>1.4903129657227732E-3</v>
      </c>
      <c r="G8" s="77">
        <f t="shared" si="1"/>
        <v>0</v>
      </c>
      <c r="H8" s="77">
        <v>2.0505314846276418E-4</v>
      </c>
      <c r="I8" s="77">
        <f t="shared" si="2"/>
        <v>2.0505314846276418E-4</v>
      </c>
      <c r="J8" s="76">
        <f>分析係数表!G11</f>
        <v>0.75</v>
      </c>
      <c r="K8" s="78">
        <f t="shared" si="3"/>
        <v>1.5378986134707314E-4</v>
      </c>
      <c r="L8" s="79"/>
      <c r="M8" s="80"/>
      <c r="N8" s="81">
        <f>分析係数表!H11</f>
        <v>-1.9275216802381716E-5</v>
      </c>
      <c r="O8" s="82">
        <f t="shared" si="4"/>
        <v>-2.5703057711228938E-4</v>
      </c>
      <c r="P8" s="76">
        <f>分析係数表!C11</f>
        <v>1.4903129657227732E-3</v>
      </c>
      <c r="Q8" s="82">
        <f t="shared" si="5"/>
        <v>-3.8305600165765193E-7</v>
      </c>
      <c r="R8" s="83">
        <v>2.0030811920028127E-5</v>
      </c>
      <c r="S8" s="84">
        <f t="shared" si="6"/>
        <v>2.2508396038279231E-4</v>
      </c>
      <c r="T8" s="85">
        <f>分析係数表!F11</f>
        <v>1</v>
      </c>
      <c r="U8" s="86">
        <f t="shared" si="7"/>
        <v>2.2508396038279231E-4</v>
      </c>
      <c r="V8" s="87">
        <f>分析係数表!D11</f>
        <v>2</v>
      </c>
      <c r="W8" s="167">
        <f t="shared" si="8"/>
        <v>0</v>
      </c>
      <c r="X8" s="76">
        <f>分析係数表!E11</f>
        <v>0</v>
      </c>
      <c r="Y8" s="166">
        <f t="shared" si="9"/>
        <v>0</v>
      </c>
    </row>
    <row r="9" spans="1:25" x14ac:dyDescent="0.2">
      <c r="A9" s="6" t="s">
        <v>223</v>
      </c>
      <c r="B9" s="5" t="s">
        <v>191</v>
      </c>
      <c r="C9" s="90"/>
      <c r="D9" s="76">
        <f>投入係数表!Q9</f>
        <v>0</v>
      </c>
      <c r="E9" s="77">
        <f t="shared" si="0"/>
        <v>0</v>
      </c>
      <c r="F9" s="76">
        <f>分析係数表!C12</f>
        <v>4.2687511748856433E-2</v>
      </c>
      <c r="G9" s="77">
        <f t="shared" si="1"/>
        <v>0</v>
      </c>
      <c r="H9" s="77">
        <v>3.4972444093815104E-5</v>
      </c>
      <c r="I9" s="77">
        <f t="shared" si="2"/>
        <v>3.4972444093815104E-5</v>
      </c>
      <c r="J9" s="76">
        <f>分析係数表!G12</f>
        <v>0.14470108695652173</v>
      </c>
      <c r="K9" s="78">
        <f t="shared" si="3"/>
        <v>5.0605506739012341E-6</v>
      </c>
      <c r="L9" s="79"/>
      <c r="M9" s="80"/>
      <c r="N9" s="81">
        <f>分析係数表!H12</f>
        <v>8.7239631247579649E-2</v>
      </c>
      <c r="O9" s="82">
        <f t="shared" si="4"/>
        <v>1.1633203920102217</v>
      </c>
      <c r="P9" s="76">
        <f>分析係数表!C12</f>
        <v>4.2687511748856433E-2</v>
      </c>
      <c r="Q9" s="82">
        <f t="shared" si="5"/>
        <v>4.9659252901620612E-2</v>
      </c>
      <c r="R9" s="83">
        <v>5.3053367252593797E-2</v>
      </c>
      <c r="S9" s="84">
        <f t="shared" si="6"/>
        <v>5.3088339696687616E-2</v>
      </c>
      <c r="T9" s="85">
        <f>分析係数表!F12</f>
        <v>0.28543931159420288</v>
      </c>
      <c r="U9" s="86">
        <f t="shared" si="7"/>
        <v>1.5153499136701706E-2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投入係数表!Q10</f>
        <v>1.1489850631941786E-3</v>
      </c>
      <c r="E10" s="77">
        <f t="shared" si="0"/>
        <v>0.11489850631941785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0.18148695385737743</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投入係数表!Q11</f>
        <v>1.5319800842589046E-3</v>
      </c>
      <c r="E11" s="77">
        <f t="shared" si="0"/>
        <v>0.15319800842589046</v>
      </c>
      <c r="F11" s="76">
        <f>分析係数表!C14</f>
        <v>1.2640726841793404E-2</v>
      </c>
      <c r="G11" s="77">
        <f t="shared" si="1"/>
        <v>1.9365341772184456E-3</v>
      </c>
      <c r="H11" s="77">
        <v>2.5161156569202727E-3</v>
      </c>
      <c r="I11" s="77">
        <f t="shared" si="2"/>
        <v>2.5161156569202727E-3</v>
      </c>
      <c r="J11" s="76">
        <f>分析係数表!G14</f>
        <v>0.18151815181518152</v>
      </c>
      <c r="K11" s="78">
        <f t="shared" si="3"/>
        <v>4.5672066379740927E-4</v>
      </c>
      <c r="L11" s="79"/>
      <c r="M11" s="80"/>
      <c r="N11" s="81">
        <f>分析係数表!H14</f>
        <v>1.1056965274820784E-3</v>
      </c>
      <c r="O11" s="82">
        <f t="shared" si="4"/>
        <v>1.4744208559804963E-2</v>
      </c>
      <c r="P11" s="76">
        <f>分析係数表!C14</f>
        <v>1.2640726841793404E-2</v>
      </c>
      <c r="Q11" s="82">
        <f t="shared" si="5"/>
        <v>1.8637751290292667E-4</v>
      </c>
      <c r="R11" s="83">
        <v>5.1001891125043437E-4</v>
      </c>
      <c r="S11" s="84">
        <f t="shared" si="6"/>
        <v>3.0261345681707073E-3</v>
      </c>
      <c r="T11" s="85">
        <f>分析係数表!F14</f>
        <v>0.32673267326732675</v>
      </c>
      <c r="U11" s="86">
        <f t="shared" si="7"/>
        <v>9.8873703712508269E-4</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投入係数表!Q12</f>
        <v>4.5959402527767142E-3</v>
      </c>
      <c r="E12" s="77">
        <f t="shared" si="0"/>
        <v>0.4595940252776714</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0.1068078879982068</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投入係数表!Q13</f>
        <v>1.1489850631941786E-3</v>
      </c>
      <c r="E13" s="77">
        <f t="shared" si="0"/>
        <v>0.11489850631941785</v>
      </c>
      <c r="F13" s="76">
        <f>分析係数表!C16</f>
        <v>1.1051985264019626E-2</v>
      </c>
      <c r="G13" s="77">
        <f t="shared" si="1"/>
        <v>1.2698565987000719E-3</v>
      </c>
      <c r="H13" s="77">
        <v>1.8584376161434755E-3</v>
      </c>
      <c r="I13" s="77">
        <f t="shared" si="2"/>
        <v>1.8584376161434755E-3</v>
      </c>
      <c r="J13" s="76">
        <f>分析係数表!G16</f>
        <v>3.3670033670033669E-2</v>
      </c>
      <c r="K13" s="78">
        <f t="shared" si="3"/>
        <v>6.2573657109207933E-5</v>
      </c>
      <c r="L13" s="79"/>
      <c r="M13" s="80"/>
      <c r="N13" s="81">
        <f>分析係数表!H16</f>
        <v>1.6043989549327908E-2</v>
      </c>
      <c r="O13" s="82">
        <f t="shared" si="4"/>
        <v>0.21394290582182923</v>
      </c>
      <c r="P13" s="76">
        <f>分析係数表!C16</f>
        <v>1.1051985264019626E-2</v>
      </c>
      <c r="Q13" s="82">
        <f t="shared" si="5"/>
        <v>2.3644938424843952E-3</v>
      </c>
      <c r="R13" s="83">
        <v>2.5985495314119998E-3</v>
      </c>
      <c r="S13" s="84">
        <f t="shared" si="6"/>
        <v>4.4569871475554756E-3</v>
      </c>
      <c r="T13" s="85">
        <f>分析係数表!F16</f>
        <v>0.28619528619528617</v>
      </c>
      <c r="U13" s="86">
        <f t="shared" si="7"/>
        <v>1.2755687122633515E-3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投入係数表!Q14</f>
        <v>1.3787820758330141E-2</v>
      </c>
      <c r="E14" s="77">
        <f t="shared" si="0"/>
        <v>1.378782075833014</v>
      </c>
      <c r="F14" s="76">
        <f>分析係数表!C17</f>
        <v>8.8733956583742724E-2</v>
      </c>
      <c r="G14" s="77">
        <f t="shared" si="1"/>
        <v>0.12234478885540934</v>
      </c>
      <c r="H14" s="77">
        <v>0.13097651022529519</v>
      </c>
      <c r="I14" s="77">
        <f t="shared" si="2"/>
        <v>0.13097651022529519</v>
      </c>
      <c r="J14" s="76">
        <f>分析係数表!G17</f>
        <v>0.21220484513952775</v>
      </c>
      <c r="K14" s="78">
        <f t="shared" si="3"/>
        <v>2.7793850069274539E-2</v>
      </c>
      <c r="L14" s="79"/>
      <c r="M14" s="80"/>
      <c r="N14" s="81">
        <f>分析係数表!H17</f>
        <v>2.8579889640622342E-3</v>
      </c>
      <c r="O14" s="82">
        <f t="shared" si="4"/>
        <v>3.8110624660922181E-2</v>
      </c>
      <c r="P14" s="76">
        <f>分析係数表!C17</f>
        <v>8.8733956583742724E-2</v>
      </c>
      <c r="Q14" s="82">
        <f t="shared" si="5"/>
        <v>3.3817065140415836E-3</v>
      </c>
      <c r="R14" s="83">
        <v>5.5536088198887834E-3</v>
      </c>
      <c r="S14" s="84">
        <f t="shared" si="6"/>
        <v>0.13653011904518397</v>
      </c>
      <c r="T14" s="85">
        <f>分析係数表!F17</f>
        <v>0.32198712051517941</v>
      </c>
      <c r="U14" s="86">
        <f t="shared" si="7"/>
        <v>4.3960939894953442E-2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投入係数表!Q15</f>
        <v>6.5109153581003444E-3</v>
      </c>
      <c r="E15" s="77">
        <f t="shared" si="0"/>
        <v>0.65109153581003443</v>
      </c>
      <c r="F15" s="76">
        <f>分析係数表!C18</f>
        <v>2.3869801084990927E-2</v>
      </c>
      <c r="G15" s="77">
        <f t="shared" si="1"/>
        <v>1.5541425447906768E-2</v>
      </c>
      <c r="H15" s="77">
        <v>1.6281030966783544E-2</v>
      </c>
      <c r="I15" s="77">
        <f t="shared" si="2"/>
        <v>1.6281030966783544E-2</v>
      </c>
      <c r="J15" s="76">
        <f>分析係数表!G18</f>
        <v>0.2144702842377261</v>
      </c>
      <c r="K15" s="78">
        <f t="shared" si="3"/>
        <v>3.4917973391292872E-3</v>
      </c>
      <c r="L15" s="79"/>
      <c r="M15" s="80"/>
      <c r="N15" s="81">
        <f>分析係数表!H18</f>
        <v>4.2405476965239774E-4</v>
      </c>
      <c r="O15" s="82">
        <f t="shared" si="4"/>
        <v>5.6546726964703661E-3</v>
      </c>
      <c r="P15" s="76">
        <f>分析係数表!C18</f>
        <v>2.3869801084990927E-2</v>
      </c>
      <c r="Q15" s="82">
        <f t="shared" si="5"/>
        <v>1.3497591246547692E-4</v>
      </c>
      <c r="R15" s="83">
        <v>2.7960813927403727E-4</v>
      </c>
      <c r="S15" s="84">
        <f t="shared" si="6"/>
        <v>1.6560639106057581E-2</v>
      </c>
      <c r="T15" s="85">
        <f>分析係数表!F18</f>
        <v>0.4573643410852713</v>
      </c>
      <c r="U15" s="86">
        <f t="shared" si="7"/>
        <v>7.5742457926930018E-3</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投入係数表!Q16</f>
        <v>0.11911145155112983</v>
      </c>
      <c r="E16" s="77">
        <f t="shared" si="0"/>
        <v>11.911145155112983</v>
      </c>
      <c r="F16" s="76">
        <f>分析係数表!C19</f>
        <v>4.6660019940179431E-2</v>
      </c>
      <c r="G16" s="77">
        <f t="shared" si="1"/>
        <v>0.55577427044794347</v>
      </c>
      <c r="H16" s="77">
        <v>0.57482528003329214</v>
      </c>
      <c r="I16" s="77">
        <f t="shared" si="2"/>
        <v>0.57482528003329214</v>
      </c>
      <c r="J16" s="76">
        <f>分析係数表!G19</f>
        <v>5.7803468208092484E-2</v>
      </c>
      <c r="K16" s="78">
        <f t="shared" si="3"/>
        <v>3.3226894799612265E-2</v>
      </c>
      <c r="L16" s="79"/>
      <c r="M16" s="80"/>
      <c r="N16" s="81">
        <f>分析係数表!H19</f>
        <v>-1.0864213106796968E-4</v>
      </c>
      <c r="O16" s="82">
        <f t="shared" si="4"/>
        <v>-1.4487177982692675E-3</v>
      </c>
      <c r="P16" s="76">
        <f>分析係数表!C19</f>
        <v>4.6660019940179431E-2</v>
      </c>
      <c r="Q16" s="82">
        <f t="shared" si="5"/>
        <v>-6.7597201354936871E-5</v>
      </c>
      <c r="R16" s="83">
        <v>2.7074594946731246E-5</v>
      </c>
      <c r="S16" s="84">
        <f t="shared" si="6"/>
        <v>0.57485235462823892</v>
      </c>
      <c r="T16" s="85">
        <f>分析係数表!F19</f>
        <v>0.24084778420038536</v>
      </c>
      <c r="U16" s="86">
        <f t="shared" si="7"/>
        <v>0.13845191585458547</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投入係数表!Q17</f>
        <v>3.9065492148602068E-2</v>
      </c>
      <c r="E17" s="77">
        <f t="shared" si="0"/>
        <v>3.906549214860207</v>
      </c>
      <c r="F17" s="76">
        <f>分析係数表!C20</f>
        <v>8.9601315248664215E-2</v>
      </c>
      <c r="G17" s="77">
        <f t="shared" si="1"/>
        <v>0.35003194773511109</v>
      </c>
      <c r="H17" s="77">
        <v>0.36822878314806012</v>
      </c>
      <c r="I17" s="77">
        <f t="shared" si="2"/>
        <v>0.36822878314806012</v>
      </c>
      <c r="J17" s="76">
        <f>分析係数表!G20</f>
        <v>9.990662931839403E-2</v>
      </c>
      <c r="K17" s="78">
        <f t="shared" si="3"/>
        <v>3.6788496542336541E-2</v>
      </c>
      <c r="L17" s="79"/>
      <c r="M17" s="80"/>
      <c r="N17" s="81">
        <f>分析係数表!H20</f>
        <v>5.2919231584720706E-4</v>
      </c>
      <c r="O17" s="82">
        <f t="shared" si="4"/>
        <v>7.0566576625373991E-3</v>
      </c>
      <c r="P17" s="76">
        <f>分析係数表!C20</f>
        <v>8.9601315248664215E-2</v>
      </c>
      <c r="Q17" s="82">
        <f t="shared" si="5"/>
        <v>6.3228580782291545E-4</v>
      </c>
      <c r="R17" s="83">
        <v>9.1530414621125667E-4</v>
      </c>
      <c r="S17" s="84">
        <f t="shared" si="6"/>
        <v>0.36914408729427139</v>
      </c>
      <c r="T17" s="85">
        <f>分析係数表!F20</f>
        <v>0.22315592903828199</v>
      </c>
      <c r="U17" s="86">
        <f t="shared" si="7"/>
        <v>8.2376691749141806E-2</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投入係数表!Q18</f>
        <v>3.7150517043278437E-2</v>
      </c>
      <c r="E18" s="77">
        <f t="shared" si="0"/>
        <v>3.7150517043278439</v>
      </c>
      <c r="F18" s="76">
        <f>分析係数表!C21</f>
        <v>3.6263368983957212E-2</v>
      </c>
      <c r="G18" s="77">
        <f t="shared" si="1"/>
        <v>0.13472029074851971</v>
      </c>
      <c r="H18" s="77">
        <v>0.13706195487897924</v>
      </c>
      <c r="I18" s="77">
        <f t="shared" si="2"/>
        <v>0.13706195487897924</v>
      </c>
      <c r="J18" s="76">
        <f>分析係数表!G21</f>
        <v>0.2855369335816263</v>
      </c>
      <c r="K18" s="78">
        <f t="shared" si="3"/>
        <v>3.9136250306846955E-2</v>
      </c>
      <c r="L18" s="79"/>
      <c r="M18" s="80"/>
      <c r="N18" s="81">
        <f>分析係数表!H21</f>
        <v>8.8140309559981843E-4</v>
      </c>
      <c r="O18" s="82">
        <f t="shared" si="4"/>
        <v>1.1753307298861961E-2</v>
      </c>
      <c r="P18" s="76">
        <f>分析係数表!C21</f>
        <v>3.6263368983957212E-2</v>
      </c>
      <c r="Q18" s="82">
        <f t="shared" si="5"/>
        <v>4.2621451936046876E-4</v>
      </c>
      <c r="R18" s="83">
        <v>7.8922541012192964E-4</v>
      </c>
      <c r="S18" s="84">
        <f t="shared" si="6"/>
        <v>0.13785118028910118</v>
      </c>
      <c r="T18" s="85">
        <f>分析係数表!F21</f>
        <v>0.42644320297951582</v>
      </c>
      <c r="U18" s="86">
        <f t="shared" si="7"/>
        <v>5.8785698856991003E-2</v>
      </c>
      <c r="V18" s="87">
        <f>分析係数表!D21</f>
        <v>0.13283674736188703</v>
      </c>
      <c r="W18" s="167">
        <f t="shared" si="8"/>
        <v>0</v>
      </c>
      <c r="X18" s="76">
        <f>分析係数表!E21</f>
        <v>0.11297330850403477</v>
      </c>
      <c r="Y18" s="166">
        <f t="shared" si="9"/>
        <v>0</v>
      </c>
    </row>
    <row r="19" spans="1:25" x14ac:dyDescent="0.2">
      <c r="A19" s="6" t="s">
        <v>7</v>
      </c>
      <c r="B19" s="5" t="s">
        <v>269</v>
      </c>
      <c r="C19" s="75">
        <f>最終需要_まとめ!C20</f>
        <v>100</v>
      </c>
      <c r="D19" s="76">
        <f>投入係数表!Q19</f>
        <v>0.16353887399463807</v>
      </c>
      <c r="E19" s="77">
        <f t="shared" si="0"/>
        <v>16.353887399463808</v>
      </c>
      <c r="F19" s="76">
        <f>分析係数表!C22</f>
        <v>2.6618889173278704E-2</v>
      </c>
      <c r="G19" s="77">
        <f t="shared" si="1"/>
        <v>0.43532231623860618</v>
      </c>
      <c r="H19" s="77">
        <v>0.43796401347704073</v>
      </c>
      <c r="I19" s="77">
        <f t="shared" si="2"/>
        <v>100.43796401347704</v>
      </c>
      <c r="J19" s="76">
        <f>分析係数表!G22</f>
        <v>0.1945614707008809</v>
      </c>
      <c r="K19" s="78">
        <f t="shared" si="3"/>
        <v>19.541357992664242</v>
      </c>
      <c r="L19" s="79"/>
      <c r="M19" s="80"/>
      <c r="N19" s="81">
        <f>分析係数表!H22</f>
        <v>4.2055018477923743E-5</v>
      </c>
      <c r="O19" s="82">
        <f t="shared" si="4"/>
        <v>5.6079398642681325E-4</v>
      </c>
      <c r="P19" s="76">
        <f>分析係数表!C22</f>
        <v>2.6618889173278704E-2</v>
      </c>
      <c r="Q19" s="82">
        <f t="shared" si="5"/>
        <v>1.4927712973736503E-5</v>
      </c>
      <c r="R19" s="83">
        <v>1.563726588543537E-4</v>
      </c>
      <c r="S19" s="84">
        <f t="shared" si="6"/>
        <v>100.43812038613589</v>
      </c>
      <c r="T19" s="85">
        <f>分析係数表!F22</f>
        <v>0.4128686327077748</v>
      </c>
      <c r="U19" s="86">
        <f t="shared" si="7"/>
        <v>41.467749435562808</v>
      </c>
      <c r="V19" s="87">
        <f>分析係数表!D22</f>
        <v>2.5660666411336654E-2</v>
      </c>
      <c r="W19" s="167">
        <f t="shared" si="8"/>
        <v>3</v>
      </c>
      <c r="X19" s="76">
        <f>分析係数表!E22</f>
        <v>2.5277671390271927E-2</v>
      </c>
      <c r="Y19" s="166">
        <f t="shared" si="9"/>
        <v>3</v>
      </c>
    </row>
    <row r="20" spans="1:25" x14ac:dyDescent="0.2">
      <c r="A20" s="6" t="s">
        <v>8</v>
      </c>
      <c r="B20" s="5" t="s">
        <v>270</v>
      </c>
      <c r="C20" s="90"/>
      <c r="D20" s="76">
        <f>投入係数表!Q20</f>
        <v>4.9789352738414403E-3</v>
      </c>
      <c r="E20" s="77">
        <f t="shared" si="0"/>
        <v>0.49789352738414405</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3.2712982541564106E-4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投入係数表!Q21</f>
        <v>2.6809651474530832E-3</v>
      </c>
      <c r="E21" s="77">
        <f t="shared" si="0"/>
        <v>0.26809651474530832</v>
      </c>
      <c r="F21" s="76">
        <f>分析係数表!C24</f>
        <v>0.22997002997003002</v>
      </c>
      <c r="G21" s="77">
        <f t="shared" si="1"/>
        <v>6.1654163530839148E-2</v>
      </c>
      <c r="H21" s="77">
        <v>6.6648277635691491E-2</v>
      </c>
      <c r="I21" s="77">
        <f t="shared" si="2"/>
        <v>6.6648277635691491E-2</v>
      </c>
      <c r="J21" s="76">
        <f>分析係数表!G24</f>
        <v>0.20787401574803149</v>
      </c>
      <c r="K21" s="78">
        <f t="shared" si="3"/>
        <v>1.3854445114820908E-2</v>
      </c>
      <c r="L21" s="79"/>
      <c r="M21" s="80"/>
      <c r="N21" s="81">
        <f>分析係数表!H24</f>
        <v>3.2417410076732888E-4</v>
      </c>
      <c r="O21" s="82">
        <f t="shared" si="4"/>
        <v>4.3227869787066855E-3</v>
      </c>
      <c r="P21" s="76">
        <f>分析係数表!C24</f>
        <v>0.22997002997003002</v>
      </c>
      <c r="Q21" s="82">
        <f t="shared" si="5"/>
        <v>9.941114510472319E-4</v>
      </c>
      <c r="R21" s="83">
        <v>3.6649449013673899E-3</v>
      </c>
      <c r="S21" s="84">
        <f t="shared" si="6"/>
        <v>7.0313222537058878E-2</v>
      </c>
      <c r="T21" s="85">
        <f>分析係数表!F24</f>
        <v>0.39317585301837271</v>
      </c>
      <c r="U21" s="86">
        <f t="shared" si="7"/>
        <v>2.7645461249478791E-2</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投入係数表!Q22</f>
        <v>8.0428954423592495E-3</v>
      </c>
      <c r="E22" s="77">
        <f t="shared" si="0"/>
        <v>0.80428954423592491</v>
      </c>
      <c r="F22" s="76">
        <f>分析係数表!C25</f>
        <v>3.4042553191489411E-2</v>
      </c>
      <c r="G22" s="77">
        <f t="shared" si="1"/>
        <v>2.7380069591010248E-2</v>
      </c>
      <c r="H22" s="77">
        <v>3.0005747436437854E-2</v>
      </c>
      <c r="I22" s="77">
        <f t="shared" si="2"/>
        <v>3.0005747436437854E-2</v>
      </c>
      <c r="J22" s="76">
        <f>分析係数表!G25</f>
        <v>0.19567456230690011</v>
      </c>
      <c r="K22" s="78">
        <f t="shared" si="3"/>
        <v>5.8713614963163668E-3</v>
      </c>
      <c r="L22" s="79"/>
      <c r="M22" s="80"/>
      <c r="N22" s="81">
        <f>分析係数表!H25</f>
        <v>4.906418822424437E-4</v>
      </c>
      <c r="O22" s="82">
        <f t="shared" si="4"/>
        <v>6.542596508312821E-3</v>
      </c>
      <c r="P22" s="76">
        <f>分析係数表!C25</f>
        <v>3.4042553191489411E-2</v>
      </c>
      <c r="Q22" s="82">
        <f t="shared" si="5"/>
        <v>2.227266896446921E-4</v>
      </c>
      <c r="R22" s="83">
        <v>5.2510864660904272E-4</v>
      </c>
      <c r="S22" s="84">
        <f t="shared" si="6"/>
        <v>3.0530856083046898E-2</v>
      </c>
      <c r="T22" s="85">
        <f>分析係数表!F25</f>
        <v>0.35015447991761073</v>
      </c>
      <c r="U22" s="86">
        <f t="shared" si="7"/>
        <v>1.0690516033198708E-2</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投入係数表!Q23</f>
        <v>2.4511681348142474E-2</v>
      </c>
      <c r="E23" s="77">
        <f t="shared" si="0"/>
        <v>2.4511681348142473</v>
      </c>
      <c r="F23" s="76">
        <f>分析係数表!C26</f>
        <v>5.4550934297769693E-2</v>
      </c>
      <c r="G23" s="77">
        <f t="shared" si="1"/>
        <v>0.13371351187503869</v>
      </c>
      <c r="H23" s="77">
        <v>0.13644242958600261</v>
      </c>
      <c r="I23" s="77">
        <f t="shared" si="2"/>
        <v>0.13644242958600261</v>
      </c>
      <c r="J23" s="76">
        <f>分析係数表!G26</f>
        <v>0.19694507637309067</v>
      </c>
      <c r="K23" s="78">
        <f t="shared" si="3"/>
        <v>2.6871664715345328E-2</v>
      </c>
      <c r="L23" s="79"/>
      <c r="M23" s="80"/>
      <c r="N23" s="81">
        <f>分析係数表!H26</f>
        <v>1.0098461312011439E-2</v>
      </c>
      <c r="O23" s="82">
        <f t="shared" si="4"/>
        <v>0.13466065599073851</v>
      </c>
      <c r="P23" s="76">
        <f>分析係数表!C26</f>
        <v>5.4550934297769693E-2</v>
      </c>
      <c r="Q23" s="82">
        <f t="shared" si="5"/>
        <v>7.3458645974453429E-3</v>
      </c>
      <c r="R23" s="83">
        <v>7.6453455050393103E-3</v>
      </c>
      <c r="S23" s="84">
        <f t="shared" si="6"/>
        <v>0.14408777509104193</v>
      </c>
      <c r="T23" s="85">
        <f>分析係数表!F26</f>
        <v>0.33636659083522913</v>
      </c>
      <c r="U23" s="86">
        <f t="shared" si="7"/>
        <v>4.8466313688407016E-2</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投入係数表!Q24</f>
        <v>7.659900421294523E-4</v>
      </c>
      <c r="E24" s="77">
        <f t="shared" si="0"/>
        <v>7.6599004212945229E-2</v>
      </c>
      <c r="F24" s="76">
        <f>分析係数表!C27</f>
        <v>4.1345611727119369E-3</v>
      </c>
      <c r="G24" s="77">
        <f t="shared" si="1"/>
        <v>3.1670326868724145E-4</v>
      </c>
      <c r="H24" s="77">
        <v>3.3311891121152082E-4</v>
      </c>
      <c r="I24" s="77">
        <f t="shared" si="2"/>
        <v>3.3311891121152082E-4</v>
      </c>
      <c r="J24" s="76">
        <f>分析係数表!G27</f>
        <v>0.17796610169491525</v>
      </c>
      <c r="K24" s="78">
        <f t="shared" si="3"/>
        <v>5.9283874029168961E-5</v>
      </c>
      <c r="L24" s="79"/>
      <c r="M24" s="80"/>
      <c r="N24" s="81">
        <f>分析係数表!H27</f>
        <v>1.0540039006029638E-2</v>
      </c>
      <c r="O24" s="82">
        <f t="shared" si="4"/>
        <v>0.14054899284822006</v>
      </c>
      <c r="P24" s="76">
        <f>分析係数表!C27</f>
        <v>4.1345611727119369E-3</v>
      </c>
      <c r="Q24" s="82">
        <f t="shared" si="5"/>
        <v>5.811084086940184E-4</v>
      </c>
      <c r="R24" s="83">
        <v>5.8590887213786432E-4</v>
      </c>
      <c r="S24" s="84">
        <f t="shared" si="6"/>
        <v>9.1902778334938514E-4</v>
      </c>
      <c r="T24" s="85">
        <f>分析係数表!F27</f>
        <v>0.33898305084745761</v>
      </c>
      <c r="U24" s="86">
        <f t="shared" si="7"/>
        <v>3.1153484181335088E-4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投入係数表!Q25</f>
        <v>0</v>
      </c>
      <c r="E25" s="77">
        <f t="shared" si="0"/>
        <v>0</v>
      </c>
      <c r="F25" s="76">
        <f>分析係数表!C28</f>
        <v>7.7271221989182459E-3</v>
      </c>
      <c r="G25" s="77">
        <f t="shared" si="1"/>
        <v>0</v>
      </c>
      <c r="H25" s="77">
        <v>7.8493285445812579E-4</v>
      </c>
      <c r="I25" s="77">
        <f t="shared" si="2"/>
        <v>7.8493285445812579E-4</v>
      </c>
      <c r="J25" s="76">
        <f>分析係数表!G28</f>
        <v>0.12525050100200399</v>
      </c>
      <c r="K25" s="78">
        <f t="shared" si="3"/>
        <v>9.8313233273813344E-5</v>
      </c>
      <c r="L25" s="79"/>
      <c r="M25" s="80"/>
      <c r="N25" s="81">
        <f>分析係数表!H28</f>
        <v>1.922089573684773E-2</v>
      </c>
      <c r="O25" s="82">
        <f t="shared" si="4"/>
        <v>0.25630621821315475</v>
      </c>
      <c r="P25" s="76">
        <f>分析係数表!C28</f>
        <v>7.7271221989182459E-3</v>
      </c>
      <c r="Q25" s="82">
        <f t="shared" si="5"/>
        <v>1.980509468475652E-3</v>
      </c>
      <c r="R25" s="83">
        <v>2.164526976368172E-3</v>
      </c>
      <c r="S25" s="84">
        <f t="shared" si="6"/>
        <v>2.9494598308262977E-3</v>
      </c>
      <c r="T25" s="85">
        <f>分析係数表!F28</f>
        <v>0.21442885771543085</v>
      </c>
      <c r="U25" s="86">
        <f t="shared" si="7"/>
        <v>6.3244930240163096E-4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投入係数表!Q26</f>
        <v>1.1489850631941786E-3</v>
      </c>
      <c r="E26" s="77">
        <f t="shared" si="0"/>
        <v>0.11489850631941785</v>
      </c>
      <c r="F26" s="76">
        <f>分析係数表!C29</f>
        <v>1.9657209257286756E-2</v>
      </c>
      <c r="G26" s="77">
        <f t="shared" si="1"/>
        <v>2.2585839820704816E-3</v>
      </c>
      <c r="H26" s="77">
        <v>3.3785331752785343E-3</v>
      </c>
      <c r="I26" s="77">
        <f t="shared" si="2"/>
        <v>3.3785331752785343E-3</v>
      </c>
      <c r="J26" s="76">
        <f>分析係数表!G29</f>
        <v>0.25806451612903225</v>
      </c>
      <c r="K26" s="78">
        <f t="shared" si="3"/>
        <v>8.7187952910413788E-4</v>
      </c>
      <c r="L26" s="79"/>
      <c r="M26" s="80"/>
      <c r="N26" s="81">
        <f>分析係数表!H29</f>
        <v>9.642865278500598E-3</v>
      </c>
      <c r="O26" s="82">
        <f t="shared" si="4"/>
        <v>0.12858538780444803</v>
      </c>
      <c r="P26" s="76">
        <f>分析係数表!C29</f>
        <v>1.9657209257286756E-2</v>
      </c>
      <c r="Q26" s="82">
        <f t="shared" si="5"/>
        <v>2.5276298755014036E-3</v>
      </c>
      <c r="R26" s="83">
        <v>3.2261093032108917E-3</v>
      </c>
      <c r="S26" s="84">
        <f t="shared" si="6"/>
        <v>6.604642478489426E-3</v>
      </c>
      <c r="T26" s="85">
        <f>分析係数表!F29</f>
        <v>0.38879456706281834</v>
      </c>
      <c r="U26" s="86">
        <f t="shared" si="7"/>
        <v>2.567849113028996E-3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投入係数表!Q27</f>
        <v>1.9149751053236309E-3</v>
      </c>
      <c r="E27" s="77">
        <f t="shared" si="0"/>
        <v>0.19149751053236308</v>
      </c>
      <c r="F27" s="76">
        <f>分析係数表!C30</f>
        <v>1</v>
      </c>
      <c r="G27" s="77">
        <f t="shared" si="1"/>
        <v>0.19149751053236308</v>
      </c>
      <c r="H27" s="77">
        <v>0.21665584467267521</v>
      </c>
      <c r="I27" s="77">
        <f t="shared" si="2"/>
        <v>0.21665584467267521</v>
      </c>
      <c r="J27" s="76">
        <f>分析係数表!G30</f>
        <v>0.34450191140094444</v>
      </c>
      <c r="K27" s="78">
        <f t="shared" si="3"/>
        <v>7.4638352605922734E-2</v>
      </c>
      <c r="L27" s="79"/>
      <c r="M27" s="80"/>
      <c r="N27" s="81">
        <f>分析係数表!H30</f>
        <v>0</v>
      </c>
      <c r="O27" s="82">
        <f t="shared" si="4"/>
        <v>0</v>
      </c>
      <c r="P27" s="76">
        <f>分析係数表!C30</f>
        <v>1</v>
      </c>
      <c r="Q27" s="82">
        <f t="shared" si="5"/>
        <v>0</v>
      </c>
      <c r="R27" s="83">
        <v>4.1447859121678532E-2</v>
      </c>
      <c r="S27" s="84">
        <f t="shared" si="6"/>
        <v>0.25810370379435377</v>
      </c>
      <c r="T27" s="85">
        <f>分析係数表!F30</f>
        <v>0.44116418773490956</v>
      </c>
      <c r="U27" s="86">
        <f t="shared" si="7"/>
        <v>0.11386611083580778</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投入係数表!Q28</f>
        <v>1.4170815779394868E-2</v>
      </c>
      <c r="E28" s="77">
        <f t="shared" si="0"/>
        <v>1.4170815779394867</v>
      </c>
      <c r="F28" s="76">
        <f>分析係数表!C31</f>
        <v>0.10575835708146741</v>
      </c>
      <c r="G28" s="77">
        <f t="shared" si="1"/>
        <v>0.14986821953329355</v>
      </c>
      <c r="H28" s="77">
        <v>0.16451203396399677</v>
      </c>
      <c r="I28" s="77">
        <f t="shared" si="2"/>
        <v>0.16451203396399677</v>
      </c>
      <c r="J28" s="76">
        <f>分析係数表!G31</f>
        <v>7.0943075615972809E-2</v>
      </c>
      <c r="K28" s="78">
        <f t="shared" si="3"/>
        <v>1.167098966524531E-2</v>
      </c>
      <c r="L28" s="79"/>
      <c r="M28" s="80"/>
      <c r="N28" s="81">
        <f>分析係数表!H31</f>
        <v>2.1586490526230941E-2</v>
      </c>
      <c r="O28" s="82">
        <f t="shared" si="4"/>
        <v>0.28785087994966296</v>
      </c>
      <c r="P28" s="76">
        <f>分析係数表!C31</f>
        <v>0.10575835708146741</v>
      </c>
      <c r="Q28" s="82">
        <f t="shared" si="5"/>
        <v>3.0442636147931065E-2</v>
      </c>
      <c r="R28" s="83">
        <v>3.8793669035087519E-2</v>
      </c>
      <c r="S28" s="84">
        <f t="shared" si="6"/>
        <v>0.20330570299908429</v>
      </c>
      <c r="T28" s="85">
        <f>分析係数表!F31</f>
        <v>0.34494477485131692</v>
      </c>
      <c r="U28" s="86">
        <f t="shared" si="7"/>
        <v>7.0129239947007843E-2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投入係数表!Q29</f>
        <v>7.659900421294523E-4</v>
      </c>
      <c r="E29" s="77">
        <f t="shared" si="0"/>
        <v>7.6599004212945229E-2</v>
      </c>
      <c r="F29" s="76">
        <f>分析係数表!C32</f>
        <v>0.81083319529567666</v>
      </c>
      <c r="G29" s="77">
        <f t="shared" si="1"/>
        <v>6.2109015342449378E-2</v>
      </c>
      <c r="H29" s="77">
        <v>7.5734274365193852E-2</v>
      </c>
      <c r="I29" s="77">
        <f t="shared" si="2"/>
        <v>7.5734274365193852E-2</v>
      </c>
      <c r="J29" s="76">
        <f>分析係数表!G32</f>
        <v>0.14021915584415584</v>
      </c>
      <c r="K29" s="78">
        <f t="shared" si="3"/>
        <v>1.0619396019957173E-2</v>
      </c>
      <c r="L29" s="79"/>
      <c r="M29" s="80"/>
      <c r="N29" s="81">
        <f>分析係数表!H32</f>
        <v>6.133023528030546E-3</v>
      </c>
      <c r="O29" s="82">
        <f t="shared" si="4"/>
        <v>8.1782456353910266E-2</v>
      </c>
      <c r="P29" s="76">
        <f>分析係数表!C32</f>
        <v>0.81083319529567666</v>
      </c>
      <c r="Q29" s="82">
        <f t="shared" si="5"/>
        <v>6.6311930404570271E-2</v>
      </c>
      <c r="R29" s="83">
        <v>8.5613186200645883E-2</v>
      </c>
      <c r="S29" s="84">
        <f t="shared" si="6"/>
        <v>0.16134746056583973</v>
      </c>
      <c r="T29" s="85">
        <f>分析係数表!F32</f>
        <v>0.48336038961038963</v>
      </c>
      <c r="U29" s="86">
        <f t="shared" si="7"/>
        <v>7.7988971401751275E-2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投入係数表!Q30</f>
        <v>3.8299502106472615E-4</v>
      </c>
      <c r="E30" s="77">
        <f t="shared" si="0"/>
        <v>3.8299502106472615E-2</v>
      </c>
      <c r="F30" s="76">
        <f>分析係数表!C33</f>
        <v>0.62414151925078043</v>
      </c>
      <c r="G30" s="77">
        <f t="shared" si="1"/>
        <v>2.3904309431282283E-2</v>
      </c>
      <c r="H30" s="77">
        <v>3.4786488565152596E-2</v>
      </c>
      <c r="I30" s="77">
        <f t="shared" si="2"/>
        <v>3.4786488565152596E-2</v>
      </c>
      <c r="J30" s="76">
        <f>分析係数表!G33</f>
        <v>0.5071547420965058</v>
      </c>
      <c r="K30" s="78">
        <f t="shared" si="3"/>
        <v>1.7642132636703011E-2</v>
      </c>
      <c r="L30" s="79"/>
      <c r="M30" s="80"/>
      <c r="N30" s="81">
        <f>分析係数表!H33</f>
        <v>9.1820123676800169E-4</v>
      </c>
      <c r="O30" s="82">
        <f t="shared" si="4"/>
        <v>1.224400203698542E-2</v>
      </c>
      <c r="P30" s="76">
        <f>分析係数表!C33</f>
        <v>0.62414151925078043</v>
      </c>
      <c r="Q30" s="82">
        <f t="shared" si="5"/>
        <v>7.6419900330737308E-3</v>
      </c>
      <c r="R30" s="83">
        <v>2.1909397880571911E-2</v>
      </c>
      <c r="S30" s="84">
        <f t="shared" si="6"/>
        <v>5.6695886445724507E-2</v>
      </c>
      <c r="T30" s="85">
        <f>分析係数表!F33</f>
        <v>0.64758735440931781</v>
      </c>
      <c r="U30" s="86">
        <f t="shared" si="7"/>
        <v>3.6715539109277835E-2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投入係数表!Q31</f>
        <v>4.5193412485637685E-2</v>
      </c>
      <c r="E31" s="77">
        <f t="shared" si="0"/>
        <v>4.5193412485637685</v>
      </c>
      <c r="F31" s="76">
        <f>分析係数表!C34</f>
        <v>0.18299609672932837</v>
      </c>
      <c r="G31" s="77">
        <f t="shared" si="1"/>
        <v>0.82702180827501903</v>
      </c>
      <c r="H31" s="77">
        <v>0.86110676804968622</v>
      </c>
      <c r="I31" s="77">
        <f t="shared" si="2"/>
        <v>0.86110676804968622</v>
      </c>
      <c r="J31" s="76">
        <f>分析係数表!G34</f>
        <v>0.4248231396077729</v>
      </c>
      <c r="K31" s="78">
        <f t="shared" si="3"/>
        <v>0.36581808074036998</v>
      </c>
      <c r="L31" s="79"/>
      <c r="M31" s="80"/>
      <c r="N31" s="81">
        <f>分析係数表!H34</f>
        <v>0.15256158869841471</v>
      </c>
      <c r="O31" s="82">
        <f t="shared" si="4"/>
        <v>2.0343736514276696</v>
      </c>
      <c r="P31" s="76">
        <f>分析係数表!C34</f>
        <v>0.18299609672932837</v>
      </c>
      <c r="Q31" s="82">
        <f t="shared" si="5"/>
        <v>0.3722824375002548</v>
      </c>
      <c r="R31" s="83">
        <v>0.39426191561861701</v>
      </c>
      <c r="S31" s="84">
        <f t="shared" si="6"/>
        <v>1.2553686836683031</v>
      </c>
      <c r="T31" s="85">
        <f>分析係数表!F34</f>
        <v>0.70132234858660936</v>
      </c>
      <c r="U31" s="86">
        <f t="shared" si="7"/>
        <v>0.88041811357233457</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投入係数表!Q32</f>
        <v>6.1279203370356184E-3</v>
      </c>
      <c r="E32" s="77">
        <f t="shared" si="0"/>
        <v>0.61279203370356183</v>
      </c>
      <c r="F32" s="76">
        <f>分析係数表!C35</f>
        <v>0.35090186993215289</v>
      </c>
      <c r="G32" s="77">
        <f t="shared" si="1"/>
        <v>0.2150298705061067</v>
      </c>
      <c r="H32" s="77">
        <v>0.25288572252596109</v>
      </c>
      <c r="I32" s="77">
        <f t="shared" si="2"/>
        <v>0.25288572252596109</v>
      </c>
      <c r="J32" s="76">
        <f>分析係数表!G35</f>
        <v>0.31384360320530535</v>
      </c>
      <c r="K32" s="78">
        <f t="shared" si="3"/>
        <v>7.9366566356724677E-2</v>
      </c>
      <c r="L32" s="79"/>
      <c r="M32" s="80"/>
      <c r="N32" s="81">
        <f>分析係数表!H35</f>
        <v>5.7313981015663741E-2</v>
      </c>
      <c r="O32" s="82">
        <f t="shared" si="4"/>
        <v>0.76426873783534188</v>
      </c>
      <c r="P32" s="76">
        <f>分析係数表!C35</f>
        <v>0.35090186993215289</v>
      </c>
      <c r="Q32" s="82">
        <f t="shared" si="5"/>
        <v>0.2681833292371078</v>
      </c>
      <c r="R32" s="83">
        <v>0.36451024398089843</v>
      </c>
      <c r="S32" s="84">
        <f t="shared" si="6"/>
        <v>0.61739596650685957</v>
      </c>
      <c r="T32" s="85">
        <f>分析係数表!F35</f>
        <v>0.64653219121304228</v>
      </c>
      <c r="U32" s="86">
        <f t="shared" si="7"/>
        <v>0.399166367071774</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投入係数表!Q33</f>
        <v>1.9149751053236309E-3</v>
      </c>
      <c r="E33" s="77">
        <f t="shared" si="0"/>
        <v>0.19149751053236308</v>
      </c>
      <c r="F33" s="76">
        <f>分析係数表!C36</f>
        <v>0.93626150666917152</v>
      </c>
      <c r="G33" s="77">
        <f t="shared" si="1"/>
        <v>0.1792917477344258</v>
      </c>
      <c r="H33" s="77">
        <v>0.22999726014267383</v>
      </c>
      <c r="I33" s="77">
        <f t="shared" si="2"/>
        <v>0.22999726014267383</v>
      </c>
      <c r="J33" s="76">
        <f>分析係数表!G36</f>
        <v>2.823270008148657E-2</v>
      </c>
      <c r="K33" s="78">
        <f t="shared" si="3"/>
        <v>6.4934436651717551E-3</v>
      </c>
      <c r="L33" s="79"/>
      <c r="M33" s="80"/>
      <c r="N33" s="81">
        <f>分析係数表!H36</f>
        <v>0.22062413152006111</v>
      </c>
      <c r="O33" s="82">
        <f t="shared" si="4"/>
        <v>2.9419719856272644</v>
      </c>
      <c r="P33" s="76">
        <f>分析係数表!C36</f>
        <v>0.93626150666917152</v>
      </c>
      <c r="Q33" s="82">
        <f t="shared" si="5"/>
        <v>2.7544551238418769</v>
      </c>
      <c r="R33" s="83">
        <v>2.8388639052511881</v>
      </c>
      <c r="S33" s="84">
        <f t="shared" si="6"/>
        <v>3.0688611653938618</v>
      </c>
      <c r="T33" s="85">
        <f>分析係数表!F36</f>
        <v>0.87228977263648999</v>
      </c>
      <c r="U33" s="86">
        <f t="shared" si="7"/>
        <v>2.6769362082143653</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投入係数表!Q34</f>
        <v>1.6085790884718499E-2</v>
      </c>
      <c r="E34" s="77">
        <f t="shared" si="0"/>
        <v>1.6085790884718498</v>
      </c>
      <c r="F34" s="76">
        <f>分析係数表!C37</f>
        <v>0.39878226197532196</v>
      </c>
      <c r="G34" s="77">
        <f t="shared" si="1"/>
        <v>0.64147280746700586</v>
      </c>
      <c r="H34" s="77">
        <v>0.70064827982554201</v>
      </c>
      <c r="I34" s="77">
        <f t="shared" si="2"/>
        <v>0.70064827982554201</v>
      </c>
      <c r="J34" s="76">
        <f>分析係数表!G37</f>
        <v>0.35520734135572679</v>
      </c>
      <c r="K34" s="78">
        <f t="shared" si="3"/>
        <v>0.24887541270229407</v>
      </c>
      <c r="L34" s="79"/>
      <c r="M34" s="80"/>
      <c r="N34" s="81">
        <f>分析係数表!H37</f>
        <v>4.5952116856878007E-2</v>
      </c>
      <c r="O34" s="82">
        <f t="shared" si="4"/>
        <v>0.61276089583569782</v>
      </c>
      <c r="P34" s="76">
        <f>分析係数表!C37</f>
        <v>0.39878226197532196</v>
      </c>
      <c r="Q34" s="82">
        <f t="shared" si="5"/>
        <v>0.24435817609138422</v>
      </c>
      <c r="R34" s="83">
        <v>0.27597470539397195</v>
      </c>
      <c r="S34" s="84">
        <f t="shared" si="6"/>
        <v>0.97662298521951396</v>
      </c>
      <c r="T34" s="85">
        <f>分析係数表!F37</f>
        <v>0.68833867197645227</v>
      </c>
      <c r="U34" s="86">
        <f t="shared" si="7"/>
        <v>0.67224736866767865</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投入係数表!Q35</f>
        <v>6.8939103791650705E-3</v>
      </c>
      <c r="E35" s="77">
        <f t="shared" si="0"/>
        <v>0.68939103791650702</v>
      </c>
      <c r="F35" s="76">
        <f>分析係数表!C38</f>
        <v>8.3634220028000916E-2</v>
      </c>
      <c r="G35" s="77">
        <f t="shared" si="1"/>
        <v>5.7656681750441072E-2</v>
      </c>
      <c r="H35" s="77">
        <v>7.0099231216607064E-2</v>
      </c>
      <c r="I35" s="77">
        <f t="shared" si="2"/>
        <v>7.0099231216607064E-2</v>
      </c>
      <c r="J35" s="76">
        <f>分析係数表!G38</f>
        <v>0.16582661290322581</v>
      </c>
      <c r="K35" s="78">
        <f t="shared" si="3"/>
        <v>1.1624318079770022E-2</v>
      </c>
      <c r="L35" s="79"/>
      <c r="M35" s="80"/>
      <c r="N35" s="81">
        <f>分析係数表!H38</f>
        <v>4.1594165567103165E-2</v>
      </c>
      <c r="O35" s="82">
        <f t="shared" si="4"/>
        <v>0.5546486189922194</v>
      </c>
      <c r="P35" s="76">
        <f>分析係数表!C38</f>
        <v>8.3634220028000916E-2</v>
      </c>
      <c r="Q35" s="82">
        <f t="shared" si="5"/>
        <v>4.6387604639022126E-2</v>
      </c>
      <c r="R35" s="83">
        <v>5.5692139573987096E-2</v>
      </c>
      <c r="S35" s="84">
        <f t="shared" si="6"/>
        <v>0.12579137079059416</v>
      </c>
      <c r="T35" s="85">
        <f>分析係数表!F38</f>
        <v>0.52116935483870963</v>
      </c>
      <c r="U35" s="86">
        <f t="shared" si="7"/>
        <v>6.5558607559210863E-2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投入係数表!Q36</f>
        <v>0</v>
      </c>
      <c r="E36" s="77">
        <f t="shared" si="0"/>
        <v>0</v>
      </c>
      <c r="F36" s="76">
        <f>分析係数表!C39</f>
        <v>1</v>
      </c>
      <c r="G36" s="77">
        <f t="shared" si="1"/>
        <v>0</v>
      </c>
      <c r="H36" s="77">
        <v>1.3258701131800464E-2</v>
      </c>
      <c r="I36" s="77">
        <f t="shared" si="2"/>
        <v>1.3258701131800464E-2</v>
      </c>
      <c r="J36" s="76">
        <f>分析係数表!G39</f>
        <v>0.35526355444380819</v>
      </c>
      <c r="K36" s="78">
        <f t="shared" si="3"/>
        <v>4.7103332913915755E-3</v>
      </c>
      <c r="L36" s="79"/>
      <c r="M36" s="80"/>
      <c r="N36" s="81">
        <f>分析係数表!H39</f>
        <v>3.6622911924525259E-3</v>
      </c>
      <c r="O36" s="82">
        <f t="shared" si="4"/>
        <v>4.883580965133498E-2</v>
      </c>
      <c r="P36" s="76">
        <f>分析係数表!C39</f>
        <v>1</v>
      </c>
      <c r="Q36" s="82">
        <f t="shared" si="5"/>
        <v>4.883580965133498E-2</v>
      </c>
      <c r="R36" s="83">
        <v>5.3566065703884364E-2</v>
      </c>
      <c r="S36" s="84">
        <f t="shared" si="6"/>
        <v>6.6824766835684835E-2</v>
      </c>
      <c r="T36" s="85">
        <f>分析係数表!F39</f>
        <v>0.70609686266236704</v>
      </c>
      <c r="U36" s="86">
        <f t="shared" si="7"/>
        <v>4.7184758210821257E-2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投入係数表!Q37</f>
        <v>0</v>
      </c>
      <c r="E37" s="77">
        <f t="shared" si="0"/>
        <v>0</v>
      </c>
      <c r="F37" s="76">
        <f>分析係数表!C40</f>
        <v>0.97034701574441762</v>
      </c>
      <c r="G37" s="77">
        <f t="shared" si="1"/>
        <v>0</v>
      </c>
      <c r="H37" s="77">
        <v>3.7677591910464515E-3</v>
      </c>
      <c r="I37" s="77">
        <f t="shared" si="2"/>
        <v>3.7677591910464515E-3</v>
      </c>
      <c r="J37" s="76">
        <f>分析係数表!G40</f>
        <v>0.52785971223021577</v>
      </c>
      <c r="K37" s="78">
        <f t="shared" si="3"/>
        <v>1.9888482823385307E-3</v>
      </c>
      <c r="L37" s="79"/>
      <c r="M37" s="80"/>
      <c r="N37" s="81">
        <f>分析係数表!H40</f>
        <v>3.2261456049877249E-2</v>
      </c>
      <c r="O37" s="82">
        <f t="shared" si="4"/>
        <v>0.43019908683766905</v>
      </c>
      <c r="P37" s="76">
        <f>分析係数表!C40</f>
        <v>0.97034701574441762</v>
      </c>
      <c r="Q37" s="82">
        <f t="shared" si="5"/>
        <v>0.41744240008890576</v>
      </c>
      <c r="R37" s="83">
        <v>0.41919209887963232</v>
      </c>
      <c r="S37" s="84">
        <f t="shared" si="6"/>
        <v>0.42295985807067876</v>
      </c>
      <c r="T37" s="85">
        <f>分析係数表!F40</f>
        <v>0.72733812949640286</v>
      </c>
      <c r="U37" s="86">
        <f t="shared" si="7"/>
        <v>0.30763483202119152</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投入係数表!Q38</f>
        <v>0</v>
      </c>
      <c r="E38" s="77">
        <f t="shared" si="0"/>
        <v>0</v>
      </c>
      <c r="F38" s="76">
        <f>分析係数表!C41</f>
        <v>0.80320409637637991</v>
      </c>
      <c r="G38" s="77">
        <f t="shared" si="1"/>
        <v>0</v>
      </c>
      <c r="H38" s="77">
        <v>3.4238533969398427E-4</v>
      </c>
      <c r="I38" s="77">
        <f t="shared" si="2"/>
        <v>3.4238533969398427E-4</v>
      </c>
      <c r="J38" s="76">
        <f>分析係数表!G41</f>
        <v>0.45147490221642766</v>
      </c>
      <c r="K38" s="78">
        <f t="shared" si="3"/>
        <v>1.5457838775867992E-4</v>
      </c>
      <c r="L38" s="79"/>
      <c r="M38" s="80"/>
      <c r="N38" s="81">
        <f>分析係数表!H41</f>
        <v>4.9603894294711057E-2</v>
      </c>
      <c r="O38" s="82">
        <f t="shared" si="4"/>
        <v>0.66145650699042624</v>
      </c>
      <c r="P38" s="76">
        <f>分析係数表!C41</f>
        <v>0.80320409637637991</v>
      </c>
      <c r="Q38" s="82">
        <f t="shared" si="5"/>
        <v>0.53128457598952195</v>
      </c>
      <c r="R38" s="83">
        <v>0.54041060373031513</v>
      </c>
      <c r="S38" s="84">
        <f t="shared" si="6"/>
        <v>0.54075298907000913</v>
      </c>
      <c r="T38" s="85">
        <f>分析係数表!F41</f>
        <v>0.55671447196870927</v>
      </c>
      <c r="U38" s="86">
        <f t="shared" si="7"/>
        <v>0.30104501477561135</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投入係数表!Q39</f>
        <v>2.2979701263883571E-3</v>
      </c>
      <c r="E39" s="77">
        <f>$C$19*D39</f>
        <v>0.2297970126388357</v>
      </c>
      <c r="F39" s="76">
        <f>分析係数表!C42</f>
        <v>0.66636504653567741</v>
      </c>
      <c r="G39" s="77">
        <f>E39*F39</f>
        <v>0.1531286970208374</v>
      </c>
      <c r="H39" s="77">
        <v>0.15846838823927101</v>
      </c>
      <c r="I39" s="77">
        <f>C39+H39</f>
        <v>0.15846838823927101</v>
      </c>
      <c r="J39" s="76">
        <f>分析係数表!G42</f>
        <v>0.48517520215633425</v>
      </c>
      <c r="K39" s="78">
        <f>I39*J39</f>
        <v>7.6884932299376776E-2</v>
      </c>
      <c r="L39" s="79"/>
      <c r="M39" s="80"/>
      <c r="N39" s="81">
        <f>分析係数表!H42</f>
        <v>1.1980423388898527E-2</v>
      </c>
      <c r="O39" s="82">
        <f t="shared" si="4"/>
        <v>0.15975618688333842</v>
      </c>
      <c r="P39" s="76">
        <f>分析係数表!C42</f>
        <v>0.66636504653567741</v>
      </c>
      <c r="Q39" s="82">
        <f>O39*P39</f>
        <v>0.10645593890687818</v>
      </c>
      <c r="R39" s="83">
        <v>0.11145684964879594</v>
      </c>
      <c r="S39" s="84">
        <f>I39+R39</f>
        <v>0.26992523788806694</v>
      </c>
      <c r="T39" s="85">
        <f>分析係数表!F42</f>
        <v>0.56103195995379285</v>
      </c>
      <c r="U39" s="86">
        <f>S39*T39</f>
        <v>0.15143668525333598</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投入係数表!Q40</f>
        <v>3.7150517043278437E-2</v>
      </c>
      <c r="E40" s="77">
        <f>$C$19*D40</f>
        <v>3.7150517043278439</v>
      </c>
      <c r="F40" s="76">
        <f>分析係数表!C43</f>
        <v>0.41782866643993499</v>
      </c>
      <c r="G40" s="77">
        <f>E40*F40</f>
        <v>1.5522550993747106</v>
      </c>
      <c r="H40" s="77">
        <v>1.7574171819024156</v>
      </c>
      <c r="I40" s="77">
        <f>C40+H40</f>
        <v>1.7574171819024156</v>
      </c>
      <c r="J40" s="76">
        <f>分析係数表!G43</f>
        <v>0.34963029507290444</v>
      </c>
      <c r="K40" s="78">
        <f>I40*J40</f>
        <v>0.61444628787473377</v>
      </c>
      <c r="L40" s="79"/>
      <c r="M40" s="80"/>
      <c r="N40" s="81">
        <f>分析係数表!H43</f>
        <v>3.3095547249689404E-2</v>
      </c>
      <c r="O40" s="82">
        <f t="shared" si="4"/>
        <v>0.44132150090180083</v>
      </c>
      <c r="P40" s="76">
        <f>分析係数表!C43</f>
        <v>0.41782866643993499</v>
      </c>
      <c r="Q40" s="82">
        <f>O40*P40</f>
        <v>0.18439677419307002</v>
      </c>
      <c r="R40" s="83">
        <v>0.30723905806991553</v>
      </c>
      <c r="S40" s="84">
        <f>I40+R40</f>
        <v>2.0646562399723312</v>
      </c>
      <c r="T40" s="85">
        <f>分析係数表!F43</f>
        <v>0.60413931310897662</v>
      </c>
      <c r="U40" s="86">
        <f>S40*T40</f>
        <v>1.2473400026230466</v>
      </c>
      <c r="V40" s="87">
        <f>分析係数表!D43</f>
        <v>0.20869324856609772</v>
      </c>
      <c r="W40" s="167">
        <f>ROUND(S40*V40,0)</f>
        <v>0</v>
      </c>
      <c r="X40" s="76">
        <f>分析係数表!E43</f>
        <v>0.13682537488770644</v>
      </c>
      <c r="Y40" s="166">
        <f>ROUND(S40*X40,0)</f>
        <v>0</v>
      </c>
    </row>
    <row r="41" spans="1:25" x14ac:dyDescent="0.2">
      <c r="A41" s="6" t="s">
        <v>341</v>
      </c>
      <c r="B41" s="5" t="s">
        <v>42</v>
      </c>
      <c r="C41" s="90"/>
      <c r="D41" s="76">
        <f>投入係数表!Q41</f>
        <v>0</v>
      </c>
      <c r="E41" s="77">
        <f>$C$19*D41</f>
        <v>0</v>
      </c>
      <c r="F41" s="76">
        <f>分析係数表!C44</f>
        <v>0.43300030015865532</v>
      </c>
      <c r="G41" s="77">
        <f>E41*F41</f>
        <v>0</v>
      </c>
      <c r="H41" s="77">
        <v>2.1648761118552061E-3</v>
      </c>
      <c r="I41" s="77">
        <f>C41+H41</f>
        <v>2.1648761118552061E-3</v>
      </c>
      <c r="J41" s="76">
        <f>分析係数表!G44</f>
        <v>0.26179408564929285</v>
      </c>
      <c r="K41" s="78">
        <f>I41*J41</f>
        <v>5.6675176224712989E-4</v>
      </c>
      <c r="L41" s="79"/>
      <c r="M41" s="80"/>
      <c r="N41" s="81">
        <f>分析係数表!H44</f>
        <v>0.10792544346140839</v>
      </c>
      <c r="O41" s="82">
        <f t="shared" si="4"/>
        <v>1.4391609340839107</v>
      </c>
      <c r="P41" s="76">
        <f>分析係数表!C44</f>
        <v>0.43300030015865532</v>
      </c>
      <c r="Q41" s="82">
        <f>O41*P41</f>
        <v>0.62315711643494409</v>
      </c>
      <c r="R41" s="83">
        <v>0.63325475433474876</v>
      </c>
      <c r="S41" s="84">
        <f>I41+R41</f>
        <v>0.63541963044660399</v>
      </c>
      <c r="T41" s="85">
        <f>分析係数表!F44</f>
        <v>0.57012714425433242</v>
      </c>
      <c r="U41" s="86">
        <f>S41*T41</f>
        <v>0.36226997930966559</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投入係数表!Q42</f>
        <v>3.8299502106472615E-4</v>
      </c>
      <c r="E42" s="77">
        <f>$C$19*D42</f>
        <v>3.8299502106472615E-2</v>
      </c>
      <c r="F42" s="76">
        <f>分析係数表!C45</f>
        <v>1</v>
      </c>
      <c r="G42" s="77">
        <f>E42*F42</f>
        <v>3.8299502106472615E-2</v>
      </c>
      <c r="H42" s="77">
        <v>4.090483264503763E-2</v>
      </c>
      <c r="I42" s="77">
        <f>C42+H42</f>
        <v>4.090483264503763E-2</v>
      </c>
      <c r="J42" s="76">
        <f>分析係数表!G45</f>
        <v>0</v>
      </c>
      <c r="K42" s="78">
        <f>I42*J42</f>
        <v>0</v>
      </c>
      <c r="L42" s="79"/>
      <c r="M42" s="80"/>
      <c r="N42" s="81">
        <f>分析係数表!H45</f>
        <v>0</v>
      </c>
      <c r="O42" s="82">
        <f t="shared" si="4"/>
        <v>0</v>
      </c>
      <c r="P42" s="76">
        <f>分析係数表!C45</f>
        <v>1</v>
      </c>
      <c r="Q42" s="82">
        <f>O42*P42</f>
        <v>0</v>
      </c>
      <c r="R42" s="83">
        <v>2.4417622346240273E-3</v>
      </c>
      <c r="S42" s="84">
        <f>I42+R42</f>
        <v>4.3346594879661658E-2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8.4258904634239747E-3</v>
      </c>
      <c r="E43" s="77">
        <f>$C$19*D43</f>
        <v>0.84258904634239751</v>
      </c>
      <c r="F43" s="76">
        <f>分析係数表!C46</f>
        <v>7.8922701993376254E-2</v>
      </c>
      <c r="G43" s="77">
        <f>E43*F43</f>
        <v>6.6499404207364138E-2</v>
      </c>
      <c r="H43" s="77">
        <v>6.9939648470247445E-2</v>
      </c>
      <c r="I43" s="77">
        <f>C43+H43</f>
        <v>6.9939648470247445E-2</v>
      </c>
      <c r="J43" s="76">
        <f>分析係数表!G46</f>
        <v>9.4786729857819912E-3</v>
      </c>
      <c r="K43" s="78">
        <f>I43*J43</f>
        <v>6.6293505659002327E-4</v>
      </c>
      <c r="L43" s="79"/>
      <c r="M43" s="80"/>
      <c r="N43" s="81">
        <f>分析係数表!H46</f>
        <v>2.1453316301050851E-2</v>
      </c>
      <c r="O43" s="82">
        <f t="shared" si="4"/>
        <v>0.28607503232597808</v>
      </c>
      <c r="P43" s="76">
        <f>分析係数表!C46</f>
        <v>7.8922701993376254E-2</v>
      </c>
      <c r="Q43" s="82">
        <f>O43*P43</f>
        <v>2.2577814524008647E-2</v>
      </c>
      <c r="R43" s="83">
        <v>2.4952100677198032E-2</v>
      </c>
      <c r="S43" s="84">
        <f>I43+R43</f>
        <v>9.489174914744547E-2</v>
      </c>
      <c r="T43" s="85">
        <f>分析係数表!F46</f>
        <v>0.3135860979462875</v>
      </c>
      <c r="U43" s="86">
        <f>S43*T43</f>
        <v>2.9756733342445378E-2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投入係数表!Q44</f>
        <v>0.5714285714285714</v>
      </c>
      <c r="E44" s="91">
        <f>SUM(E5:E43)</f>
        <v>57.142857142857153</v>
      </c>
      <c r="F44" s="92">
        <f>分析係数表!C47</f>
        <v>0.45048821757167268</v>
      </c>
      <c r="G44" s="91">
        <f>SUM(G5:G43)</f>
        <v>6.0002991357788318</v>
      </c>
      <c r="H44" s="91">
        <f>SUM(H5:H43)</f>
        <v>6.5603076325835445</v>
      </c>
      <c r="I44" s="91">
        <f>SUM(I5:I43)</f>
        <v>106.56030763258352</v>
      </c>
      <c r="J44" s="92">
        <f>分析係数表!G47</f>
        <v>0.27984959706440876</v>
      </c>
      <c r="K44" s="93">
        <f>SUM(K5:K43)</f>
        <v>21.256274772053676</v>
      </c>
      <c r="L44" s="94">
        <f>最終需要_まとめ!$L$33</f>
        <v>0.62733333333333341</v>
      </c>
      <c r="M44" s="91">
        <f>K44*L44</f>
        <v>13.334769707001675</v>
      </c>
      <c r="N44" s="95">
        <f>分析係数表!H47</f>
        <v>1</v>
      </c>
      <c r="O44" s="96">
        <f>SUM(O5:O43)</f>
        <v>13.334769707001673</v>
      </c>
      <c r="P44" s="92">
        <f>分析係数表!C47</f>
        <v>0.45048821757167268</v>
      </c>
      <c r="Q44" s="96">
        <f>SUM(Q5:Q43)</f>
        <v>5.8055466782236627</v>
      </c>
      <c r="R44" s="91">
        <f>SUM(R5:R43)</f>
        <v>6.3039871408826018</v>
      </c>
      <c r="S44" s="97">
        <f>SUM(S5:S43)</f>
        <v>112.86429477346616</v>
      </c>
      <c r="T44" s="98">
        <f>分析係数表!F47</f>
        <v>0.63574062575658508</v>
      </c>
      <c r="U44" s="99">
        <f>SUM(U5:U43)</f>
        <v>49.352662257823667</v>
      </c>
      <c r="V44" s="100">
        <f>分析係数表!D47</f>
        <v>9.9789350246801134E-2</v>
      </c>
      <c r="W44" s="164">
        <f>SUM(W5:W43)</f>
        <v>3</v>
      </c>
      <c r="X44" s="92">
        <f>分析係数表!E47</f>
        <v>7.8362037587557998E-2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6.7564113487262545E-2</v>
      </c>
      <c r="G5" s="77">
        <f t="shared" ref="G5:G38" si="1">E5*F5</f>
        <v>0</v>
      </c>
      <c r="H5" s="77">
        <f t="array" ref="H5:H43">MMULT(逆行列係数!C5:AO43,'16'!G5:G43)</f>
        <v>5.4231925478296283E-5</v>
      </c>
      <c r="I5" s="77">
        <f t="shared" ref="I5:I38" si="2">C5+H5</f>
        <v>5.4231925478296283E-5</v>
      </c>
      <c r="J5" s="76">
        <f>分析係数表!G8</f>
        <v>0.11970979443772672</v>
      </c>
      <c r="K5" s="78">
        <f t="shared" ref="K5:K38" si="3">I5*J5</f>
        <v>6.4920926509689628E-6</v>
      </c>
      <c r="L5" s="79" t="s">
        <v>184</v>
      </c>
      <c r="M5" s="80" t="s">
        <v>184</v>
      </c>
      <c r="N5" s="81">
        <f>分析係数表!H8</f>
        <v>1.0734543466490035E-2</v>
      </c>
      <c r="O5" s="82">
        <f t="shared" ref="O5:O43" si="4">$M$44*N5</f>
        <v>0.15567727495531211</v>
      </c>
      <c r="P5" s="76">
        <f>分析係数表!C8</f>
        <v>6.7564113487262545E-2</v>
      </c>
      <c r="Q5" s="82">
        <f t="shared" ref="Q5:Q38" si="5">O5*P5</f>
        <v>1.0518197072468483E-2</v>
      </c>
      <c r="R5" s="83">
        <f t="array" ref="R5:R43">MMULT(逆行列係数!C5:AO43,'16'!Q5:Q43)</f>
        <v>1.2265275392160034E-2</v>
      </c>
      <c r="S5" s="84">
        <f t="shared" ref="S5:S38" si="6">I5+R5</f>
        <v>1.2319507317638331E-2</v>
      </c>
      <c r="T5" s="85">
        <f>分析係数表!F8</f>
        <v>0.45405078597339782</v>
      </c>
      <c r="U5" s="86">
        <f t="shared" ref="U5:U38" si="7">S5*T5</f>
        <v>5.5936819803787102E-3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投入係数表!R6</f>
        <v>0</v>
      </c>
      <c r="E6" s="77">
        <f t="shared" si="0"/>
        <v>0</v>
      </c>
      <c r="F6" s="76">
        <f>分析係数表!C9</f>
        <v>0.16339869281045749</v>
      </c>
      <c r="G6" s="77">
        <f t="shared" si="1"/>
        <v>0</v>
      </c>
      <c r="H6" s="77">
        <v>1.4937602440004977E-5</v>
      </c>
      <c r="I6" s="77">
        <f t="shared" si="2"/>
        <v>1.4937602440004977E-5</v>
      </c>
      <c r="J6" s="76">
        <f>分析係数表!G9</f>
        <v>0.24691358024691357</v>
      </c>
      <c r="K6" s="78">
        <f t="shared" si="3"/>
        <v>3.6882968987666608E-6</v>
      </c>
      <c r="L6" s="79"/>
      <c r="M6" s="80"/>
      <c r="N6" s="81">
        <f>分析係数表!H9</f>
        <v>5.6599045701539042E-4</v>
      </c>
      <c r="O6" s="82">
        <f t="shared" si="4"/>
        <v>8.2082533154694444E-3</v>
      </c>
      <c r="P6" s="76">
        <f>分析係数表!C9</f>
        <v>0.16339869281045749</v>
      </c>
      <c r="Q6" s="82">
        <f t="shared" si="5"/>
        <v>1.3412178620048109E-3</v>
      </c>
      <c r="R6" s="83">
        <v>1.4758577786700765E-3</v>
      </c>
      <c r="S6" s="84">
        <f t="shared" si="6"/>
        <v>1.4907953811100815E-3</v>
      </c>
      <c r="T6" s="85">
        <f>分析係数表!F9</f>
        <v>0.67901234567901236</v>
      </c>
      <c r="U6" s="86">
        <f t="shared" si="7"/>
        <v>1.0122684686549937E-3</v>
      </c>
      <c r="V6" s="87">
        <f>分析係数表!D9</f>
        <v>7.407407407407407E-2</v>
      </c>
      <c r="W6" s="167">
        <f t="shared" si="8"/>
        <v>0</v>
      </c>
      <c r="X6" s="76">
        <f>分析係数表!E9</f>
        <v>0</v>
      </c>
      <c r="Y6" s="166">
        <f t="shared" si="9"/>
        <v>0</v>
      </c>
    </row>
    <row r="7" spans="1:25" x14ac:dyDescent="0.2">
      <c r="A7" s="6" t="s">
        <v>221</v>
      </c>
      <c r="B7" s="5" t="s">
        <v>267</v>
      </c>
      <c r="C7" s="90"/>
      <c r="D7" s="76">
        <f>投入係数表!R7</f>
        <v>0</v>
      </c>
      <c r="E7" s="77">
        <f t="shared" si="0"/>
        <v>0</v>
      </c>
      <c r="F7" s="76">
        <f>分析係数表!C10</f>
        <v>3.0864197530864335E-3</v>
      </c>
      <c r="G7" s="77">
        <f t="shared" si="1"/>
        <v>0</v>
      </c>
      <c r="H7" s="77">
        <v>2.9132996550250392E-7</v>
      </c>
      <c r="I7" s="77">
        <f t="shared" si="2"/>
        <v>2.9132996550250392E-7</v>
      </c>
      <c r="J7" s="76">
        <f>分析係数表!G10</f>
        <v>0.2857142857142857</v>
      </c>
      <c r="K7" s="78">
        <f t="shared" si="3"/>
        <v>8.3237133000715398E-8</v>
      </c>
      <c r="L7" s="79"/>
      <c r="M7" s="80"/>
      <c r="N7" s="81">
        <f>分析係数表!H10</f>
        <v>1.0759075560602157E-3</v>
      </c>
      <c r="O7" s="82">
        <f t="shared" si="4"/>
        <v>1.5603305064081235E-2</v>
      </c>
      <c r="P7" s="76">
        <f>分析係数表!C10</f>
        <v>3.0864197530864335E-3</v>
      </c>
      <c r="Q7" s="82">
        <f t="shared" si="5"/>
        <v>4.8158348963213898E-5</v>
      </c>
      <c r="R7" s="83">
        <v>6.196704043096432E-5</v>
      </c>
      <c r="S7" s="84">
        <f t="shared" si="6"/>
        <v>6.225837039646682E-5</v>
      </c>
      <c r="T7" s="85">
        <f>分析係数表!F10</f>
        <v>0.5714285714285714</v>
      </c>
      <c r="U7" s="86">
        <f t="shared" si="7"/>
        <v>3.5576211655123894E-5</v>
      </c>
      <c r="V7" s="87">
        <f>分析係数表!D10</f>
        <v>0</v>
      </c>
      <c r="W7" s="167">
        <f t="shared" si="8"/>
        <v>0</v>
      </c>
      <c r="X7" s="76">
        <f>分析係数表!E10</f>
        <v>0</v>
      </c>
      <c r="Y7" s="166">
        <f t="shared" si="9"/>
        <v>0</v>
      </c>
    </row>
    <row r="8" spans="1:25" x14ac:dyDescent="0.2">
      <c r="A8" s="6" t="s">
        <v>222</v>
      </c>
      <c r="B8" s="5" t="s">
        <v>27</v>
      </c>
      <c r="C8" s="90"/>
      <c r="D8" s="76">
        <f>投入係数表!R8</f>
        <v>6.5091453492156483E-5</v>
      </c>
      <c r="E8" s="77">
        <f t="shared" si="0"/>
        <v>6.5091453492156486E-3</v>
      </c>
      <c r="F8" s="76">
        <f>分析係数表!C11</f>
        <v>1.4903129657227732E-3</v>
      </c>
      <c r="G8" s="77">
        <f t="shared" si="1"/>
        <v>9.700663709710169E-6</v>
      </c>
      <c r="H8" s="77">
        <v>1.4869141955969707E-4</v>
      </c>
      <c r="I8" s="77">
        <f t="shared" si="2"/>
        <v>1.4869141955969707E-4</v>
      </c>
      <c r="J8" s="76">
        <f>分析係数表!G11</f>
        <v>0.75</v>
      </c>
      <c r="K8" s="78">
        <f t="shared" si="3"/>
        <v>1.1151856466977281E-4</v>
      </c>
      <c r="L8" s="79"/>
      <c r="M8" s="80"/>
      <c r="N8" s="81">
        <f>分析係数表!H11</f>
        <v>-1.9275216802381716E-5</v>
      </c>
      <c r="O8" s="82">
        <f t="shared" si="4"/>
        <v>-2.7953803860731853E-4</v>
      </c>
      <c r="P8" s="76">
        <f>分析係数表!C11</f>
        <v>1.4903129657227732E-3</v>
      </c>
      <c r="Q8" s="82">
        <f t="shared" si="5"/>
        <v>-4.1659916334919997E-7</v>
      </c>
      <c r="R8" s="83">
        <v>2.1784855089013597E-5</v>
      </c>
      <c r="S8" s="84">
        <f t="shared" si="6"/>
        <v>1.7047627464871067E-4</v>
      </c>
      <c r="T8" s="85">
        <f>分析係数表!F11</f>
        <v>1</v>
      </c>
      <c r="U8" s="86">
        <f t="shared" si="7"/>
        <v>1.7047627464871067E-4</v>
      </c>
      <c r="V8" s="87">
        <f>分析係数表!D11</f>
        <v>2</v>
      </c>
      <c r="W8" s="167">
        <f t="shared" si="8"/>
        <v>0</v>
      </c>
      <c r="X8" s="76">
        <f>分析係数表!E11</f>
        <v>0</v>
      </c>
      <c r="Y8" s="166">
        <f t="shared" si="9"/>
        <v>0</v>
      </c>
    </row>
    <row r="9" spans="1:25" x14ac:dyDescent="0.2">
      <c r="A9" s="6" t="s">
        <v>223</v>
      </c>
      <c r="B9" s="5" t="s">
        <v>191</v>
      </c>
      <c r="C9" s="90"/>
      <c r="D9" s="76">
        <f>投入係数表!R9</f>
        <v>0</v>
      </c>
      <c r="E9" s="77">
        <f t="shared" si="0"/>
        <v>0</v>
      </c>
      <c r="F9" s="76">
        <f>分析係数表!C12</f>
        <v>4.2687511748856433E-2</v>
      </c>
      <c r="G9" s="77">
        <f t="shared" si="1"/>
        <v>0</v>
      </c>
      <c r="H9" s="77">
        <v>5.5848538582916632E-5</v>
      </c>
      <c r="I9" s="77">
        <f t="shared" si="2"/>
        <v>5.5848538582916632E-5</v>
      </c>
      <c r="J9" s="76">
        <f>分析係数表!G12</f>
        <v>0.14470108695652173</v>
      </c>
      <c r="K9" s="78">
        <f t="shared" si="3"/>
        <v>8.0813442378812788E-6</v>
      </c>
      <c r="L9" s="79"/>
      <c r="M9" s="80"/>
      <c r="N9" s="81">
        <f>分析係数表!H12</f>
        <v>8.7239631247579649E-2</v>
      </c>
      <c r="O9" s="82">
        <f t="shared" si="4"/>
        <v>1.2651891627367238</v>
      </c>
      <c r="P9" s="76">
        <f>分析係数表!C12</f>
        <v>4.2687511748856433E-2</v>
      </c>
      <c r="Q9" s="82">
        <f t="shared" si="5"/>
        <v>5.4007777248849732E-2</v>
      </c>
      <c r="R9" s="83">
        <v>5.7699104868853074E-2</v>
      </c>
      <c r="S9" s="84">
        <f t="shared" si="6"/>
        <v>5.7754953407435992E-2</v>
      </c>
      <c r="T9" s="85">
        <f>分析係数表!F12</f>
        <v>0.28543931159420288</v>
      </c>
      <c r="U9" s="86">
        <f t="shared" si="7"/>
        <v>1.648553414177379E-2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投入係数表!R10</f>
        <v>1.3994662500813643E-3</v>
      </c>
      <c r="E10" s="77">
        <f t="shared" si="0"/>
        <v>0.13994662500813643</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0.1973792678057312</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投入係数表!R11</f>
        <v>1.1391004361127385E-3</v>
      </c>
      <c r="E11" s="77">
        <f t="shared" si="0"/>
        <v>0.11391004361127385</v>
      </c>
      <c r="F11" s="76">
        <f>分析係数表!C14</f>
        <v>1.2640726841793404E-2</v>
      </c>
      <c r="G11" s="77">
        <f t="shared" si="1"/>
        <v>1.4399057458268866E-3</v>
      </c>
      <c r="H11" s="77">
        <v>1.9417108049579687E-3</v>
      </c>
      <c r="I11" s="77">
        <f t="shared" si="2"/>
        <v>1.9417108049579687E-3</v>
      </c>
      <c r="J11" s="76">
        <f>分析係数表!G14</f>
        <v>0.18151815181518152</v>
      </c>
      <c r="K11" s="78">
        <f t="shared" si="3"/>
        <v>3.524557566755389E-4</v>
      </c>
      <c r="L11" s="79"/>
      <c r="M11" s="80"/>
      <c r="N11" s="81">
        <f>分析係数表!H14</f>
        <v>1.1056965274820784E-3</v>
      </c>
      <c r="O11" s="82">
        <f t="shared" si="4"/>
        <v>1.6035318396474364E-2</v>
      </c>
      <c r="P11" s="76">
        <f>分析係数表!C14</f>
        <v>1.2640726841793404E-2</v>
      </c>
      <c r="Q11" s="82">
        <f t="shared" si="5"/>
        <v>2.0269807967101706E-4</v>
      </c>
      <c r="R11" s="83">
        <v>5.5467986612854159E-4</v>
      </c>
      <c r="S11" s="84">
        <f t="shared" si="6"/>
        <v>2.4963906710865104E-3</v>
      </c>
      <c r="T11" s="85">
        <f>分析係数表!F14</f>
        <v>0.32673267326732675</v>
      </c>
      <c r="U11" s="86">
        <f t="shared" si="7"/>
        <v>8.1565239748371135E-4</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投入係数表!R12</f>
        <v>4.1333072967519365E-3</v>
      </c>
      <c r="E12" s="77">
        <f t="shared" si="0"/>
        <v>0.41333072967519363</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0.11616076131582301</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投入係数表!R13</f>
        <v>1.0740089826205819E-3</v>
      </c>
      <c r="E13" s="77">
        <f t="shared" si="0"/>
        <v>0.10740089826205819</v>
      </c>
      <c r="F13" s="76">
        <f>分析係数表!C16</f>
        <v>1.1051985264019626E-2</v>
      </c>
      <c r="G13" s="77">
        <f t="shared" si="1"/>
        <v>1.1869931449347382E-3</v>
      </c>
      <c r="H13" s="77">
        <v>1.6636202775895737E-3</v>
      </c>
      <c r="I13" s="77">
        <f t="shared" si="2"/>
        <v>1.6636202775895737E-3</v>
      </c>
      <c r="J13" s="76">
        <f>分析係数表!G16</f>
        <v>3.3670033670033669E-2</v>
      </c>
      <c r="K13" s="78">
        <f t="shared" si="3"/>
        <v>5.6014150760591703E-5</v>
      </c>
      <c r="L13" s="79"/>
      <c r="M13" s="80"/>
      <c r="N13" s="81">
        <f>分析係数表!H16</f>
        <v>1.6043989549327908E-2</v>
      </c>
      <c r="O13" s="82">
        <f t="shared" si="4"/>
        <v>0.23267729831714623</v>
      </c>
      <c r="P13" s="76">
        <f>分析係数表!C16</f>
        <v>1.1051985264019626E-2</v>
      </c>
      <c r="Q13" s="82">
        <f t="shared" si="5"/>
        <v>2.5715460722729984E-3</v>
      </c>
      <c r="R13" s="83">
        <v>2.8260973748564415E-3</v>
      </c>
      <c r="S13" s="84">
        <f t="shared" si="6"/>
        <v>4.4897176524460155E-3</v>
      </c>
      <c r="T13" s="85">
        <f>分析係数表!F16</f>
        <v>0.28619528619528617</v>
      </c>
      <c r="U13" s="86">
        <f t="shared" si="7"/>
        <v>1.2849360284778158E-3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投入係数表!R14</f>
        <v>2.1252359565189092E-2</v>
      </c>
      <c r="E14" s="77">
        <f t="shared" si="0"/>
        <v>2.1252359565189094</v>
      </c>
      <c r="F14" s="76">
        <f>分析係数表!C17</f>
        <v>8.8733956583742724E-2</v>
      </c>
      <c r="G14" s="77">
        <f t="shared" si="1"/>
        <v>0.18858059509595784</v>
      </c>
      <c r="H14" s="77">
        <v>0.19787338057851783</v>
      </c>
      <c r="I14" s="77">
        <f t="shared" si="2"/>
        <v>0.19787338057851783</v>
      </c>
      <c r="J14" s="76">
        <f>分析係数表!G17</f>
        <v>0.21220484513952775</v>
      </c>
      <c r="K14" s="78">
        <f t="shared" si="3"/>
        <v>4.1989690082899218E-2</v>
      </c>
      <c r="L14" s="79"/>
      <c r="M14" s="80"/>
      <c r="N14" s="81">
        <f>分析係数表!H17</f>
        <v>2.8579889640622342E-3</v>
      </c>
      <c r="O14" s="82">
        <f t="shared" si="4"/>
        <v>4.1447867360776047E-2</v>
      </c>
      <c r="P14" s="76">
        <f>分析係数表!C17</f>
        <v>8.8733956583742724E-2</v>
      </c>
      <c r="Q14" s="82">
        <f t="shared" si="5"/>
        <v>3.6778332628798287E-3</v>
      </c>
      <c r="R14" s="83">
        <v>6.0399230867609838E-3</v>
      </c>
      <c r="S14" s="84">
        <f t="shared" si="6"/>
        <v>0.20391330366527882</v>
      </c>
      <c r="T14" s="85">
        <f>分析係数表!F17</f>
        <v>0.32198712051517941</v>
      </c>
      <c r="U14" s="86">
        <f t="shared" si="7"/>
        <v>6.5657457481920506E-2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投入係数表!R15</f>
        <v>4.5238560177048755E-3</v>
      </c>
      <c r="E15" s="77">
        <f t="shared" si="0"/>
        <v>0.45238560177048753</v>
      </c>
      <c r="F15" s="76">
        <f>分析係数表!C18</f>
        <v>2.3869801084990927E-2</v>
      </c>
      <c r="G15" s="77">
        <f t="shared" si="1"/>
        <v>1.0798354327975457E-2</v>
      </c>
      <c r="H15" s="77">
        <v>1.14117089518032E-2</v>
      </c>
      <c r="I15" s="77">
        <f t="shared" si="2"/>
        <v>1.14117089518032E-2</v>
      </c>
      <c r="J15" s="76">
        <f>分析係数表!G18</f>
        <v>0.2144702842377261</v>
      </c>
      <c r="K15" s="78">
        <f t="shared" si="3"/>
        <v>2.4474724625314355E-3</v>
      </c>
      <c r="L15" s="79"/>
      <c r="M15" s="80"/>
      <c r="N15" s="81">
        <f>分析係数表!H18</f>
        <v>4.2405476965239774E-4</v>
      </c>
      <c r="O15" s="82">
        <f t="shared" si="4"/>
        <v>6.1498368493610074E-3</v>
      </c>
      <c r="P15" s="76">
        <f>分析係数表!C18</f>
        <v>2.3869801084990927E-2</v>
      </c>
      <c r="Q15" s="82">
        <f t="shared" si="5"/>
        <v>1.4679538229939455E-4</v>
      </c>
      <c r="R15" s="83">
        <v>3.0409265586000671E-4</v>
      </c>
      <c r="S15" s="84">
        <f t="shared" si="6"/>
        <v>1.1715801607663208E-2</v>
      </c>
      <c r="T15" s="85">
        <f>分析係数表!F18</f>
        <v>0.4573643410852713</v>
      </c>
      <c r="U15" s="86">
        <f t="shared" si="7"/>
        <v>5.3583898825746452E-3</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投入係数表!R16</f>
        <v>9.5554253726485711E-2</v>
      </c>
      <c r="E16" s="77">
        <f t="shared" si="0"/>
        <v>9.5554253726485712</v>
      </c>
      <c r="F16" s="76">
        <f>分析係数表!C19</f>
        <v>4.6660019940179431E-2</v>
      </c>
      <c r="G16" s="77">
        <f t="shared" si="1"/>
        <v>0.44585633842467881</v>
      </c>
      <c r="H16" s="77">
        <v>0.46008980184223769</v>
      </c>
      <c r="I16" s="77">
        <f t="shared" si="2"/>
        <v>0.46008980184223769</v>
      </c>
      <c r="J16" s="76">
        <f>分析係数表!G19</f>
        <v>5.7803468208092484E-2</v>
      </c>
      <c r="K16" s="78">
        <f t="shared" si="3"/>
        <v>2.6594786233655358E-2</v>
      </c>
      <c r="L16" s="79"/>
      <c r="M16" s="80"/>
      <c r="N16" s="81">
        <f>分析係数表!H19</f>
        <v>-1.0864213106796968E-4</v>
      </c>
      <c r="O16" s="82">
        <f t="shared" si="4"/>
        <v>-1.5755780357867046E-3</v>
      </c>
      <c r="P16" s="76">
        <f>分析係数表!C19</f>
        <v>4.6660019940179431E-2</v>
      </c>
      <c r="Q16" s="82">
        <f t="shared" si="5"/>
        <v>-7.3516502567116373E-5</v>
      </c>
      <c r="R16" s="83">
        <v>2.9445442843909065E-5</v>
      </c>
      <c r="S16" s="84">
        <f t="shared" si="6"/>
        <v>0.46011924728508158</v>
      </c>
      <c r="T16" s="85">
        <f>分析係数表!F19</f>
        <v>0.24084778420038536</v>
      </c>
      <c r="U16" s="86">
        <f t="shared" si="7"/>
        <v>0.11081870117656108</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投入係数表!R17</f>
        <v>2.0178350582568508E-2</v>
      </c>
      <c r="E17" s="77">
        <f t="shared" si="0"/>
        <v>2.0178350582568507</v>
      </c>
      <c r="F17" s="76">
        <f>分析係数表!C20</f>
        <v>8.9601315248664215E-2</v>
      </c>
      <c r="G17" s="77">
        <f t="shared" si="1"/>
        <v>0.18080067517467879</v>
      </c>
      <c r="H17" s="77">
        <v>0.19124889969785863</v>
      </c>
      <c r="I17" s="77">
        <f t="shared" si="2"/>
        <v>0.19124889969785863</v>
      </c>
      <c r="J17" s="76">
        <f>分析係数表!G20</f>
        <v>9.990662931839403E-2</v>
      </c>
      <c r="K17" s="78">
        <f t="shared" si="3"/>
        <v>1.9107032929664682E-2</v>
      </c>
      <c r="L17" s="79"/>
      <c r="M17" s="80"/>
      <c r="N17" s="81">
        <f>分析係数表!H20</f>
        <v>5.2919231584720706E-4</v>
      </c>
      <c r="O17" s="82">
        <f t="shared" si="4"/>
        <v>7.6745897872191084E-3</v>
      </c>
      <c r="P17" s="76">
        <f>分析係数表!C20</f>
        <v>8.9601315248664215E-2</v>
      </c>
      <c r="Q17" s="82">
        <f t="shared" si="5"/>
        <v>6.876533389287981E-4</v>
      </c>
      <c r="R17" s="83">
        <v>9.9545481567067402E-4</v>
      </c>
      <c r="S17" s="84">
        <f t="shared" si="6"/>
        <v>0.19224435451352931</v>
      </c>
      <c r="T17" s="85">
        <f>分析係数表!F20</f>
        <v>0.22315592903828199</v>
      </c>
      <c r="U17" s="86">
        <f t="shared" si="7"/>
        <v>4.290046753383147E-2</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投入係数表!R18</f>
        <v>3.3684827182190978E-2</v>
      </c>
      <c r="E18" s="77">
        <f t="shared" si="0"/>
        <v>3.3684827182190977</v>
      </c>
      <c r="F18" s="76">
        <f>分析係数表!C21</f>
        <v>3.6263368983957212E-2</v>
      </c>
      <c r="G18" s="77">
        <f t="shared" si="1"/>
        <v>0.1221525317268623</v>
      </c>
      <c r="H18" s="77">
        <v>0.1239673360882546</v>
      </c>
      <c r="I18" s="77">
        <f t="shared" si="2"/>
        <v>0.1239673360882546</v>
      </c>
      <c r="J18" s="76">
        <f>分析係数表!G21</f>
        <v>0.2855369335816263</v>
      </c>
      <c r="K18" s="78">
        <f t="shared" si="3"/>
        <v>3.5397253010923099E-2</v>
      </c>
      <c r="L18" s="79"/>
      <c r="M18" s="80"/>
      <c r="N18" s="81">
        <f>分析係数表!H21</f>
        <v>8.8140309559981843E-4</v>
      </c>
      <c r="O18" s="82">
        <f t="shared" si="4"/>
        <v>1.2782512129043747E-2</v>
      </c>
      <c r="P18" s="76">
        <f>分析係数表!C21</f>
        <v>3.6263368983957212E-2</v>
      </c>
      <c r="Q18" s="82">
        <f t="shared" si="5"/>
        <v>4.6353695387742189E-4</v>
      </c>
      <c r="R18" s="83">
        <v>8.5833571103938612E-4</v>
      </c>
      <c r="S18" s="84">
        <f t="shared" si="6"/>
        <v>0.12482567179929398</v>
      </c>
      <c r="T18" s="85">
        <f>分析係数表!F21</f>
        <v>0.42644320297951582</v>
      </c>
      <c r="U18" s="86">
        <f t="shared" si="7"/>
        <v>5.3231059296160746E-2</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投入係数表!R19</f>
        <v>4.1007615700058585E-2</v>
      </c>
      <c r="E19" s="77">
        <f t="shared" si="0"/>
        <v>4.1007615700058588</v>
      </c>
      <c r="F19" s="76">
        <f>分析係数表!C22</f>
        <v>2.6618889173278704E-2</v>
      </c>
      <c r="G19" s="77">
        <f t="shared" si="1"/>
        <v>0.10915771775802634</v>
      </c>
      <c r="H19" s="77">
        <v>0.11029620105067248</v>
      </c>
      <c r="I19" s="77">
        <f t="shared" si="2"/>
        <v>0.11029620105067248</v>
      </c>
      <c r="J19" s="76">
        <f>分析係数表!G22</f>
        <v>0.1945614707008809</v>
      </c>
      <c r="K19" s="78">
        <f t="shared" si="3"/>
        <v>2.1459391089138882E-2</v>
      </c>
      <c r="L19" s="79"/>
      <c r="M19" s="80"/>
      <c r="N19" s="81">
        <f>分析係数表!H22</f>
        <v>4.2055018477923743E-5</v>
      </c>
      <c r="O19" s="82">
        <f t="shared" si="4"/>
        <v>6.0990117514324045E-4</v>
      </c>
      <c r="P19" s="76">
        <f>分析係数表!C22</f>
        <v>2.6618889173278704E-2</v>
      </c>
      <c r="Q19" s="82">
        <f t="shared" si="5"/>
        <v>1.6234891787790363E-5</v>
      </c>
      <c r="R19" s="83">
        <v>1.7006578298604832E-4</v>
      </c>
      <c r="S19" s="84">
        <f t="shared" si="6"/>
        <v>0.11046626683365852</v>
      </c>
      <c r="T19" s="85">
        <f>分析係数表!F22</f>
        <v>0.4128686327077748</v>
      </c>
      <c r="U19" s="86">
        <f t="shared" si="7"/>
        <v>4.5608056547944809E-2</v>
      </c>
      <c r="V19" s="87">
        <f>分析係数表!D22</f>
        <v>2.5660666411336654E-2</v>
      </c>
      <c r="W19" s="167">
        <f t="shared" si="8"/>
        <v>0</v>
      </c>
      <c r="X19" s="76">
        <f>分析係数表!E22</f>
        <v>2.5277671390271927E-2</v>
      </c>
      <c r="Y19" s="166">
        <f t="shared" si="9"/>
        <v>0</v>
      </c>
    </row>
    <row r="20" spans="1:25" x14ac:dyDescent="0.2">
      <c r="A20" s="6" t="s">
        <v>8</v>
      </c>
      <c r="B20" s="5" t="s">
        <v>270</v>
      </c>
      <c r="C20" s="75">
        <f>最終需要_まとめ!C21</f>
        <v>100</v>
      </c>
      <c r="D20" s="76">
        <f>投入係数表!R20</f>
        <v>0.1525418212588687</v>
      </c>
      <c r="E20" s="77">
        <f t="shared" si="0"/>
        <v>15.254182125886869</v>
      </c>
      <c r="F20" s="76">
        <f>分析係数表!C23</f>
        <v>0</v>
      </c>
      <c r="G20" s="77">
        <f t="shared" si="1"/>
        <v>0</v>
      </c>
      <c r="H20" s="77">
        <v>0</v>
      </c>
      <c r="I20" s="77">
        <f t="shared" si="2"/>
        <v>100</v>
      </c>
      <c r="J20" s="76">
        <f>分析係数表!G23</f>
        <v>0.21587580550673696</v>
      </c>
      <c r="K20" s="78">
        <f t="shared" si="3"/>
        <v>21.587580550673696</v>
      </c>
      <c r="L20" s="79"/>
      <c r="M20" s="80"/>
      <c r="N20" s="81">
        <f>分析係数表!H23</f>
        <v>2.4532094112122184E-5</v>
      </c>
      <c r="O20" s="82">
        <f t="shared" si="4"/>
        <v>3.557756855002236E-4</v>
      </c>
      <c r="P20" s="76">
        <f>分析係数表!C23</f>
        <v>0</v>
      </c>
      <c r="Q20" s="82">
        <f t="shared" si="5"/>
        <v>0</v>
      </c>
      <c r="R20" s="83">
        <v>0</v>
      </c>
      <c r="S20" s="84">
        <f t="shared" si="6"/>
        <v>100</v>
      </c>
      <c r="T20" s="85">
        <f>分析係数表!F23</f>
        <v>0.4418082405780121</v>
      </c>
      <c r="U20" s="86">
        <f t="shared" si="7"/>
        <v>44.18082405780121</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投入係数表!R21</f>
        <v>5.7931393608019266E-3</v>
      </c>
      <c r="E21" s="77">
        <f t="shared" si="0"/>
        <v>0.57931393608019266</v>
      </c>
      <c r="F21" s="76">
        <f>分析係数表!C24</f>
        <v>0.22997002997003002</v>
      </c>
      <c r="G21" s="77">
        <f t="shared" si="1"/>
        <v>0.13322484324241796</v>
      </c>
      <c r="H21" s="77">
        <v>0.13889980225712348</v>
      </c>
      <c r="I21" s="77">
        <f t="shared" si="2"/>
        <v>0.13889980225712348</v>
      </c>
      <c r="J21" s="76">
        <f>分析係数表!G24</f>
        <v>0.20787401574803149</v>
      </c>
      <c r="K21" s="78">
        <f t="shared" si="3"/>
        <v>2.8873659681795748E-2</v>
      </c>
      <c r="L21" s="79"/>
      <c r="M21" s="80"/>
      <c r="N21" s="81">
        <f>分析係数表!H24</f>
        <v>3.2417410076732888E-4</v>
      </c>
      <c r="O21" s="82">
        <f t="shared" si="4"/>
        <v>4.7013215583958119E-3</v>
      </c>
      <c r="P21" s="76">
        <f>分析係数表!C24</f>
        <v>0.22997002997003002</v>
      </c>
      <c r="Q21" s="82">
        <f t="shared" si="5"/>
        <v>1.081163059683033E-3</v>
      </c>
      <c r="R21" s="83">
        <v>3.9858740576400797E-3</v>
      </c>
      <c r="S21" s="84">
        <f t="shared" si="6"/>
        <v>0.14288567631476357</v>
      </c>
      <c r="T21" s="85">
        <f>分析係数表!F24</f>
        <v>0.39317585301837271</v>
      </c>
      <c r="U21" s="86">
        <f t="shared" si="7"/>
        <v>5.6179197669164259E-2</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投入係数表!R22</f>
        <v>9.8939009308077856E-3</v>
      </c>
      <c r="E22" s="77">
        <f t="shared" si="0"/>
        <v>0.98939009308077852</v>
      </c>
      <c r="F22" s="76">
        <f>分析係数表!C25</f>
        <v>3.4042553191489411E-2</v>
      </c>
      <c r="G22" s="77">
        <f t="shared" si="1"/>
        <v>3.3681364870835062E-2</v>
      </c>
      <c r="H22" s="77">
        <v>3.6404504688454985E-2</v>
      </c>
      <c r="I22" s="77">
        <f t="shared" si="2"/>
        <v>3.6404504688454985E-2</v>
      </c>
      <c r="J22" s="76">
        <f>分析係数表!G25</f>
        <v>0.19567456230690011</v>
      </c>
      <c r="K22" s="78">
        <f t="shared" si="3"/>
        <v>7.1234355209129222E-3</v>
      </c>
      <c r="L22" s="79"/>
      <c r="M22" s="80"/>
      <c r="N22" s="81">
        <f>分析係数表!H25</f>
        <v>4.906418822424437E-4</v>
      </c>
      <c r="O22" s="82">
        <f t="shared" si="4"/>
        <v>7.1155137100044723E-3</v>
      </c>
      <c r="P22" s="76">
        <f>分析係数表!C25</f>
        <v>3.4042553191489411E-2</v>
      </c>
      <c r="Q22" s="82">
        <f t="shared" si="5"/>
        <v>2.4223025395759941E-4</v>
      </c>
      <c r="R22" s="83">
        <v>5.710909681563214E-4</v>
      </c>
      <c r="S22" s="84">
        <f t="shared" si="6"/>
        <v>3.6975595656611307E-2</v>
      </c>
      <c r="T22" s="85">
        <f>分析係数表!F25</f>
        <v>0.35015447991761073</v>
      </c>
      <c r="U22" s="86">
        <f t="shared" si="7"/>
        <v>1.2947170466784598E-2</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投入係数表!R23</f>
        <v>2.3693289071144957E-2</v>
      </c>
      <c r="E23" s="77">
        <f t="shared" si="0"/>
        <v>2.3693289071144958</v>
      </c>
      <c r="F23" s="76">
        <f>分析係数表!C26</f>
        <v>5.4550934297769693E-2</v>
      </c>
      <c r="G23" s="77">
        <f t="shared" si="1"/>
        <v>0.12924910554180932</v>
      </c>
      <c r="H23" s="77">
        <v>0.13141161112378855</v>
      </c>
      <c r="I23" s="77">
        <f t="shared" si="2"/>
        <v>0.13141161112378855</v>
      </c>
      <c r="J23" s="76">
        <f>分析係数表!G26</f>
        <v>0.19694507637309067</v>
      </c>
      <c r="K23" s="78">
        <f t="shared" si="3"/>
        <v>2.5880869789085426E-2</v>
      </c>
      <c r="L23" s="79"/>
      <c r="M23" s="80"/>
      <c r="N23" s="81">
        <f>分析係数表!H26</f>
        <v>1.0098461312011439E-2</v>
      </c>
      <c r="O23" s="82">
        <f t="shared" si="4"/>
        <v>0.1464525196812706</v>
      </c>
      <c r="P23" s="76">
        <f>分析係数表!C26</f>
        <v>5.4550934297769693E-2</v>
      </c>
      <c r="Q23" s="82">
        <f t="shared" si="5"/>
        <v>7.9891217788758146E-3</v>
      </c>
      <c r="R23" s="83">
        <v>8.314827406780868E-3</v>
      </c>
      <c r="S23" s="84">
        <f t="shared" si="6"/>
        <v>0.1397264385305694</v>
      </c>
      <c r="T23" s="85">
        <f>分析係数表!F26</f>
        <v>0.33636659083522913</v>
      </c>
      <c r="U23" s="86">
        <f t="shared" si="7"/>
        <v>4.6999305778075831E-2</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投入係数表!R24</f>
        <v>1.9527436047646945E-4</v>
      </c>
      <c r="E24" s="77">
        <f t="shared" si="0"/>
        <v>1.9527436047646944E-2</v>
      </c>
      <c r="F24" s="76">
        <f>分析係数表!C27</f>
        <v>4.1345611727119369E-3</v>
      </c>
      <c r="G24" s="77">
        <f t="shared" si="1"/>
        <v>8.0737378885216505E-5</v>
      </c>
      <c r="H24" s="77">
        <v>9.3836130216778753E-5</v>
      </c>
      <c r="I24" s="77">
        <f t="shared" si="2"/>
        <v>9.3836130216778753E-5</v>
      </c>
      <c r="J24" s="76">
        <f>分析係数表!G27</f>
        <v>0.17796610169491525</v>
      </c>
      <c r="K24" s="78">
        <f t="shared" si="3"/>
        <v>1.6699650292816558E-5</v>
      </c>
      <c r="L24" s="79"/>
      <c r="M24" s="80"/>
      <c r="N24" s="81">
        <f>分析係数表!H27</f>
        <v>1.0540039006029638E-2</v>
      </c>
      <c r="O24" s="82">
        <f t="shared" si="4"/>
        <v>0.15285648202027463</v>
      </c>
      <c r="P24" s="76">
        <f>分析係数表!C27</f>
        <v>4.1345611727119369E-3</v>
      </c>
      <c r="Q24" s="82">
        <f t="shared" si="5"/>
        <v>6.3199447555836773E-4</v>
      </c>
      <c r="R24" s="83">
        <v>6.3721530239762984E-4</v>
      </c>
      <c r="S24" s="84">
        <f t="shared" si="6"/>
        <v>7.3105143261440863E-4</v>
      </c>
      <c r="T24" s="85">
        <f>分析係数表!F27</f>
        <v>0.33898305084745761</v>
      </c>
      <c r="U24" s="86">
        <f t="shared" si="7"/>
        <v>2.4781404495403681E-4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投入係数表!R25</f>
        <v>5.2073162793725186E-4</v>
      </c>
      <c r="E25" s="77">
        <f t="shared" si="0"/>
        <v>5.2073162793725189E-2</v>
      </c>
      <c r="F25" s="76">
        <f>分析係数表!C28</f>
        <v>7.7271221989182459E-3</v>
      </c>
      <c r="G25" s="77">
        <f t="shared" si="1"/>
        <v>4.0237569219127756E-4</v>
      </c>
      <c r="H25" s="77">
        <v>1.0634067117519825E-3</v>
      </c>
      <c r="I25" s="77">
        <f t="shared" si="2"/>
        <v>1.0634067117519825E-3</v>
      </c>
      <c r="J25" s="76">
        <f>分析係数表!G28</f>
        <v>0.12525050100200399</v>
      </c>
      <c r="K25" s="78">
        <f t="shared" si="3"/>
        <v>1.3319222341582945E-4</v>
      </c>
      <c r="L25" s="79"/>
      <c r="M25" s="80"/>
      <c r="N25" s="81">
        <f>分析係数表!H28</f>
        <v>1.922089573684773E-2</v>
      </c>
      <c r="O25" s="82">
        <f t="shared" si="4"/>
        <v>0.27875024958942518</v>
      </c>
      <c r="P25" s="76">
        <f>分析係数表!C28</f>
        <v>7.7271221989182459E-3</v>
      </c>
      <c r="Q25" s="82">
        <f t="shared" si="5"/>
        <v>2.1539372415564492E-3</v>
      </c>
      <c r="R25" s="83">
        <v>2.354068657061963E-3</v>
      </c>
      <c r="S25" s="84">
        <f t="shared" si="6"/>
        <v>3.4174753688139452E-3</v>
      </c>
      <c r="T25" s="85">
        <f>分析係数表!F28</f>
        <v>0.21442885771543085</v>
      </c>
      <c r="U25" s="86">
        <f t="shared" si="7"/>
        <v>7.3280533960539502E-4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投入係数表!R26</f>
        <v>3.0918440408774328E-3</v>
      </c>
      <c r="E26" s="77">
        <f t="shared" si="0"/>
        <v>0.30918440408774328</v>
      </c>
      <c r="F26" s="76">
        <f>分析係数表!C29</f>
        <v>1.9657209257286756E-2</v>
      </c>
      <c r="G26" s="77">
        <f t="shared" si="1"/>
        <v>6.0777025302422762E-3</v>
      </c>
      <c r="H26" s="77">
        <v>6.966845673402825E-3</v>
      </c>
      <c r="I26" s="77">
        <f t="shared" si="2"/>
        <v>6.966845673402825E-3</v>
      </c>
      <c r="J26" s="76">
        <f>分析係数表!G29</f>
        <v>0.25806451612903225</v>
      </c>
      <c r="K26" s="78">
        <f t="shared" si="3"/>
        <v>1.797895657652342E-3</v>
      </c>
      <c r="L26" s="79"/>
      <c r="M26" s="80"/>
      <c r="N26" s="81">
        <f>分析係数表!H29</f>
        <v>9.642865278500598E-3</v>
      </c>
      <c r="O26" s="82">
        <f t="shared" si="4"/>
        <v>0.13984525695055217</v>
      </c>
      <c r="P26" s="76">
        <f>分析係数表!C29</f>
        <v>1.9657209257286756E-2</v>
      </c>
      <c r="Q26" s="82">
        <f t="shared" si="5"/>
        <v>2.748967479516039E-3</v>
      </c>
      <c r="R26" s="83">
        <v>3.5086108317704773E-3</v>
      </c>
      <c r="S26" s="84">
        <f t="shared" si="6"/>
        <v>1.0475456505173302E-2</v>
      </c>
      <c r="T26" s="85">
        <f>分析係数表!F29</f>
        <v>0.38879456706281834</v>
      </c>
      <c r="U26" s="86">
        <f t="shared" si="7"/>
        <v>4.0728005767142377E-3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投入係数表!R27</f>
        <v>1.6598320640499903E-3</v>
      </c>
      <c r="E27" s="77">
        <f t="shared" si="0"/>
        <v>0.16598320640499903</v>
      </c>
      <c r="F27" s="76">
        <f>分析係数表!C30</f>
        <v>1</v>
      </c>
      <c r="G27" s="77">
        <f t="shared" si="1"/>
        <v>0.16598320640499903</v>
      </c>
      <c r="H27" s="77">
        <v>0.186873167541146</v>
      </c>
      <c r="I27" s="77">
        <f t="shared" si="2"/>
        <v>0.186873167541146</v>
      </c>
      <c r="J27" s="76">
        <f>分析係数表!G30</f>
        <v>0.34450191140094444</v>
      </c>
      <c r="K27" s="78">
        <f t="shared" si="3"/>
        <v>6.4378163407473724E-2</v>
      </c>
      <c r="L27" s="79"/>
      <c r="M27" s="80"/>
      <c r="N27" s="81">
        <f>分析係数表!H30</f>
        <v>0</v>
      </c>
      <c r="O27" s="82">
        <f t="shared" si="4"/>
        <v>0</v>
      </c>
      <c r="P27" s="76">
        <f>分析係数表!C30</f>
        <v>1</v>
      </c>
      <c r="Q27" s="82">
        <f t="shared" si="5"/>
        <v>0</v>
      </c>
      <c r="R27" s="83">
        <v>4.5077334274842978E-2</v>
      </c>
      <c r="S27" s="84">
        <f t="shared" si="6"/>
        <v>0.23195050181598897</v>
      </c>
      <c r="T27" s="85">
        <f>分析係数表!F30</f>
        <v>0.44116418773490956</v>
      </c>
      <c r="U27" s="86">
        <f t="shared" si="7"/>
        <v>0.10232825472835544</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投入係数表!R28</f>
        <v>1.0870272733190132E-2</v>
      </c>
      <c r="E28" s="77">
        <f t="shared" si="0"/>
        <v>1.0870272733190132</v>
      </c>
      <c r="F28" s="76">
        <f>分析係数表!C31</f>
        <v>0.10575835708146741</v>
      </c>
      <c r="G28" s="77">
        <f t="shared" si="1"/>
        <v>0.11496221852896607</v>
      </c>
      <c r="H28" s="77">
        <v>0.12674222018910974</v>
      </c>
      <c r="I28" s="77">
        <f t="shared" si="2"/>
        <v>0.12674222018910974</v>
      </c>
      <c r="J28" s="76">
        <f>分析係数表!G31</f>
        <v>7.0943075615972809E-2</v>
      </c>
      <c r="K28" s="78">
        <f t="shared" si="3"/>
        <v>8.991482910612289E-3</v>
      </c>
      <c r="L28" s="79"/>
      <c r="M28" s="80"/>
      <c r="N28" s="81">
        <f>分析係数表!H31</f>
        <v>2.1586490526230941E-2</v>
      </c>
      <c r="O28" s="82">
        <f t="shared" si="4"/>
        <v>0.31305719069123245</v>
      </c>
      <c r="P28" s="76">
        <f>分析係数表!C31</f>
        <v>0.10575835708146741</v>
      </c>
      <c r="Q28" s="82">
        <f t="shared" si="5"/>
        <v>3.3108414160044397E-2</v>
      </c>
      <c r="R28" s="83">
        <v>4.2190724054252372E-2</v>
      </c>
      <c r="S28" s="84">
        <f t="shared" si="6"/>
        <v>0.16893294424336211</v>
      </c>
      <c r="T28" s="85">
        <f>分析係数表!F31</f>
        <v>0.34494477485131692</v>
      </c>
      <c r="U28" s="86">
        <f t="shared" si="7"/>
        <v>5.8272536416996618E-2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投入係数表!R29</f>
        <v>5.5327735468333004E-4</v>
      </c>
      <c r="E29" s="77">
        <f t="shared" si="0"/>
        <v>5.5327735468333E-2</v>
      </c>
      <c r="F29" s="76">
        <f>分析係数表!C32</f>
        <v>0.81083319529567666</v>
      </c>
      <c r="G29" s="77">
        <f t="shared" si="1"/>
        <v>4.4861564538262386E-2</v>
      </c>
      <c r="H29" s="77">
        <v>5.5778061722885179E-2</v>
      </c>
      <c r="I29" s="77">
        <f t="shared" si="2"/>
        <v>5.5778061722885179E-2</v>
      </c>
      <c r="J29" s="76">
        <f>分析係数表!G32</f>
        <v>0.14021915584415584</v>
      </c>
      <c r="K29" s="78">
        <f t="shared" si="3"/>
        <v>7.8211527294061809E-3</v>
      </c>
      <c r="L29" s="79"/>
      <c r="M29" s="80"/>
      <c r="N29" s="81">
        <f>分析係数表!H32</f>
        <v>6.133023528030546E-3</v>
      </c>
      <c r="O29" s="82">
        <f t="shared" si="4"/>
        <v>8.8943921375055898E-2</v>
      </c>
      <c r="P29" s="76">
        <f>分析係数表!C32</f>
        <v>0.81083319529567666</v>
      </c>
      <c r="Q29" s="82">
        <f t="shared" si="5"/>
        <v>7.211868397066401E-2</v>
      </c>
      <c r="R29" s="83">
        <v>9.3110097710267445E-2</v>
      </c>
      <c r="S29" s="84">
        <f t="shared" si="6"/>
        <v>0.14888815943315262</v>
      </c>
      <c r="T29" s="85">
        <f>分析係数表!F32</f>
        <v>0.48336038961038963</v>
      </c>
      <c r="U29" s="86">
        <f t="shared" si="7"/>
        <v>7.1966638751982462E-2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投入係数表!R30</f>
        <v>3.2545726746078241E-5</v>
      </c>
      <c r="E30" s="77">
        <f t="shared" si="0"/>
        <v>3.2545726746078243E-3</v>
      </c>
      <c r="F30" s="76">
        <f>分析係数表!C33</f>
        <v>0.62414151925078043</v>
      </c>
      <c r="G30" s="77">
        <f t="shared" si="1"/>
        <v>2.0313139336418035E-3</v>
      </c>
      <c r="H30" s="77">
        <v>1.1433873216080893E-2</v>
      </c>
      <c r="I30" s="77">
        <f t="shared" si="2"/>
        <v>1.1433873216080893E-2</v>
      </c>
      <c r="J30" s="76">
        <f>分析係数表!G33</f>
        <v>0.5071547420965058</v>
      </c>
      <c r="K30" s="78">
        <f t="shared" si="3"/>
        <v>5.7987430220656508E-3</v>
      </c>
      <c r="L30" s="79"/>
      <c r="M30" s="80"/>
      <c r="N30" s="81">
        <f>分析係数表!H33</f>
        <v>9.1820123676800169E-4</v>
      </c>
      <c r="O30" s="82">
        <f t="shared" si="4"/>
        <v>1.3316175657294083E-2</v>
      </c>
      <c r="P30" s="76">
        <f>分析係数表!C33</f>
        <v>0.62414151925078043</v>
      </c>
      <c r="Q30" s="82">
        <f t="shared" si="5"/>
        <v>8.3111781053537889E-3</v>
      </c>
      <c r="R30" s="83">
        <v>2.3827943661064058E-2</v>
      </c>
      <c r="S30" s="84">
        <f t="shared" si="6"/>
        <v>3.5261816877144955E-2</v>
      </c>
      <c r="T30" s="85">
        <f>分析係数表!F33</f>
        <v>0.64758735440931781</v>
      </c>
      <c r="U30" s="86">
        <f t="shared" si="7"/>
        <v>2.2835106703136133E-2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投入係数表!R31</f>
        <v>4.1495801601249757E-2</v>
      </c>
      <c r="E31" s="77">
        <f t="shared" si="0"/>
        <v>4.1495801601249758</v>
      </c>
      <c r="F31" s="76">
        <f>分析係数表!C34</f>
        <v>0.18299609672932837</v>
      </c>
      <c r="G31" s="77">
        <f t="shared" si="1"/>
        <v>0.75935697236833199</v>
      </c>
      <c r="H31" s="77">
        <v>0.78658282744776453</v>
      </c>
      <c r="I31" s="77">
        <f t="shared" si="2"/>
        <v>0.78658282744776453</v>
      </c>
      <c r="J31" s="76">
        <f>分析係数表!G34</f>
        <v>0.4248231396077729</v>
      </c>
      <c r="K31" s="78">
        <f t="shared" si="3"/>
        <v>0.33415858631791839</v>
      </c>
      <c r="L31" s="79"/>
      <c r="M31" s="80"/>
      <c r="N31" s="81">
        <f>分析係数表!H34</f>
        <v>0.15256158869841471</v>
      </c>
      <c r="O31" s="82">
        <f t="shared" si="4"/>
        <v>2.212518163027962</v>
      </c>
      <c r="P31" s="76">
        <f>分析係数表!C34</f>
        <v>0.18299609672932837</v>
      </c>
      <c r="Q31" s="82">
        <f t="shared" si="5"/>
        <v>0.40488218777686086</v>
      </c>
      <c r="R31" s="83">
        <v>0.42878634840960628</v>
      </c>
      <c r="S31" s="84">
        <f t="shared" si="6"/>
        <v>1.2153691758573708</v>
      </c>
      <c r="T31" s="85">
        <f>分析係数表!F34</f>
        <v>0.70132234858660936</v>
      </c>
      <c r="U31" s="86">
        <f t="shared" si="7"/>
        <v>0.85236556481206316</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投入係数表!R32</f>
        <v>6.4765996224695694E-3</v>
      </c>
      <c r="E32" s="77">
        <f t="shared" si="0"/>
        <v>0.64765996224695699</v>
      </c>
      <c r="F32" s="76">
        <f>分析係数表!C35</f>
        <v>0.35090186993215289</v>
      </c>
      <c r="G32" s="77">
        <f t="shared" si="1"/>
        <v>0.22726509183264476</v>
      </c>
      <c r="H32" s="77">
        <v>0.2597745458000697</v>
      </c>
      <c r="I32" s="77">
        <f t="shared" si="2"/>
        <v>0.2597745458000697</v>
      </c>
      <c r="J32" s="76">
        <f>分析係数表!G35</f>
        <v>0.31384360320530535</v>
      </c>
      <c r="K32" s="78">
        <f t="shared" si="3"/>
        <v>8.15285794749155E-2</v>
      </c>
      <c r="L32" s="79"/>
      <c r="M32" s="80"/>
      <c r="N32" s="81">
        <f>分析係数表!H35</f>
        <v>5.7313981015663741E-2</v>
      </c>
      <c r="O32" s="82">
        <f t="shared" si="4"/>
        <v>0.83119365152437952</v>
      </c>
      <c r="P32" s="76">
        <f>分析係数表!C35</f>
        <v>0.35090186993215289</v>
      </c>
      <c r="Q32" s="82">
        <f t="shared" si="5"/>
        <v>0.29166740659563906</v>
      </c>
      <c r="R32" s="83">
        <v>0.39642940462364001</v>
      </c>
      <c r="S32" s="84">
        <f t="shared" si="6"/>
        <v>0.65620395042370971</v>
      </c>
      <c r="T32" s="85">
        <f>分析係数表!F35</f>
        <v>0.64653219121304228</v>
      </c>
      <c r="U32" s="86">
        <f t="shared" si="7"/>
        <v>0.42425697795009559</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投入係数表!R33</f>
        <v>1.6598320640499903E-3</v>
      </c>
      <c r="E33" s="77">
        <f t="shared" si="0"/>
        <v>0.16598320640499903</v>
      </c>
      <c r="F33" s="76">
        <f>分析係数表!C36</f>
        <v>0.93626150666917152</v>
      </c>
      <c r="G33" s="77">
        <f t="shared" si="1"/>
        <v>0.15540368691052447</v>
      </c>
      <c r="H33" s="77">
        <v>0.20039183510037753</v>
      </c>
      <c r="I33" s="77">
        <f t="shared" si="2"/>
        <v>0.20039183510037753</v>
      </c>
      <c r="J33" s="76">
        <f>分析係数表!G36</f>
        <v>2.823270008148657E-2</v>
      </c>
      <c r="K33" s="78">
        <f t="shared" si="3"/>
        <v>5.6576025791676724E-3</v>
      </c>
      <c r="L33" s="79"/>
      <c r="M33" s="80"/>
      <c r="N33" s="81">
        <f>分析係数表!H36</f>
        <v>0.22062413152006111</v>
      </c>
      <c r="O33" s="82">
        <f t="shared" si="4"/>
        <v>3.1995923898993679</v>
      </c>
      <c r="P33" s="76">
        <f>分析係数表!C36</f>
        <v>0.93626150666917152</v>
      </c>
      <c r="Q33" s="82">
        <f t="shared" si="5"/>
        <v>2.9956551916943974</v>
      </c>
      <c r="R33" s="83">
        <v>3.0874554181946254</v>
      </c>
      <c r="S33" s="84">
        <f t="shared" si="6"/>
        <v>3.2878472532950029</v>
      </c>
      <c r="T33" s="85">
        <f>分析係数表!F36</f>
        <v>0.87228977263648999</v>
      </c>
      <c r="U33" s="86">
        <f t="shared" si="7"/>
        <v>2.867955533040206</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投入係数表!R34</f>
        <v>1.3669205233352862E-2</v>
      </c>
      <c r="E34" s="77">
        <f t="shared" si="0"/>
        <v>1.3669205233352861</v>
      </c>
      <c r="F34" s="76">
        <f>分析係数表!C37</f>
        <v>0.39878226197532196</v>
      </c>
      <c r="G34" s="77">
        <f t="shared" si="1"/>
        <v>0.54510365823613627</v>
      </c>
      <c r="H34" s="77">
        <v>0.59367994975197991</v>
      </c>
      <c r="I34" s="77">
        <f t="shared" si="2"/>
        <v>0.59367994975197991</v>
      </c>
      <c r="J34" s="76">
        <f>分析係数表!G37</f>
        <v>0.35520734135572679</v>
      </c>
      <c r="K34" s="78">
        <f t="shared" si="3"/>
        <v>0.21087947656760225</v>
      </c>
      <c r="L34" s="79"/>
      <c r="M34" s="80"/>
      <c r="N34" s="81">
        <f>分析係数表!H37</f>
        <v>4.5952116856878007E-2</v>
      </c>
      <c r="O34" s="82">
        <f t="shared" si="4"/>
        <v>0.66641868403984739</v>
      </c>
      <c r="P34" s="76">
        <f>分析係数表!C37</f>
        <v>0.39878226197532196</v>
      </c>
      <c r="Q34" s="82">
        <f t="shared" si="5"/>
        <v>0.26575595024402771</v>
      </c>
      <c r="R34" s="83">
        <v>0.30014105215723363</v>
      </c>
      <c r="S34" s="84">
        <f t="shared" si="6"/>
        <v>0.89382100190921354</v>
      </c>
      <c r="T34" s="85">
        <f>分析係数表!F37</f>
        <v>0.68833867197645227</v>
      </c>
      <c r="U34" s="86">
        <f t="shared" si="7"/>
        <v>0.61525156143885007</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投入係数表!R35</f>
        <v>9.6986265703313153E-3</v>
      </c>
      <c r="E35" s="77">
        <f t="shared" si="0"/>
        <v>0.96986265703313157</v>
      </c>
      <c r="F35" s="76">
        <f>分析係数表!C38</f>
        <v>8.3634220028000916E-2</v>
      </c>
      <c r="G35" s="77">
        <f t="shared" si="1"/>
        <v>8.1113706855250517E-2</v>
      </c>
      <c r="H35" s="77">
        <v>9.2311659484657915E-2</v>
      </c>
      <c r="I35" s="77">
        <f t="shared" si="2"/>
        <v>9.2311659484657915E-2</v>
      </c>
      <c r="J35" s="76">
        <f>分析係数表!G38</f>
        <v>0.16582661290322581</v>
      </c>
      <c r="K35" s="78">
        <f t="shared" si="3"/>
        <v>1.5307729823816762E-2</v>
      </c>
      <c r="L35" s="79"/>
      <c r="M35" s="80"/>
      <c r="N35" s="81">
        <f>分析係数表!H38</f>
        <v>4.1594165567103165E-2</v>
      </c>
      <c r="O35" s="82">
        <f t="shared" si="4"/>
        <v>0.60321767476562915</v>
      </c>
      <c r="P35" s="76">
        <f>分析係数表!C38</f>
        <v>8.3634220028000916E-2</v>
      </c>
      <c r="Q35" s="82">
        <f t="shared" si="5"/>
        <v>5.0449639736127726E-2</v>
      </c>
      <c r="R35" s="83">
        <v>6.0568947232905013E-2</v>
      </c>
      <c r="S35" s="84">
        <f t="shared" si="6"/>
        <v>0.15288060671756293</v>
      </c>
      <c r="T35" s="85">
        <f>分析係数表!F38</f>
        <v>0.52116935483870963</v>
      </c>
      <c r="U35" s="86">
        <f t="shared" si="7"/>
        <v>7.9676687170342764E-2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投入係数表!R36</f>
        <v>0</v>
      </c>
      <c r="E36" s="77">
        <f t="shared" si="0"/>
        <v>0</v>
      </c>
      <c r="F36" s="76">
        <f>分析係数表!C39</f>
        <v>1</v>
      </c>
      <c r="G36" s="77">
        <f t="shared" si="1"/>
        <v>0</v>
      </c>
      <c r="H36" s="77">
        <v>1.0845852976880612E-2</v>
      </c>
      <c r="I36" s="77">
        <f t="shared" si="2"/>
        <v>1.0845852976880612E-2</v>
      </c>
      <c r="J36" s="76">
        <f>分析係数表!G39</f>
        <v>0.35526355444380819</v>
      </c>
      <c r="K36" s="78">
        <f t="shared" si="3"/>
        <v>3.8531362795415644E-3</v>
      </c>
      <c r="L36" s="79"/>
      <c r="M36" s="80"/>
      <c r="N36" s="81">
        <f>分析係数表!H39</f>
        <v>3.6622911924525259E-3</v>
      </c>
      <c r="O36" s="82">
        <f t="shared" si="4"/>
        <v>5.3112227335390519E-2</v>
      </c>
      <c r="P36" s="76">
        <f>分析係数表!C39</f>
        <v>1</v>
      </c>
      <c r="Q36" s="82">
        <f t="shared" si="5"/>
        <v>5.3112227335390519E-2</v>
      </c>
      <c r="R36" s="83">
        <v>5.8256698914981545E-2</v>
      </c>
      <c r="S36" s="84">
        <f t="shared" si="6"/>
        <v>6.9102551891862152E-2</v>
      </c>
      <c r="T36" s="85">
        <f>分析係数表!F39</f>
        <v>0.70609686266236704</v>
      </c>
      <c r="U36" s="86">
        <f t="shared" si="7"/>
        <v>4.8793095092807284E-2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投入係数表!R37</f>
        <v>9.7637180238234724E-5</v>
      </c>
      <c r="E37" s="77">
        <f t="shared" si="0"/>
        <v>9.7637180238234721E-3</v>
      </c>
      <c r="F37" s="76">
        <f>分析係数表!C40</f>
        <v>0.97034701574441762</v>
      </c>
      <c r="G37" s="77">
        <f t="shared" si="1"/>
        <v>9.4741946469870889E-3</v>
      </c>
      <c r="H37" s="77">
        <v>1.2857201829016495E-2</v>
      </c>
      <c r="I37" s="77">
        <f t="shared" si="2"/>
        <v>1.2857201829016495E-2</v>
      </c>
      <c r="J37" s="76">
        <f>分析係数表!G40</f>
        <v>0.52785971223021577</v>
      </c>
      <c r="K37" s="78">
        <f t="shared" si="3"/>
        <v>6.7867988575504509E-3</v>
      </c>
      <c r="L37" s="79"/>
      <c r="M37" s="80"/>
      <c r="N37" s="81">
        <f>分析係数表!H40</f>
        <v>3.2261456049877249E-2</v>
      </c>
      <c r="O37" s="82">
        <f t="shared" si="4"/>
        <v>0.46787043898175829</v>
      </c>
      <c r="P37" s="76">
        <f>分析係数表!C40</f>
        <v>0.97034701574441762</v>
      </c>
      <c r="Q37" s="82">
        <f t="shared" si="5"/>
        <v>0.45399668422097977</v>
      </c>
      <c r="R37" s="83">
        <v>0.45589959932784524</v>
      </c>
      <c r="S37" s="84">
        <f t="shared" si="6"/>
        <v>0.46875680115686175</v>
      </c>
      <c r="T37" s="85">
        <f>分析係数表!F40</f>
        <v>0.72733812949640286</v>
      </c>
      <c r="U37" s="86">
        <f t="shared" si="7"/>
        <v>0.34094469494214907</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投入係数表!R38</f>
        <v>0</v>
      </c>
      <c r="E38" s="77">
        <f t="shared" si="0"/>
        <v>0</v>
      </c>
      <c r="F38" s="76">
        <f>分析係数表!C41</f>
        <v>0.80320409637637991</v>
      </c>
      <c r="G38" s="77">
        <f t="shared" si="1"/>
        <v>0</v>
      </c>
      <c r="H38" s="77">
        <v>3.26246179350499E-4</v>
      </c>
      <c r="I38" s="77">
        <f t="shared" si="2"/>
        <v>3.26246179350499E-4</v>
      </c>
      <c r="J38" s="76">
        <f>分析係数表!G41</f>
        <v>0.45147490221642766</v>
      </c>
      <c r="K38" s="78">
        <f t="shared" si="3"/>
        <v>1.4729196192074965E-4</v>
      </c>
      <c r="L38" s="79"/>
      <c r="M38" s="80"/>
      <c r="N38" s="81">
        <f>分析係数表!H41</f>
        <v>4.9603894294711057E-2</v>
      </c>
      <c r="O38" s="82">
        <f t="shared" si="4"/>
        <v>0.71937843608145213</v>
      </c>
      <c r="P38" s="76">
        <f>分析係数表!C41</f>
        <v>0.80320409637637991</v>
      </c>
      <c r="Q38" s="82">
        <f t="shared" si="5"/>
        <v>0.57780770670545611</v>
      </c>
      <c r="R38" s="83">
        <v>0.58773287562348264</v>
      </c>
      <c r="S38" s="84">
        <f t="shared" si="6"/>
        <v>0.58805912180283315</v>
      </c>
      <c r="T38" s="85">
        <f>分析係数表!F41</f>
        <v>0.55671447196870927</v>
      </c>
      <c r="U38" s="86">
        <f t="shared" si="7"/>
        <v>0.32738102348084713</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投入係数表!R39</f>
        <v>1.6598320640499903E-3</v>
      </c>
      <c r="E39" s="77">
        <f>$C$20*D39</f>
        <v>0.16598320640499903</v>
      </c>
      <c r="F39" s="76">
        <f>分析係数表!C42</f>
        <v>0.66636504653567741</v>
      </c>
      <c r="G39" s="77">
        <f>E39*F39</f>
        <v>0.11060540706020813</v>
      </c>
      <c r="H39" s="77">
        <v>0.11485930146557649</v>
      </c>
      <c r="I39" s="77">
        <f>C39+H39</f>
        <v>0.11485930146557649</v>
      </c>
      <c r="J39" s="76">
        <f>分析係数表!G42</f>
        <v>0.48517520215633425</v>
      </c>
      <c r="K39" s="78">
        <f>I39*J39</f>
        <v>5.5726884808096414E-2</v>
      </c>
      <c r="L39" s="79"/>
      <c r="M39" s="80"/>
      <c r="N39" s="81">
        <f>分析係数表!H42</f>
        <v>1.1980423388898527E-2</v>
      </c>
      <c r="O39" s="82">
        <f t="shared" si="4"/>
        <v>0.17374559726893063</v>
      </c>
      <c r="P39" s="76">
        <f>分析係数表!C42</f>
        <v>0.66636504653567741</v>
      </c>
      <c r="Q39" s="82">
        <f>O39*P39</f>
        <v>0.11577799300948002</v>
      </c>
      <c r="R39" s="83">
        <v>0.12121681976601505</v>
      </c>
      <c r="S39" s="84">
        <f>I39+R39</f>
        <v>0.23607612123159155</v>
      </c>
      <c r="T39" s="85">
        <f>分析係数表!F42</f>
        <v>0.56103195995379285</v>
      </c>
      <c r="U39" s="86">
        <f>S39*T39</f>
        <v>0.13244624899284901</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投入係数表!R40</f>
        <v>3.1048623315758642E-2</v>
      </c>
      <c r="E40" s="77">
        <f>$C$20*D40</f>
        <v>3.1048623315758643</v>
      </c>
      <c r="F40" s="76">
        <f>分析係数表!C43</f>
        <v>0.41782866643993499</v>
      </c>
      <c r="G40" s="77">
        <f>E40*F40</f>
        <v>1.2973004874819307</v>
      </c>
      <c r="H40" s="77">
        <v>1.4733403430199346</v>
      </c>
      <c r="I40" s="77">
        <f>C40+H40</f>
        <v>1.4733403430199346</v>
      </c>
      <c r="J40" s="76">
        <f>分析係数表!G43</f>
        <v>0.34963029507290444</v>
      </c>
      <c r="K40" s="78">
        <f>I40*J40</f>
        <v>0.51512441887287397</v>
      </c>
      <c r="L40" s="79"/>
      <c r="M40" s="80"/>
      <c r="N40" s="81">
        <f>分析係数表!H43</f>
        <v>3.3095547249689404E-2</v>
      </c>
      <c r="O40" s="82">
        <f t="shared" si="4"/>
        <v>0.47996681228876592</v>
      </c>
      <c r="P40" s="76">
        <f>分析係数表!C43</f>
        <v>0.41782866643993499</v>
      </c>
      <c r="Q40" s="82">
        <f>O40*P40</f>
        <v>0.20054389311404167</v>
      </c>
      <c r="R40" s="83">
        <v>0.33414313830413844</v>
      </c>
      <c r="S40" s="84">
        <f>I40+R40</f>
        <v>1.807483481324073</v>
      </c>
      <c r="T40" s="85">
        <f>分析係数表!F43</f>
        <v>0.60413931310897662</v>
      </c>
      <c r="U40" s="86">
        <f>S40*T40</f>
        <v>1.0919718288629472</v>
      </c>
      <c r="V40" s="87">
        <f>分析係数表!D43</f>
        <v>0.20869324856609772</v>
      </c>
      <c r="W40" s="167">
        <f>ROUND(S40*V40,0)</f>
        <v>0</v>
      </c>
      <c r="X40" s="76">
        <f>分析係数表!E43</f>
        <v>0.13682537488770644</v>
      </c>
      <c r="Y40" s="166">
        <f>ROUND(S40*X40,0)</f>
        <v>0</v>
      </c>
    </row>
    <row r="41" spans="1:25" x14ac:dyDescent="0.2">
      <c r="A41" s="6" t="s">
        <v>341</v>
      </c>
      <c r="B41" s="5" t="s">
        <v>42</v>
      </c>
      <c r="C41" s="90"/>
      <c r="D41" s="76">
        <f>投入係数表!R41</f>
        <v>1.3018290698431297E-4</v>
      </c>
      <c r="E41" s="77">
        <f>$C$20*D41</f>
        <v>1.3018290698431297E-2</v>
      </c>
      <c r="F41" s="76">
        <f>分析係数表!C44</f>
        <v>0.43300030015865532</v>
      </c>
      <c r="G41" s="77">
        <f>E41*F41</f>
        <v>5.6369237799733822E-3</v>
      </c>
      <c r="H41" s="77">
        <v>7.5851734739027692E-3</v>
      </c>
      <c r="I41" s="77">
        <f>C41+H41</f>
        <v>7.5851734739027692E-3</v>
      </c>
      <c r="J41" s="76">
        <f>分析係数表!G44</f>
        <v>0.26179408564929285</v>
      </c>
      <c r="K41" s="78">
        <f>I41*J41</f>
        <v>1.9857535540916457E-3</v>
      </c>
      <c r="L41" s="79"/>
      <c r="M41" s="80"/>
      <c r="N41" s="81">
        <f>分析係数表!H44</f>
        <v>0.10792544346140839</v>
      </c>
      <c r="O41" s="82">
        <f t="shared" si="4"/>
        <v>1.5651843032603052</v>
      </c>
      <c r="P41" s="76">
        <f>分析係数表!C44</f>
        <v>0.43300030015865532</v>
      </c>
      <c r="Q41" s="82">
        <f>O41*P41</f>
        <v>0.67772527311532793</v>
      </c>
      <c r="R41" s="83">
        <v>0.68870713342467615</v>
      </c>
      <c r="S41" s="84">
        <f>I41+R41</f>
        <v>0.69629230689857891</v>
      </c>
      <c r="T41" s="85">
        <f>分析係数表!F44</f>
        <v>0.57012714425433242</v>
      </c>
      <c r="U41" s="86">
        <f>S41*T41</f>
        <v>0.39697514449834798</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投入係数表!R42</f>
        <v>2.6036581396862593E-4</v>
      </c>
      <c r="E42" s="77">
        <f>$C$20*D42</f>
        <v>2.6036581396862594E-2</v>
      </c>
      <c r="F42" s="76">
        <f>分析係数表!C45</f>
        <v>1</v>
      </c>
      <c r="G42" s="77">
        <f>E42*F42</f>
        <v>2.6036581396862594E-2</v>
      </c>
      <c r="H42" s="77">
        <v>2.8262544140016804E-2</v>
      </c>
      <c r="I42" s="77">
        <f>C42+H42</f>
        <v>2.8262544140016804E-2</v>
      </c>
      <c r="J42" s="76">
        <f>分析係数表!G45</f>
        <v>0</v>
      </c>
      <c r="K42" s="78">
        <f>I42*J42</f>
        <v>0</v>
      </c>
      <c r="L42" s="79"/>
      <c r="M42" s="80"/>
      <c r="N42" s="81">
        <f>分析係数表!H45</f>
        <v>0</v>
      </c>
      <c r="O42" s="82">
        <f t="shared" si="4"/>
        <v>0</v>
      </c>
      <c r="P42" s="76">
        <f>分析係数表!C45</f>
        <v>1</v>
      </c>
      <c r="Q42" s="82">
        <f>O42*P42</f>
        <v>0</v>
      </c>
      <c r="R42" s="83">
        <v>2.655580645232066E-3</v>
      </c>
      <c r="S42" s="84">
        <f>I42+R42</f>
        <v>3.0918124785248871E-2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6.8996940701685867E-3</v>
      </c>
      <c r="E43" s="77">
        <f>$C$20*D43</f>
        <v>0.68996940701685872</v>
      </c>
      <c r="F43" s="76">
        <f>分析係数表!C46</f>
        <v>7.8922701993376254E-2</v>
      </c>
      <c r="G43" s="77">
        <f>E43*F43</f>
        <v>5.4454249894538065E-2</v>
      </c>
      <c r="H43" s="77">
        <v>5.7211874453045229E-2</v>
      </c>
      <c r="I43" s="77">
        <f>C43+H43</f>
        <v>5.7211874453045229E-2</v>
      </c>
      <c r="J43" s="76">
        <f>分析係数表!G46</f>
        <v>9.4786729857819912E-3</v>
      </c>
      <c r="K43" s="78">
        <f>I43*J43</f>
        <v>5.4229264884403069E-4</v>
      </c>
      <c r="L43" s="79"/>
      <c r="M43" s="80"/>
      <c r="N43" s="81">
        <f>分析係数表!H46</f>
        <v>2.1453316301050851E-2</v>
      </c>
      <c r="O43" s="82">
        <f t="shared" si="4"/>
        <v>0.31112583696994556</v>
      </c>
      <c r="P43" s="76">
        <f>分析係数表!C46</f>
        <v>7.8922701993376254E-2</v>
      </c>
      <c r="Q43" s="82">
        <f>O43*P43</f>
        <v>2.4554891713618777E-2</v>
      </c>
      <c r="R43" s="83">
        <v>2.7137087582342685E-2</v>
      </c>
      <c r="S43" s="84">
        <f>I43+R43</f>
        <v>8.4348962035387914E-2</v>
      </c>
      <c r="T43" s="85">
        <f>分析係数表!F46</f>
        <v>0.3135860979462875</v>
      </c>
      <c r="U43" s="86">
        <f>S43*T43</f>
        <v>2.6450661870496842E-2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投入係数表!R44</f>
        <v>0.54595456616546245</v>
      </c>
      <c r="E44" s="91">
        <f>SUM(E5:E43)</f>
        <v>54.595456616546258</v>
      </c>
      <c r="F44" s="92">
        <f>分析係数表!C47</f>
        <v>0.45048821757167268</v>
      </c>
      <c r="G44" s="91">
        <f>SUM(G5:G43)</f>
        <v>4.9622882051882895</v>
      </c>
      <c r="H44" s="91">
        <f>SUM(H5:H43)</f>
        <v>5.4324633444844519</v>
      </c>
      <c r="I44" s="91">
        <f>SUM(I6:I43)</f>
        <v>105.43240911255899</v>
      </c>
      <c r="J44" s="92">
        <f>分析係数表!G47</f>
        <v>0.27984959706440876</v>
      </c>
      <c r="K44" s="93">
        <f>SUM(K5:K43)</f>
        <v>23.117628356264582</v>
      </c>
      <c r="L44" s="94">
        <f>最終需要_まとめ!$L$33</f>
        <v>0.62733333333333341</v>
      </c>
      <c r="M44" s="91">
        <f>K44*L44</f>
        <v>14.50245885549665</v>
      </c>
      <c r="N44" s="95">
        <f>分析係数表!H47</f>
        <v>1</v>
      </c>
      <c r="O44" s="96">
        <f>SUM(O5:O43)</f>
        <v>14.502458855496652</v>
      </c>
      <c r="P44" s="92">
        <f>分析係数表!C47</f>
        <v>0.45048821757167268</v>
      </c>
      <c r="Q44" s="96">
        <f>SUM(Q5:Q43)</f>
        <v>6.3139224511988301</v>
      </c>
      <c r="R44" s="91">
        <f>SUM(R5:R43)</f>
        <v>6.8560099758023103</v>
      </c>
      <c r="S44" s="97">
        <f>SUM(S5:S43)</f>
        <v>112.28847332028677</v>
      </c>
      <c r="T44" s="98">
        <f>分析係数表!F47</f>
        <v>0.63574062575658508</v>
      </c>
      <c r="U44" s="99">
        <f>SUM(U5:U43)</f>
        <v>52.110846967851046</v>
      </c>
      <c r="V44" s="100">
        <f>分析係数表!D47</f>
        <v>9.9789350246801134E-2</v>
      </c>
      <c r="W44" s="164">
        <f>SUM(W5:W43)</f>
        <v>0</v>
      </c>
      <c r="X44" s="92">
        <f>分析係数表!E47</f>
        <v>7.8362037587557998E-2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6.7564113487262545E-2</v>
      </c>
      <c r="G5" s="77">
        <f t="shared" ref="G5:G38" si="1">E5*F5</f>
        <v>0</v>
      </c>
      <c r="H5" s="77">
        <f t="array" ref="H5:H43">MMULT(逆行列係数!C5:AO43,'17'!G5:G43)</f>
        <v>5.4299937268098416E-5</v>
      </c>
      <c r="I5" s="77">
        <f t="shared" ref="I5:I38" si="2">C5+H5</f>
        <v>5.4299937268098416E-5</v>
      </c>
      <c r="J5" s="76">
        <f>分析係数表!G8</f>
        <v>0.11970979443772672</v>
      </c>
      <c r="K5" s="78">
        <f t="shared" ref="K5:K38" si="3">I5*J5</f>
        <v>6.5002343283455175E-6</v>
      </c>
      <c r="L5" s="79" t="s">
        <v>184</v>
      </c>
      <c r="M5" s="80" t="s">
        <v>184</v>
      </c>
      <c r="N5" s="81">
        <f>分析係数表!H8</f>
        <v>1.0734543466490035E-2</v>
      </c>
      <c r="O5" s="82">
        <f t="shared" ref="O5:O43" si="4">$M$44*N5</f>
        <v>0.15482482985234167</v>
      </c>
      <c r="P5" s="76">
        <f>分析係数表!C8</f>
        <v>6.7564113487262545E-2</v>
      </c>
      <c r="Q5" s="82">
        <f t="shared" ref="Q5:Q38" si="5">O5*P5</f>
        <v>1.0460602374789726E-2</v>
      </c>
      <c r="R5" s="83">
        <f t="array" ref="R5:R43">MMULT(逆行列係数!C5:AO43,'17'!Q5:Q43)</f>
        <v>1.2198114183514571E-2</v>
      </c>
      <c r="S5" s="84">
        <f t="shared" ref="S5:S38" si="6">I5+R5</f>
        <v>1.225241412078267E-2</v>
      </c>
      <c r="T5" s="85">
        <f>分析係数表!F8</f>
        <v>0.45405078597339782</v>
      </c>
      <c r="U5" s="86">
        <f t="shared" ref="U5:U38" si="7">S5*T5</f>
        <v>5.5632182616129292E-3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投入係数表!S6</f>
        <v>0</v>
      </c>
      <c r="E6" s="77">
        <f t="shared" si="0"/>
        <v>0</v>
      </c>
      <c r="F6" s="76">
        <f>分析係数表!C9</f>
        <v>0.16339869281045749</v>
      </c>
      <c r="G6" s="77">
        <f t="shared" si="1"/>
        <v>0</v>
      </c>
      <c r="H6" s="77">
        <v>5.4546657295100702E-5</v>
      </c>
      <c r="I6" s="77">
        <f t="shared" si="2"/>
        <v>5.4546657295100702E-5</v>
      </c>
      <c r="J6" s="76">
        <f>分析係数表!G9</f>
        <v>0.24691358024691357</v>
      </c>
      <c r="K6" s="78">
        <f t="shared" si="3"/>
        <v>1.346831044323474E-5</v>
      </c>
      <c r="L6" s="79"/>
      <c r="M6" s="80"/>
      <c r="N6" s="81">
        <f>分析係数表!H9</f>
        <v>5.6599045701539042E-4</v>
      </c>
      <c r="O6" s="82">
        <f t="shared" si="4"/>
        <v>8.1633072220545812E-3</v>
      </c>
      <c r="P6" s="76">
        <f>分析係数表!C9</f>
        <v>0.16339869281045749</v>
      </c>
      <c r="Q6" s="82">
        <f t="shared" si="5"/>
        <v>1.3338737290938857E-3</v>
      </c>
      <c r="R6" s="83">
        <v>1.4677763953309269E-3</v>
      </c>
      <c r="S6" s="84">
        <f t="shared" si="6"/>
        <v>1.5223230526260276E-3</v>
      </c>
      <c r="T6" s="85">
        <f>分析係数表!F9</f>
        <v>0.67901234567901236</v>
      </c>
      <c r="U6" s="86">
        <f t="shared" si="7"/>
        <v>1.0336761468448335E-3</v>
      </c>
      <c r="V6" s="87">
        <f>分析係数表!D9</f>
        <v>7.407407407407407E-2</v>
      </c>
      <c r="W6" s="88">
        <f t="shared" si="8"/>
        <v>0</v>
      </c>
      <c r="X6" s="76">
        <f>分析係数表!E9</f>
        <v>0</v>
      </c>
      <c r="Y6" s="89">
        <f t="shared" si="9"/>
        <v>0</v>
      </c>
    </row>
    <row r="7" spans="1:25" x14ac:dyDescent="0.2">
      <c r="A7" s="6" t="s">
        <v>221</v>
      </c>
      <c r="B7" s="5" t="s">
        <v>267</v>
      </c>
      <c r="C7" s="90"/>
      <c r="D7" s="76">
        <f>投入係数表!S7</f>
        <v>0</v>
      </c>
      <c r="E7" s="77">
        <f t="shared" si="0"/>
        <v>0</v>
      </c>
      <c r="F7" s="76">
        <f>分析係数表!C10</f>
        <v>3.0864197530864335E-3</v>
      </c>
      <c r="G7" s="77">
        <f t="shared" si="1"/>
        <v>0</v>
      </c>
      <c r="H7" s="77">
        <v>5.1861217448396181E-7</v>
      </c>
      <c r="I7" s="77">
        <f t="shared" si="2"/>
        <v>5.1861217448396181E-7</v>
      </c>
      <c r="J7" s="76">
        <f>分析係数表!G10</f>
        <v>0.2857142857142857</v>
      </c>
      <c r="K7" s="78">
        <f t="shared" si="3"/>
        <v>1.4817490699541765E-7</v>
      </c>
      <c r="L7" s="79"/>
      <c r="M7" s="80"/>
      <c r="N7" s="81">
        <f>分析係数表!H10</f>
        <v>1.0759075560602157E-3</v>
      </c>
      <c r="O7" s="82">
        <f t="shared" si="4"/>
        <v>1.5517865740995394E-2</v>
      </c>
      <c r="P7" s="76">
        <f>分析係数表!C10</f>
        <v>3.0864197530864335E-3</v>
      </c>
      <c r="Q7" s="82">
        <f t="shared" si="5"/>
        <v>4.7894647348751426E-5</v>
      </c>
      <c r="R7" s="83">
        <v>6.1627726294227855E-5</v>
      </c>
      <c r="S7" s="84">
        <f t="shared" si="6"/>
        <v>6.2146338468711823E-5</v>
      </c>
      <c r="T7" s="85">
        <f>分析係数表!F10</f>
        <v>0.5714285714285714</v>
      </c>
      <c r="U7" s="86">
        <f t="shared" si="7"/>
        <v>3.5512193410692465E-5</v>
      </c>
      <c r="V7" s="87">
        <f>分析係数表!D10</f>
        <v>0</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1.4903129657227732E-3</v>
      </c>
      <c r="G8" s="77">
        <f t="shared" si="1"/>
        <v>0</v>
      </c>
      <c r="H8" s="77">
        <v>1.5115850537550493E-4</v>
      </c>
      <c r="I8" s="77">
        <f t="shared" si="2"/>
        <v>1.5115850537550493E-4</v>
      </c>
      <c r="J8" s="76">
        <f>分析係数表!G11</f>
        <v>0.75</v>
      </c>
      <c r="K8" s="78">
        <f t="shared" si="3"/>
        <v>1.133688790316287E-4</v>
      </c>
      <c r="L8" s="79"/>
      <c r="M8" s="80"/>
      <c r="N8" s="81">
        <f>分析係数表!H11</f>
        <v>-1.9275216802381716E-5</v>
      </c>
      <c r="O8" s="82">
        <f t="shared" si="4"/>
        <v>-2.7800736669535722E-4</v>
      </c>
      <c r="P8" s="76">
        <f>分析係数表!C11</f>
        <v>1.4903129657227732E-3</v>
      </c>
      <c r="Q8" s="82">
        <f t="shared" si="5"/>
        <v>-4.1431798315253635E-7</v>
      </c>
      <c r="R8" s="83">
        <v>2.1665567331408127E-5</v>
      </c>
      <c r="S8" s="84">
        <f t="shared" si="6"/>
        <v>1.7282407270691305E-4</v>
      </c>
      <c r="T8" s="85">
        <f>分析係数表!F11</f>
        <v>1</v>
      </c>
      <c r="U8" s="86">
        <f t="shared" si="7"/>
        <v>1.7282407270691305E-4</v>
      </c>
      <c r="V8" s="87">
        <f>分析係数表!D11</f>
        <v>2</v>
      </c>
      <c r="W8" s="88">
        <f t="shared" si="8"/>
        <v>0</v>
      </c>
      <c r="X8" s="76">
        <f>分析係数表!E11</f>
        <v>0</v>
      </c>
      <c r="Y8" s="89">
        <f t="shared" si="9"/>
        <v>0</v>
      </c>
    </row>
    <row r="9" spans="1:25" x14ac:dyDescent="0.2">
      <c r="A9" s="6" t="s">
        <v>223</v>
      </c>
      <c r="B9" s="5" t="s">
        <v>191</v>
      </c>
      <c r="C9" s="90"/>
      <c r="D9" s="76">
        <f>投入係数表!S9</f>
        <v>0</v>
      </c>
      <c r="E9" s="77">
        <f t="shared" si="0"/>
        <v>0</v>
      </c>
      <c r="F9" s="76">
        <f>分析係数表!C12</f>
        <v>4.2687511748856433E-2</v>
      </c>
      <c r="G9" s="77">
        <f t="shared" si="1"/>
        <v>0</v>
      </c>
      <c r="H9" s="77">
        <v>3.1634583735659665E-5</v>
      </c>
      <c r="I9" s="77">
        <f t="shared" si="2"/>
        <v>3.1634583735659665E-5</v>
      </c>
      <c r="J9" s="76">
        <f>分析係数表!G12</f>
        <v>0.14470108695652173</v>
      </c>
      <c r="K9" s="78">
        <f t="shared" si="3"/>
        <v>4.5775586519670576E-6</v>
      </c>
      <c r="L9" s="79"/>
      <c r="M9" s="80"/>
      <c r="N9" s="81">
        <f>分析係数表!H12</f>
        <v>8.7239631247579649E-2</v>
      </c>
      <c r="O9" s="82">
        <f t="shared" si="4"/>
        <v>1.2582613416631869</v>
      </c>
      <c r="P9" s="76">
        <f>分析係数表!C12</f>
        <v>4.2687511748856433E-2</v>
      </c>
      <c r="Q9" s="82">
        <f t="shared" si="5"/>
        <v>5.3712045805379152E-2</v>
      </c>
      <c r="R9" s="83">
        <v>5.7383160750449462E-2</v>
      </c>
      <c r="S9" s="84">
        <f t="shared" si="6"/>
        <v>5.7414795334185122E-2</v>
      </c>
      <c r="T9" s="85">
        <f>分析係数表!F12</f>
        <v>0.28543931159420288</v>
      </c>
      <c r="U9" s="86">
        <f t="shared" si="7"/>
        <v>1.6388439655511854E-2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投入係数表!S10</f>
        <v>1.0498687664041995E-3</v>
      </c>
      <c r="E10" s="77">
        <f t="shared" si="0"/>
        <v>0.10498687664041995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0.19629847428389452</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投入係数表!S11</f>
        <v>5.774278215223097E-3</v>
      </c>
      <c r="E11" s="77">
        <f t="shared" si="0"/>
        <v>0.57742782152230965</v>
      </c>
      <c r="F11" s="76">
        <f>分析係数表!C14</f>
        <v>1.2640726841793404E-2</v>
      </c>
      <c r="G11" s="77">
        <f t="shared" si="1"/>
        <v>7.2991073627153508E-3</v>
      </c>
      <c r="H11" s="77">
        <v>8.0469697347253771E-3</v>
      </c>
      <c r="I11" s="77">
        <f t="shared" si="2"/>
        <v>8.0469697347253771E-3</v>
      </c>
      <c r="J11" s="76">
        <f>分析係数表!G14</f>
        <v>0.18151815181518152</v>
      </c>
      <c r="K11" s="78">
        <f t="shared" si="3"/>
        <v>1.460671073960052E-3</v>
      </c>
      <c r="L11" s="79"/>
      <c r="M11" s="80"/>
      <c r="N11" s="81">
        <f>分析係数表!H14</f>
        <v>1.1056965274820784E-3</v>
      </c>
      <c r="O11" s="82">
        <f t="shared" si="4"/>
        <v>1.5947513489524581E-2</v>
      </c>
      <c r="P11" s="76">
        <f>分析係数表!C14</f>
        <v>1.2640726841793404E-2</v>
      </c>
      <c r="Q11" s="82">
        <f t="shared" si="5"/>
        <v>2.0158816182689576E-4</v>
      </c>
      <c r="R11" s="83">
        <v>5.5164259472375047E-4</v>
      </c>
      <c r="S11" s="84">
        <f t="shared" si="6"/>
        <v>8.598612329449128E-3</v>
      </c>
      <c r="T11" s="85">
        <f>分析係数表!F14</f>
        <v>0.32673267326732675</v>
      </c>
      <c r="U11" s="86">
        <f t="shared" si="7"/>
        <v>2.8094475927903091E-3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投入係数表!S12</f>
        <v>1.7322834645669291E-2</v>
      </c>
      <c r="E12" s="77">
        <f t="shared" si="0"/>
        <v>1.7322834645669292</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0.11552469756040708</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投入係数表!S13</f>
        <v>1.0498687664041995E-3</v>
      </c>
      <c r="E13" s="77">
        <f t="shared" si="0"/>
        <v>0.10498687664041995</v>
      </c>
      <c r="F13" s="76">
        <f>分析係数表!C16</f>
        <v>1.1051985264019626E-2</v>
      </c>
      <c r="G13" s="77">
        <f t="shared" si="1"/>
        <v>1.1603134135453675E-3</v>
      </c>
      <c r="H13" s="77">
        <v>1.6236416551638942E-3</v>
      </c>
      <c r="I13" s="77">
        <f t="shared" si="2"/>
        <v>1.6236416551638942E-3</v>
      </c>
      <c r="J13" s="76">
        <f>分析係数表!G16</f>
        <v>3.3670033670033669E-2</v>
      </c>
      <c r="K13" s="78">
        <f t="shared" si="3"/>
        <v>5.4668069197437513E-5</v>
      </c>
      <c r="L13" s="79"/>
      <c r="M13" s="80"/>
      <c r="N13" s="81">
        <f>分析係数表!H16</f>
        <v>1.6043989549327908E-2</v>
      </c>
      <c r="O13" s="82">
        <f t="shared" si="4"/>
        <v>0.23140322267842642</v>
      </c>
      <c r="P13" s="76">
        <f>分析係数表!C16</f>
        <v>1.1051985264019626E-2</v>
      </c>
      <c r="Q13" s="82">
        <f t="shared" si="5"/>
        <v>2.557465007088621E-3</v>
      </c>
      <c r="R13" s="83">
        <v>2.8106224581198424E-3</v>
      </c>
      <c r="S13" s="84">
        <f t="shared" si="6"/>
        <v>4.4342641132837368E-3</v>
      </c>
      <c r="T13" s="85">
        <f>分析係数表!F16</f>
        <v>0.28619528619528617</v>
      </c>
      <c r="U13" s="86">
        <f t="shared" si="7"/>
        <v>1.2690654869667258E-3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投入係数表!S14</f>
        <v>4.0419947506561679E-2</v>
      </c>
      <c r="E14" s="77">
        <f t="shared" si="0"/>
        <v>4.0419947506561682</v>
      </c>
      <c r="F14" s="76">
        <f>分析係数表!C17</f>
        <v>8.8733956583742724E-2</v>
      </c>
      <c r="G14" s="77">
        <f t="shared" si="1"/>
        <v>0.3586621867164404</v>
      </c>
      <c r="H14" s="77">
        <v>0.38013013480218372</v>
      </c>
      <c r="I14" s="77">
        <f t="shared" si="2"/>
        <v>0.38013013480218372</v>
      </c>
      <c r="J14" s="76">
        <f>分析係数表!G17</f>
        <v>0.21220484513952775</v>
      </c>
      <c r="K14" s="78">
        <f t="shared" si="3"/>
        <v>8.0665456388565204E-2</v>
      </c>
      <c r="L14" s="79"/>
      <c r="M14" s="80"/>
      <c r="N14" s="81">
        <f>分析係数表!H17</f>
        <v>2.8579889640622342E-3</v>
      </c>
      <c r="O14" s="82">
        <f t="shared" si="4"/>
        <v>4.1220910461829782E-2</v>
      </c>
      <c r="P14" s="76">
        <f>分析係数表!C17</f>
        <v>8.8733956583742724E-2</v>
      </c>
      <c r="Q14" s="82">
        <f t="shared" si="5"/>
        <v>3.6576944792623503E-3</v>
      </c>
      <c r="R14" s="83">
        <v>6.0068501616400522E-3</v>
      </c>
      <c r="S14" s="84">
        <f t="shared" si="6"/>
        <v>0.38613698496382376</v>
      </c>
      <c r="T14" s="85">
        <f>分析係数表!F17</f>
        <v>0.32198712051517941</v>
      </c>
      <c r="U14" s="86">
        <f t="shared" si="7"/>
        <v>0.12433113591291474</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投入係数表!S15</f>
        <v>1.889763779527559E-2</v>
      </c>
      <c r="E15" s="77">
        <f t="shared" si="0"/>
        <v>1.889763779527559</v>
      </c>
      <c r="F15" s="76">
        <f>分析係数表!C18</f>
        <v>2.3869801084990927E-2</v>
      </c>
      <c r="G15" s="77">
        <f t="shared" si="1"/>
        <v>4.5108285514943482E-2</v>
      </c>
      <c r="H15" s="77">
        <v>4.705397491981942E-2</v>
      </c>
      <c r="I15" s="77">
        <f t="shared" si="2"/>
        <v>4.705397491981942E-2</v>
      </c>
      <c r="J15" s="76">
        <f>分析係数表!G18</f>
        <v>0.2144702842377261</v>
      </c>
      <c r="K15" s="78">
        <f t="shared" si="3"/>
        <v>1.0091679375568506E-2</v>
      </c>
      <c r="L15" s="79"/>
      <c r="M15" s="80"/>
      <c r="N15" s="81">
        <f>分析係数表!H18</f>
        <v>4.2405476965239774E-4</v>
      </c>
      <c r="O15" s="82">
        <f t="shared" si="4"/>
        <v>6.1161620672978588E-3</v>
      </c>
      <c r="P15" s="76">
        <f>分析係数表!C18</f>
        <v>2.3869801084990927E-2</v>
      </c>
      <c r="Q15" s="82">
        <f t="shared" si="5"/>
        <v>1.4599157194996679E-4</v>
      </c>
      <c r="R15" s="83">
        <v>3.0242752974952238E-4</v>
      </c>
      <c r="S15" s="84">
        <f t="shared" si="6"/>
        <v>4.7356402449568943E-2</v>
      </c>
      <c r="T15" s="85">
        <f>分析係数表!F18</f>
        <v>0.4573643410852713</v>
      </c>
      <c r="U15" s="86">
        <f t="shared" si="7"/>
        <v>2.1659129802516029E-2</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投入係数表!S16</f>
        <v>2.3097112860892388E-2</v>
      </c>
      <c r="E16" s="77">
        <f t="shared" si="0"/>
        <v>2.3097112860892386</v>
      </c>
      <c r="F16" s="76">
        <f>分析係数表!C19</f>
        <v>4.6660019940179431E-2</v>
      </c>
      <c r="G16" s="77">
        <f t="shared" si="1"/>
        <v>0.10777117466498135</v>
      </c>
      <c r="H16" s="77">
        <v>0.11548205143567179</v>
      </c>
      <c r="I16" s="77">
        <f t="shared" si="2"/>
        <v>0.11548205143567179</v>
      </c>
      <c r="J16" s="76">
        <f>分析係数表!G19</f>
        <v>5.7803468208092484E-2</v>
      </c>
      <c r="K16" s="78">
        <f t="shared" si="3"/>
        <v>6.6752630887671558E-3</v>
      </c>
      <c r="L16" s="79"/>
      <c r="M16" s="80"/>
      <c r="N16" s="81">
        <f>分析係数表!H19</f>
        <v>-1.0864213106796968E-4</v>
      </c>
      <c r="O16" s="82">
        <f t="shared" si="4"/>
        <v>-1.5669506122829226E-3</v>
      </c>
      <c r="P16" s="76">
        <f>分析係数表!C19</f>
        <v>4.6660019940179431E-2</v>
      </c>
      <c r="Q16" s="82">
        <f t="shared" si="5"/>
        <v>-7.3113946814397544E-5</v>
      </c>
      <c r="R16" s="83">
        <v>2.9284207855923208E-5</v>
      </c>
      <c r="S16" s="84">
        <f t="shared" si="6"/>
        <v>0.11551133564352771</v>
      </c>
      <c r="T16" s="85">
        <f>分析係数表!F19</f>
        <v>0.24084778420038536</v>
      </c>
      <c r="U16" s="86">
        <f t="shared" si="7"/>
        <v>2.7820649239770644E-2</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投入係数表!S17</f>
        <v>3.832020997375328E-2</v>
      </c>
      <c r="E17" s="77">
        <f t="shared" si="0"/>
        <v>3.8320209973753281</v>
      </c>
      <c r="F17" s="76">
        <f>分析係数表!C20</f>
        <v>8.9601315248664215E-2</v>
      </c>
      <c r="G17" s="77">
        <f t="shared" si="1"/>
        <v>0.34335412142532745</v>
      </c>
      <c r="H17" s="77">
        <v>0.36873861118090073</v>
      </c>
      <c r="I17" s="77">
        <f t="shared" si="2"/>
        <v>0.36873861118090073</v>
      </c>
      <c r="J17" s="76">
        <f>分析係数表!G20</f>
        <v>9.990662931839403E-2</v>
      </c>
      <c r="K17" s="78">
        <f t="shared" si="3"/>
        <v>3.6839431742629672E-2</v>
      </c>
      <c r="L17" s="79"/>
      <c r="M17" s="80"/>
      <c r="N17" s="81">
        <f>分析係数表!H20</f>
        <v>5.2919231584720706E-4</v>
      </c>
      <c r="O17" s="82">
        <f t="shared" si="4"/>
        <v>7.6325658856361703E-3</v>
      </c>
      <c r="P17" s="76">
        <f>分析係数表!C20</f>
        <v>8.9601315248664215E-2</v>
      </c>
      <c r="Q17" s="82">
        <f t="shared" si="5"/>
        <v>6.8388794207508645E-4</v>
      </c>
      <c r="R17" s="83">
        <v>9.9000398424334843E-4</v>
      </c>
      <c r="S17" s="84">
        <f t="shared" si="6"/>
        <v>0.3697286151651441</v>
      </c>
      <c r="T17" s="85">
        <f>分析係数表!F20</f>
        <v>0.22315592903828199</v>
      </c>
      <c r="U17" s="86">
        <f t="shared" si="7"/>
        <v>8.2507132609215175E-2</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投入係数表!S18</f>
        <v>4.0419947506561679E-2</v>
      </c>
      <c r="E18" s="77">
        <f t="shared" si="0"/>
        <v>4.0419947506561682</v>
      </c>
      <c r="F18" s="76">
        <f>分析係数表!C21</f>
        <v>3.6263368983957212E-2</v>
      </c>
      <c r="G18" s="77">
        <f t="shared" si="1"/>
        <v>0.14657634707426276</v>
      </c>
      <c r="H18" s="77">
        <v>0.15159732688670158</v>
      </c>
      <c r="I18" s="77">
        <f t="shared" si="2"/>
        <v>0.15159732688670158</v>
      </c>
      <c r="J18" s="76">
        <f>分析係数表!G21</f>
        <v>0.2855369335816263</v>
      </c>
      <c r="K18" s="78">
        <f t="shared" si="3"/>
        <v>4.3286635858400202E-2</v>
      </c>
      <c r="L18" s="79"/>
      <c r="M18" s="80"/>
      <c r="N18" s="81">
        <f>分析係数表!H21</f>
        <v>8.8140309559981843E-4</v>
      </c>
      <c r="O18" s="82">
        <f t="shared" si="4"/>
        <v>1.2712518677069516E-2</v>
      </c>
      <c r="P18" s="76">
        <f>分析係数表!C21</f>
        <v>3.6263368983957212E-2</v>
      </c>
      <c r="Q18" s="82">
        <f t="shared" si="5"/>
        <v>4.6099875550201946E-4</v>
      </c>
      <c r="R18" s="83">
        <v>8.5363570537837891E-4</v>
      </c>
      <c r="S18" s="84">
        <f t="shared" si="6"/>
        <v>0.15245096259207996</v>
      </c>
      <c r="T18" s="85">
        <f>分析係数表!F21</f>
        <v>0.42644320297951582</v>
      </c>
      <c r="U18" s="86">
        <f t="shared" si="7"/>
        <v>6.5011676785076924E-2</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投入係数表!S19</f>
        <v>1.5748031496062992E-2</v>
      </c>
      <c r="E19" s="77">
        <f t="shared" si="0"/>
        <v>1.5748031496062991</v>
      </c>
      <c r="F19" s="76">
        <f>分析係数表!C22</f>
        <v>2.6618889173278704E-2</v>
      </c>
      <c r="G19" s="77">
        <f t="shared" si="1"/>
        <v>4.1919510509100318E-2</v>
      </c>
      <c r="H19" s="77">
        <v>4.357338935850024E-2</v>
      </c>
      <c r="I19" s="77">
        <f t="shared" si="2"/>
        <v>4.357338935850024E-2</v>
      </c>
      <c r="J19" s="76">
        <f>分析係数表!G22</f>
        <v>0.1945614707008809</v>
      </c>
      <c r="K19" s="78">
        <f t="shared" si="3"/>
        <v>8.4777027170119205E-3</v>
      </c>
      <c r="L19" s="79"/>
      <c r="M19" s="80"/>
      <c r="N19" s="81">
        <f>分析係数表!H22</f>
        <v>4.2055018477923743E-5</v>
      </c>
      <c r="O19" s="82">
        <f t="shared" si="4"/>
        <v>6.0656152733532486E-4</v>
      </c>
      <c r="P19" s="76">
        <f>分析係数表!C22</f>
        <v>2.6618889173278704E-2</v>
      </c>
      <c r="Q19" s="82">
        <f t="shared" si="5"/>
        <v>1.6145994072913675E-5</v>
      </c>
      <c r="R19" s="83">
        <v>1.6913455044789585E-4</v>
      </c>
      <c r="S19" s="84">
        <f t="shared" si="6"/>
        <v>4.3742523908948137E-2</v>
      </c>
      <c r="T19" s="85">
        <f>分析係数表!F22</f>
        <v>0.4128686327077748</v>
      </c>
      <c r="U19" s="86">
        <f t="shared" si="7"/>
        <v>1.8059916037474567E-2</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投入係数表!S20</f>
        <v>2.0997375328083989E-3</v>
      </c>
      <c r="E20" s="77">
        <f t="shared" si="0"/>
        <v>0.20997375328083989</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3.5382755761227284E-4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75">
        <f>最終需要_まとめ!C22</f>
        <v>100</v>
      </c>
      <c r="D21" s="76">
        <f>投入係数表!S21</f>
        <v>8.8188976377952755E-2</v>
      </c>
      <c r="E21" s="77">
        <f t="shared" si="0"/>
        <v>8.8188976377952759</v>
      </c>
      <c r="F21" s="76">
        <f>分析係数表!C24</f>
        <v>0.22997002997003002</v>
      </c>
      <c r="G21" s="77">
        <f t="shared" si="1"/>
        <v>2.0280821540664067</v>
      </c>
      <c r="H21" s="77">
        <v>2.0730712480241436</v>
      </c>
      <c r="I21" s="77">
        <f t="shared" si="2"/>
        <v>102.07307124802415</v>
      </c>
      <c r="J21" s="76">
        <f>分析係数表!G24</f>
        <v>0.20787401574803149</v>
      </c>
      <c r="K21" s="78">
        <f t="shared" si="3"/>
        <v>21.218339220061711</v>
      </c>
      <c r="L21" s="79"/>
      <c r="M21" s="80"/>
      <c r="N21" s="81">
        <f>分析係数表!H24</f>
        <v>3.2417410076732888E-4</v>
      </c>
      <c r="O21" s="82">
        <f t="shared" si="4"/>
        <v>4.6755784398764631E-3</v>
      </c>
      <c r="P21" s="76">
        <f>分析係数表!C24</f>
        <v>0.22997002997003002</v>
      </c>
      <c r="Q21" s="82">
        <f t="shared" si="5"/>
        <v>1.0752429139456164E-3</v>
      </c>
      <c r="R21" s="83">
        <v>3.9640485290106274E-3</v>
      </c>
      <c r="S21" s="84">
        <f t="shared" si="6"/>
        <v>102.07703529655316</v>
      </c>
      <c r="T21" s="85">
        <f>分析係数表!F24</f>
        <v>0.39317585301837271</v>
      </c>
      <c r="U21" s="86">
        <f t="shared" si="7"/>
        <v>40.134225426308831</v>
      </c>
      <c r="V21" s="87">
        <f>分析係数表!D24</f>
        <v>0.34068241469816274</v>
      </c>
      <c r="W21" s="88">
        <f t="shared" si="8"/>
        <v>35</v>
      </c>
      <c r="X21" s="76">
        <f>分析係数表!E24</f>
        <v>0.33385826771653543</v>
      </c>
      <c r="Y21" s="89">
        <f t="shared" si="9"/>
        <v>34</v>
      </c>
    </row>
    <row r="22" spans="1:25" x14ac:dyDescent="0.2">
      <c r="A22" s="6" t="s">
        <v>10</v>
      </c>
      <c r="B22" s="5" t="s">
        <v>272</v>
      </c>
      <c r="C22" s="90"/>
      <c r="D22" s="76">
        <f>投入係数表!S22</f>
        <v>0.14068241469816273</v>
      </c>
      <c r="E22" s="77">
        <f t="shared" si="0"/>
        <v>14.068241469816273</v>
      </c>
      <c r="F22" s="76">
        <f>分析係数表!C25</f>
        <v>3.4042553191489411E-2</v>
      </c>
      <c r="G22" s="77">
        <f t="shared" si="1"/>
        <v>0.47891885854693766</v>
      </c>
      <c r="H22" s="77">
        <v>0.49526053359170624</v>
      </c>
      <c r="I22" s="77">
        <f t="shared" si="2"/>
        <v>0.49526053359170624</v>
      </c>
      <c r="J22" s="76">
        <f>分析係数表!G25</f>
        <v>0.19567456230690011</v>
      </c>
      <c r="K22" s="78">
        <f t="shared" si="3"/>
        <v>9.6909888138438913E-2</v>
      </c>
      <c r="L22" s="79"/>
      <c r="M22" s="80"/>
      <c r="N22" s="81">
        <f>分析係数表!H25</f>
        <v>4.906418822424437E-4</v>
      </c>
      <c r="O22" s="82">
        <f t="shared" si="4"/>
        <v>7.0765511522454571E-3</v>
      </c>
      <c r="P22" s="76">
        <f>分析係数表!C25</f>
        <v>3.4042553191489411E-2</v>
      </c>
      <c r="Q22" s="82">
        <f t="shared" si="5"/>
        <v>2.4090386901261165E-4</v>
      </c>
      <c r="R22" s="83">
        <v>5.6796383415879184E-4</v>
      </c>
      <c r="S22" s="84">
        <f t="shared" si="6"/>
        <v>0.49582849742586504</v>
      </c>
      <c r="T22" s="85">
        <f>分析係数表!F25</f>
        <v>0.35015447991761073</v>
      </c>
      <c r="U22" s="86">
        <f t="shared" si="7"/>
        <v>0.17361656964448416</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投入係数表!S23</f>
        <v>1.994750656167979E-2</v>
      </c>
      <c r="E23" s="77">
        <f t="shared" si="0"/>
        <v>1.9947506561679789</v>
      </c>
      <c r="F23" s="76">
        <f>分析係数表!C26</f>
        <v>5.4550934297769693E-2</v>
      </c>
      <c r="G23" s="77">
        <f t="shared" si="1"/>
        <v>0.1088155119850524</v>
      </c>
      <c r="H23" s="77">
        <v>0.11334099655379024</v>
      </c>
      <c r="I23" s="77">
        <f t="shared" si="2"/>
        <v>0.11334099655379024</v>
      </c>
      <c r="J23" s="76">
        <f>分析係数表!G26</f>
        <v>0.19694507637309067</v>
      </c>
      <c r="K23" s="78">
        <f t="shared" si="3"/>
        <v>2.2321951222488423E-2</v>
      </c>
      <c r="L23" s="79"/>
      <c r="M23" s="80"/>
      <c r="N23" s="81">
        <f>分析係数表!H26</f>
        <v>1.0098461312011439E-2</v>
      </c>
      <c r="O23" s="82">
        <f t="shared" si="4"/>
        <v>0.14565058675139489</v>
      </c>
      <c r="P23" s="76">
        <f>分析係数表!C26</f>
        <v>5.4550934297769693E-2</v>
      </c>
      <c r="Q23" s="82">
        <f t="shared" si="5"/>
        <v>7.9453755883069476E-3</v>
      </c>
      <c r="R23" s="83">
        <v>8.2692977435272607E-3</v>
      </c>
      <c r="S23" s="84">
        <f t="shared" si="6"/>
        <v>0.1216102942973175</v>
      </c>
      <c r="T23" s="85">
        <f>分析係数表!F26</f>
        <v>0.33636659083522913</v>
      </c>
      <c r="U23" s="86">
        <f t="shared" si="7"/>
        <v>4.090564010325759E-2</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投入係数表!S24</f>
        <v>0</v>
      </c>
      <c r="E24" s="77">
        <f t="shared" si="0"/>
        <v>0</v>
      </c>
      <c r="F24" s="76">
        <f>分析係数表!C27</f>
        <v>4.1345611727119369E-3</v>
      </c>
      <c r="G24" s="77">
        <f t="shared" si="1"/>
        <v>0</v>
      </c>
      <c r="H24" s="77">
        <v>1.2580807734138166E-5</v>
      </c>
      <c r="I24" s="77">
        <f t="shared" si="2"/>
        <v>1.2580807734138166E-5</v>
      </c>
      <c r="J24" s="76">
        <f>分析係数表!G27</f>
        <v>0.17796610169491525</v>
      </c>
      <c r="K24" s="78">
        <f t="shared" si="3"/>
        <v>2.2389573086178091E-6</v>
      </c>
      <c r="L24" s="79"/>
      <c r="M24" s="80"/>
      <c r="N24" s="81">
        <f>分析係数表!H27</f>
        <v>1.0540039006029638E-2</v>
      </c>
      <c r="O24" s="82">
        <f t="shared" si="4"/>
        <v>0.15201948278841579</v>
      </c>
      <c r="P24" s="76">
        <f>分析係数表!C27</f>
        <v>4.1345611727119369E-3</v>
      </c>
      <c r="Q24" s="82">
        <f t="shared" si="5"/>
        <v>6.2853385103273454E-4</v>
      </c>
      <c r="R24" s="83">
        <v>6.337260900882378E-4</v>
      </c>
      <c r="S24" s="84">
        <f t="shared" si="6"/>
        <v>6.4630689782237594E-4</v>
      </c>
      <c r="T24" s="85">
        <f>分析係数表!F27</f>
        <v>0.33898305084745761</v>
      </c>
      <c r="U24" s="86">
        <f t="shared" si="7"/>
        <v>2.1908708400758507E-4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投入係数表!S25</f>
        <v>0</v>
      </c>
      <c r="E25" s="77">
        <f t="shared" si="0"/>
        <v>0</v>
      </c>
      <c r="F25" s="76">
        <f>分析係数表!C28</f>
        <v>7.7271221989182459E-3</v>
      </c>
      <c r="G25" s="77">
        <f t="shared" si="1"/>
        <v>0</v>
      </c>
      <c r="H25" s="77">
        <v>6.5793225544427398E-4</v>
      </c>
      <c r="I25" s="77">
        <f t="shared" si="2"/>
        <v>6.5793225544427398E-4</v>
      </c>
      <c r="J25" s="76">
        <f>分析係数表!G28</f>
        <v>0.12525050100200399</v>
      </c>
      <c r="K25" s="78">
        <f t="shared" si="3"/>
        <v>8.2406344619773782E-5</v>
      </c>
      <c r="L25" s="79"/>
      <c r="M25" s="80"/>
      <c r="N25" s="81">
        <f>分析係数表!H28</f>
        <v>1.922089573684773E-2</v>
      </c>
      <c r="O25" s="82">
        <f t="shared" si="4"/>
        <v>0.27722389138921577</v>
      </c>
      <c r="P25" s="76">
        <f>分析係数表!C28</f>
        <v>7.7271221989182459E-3</v>
      </c>
      <c r="Q25" s="82">
        <f t="shared" si="5"/>
        <v>2.1421428852241098E-3</v>
      </c>
      <c r="R25" s="83">
        <v>2.3411784372187336E-3</v>
      </c>
      <c r="S25" s="84">
        <f t="shared" si="6"/>
        <v>2.9991106926630078E-3</v>
      </c>
      <c r="T25" s="85">
        <f>分析係数表!F28</f>
        <v>0.21442885771543085</v>
      </c>
      <c r="U25" s="86">
        <f t="shared" si="7"/>
        <v>6.4309587998986342E-4</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投入係数表!S26</f>
        <v>7.3490813648293962E-3</v>
      </c>
      <c r="E26" s="77">
        <f t="shared" si="0"/>
        <v>0.73490813648293962</v>
      </c>
      <c r="F26" s="76">
        <f>分析係数表!C29</f>
        <v>1.9657209257286756E-2</v>
      </c>
      <c r="G26" s="77">
        <f t="shared" si="1"/>
        <v>1.44462430237278E-2</v>
      </c>
      <c r="H26" s="77">
        <v>1.5811775644415393E-2</v>
      </c>
      <c r="I26" s="77">
        <f t="shared" si="2"/>
        <v>1.5811775644415393E-2</v>
      </c>
      <c r="J26" s="76">
        <f>分析係数表!G29</f>
        <v>0.25806451612903225</v>
      </c>
      <c r="K26" s="78">
        <f t="shared" si="3"/>
        <v>4.0804582308168755E-3</v>
      </c>
      <c r="L26" s="79"/>
      <c r="M26" s="80"/>
      <c r="N26" s="81">
        <f>分析係数表!H29</f>
        <v>9.642865278500598E-3</v>
      </c>
      <c r="O26" s="82">
        <f t="shared" si="4"/>
        <v>0.13907950353859552</v>
      </c>
      <c r="P26" s="76">
        <f>分析係数表!C29</f>
        <v>1.9657209257286756E-2</v>
      </c>
      <c r="Q26" s="82">
        <f t="shared" si="5"/>
        <v>2.7339149044577262E-3</v>
      </c>
      <c r="R26" s="83">
        <v>3.4893986627327661E-3</v>
      </c>
      <c r="S26" s="84">
        <f t="shared" si="6"/>
        <v>1.9301174307148158E-2</v>
      </c>
      <c r="T26" s="85">
        <f>分析係数表!F29</f>
        <v>0.38879456706281834</v>
      </c>
      <c r="U26" s="86">
        <f t="shared" si="7"/>
        <v>7.5041917085516613E-3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投入係数表!S27</f>
        <v>1.5748031496062992E-3</v>
      </c>
      <c r="E27" s="77">
        <f t="shared" si="0"/>
        <v>0.15748031496062992</v>
      </c>
      <c r="F27" s="76">
        <f>分析係数表!C30</f>
        <v>1</v>
      </c>
      <c r="G27" s="77">
        <f t="shared" si="1"/>
        <v>0.15748031496062992</v>
      </c>
      <c r="H27" s="77">
        <v>0.18554752551683626</v>
      </c>
      <c r="I27" s="77">
        <f t="shared" si="2"/>
        <v>0.18554752551683626</v>
      </c>
      <c r="J27" s="76">
        <f>分析係数表!G30</f>
        <v>0.34450191140094444</v>
      </c>
      <c r="K27" s="78">
        <f t="shared" si="3"/>
        <v>6.3921477196265605E-2</v>
      </c>
      <c r="L27" s="79"/>
      <c r="M27" s="80"/>
      <c r="N27" s="81">
        <f>分析係数表!H30</f>
        <v>0</v>
      </c>
      <c r="O27" s="82">
        <f t="shared" si="4"/>
        <v>0</v>
      </c>
      <c r="P27" s="76">
        <f>分析係数表!C30</f>
        <v>1</v>
      </c>
      <c r="Q27" s="82">
        <f t="shared" si="5"/>
        <v>0</v>
      </c>
      <c r="R27" s="83">
        <v>4.483050343284254E-2</v>
      </c>
      <c r="S27" s="84">
        <f t="shared" si="6"/>
        <v>0.23037802894967879</v>
      </c>
      <c r="T27" s="85">
        <f>分析係数表!F30</f>
        <v>0.44116418773490956</v>
      </c>
      <c r="U27" s="86">
        <f t="shared" si="7"/>
        <v>0.10163453601355453</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投入係数表!S28</f>
        <v>9.4488188976377951E-3</v>
      </c>
      <c r="E28" s="77">
        <f t="shared" si="0"/>
        <v>0.94488188976377951</v>
      </c>
      <c r="F28" s="76">
        <f>分析係数表!C31</f>
        <v>0.10575835708146741</v>
      </c>
      <c r="G28" s="77">
        <f t="shared" si="1"/>
        <v>9.9929156297449528E-2</v>
      </c>
      <c r="H28" s="77">
        <v>0.11601918304900849</v>
      </c>
      <c r="I28" s="77">
        <f t="shared" si="2"/>
        <v>0.11601918304900849</v>
      </c>
      <c r="J28" s="76">
        <f>分析係数表!G31</f>
        <v>7.0943075615972809E-2</v>
      </c>
      <c r="K28" s="78">
        <f t="shared" si="3"/>
        <v>8.2307576759491994E-3</v>
      </c>
      <c r="L28" s="79"/>
      <c r="M28" s="80"/>
      <c r="N28" s="81">
        <f>分析係数表!H31</f>
        <v>2.1586490526230941E-2</v>
      </c>
      <c r="O28" s="82">
        <f t="shared" si="4"/>
        <v>0.31134297730182775</v>
      </c>
      <c r="P28" s="76">
        <f>分析係数表!C31</f>
        <v>0.10575835708146741</v>
      </c>
      <c r="Q28" s="82">
        <f t="shared" si="5"/>
        <v>3.2927121768293904E-2</v>
      </c>
      <c r="R28" s="83">
        <v>4.1959699480362891E-2</v>
      </c>
      <c r="S28" s="84">
        <f t="shared" si="6"/>
        <v>0.15797888252937137</v>
      </c>
      <c r="T28" s="85">
        <f>分析係数表!F31</f>
        <v>0.34494477485131692</v>
      </c>
      <c r="U28" s="86">
        <f t="shared" si="7"/>
        <v>5.449399006535665E-2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投入係数表!S29</f>
        <v>5.2493438320209973E-4</v>
      </c>
      <c r="E29" s="77">
        <f t="shared" si="0"/>
        <v>5.2493438320209973E-2</v>
      </c>
      <c r="F29" s="76">
        <f>分析係数表!C32</f>
        <v>0.81083319529567666</v>
      </c>
      <c r="G29" s="77">
        <f t="shared" si="1"/>
        <v>4.2563422325232372E-2</v>
      </c>
      <c r="H29" s="77">
        <v>5.6130077893333442E-2</v>
      </c>
      <c r="I29" s="77">
        <f t="shared" si="2"/>
        <v>5.6130077893333442E-2</v>
      </c>
      <c r="J29" s="76">
        <f>分析係数表!G32</f>
        <v>0.14021915584415584</v>
      </c>
      <c r="K29" s="78">
        <f t="shared" si="3"/>
        <v>7.870512139669928E-3</v>
      </c>
      <c r="L29" s="79"/>
      <c r="M29" s="80"/>
      <c r="N29" s="81">
        <f>分析係数表!H32</f>
        <v>6.133023528030546E-3</v>
      </c>
      <c r="O29" s="82">
        <f t="shared" si="4"/>
        <v>8.8456889403068201E-2</v>
      </c>
      <c r="P29" s="76">
        <f>分析係数表!C32</f>
        <v>0.81083319529567666</v>
      </c>
      <c r="Q29" s="82">
        <f t="shared" si="5"/>
        <v>7.1723782280606066E-2</v>
      </c>
      <c r="R29" s="83">
        <v>9.2600252924938301E-2</v>
      </c>
      <c r="S29" s="84">
        <f t="shared" si="6"/>
        <v>0.14873033081827175</v>
      </c>
      <c r="T29" s="85">
        <f>分析係数表!F32</f>
        <v>0.48336038961038963</v>
      </c>
      <c r="U29" s="86">
        <f t="shared" si="7"/>
        <v>7.1890350651201973E-2</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投入係数表!S30</f>
        <v>5.2493438320209973E-4</v>
      </c>
      <c r="E30" s="77">
        <f t="shared" si="0"/>
        <v>5.2493438320209973E-2</v>
      </c>
      <c r="F30" s="76">
        <f>分析係数表!C33</f>
        <v>0.62414151925078043</v>
      </c>
      <c r="G30" s="77">
        <f t="shared" si="1"/>
        <v>3.2763334343872991E-2</v>
      </c>
      <c r="H30" s="77">
        <v>4.4298204835264497E-2</v>
      </c>
      <c r="I30" s="77">
        <f t="shared" si="2"/>
        <v>4.4298204835264497E-2</v>
      </c>
      <c r="J30" s="76">
        <f>分析係数表!G33</f>
        <v>0.5071547420965058</v>
      </c>
      <c r="K30" s="78">
        <f t="shared" si="3"/>
        <v>2.2466044648566753E-2</v>
      </c>
      <c r="L30" s="79"/>
      <c r="M30" s="80"/>
      <c r="N30" s="81">
        <f>分析係数表!H33</f>
        <v>9.1820123676800169E-4</v>
      </c>
      <c r="O30" s="82">
        <f t="shared" si="4"/>
        <v>1.3243260013487926E-2</v>
      </c>
      <c r="P30" s="76">
        <f>分析係数表!C33</f>
        <v>0.62414151925078043</v>
      </c>
      <c r="Q30" s="82">
        <f t="shared" si="5"/>
        <v>8.2656684246514654E-3</v>
      </c>
      <c r="R30" s="83">
        <v>2.3697468523356517E-2</v>
      </c>
      <c r="S30" s="84">
        <f t="shared" si="6"/>
        <v>6.7995673358621014E-2</v>
      </c>
      <c r="T30" s="85">
        <f>分析係数表!F33</f>
        <v>0.64758735440931781</v>
      </c>
      <c r="U30" s="86">
        <f t="shared" si="7"/>
        <v>4.4033138221589517E-2</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投入係数表!S31</f>
        <v>4.9343832020997375E-2</v>
      </c>
      <c r="E31" s="77">
        <f t="shared" si="0"/>
        <v>4.9343832020997374</v>
      </c>
      <c r="F31" s="76">
        <f>分析係数表!C34</f>
        <v>0.18299609672932837</v>
      </c>
      <c r="G31" s="77">
        <f t="shared" si="1"/>
        <v>0.90297286575101665</v>
      </c>
      <c r="H31" s="77">
        <v>0.95537381079774431</v>
      </c>
      <c r="I31" s="77">
        <f t="shared" si="2"/>
        <v>0.95537381079774431</v>
      </c>
      <c r="J31" s="76">
        <f>分析係数表!G34</f>
        <v>0.4248231396077729</v>
      </c>
      <c r="K31" s="78">
        <f t="shared" si="3"/>
        <v>0.40586490180214013</v>
      </c>
      <c r="L31" s="79"/>
      <c r="M31" s="80"/>
      <c r="N31" s="81">
        <f>分析係数表!H34</f>
        <v>0.15256158869841471</v>
      </c>
      <c r="O31" s="82">
        <f t="shared" si="4"/>
        <v>2.2004030339967802</v>
      </c>
      <c r="P31" s="76">
        <f>分析係数表!C34</f>
        <v>0.18299609672932837</v>
      </c>
      <c r="Q31" s="82">
        <f t="shared" si="5"/>
        <v>0.40266516645278239</v>
      </c>
      <c r="R31" s="83">
        <v>0.42643843460505609</v>
      </c>
      <c r="S31" s="84">
        <f t="shared" si="6"/>
        <v>1.3818122454028003</v>
      </c>
      <c r="T31" s="85">
        <f>分析係数表!F34</f>
        <v>0.70132234858660936</v>
      </c>
      <c r="U31" s="86">
        <f t="shared" si="7"/>
        <v>0.96909580925162808</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投入係数表!S32</f>
        <v>1.1023622047244094E-2</v>
      </c>
      <c r="E32" s="77">
        <f t="shared" si="0"/>
        <v>1.1023622047244095</v>
      </c>
      <c r="F32" s="76">
        <f>分析係数表!C35</f>
        <v>0.35090186993215289</v>
      </c>
      <c r="G32" s="77">
        <f t="shared" si="1"/>
        <v>0.38682095898032604</v>
      </c>
      <c r="H32" s="77">
        <v>0.43454933003298696</v>
      </c>
      <c r="I32" s="77">
        <f t="shared" si="2"/>
        <v>0.43454933003298696</v>
      </c>
      <c r="J32" s="76">
        <f>分析係数表!G35</f>
        <v>0.31384360320530535</v>
      </c>
      <c r="K32" s="78">
        <f t="shared" si="3"/>
        <v>0.13638052750800403</v>
      </c>
      <c r="L32" s="79"/>
      <c r="M32" s="80"/>
      <c r="N32" s="81">
        <f>分析係数表!H35</f>
        <v>5.7313981015663741E-2</v>
      </c>
      <c r="O32" s="82">
        <f t="shared" si="4"/>
        <v>0.82664226817015851</v>
      </c>
      <c r="P32" s="76">
        <f>分析係数表!C35</f>
        <v>0.35090186993215289</v>
      </c>
      <c r="Q32" s="82">
        <f t="shared" si="5"/>
        <v>0.29007031766586483</v>
      </c>
      <c r="R32" s="83">
        <v>0.3942586683697975</v>
      </c>
      <c r="S32" s="84">
        <f t="shared" si="6"/>
        <v>0.82880799840278452</v>
      </c>
      <c r="T32" s="85">
        <f>分析係数表!F35</f>
        <v>0.64653219121304228</v>
      </c>
      <c r="U32" s="86">
        <f t="shared" si="7"/>
        <v>0.53585105130224797</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投入係数表!S33</f>
        <v>2.0997375328083989E-3</v>
      </c>
      <c r="E33" s="77">
        <f t="shared" si="0"/>
        <v>0.20997375328083989</v>
      </c>
      <c r="F33" s="76">
        <f>分析係数表!C36</f>
        <v>0.93626150666917152</v>
      </c>
      <c r="G33" s="77">
        <f t="shared" si="1"/>
        <v>0.19659034260770006</v>
      </c>
      <c r="H33" s="77">
        <v>0.25202159585720674</v>
      </c>
      <c r="I33" s="77">
        <f t="shared" si="2"/>
        <v>0.25202159585720674</v>
      </c>
      <c r="J33" s="76">
        <f>分析係数表!G36</f>
        <v>2.823270008148657E-2</v>
      </c>
      <c r="K33" s="78">
        <f t="shared" si="3"/>
        <v>7.1152501298941363E-3</v>
      </c>
      <c r="L33" s="79"/>
      <c r="M33" s="80"/>
      <c r="N33" s="81">
        <f>分析係数表!H36</f>
        <v>0.22062413152006111</v>
      </c>
      <c r="O33" s="82">
        <f t="shared" si="4"/>
        <v>3.1820723191950586</v>
      </c>
      <c r="P33" s="76">
        <f>分析係数表!C36</f>
        <v>0.93626150666917152</v>
      </c>
      <c r="Q33" s="82">
        <f t="shared" si="5"/>
        <v>2.9792518238998302</v>
      </c>
      <c r="R33" s="83">
        <v>3.0705493781021658</v>
      </c>
      <c r="S33" s="84">
        <f t="shared" si="6"/>
        <v>3.3225709739593725</v>
      </c>
      <c r="T33" s="85">
        <f>分析係数表!F36</f>
        <v>0.87228977263648999</v>
      </c>
      <c r="U33" s="86">
        <f t="shared" si="7"/>
        <v>2.8982446794436223</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投入係数表!S34</f>
        <v>1.6272965879265092E-2</v>
      </c>
      <c r="E34" s="77">
        <f t="shared" si="0"/>
        <v>1.6272965879265091</v>
      </c>
      <c r="F34" s="76">
        <f>分析係数表!C37</f>
        <v>0.39878226197532196</v>
      </c>
      <c r="G34" s="77">
        <f t="shared" si="1"/>
        <v>0.64893701423805672</v>
      </c>
      <c r="H34" s="77">
        <v>0.72225874782939314</v>
      </c>
      <c r="I34" s="77">
        <f t="shared" si="2"/>
        <v>0.72225874782939314</v>
      </c>
      <c r="J34" s="76">
        <f>分析係数表!G37</f>
        <v>0.35520734135572679</v>
      </c>
      <c r="K34" s="78">
        <f t="shared" si="3"/>
        <v>0.25655160958739504</v>
      </c>
      <c r="L34" s="79"/>
      <c r="M34" s="80"/>
      <c r="N34" s="81">
        <f>分析係数表!H37</f>
        <v>4.5952116856878007E-2</v>
      </c>
      <c r="O34" s="82">
        <f t="shared" si="4"/>
        <v>0.66276956220173155</v>
      </c>
      <c r="P34" s="76">
        <f>分析係数表!C37</f>
        <v>0.39878226197532196</v>
      </c>
      <c r="Q34" s="82">
        <f t="shared" si="5"/>
        <v>0.26430074518320035</v>
      </c>
      <c r="R34" s="83">
        <v>0.29849756392052545</v>
      </c>
      <c r="S34" s="84">
        <f t="shared" si="6"/>
        <v>1.0207563117499185</v>
      </c>
      <c r="T34" s="85">
        <f>分析係数表!F37</f>
        <v>0.68833867197645227</v>
      </c>
      <c r="U34" s="86">
        <f t="shared" si="7"/>
        <v>0.7026260440415204</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投入係数表!S35</f>
        <v>6.2992125984251968E-3</v>
      </c>
      <c r="E35" s="77">
        <f t="shared" si="0"/>
        <v>0.62992125984251968</v>
      </c>
      <c r="F35" s="76">
        <f>分析係数表!C38</f>
        <v>8.3634220028000916E-2</v>
      </c>
      <c r="G35" s="77">
        <f t="shared" si="1"/>
        <v>5.2682973245984831E-2</v>
      </c>
      <c r="H35" s="77">
        <v>6.5896185986809755E-2</v>
      </c>
      <c r="I35" s="77">
        <f t="shared" si="2"/>
        <v>6.5896185986809755E-2</v>
      </c>
      <c r="J35" s="76">
        <f>分析係数表!G38</f>
        <v>0.16582661290322581</v>
      </c>
      <c r="K35" s="78">
        <f t="shared" si="3"/>
        <v>1.0927341325433675E-2</v>
      </c>
      <c r="L35" s="79"/>
      <c r="M35" s="80"/>
      <c r="N35" s="81">
        <f>分析係数表!H38</f>
        <v>4.1594165567103165E-2</v>
      </c>
      <c r="O35" s="82">
        <f t="shared" si="4"/>
        <v>0.59991462393160866</v>
      </c>
      <c r="P35" s="76">
        <f>分析係数表!C38</f>
        <v>8.3634220028000916E-2</v>
      </c>
      <c r="Q35" s="82">
        <f t="shared" si="5"/>
        <v>5.017339165591158E-2</v>
      </c>
      <c r="R35" s="83">
        <v>6.0237288662470835E-2</v>
      </c>
      <c r="S35" s="84">
        <f t="shared" si="6"/>
        <v>0.1261334746492806</v>
      </c>
      <c r="T35" s="85">
        <f>分析係数表!F38</f>
        <v>0.52116935483870963</v>
      </c>
      <c r="U35" s="86">
        <f t="shared" si="7"/>
        <v>6.5736901606530299E-2</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投入係数表!S36</f>
        <v>0</v>
      </c>
      <c r="E36" s="77">
        <f t="shared" si="0"/>
        <v>0</v>
      </c>
      <c r="F36" s="76">
        <f>分析係数表!C39</f>
        <v>1</v>
      </c>
      <c r="G36" s="77">
        <f t="shared" si="1"/>
        <v>0</v>
      </c>
      <c r="H36" s="77">
        <v>6.2059558519258744E-3</v>
      </c>
      <c r="I36" s="77">
        <f t="shared" si="2"/>
        <v>6.2059558519258744E-3</v>
      </c>
      <c r="J36" s="76">
        <f>分析係数表!G39</f>
        <v>0.35526355444380819</v>
      </c>
      <c r="K36" s="78">
        <f t="shared" si="3"/>
        <v>2.2047499346765378E-3</v>
      </c>
      <c r="L36" s="79"/>
      <c r="M36" s="80"/>
      <c r="N36" s="81">
        <f>分析係数表!H39</f>
        <v>3.6622911924525259E-3</v>
      </c>
      <c r="O36" s="82">
        <f t="shared" si="4"/>
        <v>5.2821399672117873E-2</v>
      </c>
      <c r="P36" s="76">
        <f>分析係数表!C39</f>
        <v>1</v>
      </c>
      <c r="Q36" s="82">
        <f t="shared" si="5"/>
        <v>5.2821399672117873E-2</v>
      </c>
      <c r="R36" s="83">
        <v>5.7937701567940668E-2</v>
      </c>
      <c r="S36" s="84">
        <f t="shared" si="6"/>
        <v>6.4143657419866537E-2</v>
      </c>
      <c r="T36" s="85">
        <f>分析係数表!F39</f>
        <v>0.70609686266236704</v>
      </c>
      <c r="U36" s="86">
        <f t="shared" si="7"/>
        <v>4.5291635263857426E-2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投入係数表!S37</f>
        <v>0</v>
      </c>
      <c r="E37" s="77">
        <f t="shared" si="0"/>
        <v>0</v>
      </c>
      <c r="F37" s="76">
        <f>分析係数表!C40</f>
        <v>0.97034701574441762</v>
      </c>
      <c r="G37" s="77">
        <f t="shared" si="1"/>
        <v>0</v>
      </c>
      <c r="H37" s="77">
        <v>4.2553124653696315E-3</v>
      </c>
      <c r="I37" s="77">
        <f t="shared" si="2"/>
        <v>4.2553124653696315E-3</v>
      </c>
      <c r="J37" s="76">
        <f>分析係数表!G40</f>
        <v>0.52785971223021577</v>
      </c>
      <c r="K37" s="78">
        <f t="shared" si="3"/>
        <v>2.2462080134196638E-3</v>
      </c>
      <c r="L37" s="79"/>
      <c r="M37" s="80"/>
      <c r="N37" s="81">
        <f>分析係数表!H40</f>
        <v>3.2261456049877249E-2</v>
      </c>
      <c r="O37" s="82">
        <f t="shared" si="4"/>
        <v>0.46530851165711101</v>
      </c>
      <c r="P37" s="76">
        <f>分析係数表!C40</f>
        <v>0.97034701574441762</v>
      </c>
      <c r="Q37" s="82">
        <f t="shared" si="5"/>
        <v>0.45151072568695422</v>
      </c>
      <c r="R37" s="83">
        <v>0.45340322096430585</v>
      </c>
      <c r="S37" s="84">
        <f t="shared" si="6"/>
        <v>0.4576585334296755</v>
      </c>
      <c r="T37" s="85">
        <f>分析係数表!F40</f>
        <v>0.72733812949640286</v>
      </c>
      <c r="U37" s="86">
        <f t="shared" si="7"/>
        <v>0.33287250165280713</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投入係数表!S38</f>
        <v>0</v>
      </c>
      <c r="E38" s="77">
        <f t="shared" si="0"/>
        <v>0</v>
      </c>
      <c r="F38" s="76">
        <f>分析係数表!C41</f>
        <v>0.80320409637637991</v>
      </c>
      <c r="G38" s="77">
        <f t="shared" si="1"/>
        <v>0</v>
      </c>
      <c r="H38" s="77">
        <v>3.0119319570980898E-4</v>
      </c>
      <c r="I38" s="77">
        <f t="shared" si="2"/>
        <v>3.0119319570980898E-4</v>
      </c>
      <c r="J38" s="76">
        <f>分析係数表!G41</f>
        <v>0.45147490221642766</v>
      </c>
      <c r="K38" s="78">
        <f t="shared" si="3"/>
        <v>1.3598116858133937E-4</v>
      </c>
      <c r="L38" s="79"/>
      <c r="M38" s="80"/>
      <c r="N38" s="81">
        <f>分析係数表!H41</f>
        <v>4.9603894294711057E-2</v>
      </c>
      <c r="O38" s="82">
        <f t="shared" si="4"/>
        <v>0.71543932149201572</v>
      </c>
      <c r="P38" s="76">
        <f>分析係数表!C41</f>
        <v>0.80320409637637991</v>
      </c>
      <c r="Q38" s="82">
        <f t="shared" si="5"/>
        <v>0.57464379373112484</v>
      </c>
      <c r="R38" s="83">
        <v>0.5845146152073506</v>
      </c>
      <c r="S38" s="84">
        <f t="shared" si="6"/>
        <v>0.58481580840306036</v>
      </c>
      <c r="T38" s="85">
        <f>分析係数表!F41</f>
        <v>0.55671447196870927</v>
      </c>
      <c r="U38" s="86">
        <f t="shared" si="7"/>
        <v>0.32557542397406358</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投入係数表!S39</f>
        <v>1.5748031496062992E-3</v>
      </c>
      <c r="E39" s="77">
        <f>$C$21*D39</f>
        <v>0.15748031496062992</v>
      </c>
      <c r="F39" s="76">
        <f>分析係数表!C42</f>
        <v>0.66636504653567741</v>
      </c>
      <c r="G39" s="77">
        <f>E39*F39</f>
        <v>0.10493937740719329</v>
      </c>
      <c r="H39" s="77">
        <v>0.11152870792811563</v>
      </c>
      <c r="I39" s="77">
        <f>C39+H39</f>
        <v>0.11152870792811563</v>
      </c>
      <c r="J39" s="76">
        <f>分析係数表!G42</f>
        <v>0.48517520215633425</v>
      </c>
      <c r="K39" s="78">
        <f>I39*J39</f>
        <v>5.4110963415258256E-2</v>
      </c>
      <c r="L39" s="79"/>
      <c r="M39" s="80"/>
      <c r="N39" s="81">
        <f>分析係数表!H42</f>
        <v>1.1980423388898527E-2</v>
      </c>
      <c r="O39" s="82">
        <f t="shared" si="4"/>
        <v>0.17279421509965068</v>
      </c>
      <c r="P39" s="76">
        <f>分析係数表!C42</f>
        <v>0.66636504653567741</v>
      </c>
      <c r="Q39" s="82">
        <f>O39*P39</f>
        <v>0.11514402518597458</v>
      </c>
      <c r="R39" s="83">
        <v>0.12055307045233485</v>
      </c>
      <c r="S39" s="84">
        <f>I39+R39</f>
        <v>0.23208177838045047</v>
      </c>
      <c r="T39" s="85">
        <f>分析係数表!F42</f>
        <v>0.56103195995379285</v>
      </c>
      <c r="U39" s="86">
        <f>S39*T39</f>
        <v>0.13020529499434591</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投入係数表!S40</f>
        <v>2.7821522309711286E-2</v>
      </c>
      <c r="E40" s="77">
        <f>$C$21*D40</f>
        <v>2.7821522309711284</v>
      </c>
      <c r="F40" s="76">
        <f>分析係数表!C43</f>
        <v>0.41782866643993499</v>
      </c>
      <c r="G40" s="77">
        <f>E40*F40</f>
        <v>1.1624629564995566</v>
      </c>
      <c r="H40" s="77">
        <v>1.3807724115490447</v>
      </c>
      <c r="I40" s="77">
        <f>C40+H40</f>
        <v>1.3807724115490447</v>
      </c>
      <c r="J40" s="76">
        <f>分析係数表!G43</f>
        <v>0.34963029507290444</v>
      </c>
      <c r="K40" s="78">
        <f>I40*J40</f>
        <v>0.48275986567841833</v>
      </c>
      <c r="L40" s="79"/>
      <c r="M40" s="80"/>
      <c r="N40" s="81">
        <f>分析係数表!H43</f>
        <v>3.3095547249689404E-2</v>
      </c>
      <c r="O40" s="82">
        <f t="shared" si="4"/>
        <v>0.47733864861592834</v>
      </c>
      <c r="P40" s="76">
        <f>分析係数表!C43</f>
        <v>0.41782866643993499</v>
      </c>
      <c r="Q40" s="82">
        <f>O40*P40</f>
        <v>0.19944577099143407</v>
      </c>
      <c r="R40" s="83">
        <v>0.33231346417848134</v>
      </c>
      <c r="S40" s="84">
        <f>I40+R40</f>
        <v>1.713085875727526</v>
      </c>
      <c r="T40" s="85">
        <f>分析係数表!F43</f>
        <v>0.60413931310897662</v>
      </c>
      <c r="U40" s="86">
        <f>S40*T40</f>
        <v>1.0349425242587174</v>
      </c>
      <c r="V40" s="87">
        <f>分析係数表!D43</f>
        <v>0.20869324856609772</v>
      </c>
      <c r="W40" s="88">
        <f>ROUND(S40*V40,0)</f>
        <v>0</v>
      </c>
      <c r="X40" s="76">
        <f>分析係数表!E43</f>
        <v>0.13682537488770644</v>
      </c>
      <c r="Y40" s="89">
        <f>ROUND(S40*X40,0)</f>
        <v>0</v>
      </c>
    </row>
    <row r="41" spans="1:25" x14ac:dyDescent="0.2">
      <c r="A41" s="6" t="s">
        <v>341</v>
      </c>
      <c r="B41" s="5" t="s">
        <v>42</v>
      </c>
      <c r="C41" s="90"/>
      <c r="D41" s="76">
        <f>投入係数表!S41</f>
        <v>0</v>
      </c>
      <c r="E41" s="77">
        <f>$C$21*D41</f>
        <v>0</v>
      </c>
      <c r="F41" s="76">
        <f>分析係数表!C44</f>
        <v>0.43300030015865532</v>
      </c>
      <c r="G41" s="77">
        <f>E41*F41</f>
        <v>0</v>
      </c>
      <c r="H41" s="77">
        <v>1.9881409338640115E-3</v>
      </c>
      <c r="I41" s="77">
        <f>C41+H41</f>
        <v>1.9881409338640115E-3</v>
      </c>
      <c r="J41" s="76">
        <f>分析係数表!G44</f>
        <v>0.26179408564929285</v>
      </c>
      <c r="K41" s="78">
        <f>I41*J41</f>
        <v>5.2048353792286009E-4</v>
      </c>
      <c r="L41" s="79"/>
      <c r="M41" s="80"/>
      <c r="N41" s="81">
        <f>分析係数表!H44</f>
        <v>0.10792544346140839</v>
      </c>
      <c r="O41" s="82">
        <f t="shared" si="4"/>
        <v>1.5566137929212498</v>
      </c>
      <c r="P41" s="76">
        <f>分析係数表!C44</f>
        <v>0.43300030015865532</v>
      </c>
      <c r="Q41" s="82">
        <f>O41*P41</f>
        <v>0.67401423956600404</v>
      </c>
      <c r="R41" s="83">
        <v>0.68493596628780784</v>
      </c>
      <c r="S41" s="84">
        <f>I41+R41</f>
        <v>0.68692410722167185</v>
      </c>
      <c r="T41" s="85">
        <f>分析係数表!F44</f>
        <v>0.57012714425433242</v>
      </c>
      <c r="U41" s="86">
        <f>S41*T41</f>
        <v>0.39163407956974861</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投入係数表!S42</f>
        <v>5.2493438320209973E-4</v>
      </c>
      <c r="E42" s="77">
        <f>$C$21*D42</f>
        <v>5.2493438320209973E-2</v>
      </c>
      <c r="F42" s="76">
        <f>分析係数表!C45</f>
        <v>1</v>
      </c>
      <c r="G42" s="77">
        <f>E42*F42</f>
        <v>5.2493438320209973E-2</v>
      </c>
      <c r="H42" s="77">
        <v>5.6012130408426702E-2</v>
      </c>
      <c r="I42" s="77">
        <f>C42+H42</f>
        <v>5.6012130408426702E-2</v>
      </c>
      <c r="J42" s="76">
        <f>分析係数表!G45</f>
        <v>0</v>
      </c>
      <c r="K42" s="78">
        <f>I42*J42</f>
        <v>0</v>
      </c>
      <c r="L42" s="79"/>
      <c r="M42" s="80"/>
      <c r="N42" s="81">
        <f>分析係数表!H45</f>
        <v>0</v>
      </c>
      <c r="O42" s="82">
        <f t="shared" si="4"/>
        <v>0</v>
      </c>
      <c r="P42" s="76">
        <f>分析係数表!C45</f>
        <v>1</v>
      </c>
      <c r="Q42" s="82">
        <f>O42*P42</f>
        <v>0</v>
      </c>
      <c r="R42" s="83">
        <v>2.6410394302909574E-3</v>
      </c>
      <c r="S42" s="84">
        <f>I42+R42</f>
        <v>5.8653169838717663E-2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3.6745406824146981E-3</v>
      </c>
      <c r="E43" s="77">
        <f>$C$21*D43</f>
        <v>0.36745406824146981</v>
      </c>
      <c r="F43" s="76">
        <f>分析係数表!C46</f>
        <v>7.8922701993376254E-2</v>
      </c>
      <c r="G43" s="77">
        <f>E43*F43</f>
        <v>2.9000467924075263E-2</v>
      </c>
      <c r="H43" s="77">
        <v>3.2736417118908991E-2</v>
      </c>
      <c r="I43" s="77">
        <f>C43+H43</f>
        <v>3.2736417118908991E-2</v>
      </c>
      <c r="J43" s="76">
        <f>分析係数表!G46</f>
        <v>9.4786729857819912E-3</v>
      </c>
      <c r="K43" s="78">
        <f>I43*J43</f>
        <v>3.1029779259629379E-4</v>
      </c>
      <c r="L43" s="79"/>
      <c r="M43" s="80"/>
      <c r="N43" s="81">
        <f>分析係数表!H46</f>
        <v>2.1453316301050851E-2</v>
      </c>
      <c r="O43" s="82">
        <f t="shared" si="4"/>
        <v>0.30942219913193258</v>
      </c>
      <c r="P43" s="76">
        <f>分析係数表!C46</f>
        <v>7.8922701993376254E-2</v>
      </c>
      <c r="Q43" s="82">
        <f>O43*P43</f>
        <v>2.4420436012224642E-2</v>
      </c>
      <c r="R43" s="83">
        <v>2.69884925004652E-2</v>
      </c>
      <c r="S43" s="84">
        <f>I43+R43</f>
        <v>5.972490961937419E-2</v>
      </c>
      <c r="T43" s="85">
        <f>分析係数表!F46</f>
        <v>0.3135860979462875</v>
      </c>
      <c r="U43" s="86">
        <f>S43*T43</f>
        <v>1.8728901357734244E-2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投入係数表!S44</f>
        <v>0.59107611548556427</v>
      </c>
      <c r="E44" s="91">
        <f>SUM(E5:E43)</f>
        <v>59.107611548556442</v>
      </c>
      <c r="F44" s="92">
        <f>分析係数表!C47</f>
        <v>0.45048821757167268</v>
      </c>
      <c r="G44" s="91">
        <f>SUM(G5:G43)</f>
        <v>7.5517504372047464</v>
      </c>
      <c r="H44" s="91">
        <f>SUM(H5:H43)</f>
        <v>8.2405882563966983</v>
      </c>
      <c r="I44" s="91">
        <f>SUM(I5:I43)</f>
        <v>108.24058825639671</v>
      </c>
      <c r="J44" s="92">
        <f>分析係数表!G47</f>
        <v>0.27984959706440876</v>
      </c>
      <c r="K44" s="93">
        <f>SUM(K5:K43)</f>
        <v>22.991042705981037</v>
      </c>
      <c r="L44" s="94">
        <f>最終需要_まとめ!$L$33</f>
        <v>0.62733333333333341</v>
      </c>
      <c r="M44" s="91">
        <f>K44*L44</f>
        <v>14.423047457552105</v>
      </c>
      <c r="N44" s="95">
        <f>分析係数表!H47</f>
        <v>1</v>
      </c>
      <c r="O44" s="96">
        <f>SUM(O5:O43)</f>
        <v>14.423047457552103</v>
      </c>
      <c r="P44" s="92">
        <f>分析係数表!C47</f>
        <v>0.45048821757167268</v>
      </c>
      <c r="Q44" s="96">
        <f>SUM(Q5:Q43)</f>
        <v>6.2793491823925462</v>
      </c>
      <c r="R44" s="91">
        <f>SUM(R5:R43)</f>
        <v>6.8184683877223096</v>
      </c>
      <c r="S44" s="97">
        <f>SUM(S5:S43)</f>
        <v>115.05905664411901</v>
      </c>
      <c r="T44" s="98">
        <f>分析係数表!F47</f>
        <v>0.63574062575658508</v>
      </c>
      <c r="U44" s="99">
        <f>SUM(U5:U43)</f>
        <v>48.446632696194449</v>
      </c>
      <c r="V44" s="100">
        <f>分析係数表!D47</f>
        <v>9.9789350246801134E-2</v>
      </c>
      <c r="W44" s="101">
        <f>SUM(W5:W43)</f>
        <v>35</v>
      </c>
      <c r="X44" s="92">
        <f>分析係数表!E47</f>
        <v>7.8362037587557998E-2</v>
      </c>
      <c r="Y44" s="102">
        <f>SUM(Y5:Y43)</f>
        <v>34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6.7564113487262545E-2</v>
      </c>
      <c r="G5" s="77">
        <f t="shared" ref="G5:G38" si="1">E5*F5</f>
        <v>0</v>
      </c>
      <c r="H5" s="77">
        <f t="array" ref="H5:H43">MMULT(逆行列係数!C5:AO43,'18'!G5:G43)</f>
        <v>7.8654255204050298E-5</v>
      </c>
      <c r="I5" s="77">
        <f t="shared" ref="I5:I38" si="2">C5+H5</f>
        <v>7.8654255204050298E-5</v>
      </c>
      <c r="J5" s="76">
        <f>分析係数表!G8</f>
        <v>0.11970979443772672</v>
      </c>
      <c r="K5" s="78">
        <f t="shared" ref="K5:K38" si="3">I5*J5</f>
        <v>9.4156847221293586E-6</v>
      </c>
      <c r="L5" s="79" t="s">
        <v>184</v>
      </c>
      <c r="M5" s="80" t="s">
        <v>184</v>
      </c>
      <c r="N5" s="81">
        <f>分析係数表!H8</f>
        <v>1.0734543466490035E-2</v>
      </c>
      <c r="O5" s="82">
        <f t="shared" ref="O5:O43" si="4">$M$44*N5</f>
        <v>0.14612181417369993</v>
      </c>
      <c r="P5" s="76">
        <f>分析係数表!C8</f>
        <v>6.7564113487262545E-2</v>
      </c>
      <c r="Q5" s="82">
        <f t="shared" ref="Q5:Q38" si="5">O5*P5</f>
        <v>9.8725908357965506E-3</v>
      </c>
      <c r="R5" s="83">
        <f t="array" ref="R5:R43">MMULT(逆行列係数!C5:AO43,'18'!Q5:Q43)</f>
        <v>1.1512433604435391E-2</v>
      </c>
      <c r="S5" s="84">
        <f t="shared" ref="S5:S38" si="6">I5+R5</f>
        <v>1.1591087859639441E-2</v>
      </c>
      <c r="T5" s="85">
        <f>分析係数表!F8</f>
        <v>0.45405078597339782</v>
      </c>
      <c r="U5" s="86">
        <f t="shared" ref="U5:U38" si="7">S5*T5</f>
        <v>5.2629425529559975E-3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投入係数表!T6</f>
        <v>0</v>
      </c>
      <c r="E6" s="77">
        <f t="shared" si="0"/>
        <v>0</v>
      </c>
      <c r="F6" s="76">
        <f>分析係数表!C9</f>
        <v>0.16339869281045749</v>
      </c>
      <c r="G6" s="77">
        <f t="shared" si="1"/>
        <v>0</v>
      </c>
      <c r="H6" s="77">
        <v>6.0320247328371188E-5</v>
      </c>
      <c r="I6" s="77">
        <f t="shared" si="2"/>
        <v>6.0320247328371188E-5</v>
      </c>
      <c r="J6" s="76">
        <f>分析係数表!G9</f>
        <v>0.24691358024691357</v>
      </c>
      <c r="K6" s="78">
        <f t="shared" si="3"/>
        <v>1.4893888229227453E-5</v>
      </c>
      <c r="L6" s="79"/>
      <c r="M6" s="80"/>
      <c r="N6" s="81">
        <f>分析係数表!H9</f>
        <v>5.6599045701539042E-4</v>
      </c>
      <c r="O6" s="82">
        <f t="shared" si="4"/>
        <v>7.7044312729521855E-3</v>
      </c>
      <c r="P6" s="76">
        <f>分析係数表!C9</f>
        <v>0.16339869281045749</v>
      </c>
      <c r="Q6" s="82">
        <f t="shared" si="5"/>
        <v>1.2588939988483962E-3</v>
      </c>
      <c r="R6" s="83">
        <v>1.385269726384556E-3</v>
      </c>
      <c r="S6" s="84">
        <f t="shared" si="6"/>
        <v>1.4455899737129271E-3</v>
      </c>
      <c r="T6" s="85">
        <f>分析係数表!F9</f>
        <v>0.67901234567901236</v>
      </c>
      <c r="U6" s="86">
        <f t="shared" si="7"/>
        <v>9.8157343894087639E-4</v>
      </c>
      <c r="V6" s="87">
        <f>分析係数表!D9</f>
        <v>7.407407407407407E-2</v>
      </c>
      <c r="W6" s="167">
        <f t="shared" si="8"/>
        <v>0</v>
      </c>
      <c r="X6" s="76">
        <f>分析係数表!E9</f>
        <v>0</v>
      </c>
      <c r="Y6" s="166">
        <f t="shared" si="9"/>
        <v>0</v>
      </c>
    </row>
    <row r="7" spans="1:25" x14ac:dyDescent="0.2">
      <c r="A7" s="6" t="s">
        <v>221</v>
      </c>
      <c r="B7" s="5" t="s">
        <v>267</v>
      </c>
      <c r="C7" s="90"/>
      <c r="D7" s="76">
        <f>投入係数表!T7</f>
        <v>0</v>
      </c>
      <c r="E7" s="77">
        <f t="shared" si="0"/>
        <v>0</v>
      </c>
      <c r="F7" s="76">
        <f>分析係数表!C10</f>
        <v>3.0864197530864335E-3</v>
      </c>
      <c r="G7" s="77">
        <f t="shared" si="1"/>
        <v>0</v>
      </c>
      <c r="H7" s="77">
        <v>4.6415361513194028E-7</v>
      </c>
      <c r="I7" s="77">
        <f t="shared" si="2"/>
        <v>4.6415361513194028E-7</v>
      </c>
      <c r="J7" s="76">
        <f>分析係数表!G10</f>
        <v>0.2857142857142857</v>
      </c>
      <c r="K7" s="78">
        <f t="shared" si="3"/>
        <v>1.3261531860912579E-7</v>
      </c>
      <c r="L7" s="79"/>
      <c r="M7" s="80"/>
      <c r="N7" s="81">
        <f>分析係数表!H10</f>
        <v>1.0759075560602157E-3</v>
      </c>
      <c r="O7" s="82">
        <f t="shared" si="4"/>
        <v>1.464557523712892E-2</v>
      </c>
      <c r="P7" s="76">
        <f>分析係数表!C10</f>
        <v>3.0864197530864335E-3</v>
      </c>
      <c r="Q7" s="82">
        <f t="shared" si="5"/>
        <v>4.5202392707188225E-5</v>
      </c>
      <c r="R7" s="83">
        <v>5.8163507611157262E-5</v>
      </c>
      <c r="S7" s="84">
        <f t="shared" si="6"/>
        <v>5.8627661226289203E-5</v>
      </c>
      <c r="T7" s="85">
        <f>分析係数表!F10</f>
        <v>0.5714285714285714</v>
      </c>
      <c r="U7" s="86">
        <f t="shared" si="7"/>
        <v>3.3501520700736689E-5</v>
      </c>
      <c r="V7" s="87">
        <f>分析係数表!D10</f>
        <v>0</v>
      </c>
      <c r="W7" s="167">
        <f t="shared" si="8"/>
        <v>0</v>
      </c>
      <c r="X7" s="76">
        <f>分析係数表!E10</f>
        <v>0</v>
      </c>
      <c r="Y7" s="166">
        <f t="shared" si="9"/>
        <v>0</v>
      </c>
    </row>
    <row r="8" spans="1:25" x14ac:dyDescent="0.2">
      <c r="A8" s="6" t="s">
        <v>222</v>
      </c>
      <c r="B8" s="5" t="s">
        <v>27</v>
      </c>
      <c r="C8" s="90"/>
      <c r="D8" s="76">
        <f>投入係数表!T8</f>
        <v>0</v>
      </c>
      <c r="E8" s="77">
        <f t="shared" si="0"/>
        <v>0</v>
      </c>
      <c r="F8" s="76">
        <f>分析係数表!C11</f>
        <v>1.4903129657227732E-3</v>
      </c>
      <c r="G8" s="77">
        <f t="shared" si="1"/>
        <v>0</v>
      </c>
      <c r="H8" s="77">
        <v>2.6422405547243667E-4</v>
      </c>
      <c r="I8" s="77">
        <f t="shared" si="2"/>
        <v>2.6422405547243667E-4</v>
      </c>
      <c r="J8" s="76">
        <f>分析係数表!G11</f>
        <v>0.75</v>
      </c>
      <c r="K8" s="78">
        <f t="shared" si="3"/>
        <v>1.9816804160432749E-4</v>
      </c>
      <c r="L8" s="79"/>
      <c r="M8" s="80"/>
      <c r="N8" s="81">
        <f>分析係数表!H11</f>
        <v>-1.9275216802381716E-5</v>
      </c>
      <c r="O8" s="82">
        <f t="shared" si="4"/>
        <v>-2.6238001239156048E-4</v>
      </c>
      <c r="P8" s="76">
        <f>分析係数表!C11</f>
        <v>1.4903129657227732E-3</v>
      </c>
      <c r="Q8" s="82">
        <f t="shared" si="5"/>
        <v>-3.9102833441364448E-7</v>
      </c>
      <c r="R8" s="83">
        <v>2.0447702132707494E-5</v>
      </c>
      <c r="S8" s="84">
        <f t="shared" si="6"/>
        <v>2.8467175760514416E-4</v>
      </c>
      <c r="T8" s="85">
        <f>分析係数表!F11</f>
        <v>1</v>
      </c>
      <c r="U8" s="86">
        <f t="shared" si="7"/>
        <v>2.8467175760514416E-4</v>
      </c>
      <c r="V8" s="87">
        <f>分析係数表!D11</f>
        <v>2</v>
      </c>
      <c r="W8" s="167">
        <f t="shared" si="8"/>
        <v>0</v>
      </c>
      <c r="X8" s="76">
        <f>分析係数表!E11</f>
        <v>0</v>
      </c>
      <c r="Y8" s="166">
        <f t="shared" si="9"/>
        <v>0</v>
      </c>
    </row>
    <row r="9" spans="1:25" x14ac:dyDescent="0.2">
      <c r="A9" s="6" t="s">
        <v>223</v>
      </c>
      <c r="B9" s="5" t="s">
        <v>191</v>
      </c>
      <c r="C9" s="90"/>
      <c r="D9" s="76">
        <f>投入係数表!T9</f>
        <v>0</v>
      </c>
      <c r="E9" s="77">
        <f t="shared" si="0"/>
        <v>0</v>
      </c>
      <c r="F9" s="76">
        <f>分析係数表!C12</f>
        <v>4.2687511748856433E-2</v>
      </c>
      <c r="G9" s="77">
        <f t="shared" si="1"/>
        <v>0</v>
      </c>
      <c r="H9" s="77">
        <v>5.5496187017366937E-5</v>
      </c>
      <c r="I9" s="77">
        <f t="shared" si="2"/>
        <v>5.5496187017366937E-5</v>
      </c>
      <c r="J9" s="76">
        <f>分析係数表!G12</f>
        <v>0.14470108695652173</v>
      </c>
      <c r="K9" s="78">
        <f t="shared" si="3"/>
        <v>8.0303585833554061E-6</v>
      </c>
      <c r="L9" s="79"/>
      <c r="M9" s="80"/>
      <c r="N9" s="81">
        <f>分析係数表!H12</f>
        <v>8.7239631247579649E-2</v>
      </c>
      <c r="O9" s="82">
        <f t="shared" si="4"/>
        <v>1.1875319360842027</v>
      </c>
      <c r="P9" s="76">
        <f>分析係数表!C12</f>
        <v>4.2687511748856433E-2</v>
      </c>
      <c r="Q9" s="82">
        <f t="shared" si="5"/>
        <v>5.0692783473736631E-2</v>
      </c>
      <c r="R9" s="83">
        <v>5.4157537649959259E-2</v>
      </c>
      <c r="S9" s="84">
        <f t="shared" si="6"/>
        <v>5.4213033836976628E-2</v>
      </c>
      <c r="T9" s="85">
        <f>分析係数表!F12</f>
        <v>0.28543931159420288</v>
      </c>
      <c r="U9" s="86">
        <f t="shared" si="7"/>
        <v>1.5474531057859836E-2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投入係数表!T10</f>
        <v>4.1194644696189494E-3</v>
      </c>
      <c r="E10" s="77">
        <f t="shared" si="0"/>
        <v>0.41194644696189492</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0.18526414147684092</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投入係数表!T11</f>
        <v>6.1791967044284241E-3</v>
      </c>
      <c r="E11" s="77">
        <f t="shared" si="0"/>
        <v>0.61791967044284246</v>
      </c>
      <c r="F11" s="76">
        <f>分析係数表!C14</f>
        <v>1.2640726841793404E-2</v>
      </c>
      <c r="G11" s="77">
        <f t="shared" si="1"/>
        <v>7.8109537642389731E-3</v>
      </c>
      <c r="H11" s="77">
        <v>8.5635751571448201E-3</v>
      </c>
      <c r="I11" s="77">
        <f t="shared" si="2"/>
        <v>8.5635751571448201E-3</v>
      </c>
      <c r="J11" s="76">
        <f>分析係数表!G14</f>
        <v>0.18151815181518152</v>
      </c>
      <c r="K11" s="78">
        <f t="shared" si="3"/>
        <v>1.5544443354553305E-3</v>
      </c>
      <c r="L11" s="79"/>
      <c r="M11" s="80"/>
      <c r="N11" s="81">
        <f>分析係数表!H14</f>
        <v>1.1056965274820784E-3</v>
      </c>
      <c r="O11" s="82">
        <f t="shared" si="4"/>
        <v>1.5051071619915878E-2</v>
      </c>
      <c r="P11" s="76">
        <f>分析係数表!C14</f>
        <v>1.2640726841793404E-2</v>
      </c>
      <c r="Q11" s="82">
        <f t="shared" si="5"/>
        <v>1.9025648502362557E-4</v>
      </c>
      <c r="R11" s="83">
        <v>5.2063365284106837E-4</v>
      </c>
      <c r="S11" s="84">
        <f t="shared" si="6"/>
        <v>9.084208809985889E-3</v>
      </c>
      <c r="T11" s="85">
        <f>分析係数表!F14</f>
        <v>0.32673267326732675</v>
      </c>
      <c r="U11" s="86">
        <f t="shared" si="7"/>
        <v>2.9681078290052904E-3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投入係数表!T12</f>
        <v>1.7507723995880537E-2</v>
      </c>
      <c r="E12" s="77">
        <f t="shared" si="0"/>
        <v>1.7507723995880538</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0.10903082151289299</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投入係数表!T13</f>
        <v>1.0298661174047373E-3</v>
      </c>
      <c r="E13" s="77">
        <f t="shared" si="0"/>
        <v>0.10298661174047373</v>
      </c>
      <c r="F13" s="76">
        <f>分析係数表!C16</f>
        <v>1.1051985264019626E-2</v>
      </c>
      <c r="G13" s="77">
        <f t="shared" si="1"/>
        <v>1.1382065153470262E-3</v>
      </c>
      <c r="H13" s="77">
        <v>1.8054918385071396E-3</v>
      </c>
      <c r="I13" s="77">
        <f t="shared" si="2"/>
        <v>1.8054918385071396E-3</v>
      </c>
      <c r="J13" s="76">
        <f>分析係数表!G16</f>
        <v>3.3670033670033669E-2</v>
      </c>
      <c r="K13" s="78">
        <f t="shared" si="3"/>
        <v>6.0790970993506383E-5</v>
      </c>
      <c r="L13" s="79"/>
      <c r="M13" s="80"/>
      <c r="N13" s="81">
        <f>分析係数表!H16</f>
        <v>1.6043989549327908E-2</v>
      </c>
      <c r="O13" s="82">
        <f t="shared" si="4"/>
        <v>0.21839558122337524</v>
      </c>
      <c r="P13" s="76">
        <f>分析係数表!C16</f>
        <v>1.1051985264019626E-2</v>
      </c>
      <c r="Q13" s="82">
        <f t="shared" si="5"/>
        <v>2.4137047454077447E-3</v>
      </c>
      <c r="R13" s="83">
        <v>2.6526317059705402E-3</v>
      </c>
      <c r="S13" s="84">
        <f t="shared" si="6"/>
        <v>4.4581235444776796E-3</v>
      </c>
      <c r="T13" s="85">
        <f>分析係数表!F16</f>
        <v>0.28619528619528617</v>
      </c>
      <c r="U13" s="86">
        <f t="shared" si="7"/>
        <v>1.2758939437057331E-3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投入係数表!T14</f>
        <v>2.0597322348094749E-2</v>
      </c>
      <c r="E14" s="77">
        <f t="shared" si="0"/>
        <v>2.0597322348094749</v>
      </c>
      <c r="F14" s="76">
        <f>分析係数表!C17</f>
        <v>8.8733956583742724E-2</v>
      </c>
      <c r="G14" s="77">
        <f t="shared" si="1"/>
        <v>0.18276819069771932</v>
      </c>
      <c r="H14" s="77">
        <v>0.1947335484552718</v>
      </c>
      <c r="I14" s="77">
        <f t="shared" si="2"/>
        <v>0.1947335484552718</v>
      </c>
      <c r="J14" s="76">
        <f>分析係数表!G17</f>
        <v>0.21220484513952775</v>
      </c>
      <c r="K14" s="78">
        <f t="shared" si="3"/>
        <v>4.1323402493421674E-2</v>
      </c>
      <c r="L14" s="79"/>
      <c r="M14" s="80"/>
      <c r="N14" s="81">
        <f>分析係数表!H17</f>
        <v>2.8579889640622342E-3</v>
      </c>
      <c r="O14" s="82">
        <f t="shared" si="4"/>
        <v>3.8903800019148643E-2</v>
      </c>
      <c r="P14" s="76">
        <f>分析係数表!C17</f>
        <v>8.8733956583742724E-2</v>
      </c>
      <c r="Q14" s="82">
        <f t="shared" si="5"/>
        <v>3.452088101841745E-3</v>
      </c>
      <c r="R14" s="83">
        <v>5.6691930094515874E-3</v>
      </c>
      <c r="S14" s="84">
        <f t="shared" si="6"/>
        <v>0.20040274146472339</v>
      </c>
      <c r="T14" s="85">
        <f>分析係数表!F17</f>
        <v>0.32198712051517941</v>
      </c>
      <c r="U14" s="86">
        <f t="shared" si="7"/>
        <v>6.4527101667574235E-2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投入係数表!T15</f>
        <v>3.604531410916581E-2</v>
      </c>
      <c r="E15" s="77">
        <f t="shared" si="0"/>
        <v>3.6045314109165809</v>
      </c>
      <c r="F15" s="76">
        <f>分析係数表!C18</f>
        <v>2.3869801084990927E-2</v>
      </c>
      <c r="G15" s="77">
        <f t="shared" si="1"/>
        <v>8.6039447783180484E-2</v>
      </c>
      <c r="H15" s="77">
        <v>8.7929523548348612E-2</v>
      </c>
      <c r="I15" s="77">
        <f t="shared" si="2"/>
        <v>8.7929523548348612E-2</v>
      </c>
      <c r="J15" s="76">
        <f>分析係数表!G18</f>
        <v>0.2144702842377261</v>
      </c>
      <c r="K15" s="78">
        <f t="shared" si="3"/>
        <v>1.8858269908302156E-2</v>
      </c>
      <c r="L15" s="79"/>
      <c r="M15" s="80"/>
      <c r="N15" s="81">
        <f>分析係数表!H18</f>
        <v>4.2405476965239774E-4</v>
      </c>
      <c r="O15" s="82">
        <f t="shared" si="4"/>
        <v>5.7723602726143302E-3</v>
      </c>
      <c r="P15" s="76">
        <f>分析係数表!C18</f>
        <v>2.3869801084990927E-2</v>
      </c>
      <c r="Q15" s="82">
        <f t="shared" si="5"/>
        <v>1.3778509149820807E-4</v>
      </c>
      <c r="R15" s="83">
        <v>2.8542746887057181E-4</v>
      </c>
      <c r="S15" s="84">
        <f t="shared" si="6"/>
        <v>8.8214951017219184E-2</v>
      </c>
      <c r="T15" s="85">
        <f>分析係数表!F18</f>
        <v>0.4573643410852713</v>
      </c>
      <c r="U15" s="86">
        <f t="shared" si="7"/>
        <v>4.0346372945859937E-2</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投入係数表!T16</f>
        <v>5.1493305870236872E-3</v>
      </c>
      <c r="E16" s="77">
        <f t="shared" si="0"/>
        <v>0.51493305870236872</v>
      </c>
      <c r="F16" s="76">
        <f>分析係数表!C19</f>
        <v>4.6660019940179431E-2</v>
      </c>
      <c r="G16" s="77">
        <f t="shared" si="1"/>
        <v>2.4026786786910111E-2</v>
      </c>
      <c r="H16" s="77">
        <v>2.6738042467698866E-2</v>
      </c>
      <c r="I16" s="77">
        <f t="shared" si="2"/>
        <v>2.6738042467698866E-2</v>
      </c>
      <c r="J16" s="76">
        <f>分析係数表!G19</f>
        <v>5.7803468208092484E-2</v>
      </c>
      <c r="K16" s="78">
        <f t="shared" si="3"/>
        <v>1.545551587728258E-3</v>
      </c>
      <c r="L16" s="79"/>
      <c r="M16" s="80"/>
      <c r="N16" s="81">
        <f>分析係数表!H19</f>
        <v>-1.0864213106796968E-4</v>
      </c>
      <c r="O16" s="82">
        <f t="shared" si="4"/>
        <v>-1.4788691607524318E-3</v>
      </c>
      <c r="P16" s="76">
        <f>分析係数表!C19</f>
        <v>4.6660019940179431E-2</v>
      </c>
      <c r="Q16" s="82">
        <f t="shared" si="5"/>
        <v>-6.9004064529624894E-5</v>
      </c>
      <c r="R16" s="83">
        <v>2.763808352076481E-5</v>
      </c>
      <c r="S16" s="84">
        <f t="shared" si="6"/>
        <v>2.6765680551219629E-2</v>
      </c>
      <c r="T16" s="85">
        <f>分析係数表!F19</f>
        <v>0.24084778420038536</v>
      </c>
      <c r="U16" s="86">
        <f t="shared" si="7"/>
        <v>6.4464548533765967E-3</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投入係数表!T17</f>
        <v>4.8403707518022657E-2</v>
      </c>
      <c r="E17" s="77">
        <f t="shared" si="0"/>
        <v>4.8403707518022658</v>
      </c>
      <c r="F17" s="76">
        <f>分析係数表!C20</f>
        <v>8.9601315248664215E-2</v>
      </c>
      <c r="G17" s="77">
        <f t="shared" si="1"/>
        <v>0.43370358565264866</v>
      </c>
      <c r="H17" s="77">
        <v>0.4571045993149403</v>
      </c>
      <c r="I17" s="77">
        <f t="shared" si="2"/>
        <v>0.4571045993149403</v>
      </c>
      <c r="J17" s="76">
        <f>分析係数表!G20</f>
        <v>9.990662931839403E-2</v>
      </c>
      <c r="K17" s="78">
        <f t="shared" si="3"/>
        <v>4.5667779763490769E-2</v>
      </c>
      <c r="L17" s="79"/>
      <c r="M17" s="80"/>
      <c r="N17" s="81">
        <f>分析係数表!H20</f>
        <v>5.2919231584720706E-4</v>
      </c>
      <c r="O17" s="82">
        <f t="shared" si="4"/>
        <v>7.2035239765682957E-3</v>
      </c>
      <c r="P17" s="76">
        <f>分析係数表!C20</f>
        <v>8.9601315248664215E-2</v>
      </c>
      <c r="Q17" s="82">
        <f t="shared" si="5"/>
        <v>6.4544522272580711E-4</v>
      </c>
      <c r="R17" s="83">
        <v>9.3435386529921777E-4</v>
      </c>
      <c r="S17" s="84">
        <f t="shared" si="6"/>
        <v>0.45803895318023952</v>
      </c>
      <c r="T17" s="85">
        <f>分析係数表!F20</f>
        <v>0.22315592903828199</v>
      </c>
      <c r="U17" s="86">
        <f t="shared" si="7"/>
        <v>0.10221410813265849</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投入係数表!T18</f>
        <v>2.1627188465499485E-2</v>
      </c>
      <c r="E18" s="77">
        <f t="shared" si="0"/>
        <v>2.1627188465499483</v>
      </c>
      <c r="F18" s="76">
        <f>分析係数表!C21</f>
        <v>3.6263368983957212E-2</v>
      </c>
      <c r="G18" s="77">
        <f t="shared" si="1"/>
        <v>7.8427471540999105E-2</v>
      </c>
      <c r="H18" s="77">
        <v>8.1555546588951588E-2</v>
      </c>
      <c r="I18" s="77">
        <f t="shared" si="2"/>
        <v>8.1555546588951588E-2</v>
      </c>
      <c r="J18" s="76">
        <f>分析係数表!G21</f>
        <v>0.2855369335816263</v>
      </c>
      <c r="K18" s="78">
        <f t="shared" si="3"/>
        <v>2.3287120689582698E-2</v>
      </c>
      <c r="L18" s="79"/>
      <c r="M18" s="80"/>
      <c r="N18" s="81">
        <f>分析係数表!H21</f>
        <v>8.8140309559981843E-4</v>
      </c>
      <c r="O18" s="82">
        <f t="shared" si="4"/>
        <v>1.1997922384814083E-2</v>
      </c>
      <c r="P18" s="76">
        <f>分析係数表!C21</f>
        <v>3.6263368983957212E-2</v>
      </c>
      <c r="Q18" s="82">
        <f t="shared" si="5"/>
        <v>4.3508508648139294E-4</v>
      </c>
      <c r="R18" s="83">
        <v>8.0565112218948249E-4</v>
      </c>
      <c r="S18" s="84">
        <f t="shared" si="6"/>
        <v>8.2361197711141074E-2</v>
      </c>
      <c r="T18" s="85">
        <f>分析係数表!F21</f>
        <v>0.42644320297951582</v>
      </c>
      <c r="U18" s="86">
        <f t="shared" si="7"/>
        <v>3.5122372953168168E-2</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投入係数表!T19</f>
        <v>2.0597322348094747E-3</v>
      </c>
      <c r="E19" s="77">
        <f t="shared" si="0"/>
        <v>0.20597322348094746</v>
      </c>
      <c r="F19" s="76">
        <f>分析係数表!C22</f>
        <v>2.6618889173278704E-2</v>
      </c>
      <c r="G19" s="77">
        <f t="shared" si="1"/>
        <v>5.4827784085023073E-3</v>
      </c>
      <c r="H19" s="77">
        <v>6.4293318829383517E-3</v>
      </c>
      <c r="I19" s="77">
        <f t="shared" si="2"/>
        <v>6.4293318829383517E-3</v>
      </c>
      <c r="J19" s="76">
        <f>分析係数表!G22</f>
        <v>0.1945614707008809</v>
      </c>
      <c r="K19" s="78">
        <f t="shared" si="3"/>
        <v>1.2509002667685494E-3</v>
      </c>
      <c r="L19" s="79"/>
      <c r="M19" s="80"/>
      <c r="N19" s="81">
        <f>分析係数表!H22</f>
        <v>4.2055018477923743E-5</v>
      </c>
      <c r="O19" s="82">
        <f t="shared" si="4"/>
        <v>5.7246548158158643E-4</v>
      </c>
      <c r="P19" s="76">
        <f>分析係数表!C22</f>
        <v>2.6618889173278704E-2</v>
      </c>
      <c r="Q19" s="82">
        <f t="shared" si="5"/>
        <v>1.5238395209747869E-5</v>
      </c>
      <c r="R19" s="83">
        <v>1.5962715653858621E-4</v>
      </c>
      <c r="S19" s="84">
        <f t="shared" si="6"/>
        <v>6.5889590394769375E-3</v>
      </c>
      <c r="T19" s="85">
        <f>分析係数表!F22</f>
        <v>0.4128686327077748</v>
      </c>
      <c r="U19" s="86">
        <f t="shared" si="7"/>
        <v>2.7203745095963762E-3</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投入係数表!T20</f>
        <v>3.089598352214212E-3</v>
      </c>
      <c r="E20" s="77">
        <f t="shared" si="0"/>
        <v>0.30895983522142123</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3.339381975892588E-4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投入係数表!T21</f>
        <v>0</v>
      </c>
      <c r="E21" s="77">
        <f t="shared" si="0"/>
        <v>0</v>
      </c>
      <c r="F21" s="76">
        <f>分析係数表!C24</f>
        <v>0.22997002997003002</v>
      </c>
      <c r="G21" s="77">
        <f t="shared" si="1"/>
        <v>0</v>
      </c>
      <c r="H21" s="77">
        <v>3.3773584791891792E-3</v>
      </c>
      <c r="I21" s="77">
        <f t="shared" si="2"/>
        <v>3.3773584791891792E-3</v>
      </c>
      <c r="J21" s="76">
        <f>分析係数表!G24</f>
        <v>0.20787401574803149</v>
      </c>
      <c r="K21" s="78">
        <f t="shared" si="3"/>
        <v>7.0206506968971915E-4</v>
      </c>
      <c r="L21" s="79"/>
      <c r="M21" s="80"/>
      <c r="N21" s="81">
        <f>分析係数表!H24</f>
        <v>3.2417410076732888E-4</v>
      </c>
      <c r="O21" s="82">
        <f t="shared" si="4"/>
        <v>4.4127547538580624E-3</v>
      </c>
      <c r="P21" s="76">
        <f>分析係数表!C24</f>
        <v>0.22997002997003002</v>
      </c>
      <c r="Q21" s="82">
        <f t="shared" si="5"/>
        <v>1.0148013429951311E-3</v>
      </c>
      <c r="R21" s="83">
        <v>3.741221373109482E-3</v>
      </c>
      <c r="S21" s="84">
        <f t="shared" si="6"/>
        <v>7.1185798522986612E-3</v>
      </c>
      <c r="T21" s="85">
        <f>分析係数表!F24</f>
        <v>0.39317585301837271</v>
      </c>
      <c r="U21" s="86">
        <f t="shared" si="7"/>
        <v>2.7988537057069278E-3</v>
      </c>
      <c r="V21" s="87">
        <f>分析係数表!D24</f>
        <v>0.34068241469816274</v>
      </c>
      <c r="W21" s="167">
        <f t="shared" si="8"/>
        <v>0</v>
      </c>
      <c r="X21" s="76">
        <f>分析係数表!E24</f>
        <v>0.33385826771653543</v>
      </c>
      <c r="Y21" s="166">
        <f t="shared" si="9"/>
        <v>0</v>
      </c>
    </row>
    <row r="22" spans="1:25" x14ac:dyDescent="0.2">
      <c r="A22" s="6" t="s">
        <v>10</v>
      </c>
      <c r="B22" s="5" t="s">
        <v>272</v>
      </c>
      <c r="C22" s="75">
        <f>最終需要_まとめ!C23</f>
        <v>100</v>
      </c>
      <c r="D22" s="76">
        <f>投入係数表!T22</f>
        <v>0.28836251287332648</v>
      </c>
      <c r="E22" s="77">
        <f t="shared" si="0"/>
        <v>28.836251287332647</v>
      </c>
      <c r="F22" s="76">
        <f>分析係数表!C25</f>
        <v>3.4042553191489411E-2</v>
      </c>
      <c r="G22" s="77">
        <f t="shared" si="1"/>
        <v>0.98165961829217663</v>
      </c>
      <c r="H22" s="77">
        <v>0.99333144465267365</v>
      </c>
      <c r="I22" s="77">
        <f t="shared" si="2"/>
        <v>100.99333144465267</v>
      </c>
      <c r="J22" s="76">
        <f>分析係数表!G25</f>
        <v>0.19567456230690011</v>
      </c>
      <c r="K22" s="78">
        <f t="shared" si="3"/>
        <v>19.761825926348102</v>
      </c>
      <c r="L22" s="79"/>
      <c r="M22" s="80"/>
      <c r="N22" s="81">
        <f>分析係数表!H25</f>
        <v>4.906418822424437E-4</v>
      </c>
      <c r="O22" s="82">
        <f t="shared" si="4"/>
        <v>6.6787639517851757E-3</v>
      </c>
      <c r="P22" s="76">
        <f>分析係数表!C25</f>
        <v>3.4042553191489411E-2</v>
      </c>
      <c r="Q22" s="82">
        <f t="shared" si="5"/>
        <v>2.2736217708204886E-4</v>
      </c>
      <c r="R22" s="83">
        <v>5.3603744251799615E-4</v>
      </c>
      <c r="S22" s="84">
        <f t="shared" si="6"/>
        <v>100.99386748209518</v>
      </c>
      <c r="T22" s="85">
        <f>分析係数表!F25</f>
        <v>0.35015447991761073</v>
      </c>
      <c r="U22" s="86">
        <f t="shared" si="7"/>
        <v>35.363455143061138</v>
      </c>
      <c r="V22" s="87">
        <f>分析係数表!D25</f>
        <v>0.10710607621009269</v>
      </c>
      <c r="W22" s="167">
        <f t="shared" si="8"/>
        <v>11</v>
      </c>
      <c r="X22" s="76">
        <f>分析係数表!E25</f>
        <v>0.10298661174047374</v>
      </c>
      <c r="Y22" s="166">
        <f t="shared" si="9"/>
        <v>10</v>
      </c>
    </row>
    <row r="23" spans="1:25" x14ac:dyDescent="0.2">
      <c r="A23" s="6" t="s">
        <v>11</v>
      </c>
      <c r="B23" s="5" t="s">
        <v>35</v>
      </c>
      <c r="C23" s="90"/>
      <c r="D23" s="76">
        <f>投入係数表!T23</f>
        <v>2.0597322348094749E-2</v>
      </c>
      <c r="E23" s="77">
        <f t="shared" si="0"/>
        <v>2.0597322348094749</v>
      </c>
      <c r="F23" s="76">
        <f>分析係数表!C26</f>
        <v>5.4550934297769693E-2</v>
      </c>
      <c r="G23" s="77">
        <f t="shared" si="1"/>
        <v>0.11236031781209001</v>
      </c>
      <c r="H23" s="77">
        <v>0.115645425752138</v>
      </c>
      <c r="I23" s="77">
        <f t="shared" si="2"/>
        <v>0.115645425752138</v>
      </c>
      <c r="J23" s="76">
        <f>分析係数表!G26</f>
        <v>0.19694507637309067</v>
      </c>
      <c r="K23" s="78">
        <f t="shared" si="3"/>
        <v>2.2775797206953406E-2</v>
      </c>
      <c r="L23" s="79"/>
      <c r="M23" s="80"/>
      <c r="N23" s="81">
        <f>分析係数表!H26</f>
        <v>1.0098461312011439E-2</v>
      </c>
      <c r="O23" s="82">
        <f t="shared" si="4"/>
        <v>0.13746327376477846</v>
      </c>
      <c r="P23" s="76">
        <f>分析係数表!C26</f>
        <v>5.4550934297769693E-2</v>
      </c>
      <c r="Q23" s="82">
        <f t="shared" si="5"/>
        <v>7.4987500154987579E-3</v>
      </c>
      <c r="R23" s="83">
        <v>7.8044638536278769E-3</v>
      </c>
      <c r="S23" s="84">
        <f t="shared" si="6"/>
        <v>0.12344988960576588</v>
      </c>
      <c r="T23" s="85">
        <f>分析係数表!F26</f>
        <v>0.33636659083522913</v>
      </c>
      <c r="U23" s="86">
        <f t="shared" si="7"/>
        <v>4.1524418505676855E-2</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投入係数表!T24</f>
        <v>0</v>
      </c>
      <c r="E24" s="77">
        <f t="shared" si="0"/>
        <v>0</v>
      </c>
      <c r="F24" s="76">
        <f>分析係数表!C27</f>
        <v>4.1345611727119369E-3</v>
      </c>
      <c r="G24" s="77">
        <f t="shared" si="1"/>
        <v>0</v>
      </c>
      <c r="H24" s="77">
        <v>1.8298823880059475E-5</v>
      </c>
      <c r="I24" s="77">
        <f t="shared" si="2"/>
        <v>1.8298823880059475E-5</v>
      </c>
      <c r="J24" s="76">
        <f>分析係数表!G27</f>
        <v>0.17796610169491525</v>
      </c>
      <c r="K24" s="78">
        <f t="shared" si="3"/>
        <v>3.256570351536008E-6</v>
      </c>
      <c r="L24" s="79"/>
      <c r="M24" s="80"/>
      <c r="N24" s="81">
        <f>分析係数表!H27</f>
        <v>1.0540039006029638E-2</v>
      </c>
      <c r="O24" s="82">
        <f t="shared" si="4"/>
        <v>0.1434741613213851</v>
      </c>
      <c r="P24" s="76">
        <f>分析係数表!C27</f>
        <v>4.1345611727119369E-3</v>
      </c>
      <c r="Q24" s="82">
        <f t="shared" si="5"/>
        <v>5.9320269668680756E-4</v>
      </c>
      <c r="R24" s="83">
        <v>5.981030695219481E-4</v>
      </c>
      <c r="S24" s="84">
        <f t="shared" si="6"/>
        <v>6.1640189340200757E-4</v>
      </c>
      <c r="T24" s="85">
        <f>分析係数表!F27</f>
        <v>0.33898305084745761</v>
      </c>
      <c r="U24" s="86">
        <f t="shared" si="7"/>
        <v>2.0894979437356188E-4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投入係数表!T25</f>
        <v>0</v>
      </c>
      <c r="E25" s="77">
        <f t="shared" si="0"/>
        <v>0</v>
      </c>
      <c r="F25" s="76">
        <f>分析係数表!C28</f>
        <v>7.7271221989182459E-3</v>
      </c>
      <c r="G25" s="77">
        <f t="shared" si="1"/>
        <v>0</v>
      </c>
      <c r="H25" s="77">
        <v>9.0941152333064265E-4</v>
      </c>
      <c r="I25" s="77">
        <f t="shared" si="2"/>
        <v>9.0941152333064265E-4</v>
      </c>
      <c r="J25" s="76">
        <f>分析係数表!G28</f>
        <v>0.12525050100200399</v>
      </c>
      <c r="K25" s="78">
        <f t="shared" si="3"/>
        <v>1.1390424891415864E-4</v>
      </c>
      <c r="L25" s="79"/>
      <c r="M25" s="80"/>
      <c r="N25" s="81">
        <f>分析係数表!H28</f>
        <v>1.922089573684773E-2</v>
      </c>
      <c r="O25" s="82">
        <f t="shared" si="4"/>
        <v>0.26164057781118427</v>
      </c>
      <c r="P25" s="76">
        <f>分析係数表!C28</f>
        <v>7.7271221989182459E-3</v>
      </c>
      <c r="Q25" s="82">
        <f t="shared" si="5"/>
        <v>2.0217287169425986E-3</v>
      </c>
      <c r="R25" s="83">
        <v>2.2095760794764731E-3</v>
      </c>
      <c r="S25" s="84">
        <f t="shared" si="6"/>
        <v>3.118987602807116E-3</v>
      </c>
      <c r="T25" s="85">
        <f>分析係数表!F28</f>
        <v>0.21442885771543085</v>
      </c>
      <c r="U25" s="86">
        <f t="shared" si="7"/>
        <v>6.6880094889851987E-4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投入係数表!T26</f>
        <v>6.1791967044284241E-3</v>
      </c>
      <c r="E26" s="77">
        <f t="shared" si="0"/>
        <v>0.61791967044284246</v>
      </c>
      <c r="F26" s="76">
        <f>分析係数表!C29</f>
        <v>1.9657209257286756E-2</v>
      </c>
      <c r="G26" s="77">
        <f t="shared" si="1"/>
        <v>1.2146576266088624E-2</v>
      </c>
      <c r="H26" s="77">
        <v>1.3344634480906767E-2</v>
      </c>
      <c r="I26" s="77">
        <f t="shared" si="2"/>
        <v>1.3344634480906767E-2</v>
      </c>
      <c r="J26" s="76">
        <f>分析係数表!G29</f>
        <v>0.25806451612903225</v>
      </c>
      <c r="K26" s="78">
        <f t="shared" si="3"/>
        <v>3.4437766402340042E-3</v>
      </c>
      <c r="L26" s="79"/>
      <c r="M26" s="80"/>
      <c r="N26" s="81">
        <f>分析係数表!H29</f>
        <v>9.642865278500598E-3</v>
      </c>
      <c r="O26" s="82">
        <f t="shared" si="4"/>
        <v>0.13126156438097794</v>
      </c>
      <c r="P26" s="76">
        <f>分析係数表!C29</f>
        <v>1.9657209257286756E-2</v>
      </c>
      <c r="Q26" s="82">
        <f t="shared" si="5"/>
        <v>2.580236038475701E-3</v>
      </c>
      <c r="R26" s="83">
        <v>3.2932525322977614E-3</v>
      </c>
      <c r="S26" s="84">
        <f t="shared" si="6"/>
        <v>1.6637887013204528E-2</v>
      </c>
      <c r="T26" s="85">
        <f>分析係数表!F29</f>
        <v>0.38879456706281834</v>
      </c>
      <c r="U26" s="86">
        <f t="shared" si="7"/>
        <v>6.4687200781389422E-3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投入係数表!T27</f>
        <v>4.1194644696189494E-3</v>
      </c>
      <c r="E27" s="77">
        <f t="shared" si="0"/>
        <v>0.41194644696189492</v>
      </c>
      <c r="F27" s="76">
        <f>分析係数表!C30</f>
        <v>1</v>
      </c>
      <c r="G27" s="77">
        <f t="shared" si="1"/>
        <v>0.41194644696189492</v>
      </c>
      <c r="H27" s="77">
        <v>0.44466290525694102</v>
      </c>
      <c r="I27" s="77">
        <f t="shared" si="2"/>
        <v>0.44466290525694102</v>
      </c>
      <c r="J27" s="76">
        <f>分析係数表!G30</f>
        <v>0.34450191140094444</v>
      </c>
      <c r="K27" s="78">
        <f t="shared" si="3"/>
        <v>0.15318722079011324</v>
      </c>
      <c r="L27" s="79"/>
      <c r="M27" s="80"/>
      <c r="N27" s="81">
        <f>分析係数表!H30</f>
        <v>0</v>
      </c>
      <c r="O27" s="82">
        <f t="shared" si="4"/>
        <v>0</v>
      </c>
      <c r="P27" s="76">
        <f>分析係数表!C30</f>
        <v>1</v>
      </c>
      <c r="Q27" s="82">
        <f t="shared" si="5"/>
        <v>0</v>
      </c>
      <c r="R27" s="83">
        <v>4.2310490495450451E-2</v>
      </c>
      <c r="S27" s="84">
        <f t="shared" si="6"/>
        <v>0.48697339575239146</v>
      </c>
      <c r="T27" s="85">
        <f>分析係数表!F30</f>
        <v>0.44116418773490956</v>
      </c>
      <c r="U27" s="86">
        <f t="shared" si="7"/>
        <v>0.21483522258561444</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投入係数表!T28</f>
        <v>2.8836251287332648E-2</v>
      </c>
      <c r="E28" s="77">
        <f t="shared" si="0"/>
        <v>2.8836251287332648</v>
      </c>
      <c r="F28" s="76">
        <f>分析係数表!C31</f>
        <v>0.10575835708146741</v>
      </c>
      <c r="G28" s="77">
        <f t="shared" si="1"/>
        <v>0.30496745605366504</v>
      </c>
      <c r="H28" s="77">
        <v>0.32356170528698541</v>
      </c>
      <c r="I28" s="77">
        <f t="shared" si="2"/>
        <v>0.32356170528698541</v>
      </c>
      <c r="J28" s="76">
        <f>分析係数表!G31</f>
        <v>7.0943075615972809E-2</v>
      </c>
      <c r="K28" s="78">
        <f t="shared" si="3"/>
        <v>2.2954462524607717E-2</v>
      </c>
      <c r="L28" s="79"/>
      <c r="M28" s="80"/>
      <c r="N28" s="81">
        <f>分析係数表!H31</f>
        <v>2.1586490526230941E-2</v>
      </c>
      <c r="O28" s="82">
        <f t="shared" si="4"/>
        <v>0.29384176115014848</v>
      </c>
      <c r="P28" s="76">
        <f>分析係数表!C31</f>
        <v>0.10575835708146741</v>
      </c>
      <c r="Q28" s="82">
        <f t="shared" si="5"/>
        <v>3.1076221901164661E-2</v>
      </c>
      <c r="R28" s="83">
        <v>3.9601060218191791E-2</v>
      </c>
      <c r="S28" s="84">
        <f t="shared" si="6"/>
        <v>0.36316276550517723</v>
      </c>
      <c r="T28" s="85">
        <f>分析係数表!F31</f>
        <v>0.34494477485131692</v>
      </c>
      <c r="U28" s="86">
        <f t="shared" si="7"/>
        <v>0.12527109838156497</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投入係数表!T29</f>
        <v>2.0597322348094747E-3</v>
      </c>
      <c r="E29" s="77">
        <f t="shared" si="0"/>
        <v>0.20597322348094746</v>
      </c>
      <c r="F29" s="76">
        <f>分析係数表!C32</f>
        <v>0.81083319529567666</v>
      </c>
      <c r="G29" s="77">
        <f t="shared" si="1"/>
        <v>0.16700992694040712</v>
      </c>
      <c r="H29" s="77">
        <v>0.19212326488488823</v>
      </c>
      <c r="I29" s="77">
        <f t="shared" si="2"/>
        <v>0.19212326488488823</v>
      </c>
      <c r="J29" s="76">
        <f>分析係数表!G32</f>
        <v>0.14021915584415584</v>
      </c>
      <c r="K29" s="78">
        <f t="shared" si="3"/>
        <v>2.6939362020182177E-2</v>
      </c>
      <c r="L29" s="79"/>
      <c r="M29" s="80"/>
      <c r="N29" s="81">
        <f>分析係数表!H32</f>
        <v>6.133023528030546E-3</v>
      </c>
      <c r="O29" s="82">
        <f t="shared" si="4"/>
        <v>8.34845493973147E-2</v>
      </c>
      <c r="P29" s="76">
        <f>分析係数表!C32</f>
        <v>0.81083319529567666</v>
      </c>
      <c r="Q29" s="82">
        <f t="shared" si="5"/>
        <v>6.7692043945644431E-2</v>
      </c>
      <c r="R29" s="83">
        <v>8.7395006106191428E-2</v>
      </c>
      <c r="S29" s="84">
        <f t="shared" si="6"/>
        <v>0.27951827099107968</v>
      </c>
      <c r="T29" s="85">
        <f>分析係数表!F32</f>
        <v>0.48336038961038963</v>
      </c>
      <c r="U29" s="86">
        <f t="shared" si="7"/>
        <v>0.13510806036947073</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投入係数表!T30</f>
        <v>1.0298661174047373E-3</v>
      </c>
      <c r="E30" s="77">
        <f t="shared" si="0"/>
        <v>0.10298661174047373</v>
      </c>
      <c r="F30" s="76">
        <f>分析係数表!C33</f>
        <v>0.62414151925078043</v>
      </c>
      <c r="G30" s="77">
        <f t="shared" si="1"/>
        <v>6.4278220314189533E-2</v>
      </c>
      <c r="H30" s="77">
        <v>7.855623984939672E-2</v>
      </c>
      <c r="I30" s="77">
        <f t="shared" si="2"/>
        <v>7.855623984939672E-2</v>
      </c>
      <c r="J30" s="76">
        <f>分析係数表!G33</f>
        <v>0.5071547420965058</v>
      </c>
      <c r="K30" s="78">
        <f t="shared" si="3"/>
        <v>3.9840169560892043E-2</v>
      </c>
      <c r="L30" s="79"/>
      <c r="M30" s="80"/>
      <c r="N30" s="81">
        <f>分析係数表!H33</f>
        <v>9.1820123676800169E-4</v>
      </c>
      <c r="O30" s="82">
        <f t="shared" si="4"/>
        <v>1.2498829681197971E-2</v>
      </c>
      <c r="P30" s="76">
        <f>分析係数表!C33</f>
        <v>0.62414151925078043</v>
      </c>
      <c r="Q30" s="82">
        <f t="shared" si="5"/>
        <v>7.8010385460796491E-3</v>
      </c>
      <c r="R30" s="83">
        <v>2.236538606410509E-2</v>
      </c>
      <c r="S30" s="84">
        <f t="shared" si="6"/>
        <v>0.10092162591350182</v>
      </c>
      <c r="T30" s="85">
        <f>分析係数表!F33</f>
        <v>0.64758735440931781</v>
      </c>
      <c r="U30" s="86">
        <f t="shared" si="7"/>
        <v>6.5355568728011487E-2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投入係数表!T31</f>
        <v>4.325437693099897E-2</v>
      </c>
      <c r="E31" s="77">
        <f t="shared" si="0"/>
        <v>4.3254376930998966</v>
      </c>
      <c r="F31" s="76">
        <f>分析係数表!C34</f>
        <v>0.18299609672932837</v>
      </c>
      <c r="G31" s="77">
        <f t="shared" si="1"/>
        <v>0.79153821448319162</v>
      </c>
      <c r="H31" s="77">
        <v>0.82878916976646322</v>
      </c>
      <c r="I31" s="77">
        <f t="shared" si="2"/>
        <v>0.82878916976646322</v>
      </c>
      <c r="J31" s="76">
        <f>分析係数表!G34</f>
        <v>0.4248231396077729</v>
      </c>
      <c r="K31" s="78">
        <f t="shared" si="3"/>
        <v>0.35208881717310841</v>
      </c>
      <c r="L31" s="79"/>
      <c r="M31" s="80"/>
      <c r="N31" s="81">
        <f>分析係数表!H34</f>
        <v>0.15256158869841471</v>
      </c>
      <c r="O31" s="82">
        <f t="shared" si="4"/>
        <v>2.0767139453508019</v>
      </c>
      <c r="P31" s="76">
        <f>分析係数表!C34</f>
        <v>0.18299609672932837</v>
      </c>
      <c r="Q31" s="82">
        <f t="shared" si="5"/>
        <v>0.38003054602256048</v>
      </c>
      <c r="R31" s="83">
        <v>0.4024674708656949</v>
      </c>
      <c r="S31" s="84">
        <f t="shared" si="6"/>
        <v>1.2312566406321581</v>
      </c>
      <c r="T31" s="85">
        <f>分析係数表!F34</f>
        <v>0.70132234858660936</v>
      </c>
      <c r="U31" s="86">
        <f t="shared" si="7"/>
        <v>0.86350779892100404</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投入係数表!T32</f>
        <v>5.1493305870236872E-3</v>
      </c>
      <c r="E32" s="77">
        <f t="shared" si="0"/>
        <v>0.51493305870236872</v>
      </c>
      <c r="F32" s="76">
        <f>分析係数表!C35</f>
        <v>0.35090186993215289</v>
      </c>
      <c r="G32" s="77">
        <f t="shared" si="1"/>
        <v>0.18069097318854424</v>
      </c>
      <c r="H32" s="77">
        <v>0.2182761405190316</v>
      </c>
      <c r="I32" s="77">
        <f t="shared" si="2"/>
        <v>0.2182761405190316</v>
      </c>
      <c r="J32" s="76">
        <f>分析係数表!G35</f>
        <v>0.31384360320530535</v>
      </c>
      <c r="K32" s="78">
        <f t="shared" si="3"/>
        <v>6.8504570434240422E-2</v>
      </c>
      <c r="L32" s="79"/>
      <c r="M32" s="80"/>
      <c r="N32" s="81">
        <f>分析係数表!H35</f>
        <v>5.7313981015663741E-2</v>
      </c>
      <c r="O32" s="82">
        <f t="shared" si="4"/>
        <v>0.7801750404821054</v>
      </c>
      <c r="P32" s="76">
        <f>分析係数表!C35</f>
        <v>0.35090186993215289</v>
      </c>
      <c r="Q32" s="82">
        <f t="shared" si="5"/>
        <v>0.27376488057956389</v>
      </c>
      <c r="R32" s="83">
        <v>0.37209659413703283</v>
      </c>
      <c r="S32" s="84">
        <f t="shared" si="6"/>
        <v>0.59037273465606444</v>
      </c>
      <c r="T32" s="85">
        <f>分析係数表!F35</f>
        <v>0.64653219121304228</v>
      </c>
      <c r="U32" s="86">
        <f t="shared" si="7"/>
        <v>0.3816949777696213</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投入係数表!T33</f>
        <v>0</v>
      </c>
      <c r="E33" s="77">
        <f t="shared" si="0"/>
        <v>0</v>
      </c>
      <c r="F33" s="76">
        <f>分析係数表!C36</f>
        <v>0.93626150666917152</v>
      </c>
      <c r="G33" s="77">
        <f t="shared" si="1"/>
        <v>0</v>
      </c>
      <c r="H33" s="77">
        <v>4.6683998963811778E-2</v>
      </c>
      <c r="I33" s="77">
        <f t="shared" si="2"/>
        <v>4.6683998963811778E-2</v>
      </c>
      <c r="J33" s="76">
        <f>分析係数表!G36</f>
        <v>2.823270008148657E-2</v>
      </c>
      <c r="K33" s="78">
        <f t="shared" si="3"/>
        <v>1.3180153413497279E-3</v>
      </c>
      <c r="L33" s="79"/>
      <c r="M33" s="80"/>
      <c r="N33" s="81">
        <f>分析係数表!H36</f>
        <v>0.22062413152006111</v>
      </c>
      <c r="O33" s="82">
        <f t="shared" si="4"/>
        <v>3.0032016218338011</v>
      </c>
      <c r="P33" s="76">
        <f>分析係数表!C36</f>
        <v>0.93626150666917152</v>
      </c>
      <c r="Q33" s="82">
        <f t="shared" si="5"/>
        <v>2.8117820752894143</v>
      </c>
      <c r="R33" s="83">
        <v>2.8979476099933112</v>
      </c>
      <c r="S33" s="84">
        <f t="shared" si="6"/>
        <v>2.9446316089571232</v>
      </c>
      <c r="T33" s="85">
        <f>分析係数表!F36</f>
        <v>0.87228977263648999</v>
      </c>
      <c r="U33" s="86">
        <f t="shared" si="7"/>
        <v>2.5685720366754308</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投入係数表!T34</f>
        <v>1.9567456230690009E-2</v>
      </c>
      <c r="E34" s="77">
        <f t="shared" si="0"/>
        <v>1.956745623069001</v>
      </c>
      <c r="F34" s="76">
        <f>分析係数表!C37</f>
        <v>0.39878226197532196</v>
      </c>
      <c r="G34" s="77">
        <f t="shared" si="1"/>
        <v>0.78031544567776701</v>
      </c>
      <c r="H34" s="77">
        <v>0.84759883255431345</v>
      </c>
      <c r="I34" s="77">
        <f t="shared" si="2"/>
        <v>0.84759883255431345</v>
      </c>
      <c r="J34" s="76">
        <f>分析係数表!G37</f>
        <v>0.35520734135572679</v>
      </c>
      <c r="K34" s="78">
        <f t="shared" si="3"/>
        <v>0.30107332784783553</v>
      </c>
      <c r="L34" s="79"/>
      <c r="M34" s="80"/>
      <c r="N34" s="81">
        <f>分析係数表!H37</f>
        <v>4.5952116856878007E-2</v>
      </c>
      <c r="O34" s="82">
        <f t="shared" si="4"/>
        <v>0.6255139495414801</v>
      </c>
      <c r="P34" s="76">
        <f>分析係数表!C37</f>
        <v>0.39878226197532196</v>
      </c>
      <c r="Q34" s="82">
        <f t="shared" si="5"/>
        <v>0.24944386769526883</v>
      </c>
      <c r="R34" s="83">
        <v>0.28171841434022693</v>
      </c>
      <c r="S34" s="84">
        <f t="shared" si="6"/>
        <v>1.1293172468945403</v>
      </c>
      <c r="T34" s="85">
        <f>分析係数表!F37</f>
        <v>0.68833867197645227</v>
      </c>
      <c r="U34" s="86">
        <f t="shared" si="7"/>
        <v>0.77735273396749116</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投入係数表!T35</f>
        <v>7.2090628218331619E-3</v>
      </c>
      <c r="E35" s="77">
        <f t="shared" si="0"/>
        <v>0.7209062821833162</v>
      </c>
      <c r="F35" s="76">
        <f>分析係数表!C38</f>
        <v>8.3634220028000916E-2</v>
      </c>
      <c r="G35" s="77">
        <f t="shared" si="1"/>
        <v>6.0292434623687587E-2</v>
      </c>
      <c r="H35" s="77">
        <v>7.3627147235984555E-2</v>
      </c>
      <c r="I35" s="77">
        <f t="shared" si="2"/>
        <v>7.3627147235984555E-2</v>
      </c>
      <c r="J35" s="76">
        <f>分析係数表!G38</f>
        <v>0.16582661290322581</v>
      </c>
      <c r="K35" s="78">
        <f t="shared" si="3"/>
        <v>1.2209340443870424E-2</v>
      </c>
      <c r="L35" s="79"/>
      <c r="M35" s="80"/>
      <c r="N35" s="81">
        <f>分析係数表!H38</f>
        <v>4.1594165567103165E-2</v>
      </c>
      <c r="O35" s="82">
        <f t="shared" si="4"/>
        <v>0.56619221401258835</v>
      </c>
      <c r="P35" s="76">
        <f>分析係数表!C38</f>
        <v>8.3634220028000916E-2</v>
      </c>
      <c r="Q35" s="82">
        <f t="shared" si="5"/>
        <v>4.7353044204869799E-2</v>
      </c>
      <c r="R35" s="83">
        <v>5.6851229280598228E-2</v>
      </c>
      <c r="S35" s="84">
        <f t="shared" si="6"/>
        <v>0.13047837651658278</v>
      </c>
      <c r="T35" s="85">
        <f>分析係数表!F38</f>
        <v>0.52116935483870963</v>
      </c>
      <c r="U35" s="86">
        <f t="shared" si="7"/>
        <v>6.800133130954969E-2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投入係数表!T36</f>
        <v>0</v>
      </c>
      <c r="E36" s="77">
        <f t="shared" si="0"/>
        <v>0</v>
      </c>
      <c r="F36" s="76">
        <f>分析係数表!C39</f>
        <v>1</v>
      </c>
      <c r="G36" s="77">
        <f t="shared" si="1"/>
        <v>0</v>
      </c>
      <c r="H36" s="77">
        <v>3.8233905614934033E-3</v>
      </c>
      <c r="I36" s="77">
        <f t="shared" si="2"/>
        <v>3.8233905614934033E-3</v>
      </c>
      <c r="J36" s="76">
        <f>分析係数表!G39</f>
        <v>0.35526355444380819</v>
      </c>
      <c r="K36" s="78">
        <f t="shared" si="3"/>
        <v>1.358311320903054E-3</v>
      </c>
      <c r="L36" s="79"/>
      <c r="M36" s="80"/>
      <c r="N36" s="81">
        <f>分析係数表!H39</f>
        <v>3.6622911924525259E-3</v>
      </c>
      <c r="O36" s="82">
        <f t="shared" si="4"/>
        <v>4.985220235439649E-2</v>
      </c>
      <c r="P36" s="76">
        <f>分析係数表!C39</f>
        <v>1</v>
      </c>
      <c r="Q36" s="82">
        <f t="shared" si="5"/>
        <v>4.985220235439649E-2</v>
      </c>
      <c r="R36" s="83">
        <v>5.4680906610625697E-2</v>
      </c>
      <c r="S36" s="84">
        <f t="shared" si="6"/>
        <v>5.85042971721191E-2</v>
      </c>
      <c r="T36" s="85">
        <f>分析係数表!F39</f>
        <v>0.70609686266236704</v>
      </c>
      <c r="U36" s="86">
        <f t="shared" si="7"/>
        <v>4.1309700685500092E-2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投入係数表!T37</f>
        <v>1.0298661174047373E-3</v>
      </c>
      <c r="E37" s="77">
        <f t="shared" si="0"/>
        <v>0.10298661174047373</v>
      </c>
      <c r="F37" s="76">
        <f>分析係数表!C40</f>
        <v>0.97034701574441762</v>
      </c>
      <c r="G37" s="77">
        <f t="shared" si="1"/>
        <v>9.9932751363997693E-2</v>
      </c>
      <c r="H37" s="77">
        <v>0.10536375418999185</v>
      </c>
      <c r="I37" s="77">
        <f t="shared" si="2"/>
        <v>0.10536375418999185</v>
      </c>
      <c r="J37" s="76">
        <f>分析係数表!G40</f>
        <v>0.52785971223021577</v>
      </c>
      <c r="K37" s="78">
        <f t="shared" si="3"/>
        <v>5.5617280966224286E-2</v>
      </c>
      <c r="L37" s="79"/>
      <c r="M37" s="80"/>
      <c r="N37" s="81">
        <f>分析係数表!H40</f>
        <v>3.2261456049877249E-2</v>
      </c>
      <c r="O37" s="82">
        <f t="shared" si="4"/>
        <v>0.4391525825582745</v>
      </c>
      <c r="P37" s="76">
        <f>分析係数表!C40</f>
        <v>0.97034701574441762</v>
      </c>
      <c r="Q37" s="82">
        <f t="shared" si="5"/>
        <v>0.42613039794187563</v>
      </c>
      <c r="R37" s="83">
        <v>0.42791651224605731</v>
      </c>
      <c r="S37" s="84">
        <f t="shared" si="6"/>
        <v>0.5332802664360492</v>
      </c>
      <c r="T37" s="85">
        <f>分析係数表!F40</f>
        <v>0.72733812949640286</v>
      </c>
      <c r="U37" s="86">
        <f t="shared" si="7"/>
        <v>0.38787507148693939</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投入係数表!T38</f>
        <v>0</v>
      </c>
      <c r="E38" s="77">
        <f t="shared" si="0"/>
        <v>0</v>
      </c>
      <c r="F38" s="76">
        <f>分析係数表!C41</f>
        <v>0.80320409637637991</v>
      </c>
      <c r="G38" s="77">
        <f t="shared" si="1"/>
        <v>0</v>
      </c>
      <c r="H38" s="77">
        <v>3.3527330281283782E-4</v>
      </c>
      <c r="I38" s="77">
        <f t="shared" si="2"/>
        <v>3.3527330281283782E-4</v>
      </c>
      <c r="J38" s="76">
        <f>分析係数表!G41</f>
        <v>0.45147490221642766</v>
      </c>
      <c r="K38" s="78">
        <f t="shared" si="3"/>
        <v>1.5136748160320471E-4</v>
      </c>
      <c r="L38" s="79"/>
      <c r="M38" s="80"/>
      <c r="N38" s="81">
        <f>分析係数表!H41</f>
        <v>4.9603894294711057E-2</v>
      </c>
      <c r="O38" s="82">
        <f t="shared" si="4"/>
        <v>0.67522303552548124</v>
      </c>
      <c r="P38" s="76">
        <f>分析係数表!C41</f>
        <v>0.80320409637637991</v>
      </c>
      <c r="Q38" s="82">
        <f t="shared" si="5"/>
        <v>0.54234190810176042</v>
      </c>
      <c r="R38" s="83">
        <v>0.5516578708117883</v>
      </c>
      <c r="S38" s="84">
        <f t="shared" si="6"/>
        <v>0.5519931441146011</v>
      </c>
      <c r="T38" s="85">
        <f>分析係数表!F41</f>
        <v>0.55671447196870927</v>
      </c>
      <c r="U38" s="86">
        <f t="shared" si="7"/>
        <v>0.30730257175610781</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投入係数表!T39</f>
        <v>1.0298661174047373E-3</v>
      </c>
      <c r="E39" s="77">
        <f>$C$22*D39</f>
        <v>0.10298661174047373</v>
      </c>
      <c r="F39" s="76">
        <f>分析係数表!C42</f>
        <v>0.66636504653567741</v>
      </c>
      <c r="G39" s="77">
        <f>E39*F39</f>
        <v>6.8626678324992516E-2</v>
      </c>
      <c r="H39" s="77">
        <v>7.4787475236963927E-2</v>
      </c>
      <c r="I39" s="77">
        <f>C39+H39</f>
        <v>7.4787475236963927E-2</v>
      </c>
      <c r="J39" s="76">
        <f>分析係数表!G42</f>
        <v>0.48517520215633425</v>
      </c>
      <c r="K39" s="78">
        <f>I39*J39</f>
        <v>3.6285028416855818E-2</v>
      </c>
      <c r="L39" s="79"/>
      <c r="M39" s="80"/>
      <c r="N39" s="81">
        <f>分析係数表!H42</f>
        <v>1.1980423388898527E-2</v>
      </c>
      <c r="O39" s="82">
        <f t="shared" si="4"/>
        <v>0.16308110406555446</v>
      </c>
      <c r="P39" s="76">
        <f>分析係数表!C42</f>
        <v>0.66636504653567741</v>
      </c>
      <c r="Q39" s="82">
        <f>O39*P39</f>
        <v>0.10867154749973285</v>
      </c>
      <c r="R39" s="83">
        <v>0.11377653943172478</v>
      </c>
      <c r="S39" s="84">
        <f>I39+R39</f>
        <v>0.18856401466868872</v>
      </c>
      <c r="T39" s="85">
        <f>分析係数表!F42</f>
        <v>0.56103195995379285</v>
      </c>
      <c r="U39" s="86">
        <f>S39*T39</f>
        <v>0.10579043872633018</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投入係数表!T40</f>
        <v>4.2224510813594233E-2</v>
      </c>
      <c r="E40" s="77">
        <f>$C$22*D40</f>
        <v>4.2224510813594236</v>
      </c>
      <c r="F40" s="76">
        <f>分析係数表!C43</f>
        <v>0.41782866643993499</v>
      </c>
      <c r="G40" s="77">
        <f>E40*F40</f>
        <v>1.7642611044322694</v>
      </c>
      <c r="H40" s="77">
        <v>2.0126531636610063</v>
      </c>
      <c r="I40" s="77">
        <f>C40+H40</f>
        <v>2.0126531636610063</v>
      </c>
      <c r="J40" s="76">
        <f>分析係数表!G43</f>
        <v>0.34963029507290444</v>
      </c>
      <c r="K40" s="78">
        <f>I40*J40</f>
        <v>0.70368451949021227</v>
      </c>
      <c r="L40" s="79"/>
      <c r="M40" s="80"/>
      <c r="N40" s="81">
        <f>分析係数表!H43</f>
        <v>3.3095547249689404E-2</v>
      </c>
      <c r="O40" s="82">
        <f t="shared" si="4"/>
        <v>0.45050648127630932</v>
      </c>
      <c r="P40" s="76">
        <f>分析係数表!C43</f>
        <v>0.41782866643993499</v>
      </c>
      <c r="Q40" s="82">
        <f>O40*P40</f>
        <v>0.18823452229422788</v>
      </c>
      <c r="R40" s="83">
        <v>0.31363345470114284</v>
      </c>
      <c r="S40" s="84">
        <f>I40+R40</f>
        <v>2.3262866183621491</v>
      </c>
      <c r="T40" s="85">
        <f>分析係数表!F43</f>
        <v>0.60413931310897662</v>
      </c>
      <c r="U40" s="86">
        <f>S40*T40</f>
        <v>1.4054011997119129</v>
      </c>
      <c r="V40" s="87">
        <f>分析係数表!D43</f>
        <v>0.20869324856609772</v>
      </c>
      <c r="W40" s="167">
        <f>ROUND(S40*V40,0)</f>
        <v>0</v>
      </c>
      <c r="X40" s="76">
        <f>分析係数表!E43</f>
        <v>0.13682537488770644</v>
      </c>
      <c r="Y40" s="166">
        <f>ROUND(S40*X40,0)</f>
        <v>0</v>
      </c>
    </row>
    <row r="41" spans="1:25" x14ac:dyDescent="0.2">
      <c r="A41" s="6" t="s">
        <v>341</v>
      </c>
      <c r="B41" s="5" t="s">
        <v>42</v>
      </c>
      <c r="C41" s="90"/>
      <c r="D41" s="76">
        <f>投入係数表!T41</f>
        <v>0</v>
      </c>
      <c r="E41" s="77">
        <f>$C$22*D41</f>
        <v>0</v>
      </c>
      <c r="F41" s="76">
        <f>分析係数表!C44</f>
        <v>0.43300030015865532</v>
      </c>
      <c r="G41" s="77">
        <f>E41*F41</f>
        <v>0</v>
      </c>
      <c r="H41" s="77">
        <v>2.3807850214574411E-3</v>
      </c>
      <c r="I41" s="77">
        <f>C41+H41</f>
        <v>2.3807850214574411E-3</v>
      </c>
      <c r="J41" s="76">
        <f>分析係数表!G44</f>
        <v>0.26179408564929285</v>
      </c>
      <c r="K41" s="78">
        <f>I41*J41</f>
        <v>6.2327543781998292E-4</v>
      </c>
      <c r="L41" s="79"/>
      <c r="M41" s="80"/>
      <c r="N41" s="81">
        <f>分析係数表!H44</f>
        <v>0.10792544346140839</v>
      </c>
      <c r="O41" s="82">
        <f t="shared" si="4"/>
        <v>1.4691133948371455</v>
      </c>
      <c r="P41" s="76">
        <f>分析係数表!C44</f>
        <v>0.43300030015865532</v>
      </c>
      <c r="Q41" s="82">
        <f>O41*P41</f>
        <v>0.63612654093158516</v>
      </c>
      <c r="R41" s="83">
        <v>0.64643433538562312</v>
      </c>
      <c r="S41" s="84">
        <f>I41+R41</f>
        <v>0.64881512040708056</v>
      </c>
      <c r="T41" s="85">
        <f>分析係数表!F44</f>
        <v>0.57012714425433242</v>
      </c>
      <c r="U41" s="86">
        <f>S41*T41</f>
        <v>0.3699071117467197</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投入係数表!T42</f>
        <v>0</v>
      </c>
      <c r="E42" s="77">
        <f>$C$22*D42</f>
        <v>0</v>
      </c>
      <c r="F42" s="76">
        <f>分析係数表!C45</f>
        <v>1</v>
      </c>
      <c r="G42" s="77">
        <f>E42*F42</f>
        <v>0</v>
      </c>
      <c r="H42" s="77">
        <v>2.6417356797111807E-3</v>
      </c>
      <c r="I42" s="77">
        <f>C42+H42</f>
        <v>2.6417356797111807E-3</v>
      </c>
      <c r="J42" s="76">
        <f>分析係数表!G45</f>
        <v>0</v>
      </c>
      <c r="K42" s="78">
        <f>I42*J42</f>
        <v>0</v>
      </c>
      <c r="L42" s="79"/>
      <c r="M42" s="80"/>
      <c r="N42" s="81">
        <f>分析係数表!H45</f>
        <v>0</v>
      </c>
      <c r="O42" s="82">
        <f t="shared" si="4"/>
        <v>0</v>
      </c>
      <c r="P42" s="76">
        <f>分析係数表!C45</f>
        <v>1</v>
      </c>
      <c r="Q42" s="82">
        <f>O42*P42</f>
        <v>0</v>
      </c>
      <c r="R42" s="83">
        <v>2.4925812818682898E-3</v>
      </c>
      <c r="S42" s="84">
        <f>I42+R42</f>
        <v>5.1343169615794704E-3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2.0597322348094747E-3</v>
      </c>
      <c r="E43" s="77">
        <f>$C$22*D43</f>
        <v>0.20597322348094746</v>
      </c>
      <c r="F43" s="76">
        <f>分析係数表!C46</f>
        <v>7.8922701993376254E-2</v>
      </c>
      <c r="G43" s="77">
        <f>E43*F43</f>
        <v>1.6255963335401906E-2</v>
      </c>
      <c r="H43" s="77">
        <v>2.01683852118777E-2</v>
      </c>
      <c r="I43" s="77">
        <f>C43+H43</f>
        <v>2.01683852118777E-2</v>
      </c>
      <c r="J43" s="76">
        <f>分析係数表!G46</f>
        <v>9.4786729857819912E-3</v>
      </c>
      <c r="K43" s="78">
        <f>I43*J43</f>
        <v>1.9116952807467016E-4</v>
      </c>
      <c r="L43" s="79"/>
      <c r="M43" s="80"/>
      <c r="N43" s="81">
        <f>分析係数表!H46</f>
        <v>2.1453316301050851E-2</v>
      </c>
      <c r="O43" s="82">
        <f t="shared" si="4"/>
        <v>0.29202895379180682</v>
      </c>
      <c r="P43" s="76">
        <f>分析係数表!C46</f>
        <v>7.8922701993376254E-2</v>
      </c>
      <c r="Q43" s="82">
        <f>O43*P43</f>
        <v>2.3047714093548215E-2</v>
      </c>
      <c r="R43" s="83">
        <v>2.5471414951609102E-2</v>
      </c>
      <c r="S43" s="84">
        <f>I43+R43</f>
        <v>4.5639800163486802E-2</v>
      </c>
      <c r="T43" s="85">
        <f>分析係数表!F46</f>
        <v>0.3135860979462875</v>
      </c>
      <c r="U43" s="86">
        <f>S43*T43</f>
        <v>1.4312006844316161E-2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投入係数表!T44</f>
        <v>0.63851699279093721</v>
      </c>
      <c r="E44" s="91">
        <f>SUM(E5:E43)</f>
        <v>63.851699279093729</v>
      </c>
      <c r="F44" s="92">
        <f>分析係数表!C47</f>
        <v>0.45048821757167268</v>
      </c>
      <c r="G44" s="91">
        <f>SUM(G5:G43)</f>
        <v>6.6356795492199101</v>
      </c>
      <c r="H44" s="91">
        <f>SUM(H5:H43)</f>
        <v>7.2679787590476881</v>
      </c>
      <c r="I44" s="91">
        <f>SUM(I5:I43)</f>
        <v>107.26797875904766</v>
      </c>
      <c r="J44" s="92">
        <f>分析係数表!G47</f>
        <v>0.27984959706440876</v>
      </c>
      <c r="K44" s="93">
        <f>SUM(K5:K43)</f>
        <v>21.698669865466346</v>
      </c>
      <c r="L44" s="94">
        <f>最終需要_まとめ!$L$33</f>
        <v>0.62733333333333341</v>
      </c>
      <c r="M44" s="91">
        <f>K44*L44</f>
        <v>13.612298895602557</v>
      </c>
      <c r="N44" s="95">
        <f>分析係数表!H47</f>
        <v>1</v>
      </c>
      <c r="O44" s="96">
        <f>SUM(O5:O43)</f>
        <v>13.612298895602555</v>
      </c>
      <c r="P44" s="92">
        <f>分析係数表!C47</f>
        <v>0.45048821757167268</v>
      </c>
      <c r="Q44" s="96">
        <f>SUM(Q5:Q43)</f>
        <v>5.9263743111257856</v>
      </c>
      <c r="R44" s="91">
        <f>SUM(R5:R43)</f>
        <v>6.4351885395269992</v>
      </c>
      <c r="S44" s="97">
        <f>SUM(S5:S43)</f>
        <v>113.70316729857466</v>
      </c>
      <c r="T44" s="98">
        <f>分析係数表!F47</f>
        <v>0.63574062575658508</v>
      </c>
      <c r="U44" s="99">
        <f>SUM(U5:U43)</f>
        <v>43.524379822922526</v>
      </c>
      <c r="V44" s="100">
        <f>分析係数表!D47</f>
        <v>9.9789350246801134E-2</v>
      </c>
      <c r="W44" s="164">
        <f>SUM(W5:W43)</f>
        <v>11</v>
      </c>
      <c r="X44" s="92">
        <f>分析係数表!E47</f>
        <v>7.8362037587557998E-2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6.7564113487262545E-2</v>
      </c>
      <c r="G5" s="77">
        <f t="shared" ref="G5:G38" si="1">E5*F5</f>
        <v>0</v>
      </c>
      <c r="H5" s="77">
        <f t="array" ref="H5:H43">MMULT(逆行列係数!C5:AO43,'19'!G5:G43)</f>
        <v>5.1259457235900378E-5</v>
      </c>
      <c r="I5" s="77">
        <f t="shared" ref="I5:I38" si="2">C5+H5</f>
        <v>5.1259457235900378E-5</v>
      </c>
      <c r="J5" s="76">
        <f>分析係数表!G8</f>
        <v>0.11970979443772672</v>
      </c>
      <c r="K5" s="78">
        <f t="shared" ref="K5:K38" si="3">I5*J5</f>
        <v>6.1362590886990782E-6</v>
      </c>
      <c r="L5" s="79" t="s">
        <v>184</v>
      </c>
      <c r="M5" s="80" t="s">
        <v>184</v>
      </c>
      <c r="N5" s="81">
        <f>分析係数表!H8</f>
        <v>1.0734543466490035E-2</v>
      </c>
      <c r="O5" s="82">
        <f t="shared" ref="O5:O43" si="4">$M$44*N5</f>
        <v>0.14611324747070567</v>
      </c>
      <c r="P5" s="76">
        <f>分析係数表!C8</f>
        <v>6.7564113487262545E-2</v>
      </c>
      <c r="Q5" s="82">
        <f t="shared" ref="Q5:Q38" si="5">O5*P5</f>
        <v>9.8720120341032353E-3</v>
      </c>
      <c r="R5" s="83">
        <f t="array" ref="R5:R43">MMULT(逆行列係数!C5:AO43,'19'!Q5:Q43)</f>
        <v>1.1511758663462424E-2</v>
      </c>
      <c r="S5" s="84">
        <f t="shared" ref="S5:S38" si="6">I5+R5</f>
        <v>1.1563018120698324E-2</v>
      </c>
      <c r="T5" s="85">
        <f>分析係数表!F8</f>
        <v>0.45405078597339782</v>
      </c>
      <c r="U5" s="86">
        <f t="shared" ref="U5:U38" si="7">S5*T5</f>
        <v>5.2501974659277155E-3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投入係数表!U6</f>
        <v>0</v>
      </c>
      <c r="E6" s="77">
        <f t="shared" si="0"/>
        <v>0</v>
      </c>
      <c r="F6" s="76">
        <f>分析係数表!C9</f>
        <v>0.16339869281045749</v>
      </c>
      <c r="G6" s="77">
        <f t="shared" si="1"/>
        <v>0</v>
      </c>
      <c r="H6" s="77">
        <v>6.8634389046751568E-5</v>
      </c>
      <c r="I6" s="77">
        <f t="shared" si="2"/>
        <v>6.8634389046751568E-5</v>
      </c>
      <c r="J6" s="76">
        <f>分析係数表!G9</f>
        <v>0.24691358024691357</v>
      </c>
      <c r="K6" s="78">
        <f t="shared" si="3"/>
        <v>1.6946762727592978E-5</v>
      </c>
      <c r="L6" s="79"/>
      <c r="M6" s="80"/>
      <c r="N6" s="81">
        <f>分析係数表!H9</f>
        <v>5.6599045701539042E-4</v>
      </c>
      <c r="O6" s="82">
        <f t="shared" si="4"/>
        <v>7.7039795842373388E-3</v>
      </c>
      <c r="P6" s="76">
        <f>分析係数表!C9</f>
        <v>0.16339869281045749</v>
      </c>
      <c r="Q6" s="82">
        <f t="shared" si="5"/>
        <v>1.258820193502833E-3</v>
      </c>
      <c r="R6" s="83">
        <v>1.3851885119924414E-3</v>
      </c>
      <c r="S6" s="84">
        <f t="shared" si="6"/>
        <v>1.4538229010391929E-3</v>
      </c>
      <c r="T6" s="85">
        <f>分析係数表!F9</f>
        <v>0.67901234567901236</v>
      </c>
      <c r="U6" s="86">
        <f t="shared" si="7"/>
        <v>9.8716369823648913E-4</v>
      </c>
      <c r="V6" s="87">
        <f>分析係数表!D9</f>
        <v>7.407407407407407E-2</v>
      </c>
      <c r="W6" s="167">
        <f t="shared" si="8"/>
        <v>0</v>
      </c>
      <c r="X6" s="76">
        <f>分析係数表!E9</f>
        <v>0</v>
      </c>
      <c r="Y6" s="166">
        <f t="shared" si="9"/>
        <v>0</v>
      </c>
    </row>
    <row r="7" spans="1:25" x14ac:dyDescent="0.2">
      <c r="A7" s="6" t="s">
        <v>221</v>
      </c>
      <c r="B7" s="5" t="s">
        <v>267</v>
      </c>
      <c r="C7" s="90"/>
      <c r="D7" s="76">
        <f>投入係数表!U7</f>
        <v>0</v>
      </c>
      <c r="E7" s="77">
        <f t="shared" si="0"/>
        <v>0</v>
      </c>
      <c r="F7" s="76">
        <f>分析係数表!C10</f>
        <v>3.0864197530864335E-3</v>
      </c>
      <c r="G7" s="77">
        <f t="shared" si="1"/>
        <v>0</v>
      </c>
      <c r="H7" s="77">
        <v>3.3512283760244527E-7</v>
      </c>
      <c r="I7" s="77">
        <f t="shared" si="2"/>
        <v>3.3512283760244527E-7</v>
      </c>
      <c r="J7" s="76">
        <f>分析係数表!G10</f>
        <v>0.2857142857142857</v>
      </c>
      <c r="K7" s="78">
        <f t="shared" si="3"/>
        <v>9.5749382172127208E-8</v>
      </c>
      <c r="L7" s="79"/>
      <c r="M7" s="80"/>
      <c r="N7" s="81">
        <f>分析係数表!H10</f>
        <v>1.0759075560602157E-3</v>
      </c>
      <c r="O7" s="82">
        <f t="shared" si="4"/>
        <v>1.464471660904559E-2</v>
      </c>
      <c r="P7" s="76">
        <f>分析係数表!C10</f>
        <v>3.0864197530864335E-3</v>
      </c>
      <c r="Q7" s="82">
        <f t="shared" si="5"/>
        <v>4.519974262051128E-5</v>
      </c>
      <c r="R7" s="83">
        <v>5.816009765147651E-5</v>
      </c>
      <c r="S7" s="84">
        <f t="shared" si="6"/>
        <v>5.8495220489078955E-5</v>
      </c>
      <c r="T7" s="85">
        <f>分析係数表!F10</f>
        <v>0.5714285714285714</v>
      </c>
      <c r="U7" s="86">
        <f t="shared" si="7"/>
        <v>3.3425840279473687E-5</v>
      </c>
      <c r="V7" s="87">
        <f>分析係数表!D10</f>
        <v>0</v>
      </c>
      <c r="W7" s="167">
        <f t="shared" si="8"/>
        <v>0</v>
      </c>
      <c r="X7" s="76">
        <f>分析係数表!E10</f>
        <v>0</v>
      </c>
      <c r="Y7" s="166">
        <f t="shared" si="9"/>
        <v>0</v>
      </c>
    </row>
    <row r="8" spans="1:25" x14ac:dyDescent="0.2">
      <c r="A8" s="6" t="s">
        <v>222</v>
      </c>
      <c r="B8" s="5" t="s">
        <v>27</v>
      </c>
      <c r="C8" s="90"/>
      <c r="D8" s="76">
        <f>投入係数表!U8</f>
        <v>0</v>
      </c>
      <c r="E8" s="77">
        <f t="shared" si="0"/>
        <v>0</v>
      </c>
      <c r="F8" s="76">
        <f>分析係数表!C11</f>
        <v>1.4903129657227732E-3</v>
      </c>
      <c r="G8" s="77">
        <f t="shared" si="1"/>
        <v>0</v>
      </c>
      <c r="H8" s="77">
        <v>2.1381784089404885E-4</v>
      </c>
      <c r="I8" s="77">
        <f t="shared" si="2"/>
        <v>2.1381784089404885E-4</v>
      </c>
      <c r="J8" s="76">
        <f>分析係数表!G11</f>
        <v>0.75</v>
      </c>
      <c r="K8" s="78">
        <f t="shared" si="3"/>
        <v>1.6036338067053663E-4</v>
      </c>
      <c r="L8" s="79"/>
      <c r="M8" s="80"/>
      <c r="N8" s="81">
        <f>分析係数表!H11</f>
        <v>-1.9275216802381716E-5</v>
      </c>
      <c r="O8" s="82">
        <f t="shared" si="4"/>
        <v>-2.6236462980374834E-4</v>
      </c>
      <c r="P8" s="76">
        <f>分析係数表!C11</f>
        <v>1.4903129657227732E-3</v>
      </c>
      <c r="Q8" s="82">
        <f t="shared" si="5"/>
        <v>-3.9100540954358167E-7</v>
      </c>
      <c r="R8" s="83">
        <v>2.044650334256054E-5</v>
      </c>
      <c r="S8" s="84">
        <f t="shared" si="6"/>
        <v>2.3426434423660938E-4</v>
      </c>
      <c r="T8" s="85">
        <f>分析係数表!F11</f>
        <v>1</v>
      </c>
      <c r="U8" s="86">
        <f t="shared" si="7"/>
        <v>2.3426434423660938E-4</v>
      </c>
      <c r="V8" s="87">
        <f>分析係数表!D11</f>
        <v>2</v>
      </c>
      <c r="W8" s="167">
        <f t="shared" si="8"/>
        <v>0</v>
      </c>
      <c r="X8" s="76">
        <f>分析係数表!E11</f>
        <v>0</v>
      </c>
      <c r="Y8" s="166">
        <f t="shared" si="9"/>
        <v>0</v>
      </c>
    </row>
    <row r="9" spans="1:25" x14ac:dyDescent="0.2">
      <c r="A9" s="6" t="s">
        <v>223</v>
      </c>
      <c r="B9" s="5" t="s">
        <v>191</v>
      </c>
      <c r="C9" s="90"/>
      <c r="D9" s="76">
        <f>投入係数表!U9</f>
        <v>0</v>
      </c>
      <c r="E9" s="77">
        <f t="shared" si="0"/>
        <v>0</v>
      </c>
      <c r="F9" s="76">
        <f>分析係数表!C12</f>
        <v>4.2687511748856433E-2</v>
      </c>
      <c r="G9" s="77">
        <f t="shared" si="1"/>
        <v>0</v>
      </c>
      <c r="H9" s="77">
        <v>4.2172542270620377E-5</v>
      </c>
      <c r="I9" s="77">
        <f t="shared" si="2"/>
        <v>4.2172542270620377E-5</v>
      </c>
      <c r="J9" s="76">
        <f>分析係数表!G12</f>
        <v>0.14470108695652173</v>
      </c>
      <c r="K9" s="78">
        <f t="shared" si="3"/>
        <v>6.1024127062786276E-6</v>
      </c>
      <c r="L9" s="79"/>
      <c r="M9" s="80"/>
      <c r="N9" s="81">
        <f>分析係数表!H12</f>
        <v>8.7239631247579649E-2</v>
      </c>
      <c r="O9" s="82">
        <f t="shared" si="4"/>
        <v>1.1874623144917651</v>
      </c>
      <c r="P9" s="76">
        <f>分析係数表!C12</f>
        <v>4.2687511748856433E-2</v>
      </c>
      <c r="Q9" s="82">
        <f t="shared" si="5"/>
        <v>5.0689811501191472E-2</v>
      </c>
      <c r="R9" s="83">
        <v>5.4154362548811133E-2</v>
      </c>
      <c r="S9" s="84">
        <f t="shared" si="6"/>
        <v>5.419653509108175E-2</v>
      </c>
      <c r="T9" s="85">
        <f>分析係数表!F12</f>
        <v>0.28543931159420288</v>
      </c>
      <c r="U9" s="86">
        <f t="shared" si="7"/>
        <v>1.5469821667189434E-2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投入係数表!U10</f>
        <v>2.5999350016249595E-3</v>
      </c>
      <c r="E10" s="77">
        <f t="shared" si="0"/>
        <v>0.25999350016249595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0.18525327997142849</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投入係数表!U11</f>
        <v>7.474813129671758E-3</v>
      </c>
      <c r="E11" s="77">
        <f t="shared" si="0"/>
        <v>0.74748131296717579</v>
      </c>
      <c r="F11" s="76">
        <f>分析係数表!C14</f>
        <v>1.2640726841793404E-2</v>
      </c>
      <c r="G11" s="77">
        <f t="shared" si="1"/>
        <v>9.4487070965631557E-3</v>
      </c>
      <c r="H11" s="77">
        <v>1.0079956095514453E-2</v>
      </c>
      <c r="I11" s="77">
        <f t="shared" si="2"/>
        <v>1.0079956095514453E-2</v>
      </c>
      <c r="J11" s="76">
        <f>分析係数表!G14</f>
        <v>0.18151815181518152</v>
      </c>
      <c r="K11" s="78">
        <f t="shared" si="3"/>
        <v>1.8296950008359568E-3</v>
      </c>
      <c r="L11" s="79"/>
      <c r="M11" s="80"/>
      <c r="N11" s="81">
        <f>分析係数表!H14</f>
        <v>1.1056965274820784E-3</v>
      </c>
      <c r="O11" s="82">
        <f t="shared" si="4"/>
        <v>1.5050189218742292E-2</v>
      </c>
      <c r="P11" s="76">
        <f>分析係数表!C14</f>
        <v>1.2640726841793404E-2</v>
      </c>
      <c r="Q11" s="82">
        <f t="shared" si="5"/>
        <v>1.902453308314254E-4</v>
      </c>
      <c r="R11" s="83">
        <v>5.2060312958279948E-4</v>
      </c>
      <c r="S11" s="84">
        <f t="shared" si="6"/>
        <v>1.0600559225097252E-2</v>
      </c>
      <c r="T11" s="85">
        <f>分析係数表!F14</f>
        <v>0.32673267326732675</v>
      </c>
      <c r="U11" s="86">
        <f t="shared" si="7"/>
        <v>3.463549053744647E-3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投入係数表!U12</f>
        <v>1.3649658758531037E-2</v>
      </c>
      <c r="E12" s="77">
        <f t="shared" si="0"/>
        <v>1.3649658758531036</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0.10902442934844853</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投入係数表!U13</f>
        <v>9.7497562560935978E-4</v>
      </c>
      <c r="E13" s="77">
        <f t="shared" si="0"/>
        <v>9.7497562560935974E-2</v>
      </c>
      <c r="F13" s="76">
        <f>分析係数表!C16</f>
        <v>1.1051985264019626E-2</v>
      </c>
      <c r="G13" s="77">
        <f t="shared" si="1"/>
        <v>1.0775416247012959E-3</v>
      </c>
      <c r="H13" s="77">
        <v>1.5719304424752219E-3</v>
      </c>
      <c r="I13" s="77">
        <f t="shared" si="2"/>
        <v>1.5719304424752219E-3</v>
      </c>
      <c r="J13" s="76">
        <f>分析係数表!G16</f>
        <v>3.3670033670033669E-2</v>
      </c>
      <c r="K13" s="78">
        <f t="shared" si="3"/>
        <v>5.2926950925091641E-5</v>
      </c>
      <c r="L13" s="79"/>
      <c r="M13" s="80"/>
      <c r="N13" s="81">
        <f>分析係数表!H16</f>
        <v>1.6043989549327908E-2</v>
      </c>
      <c r="O13" s="82">
        <f t="shared" si="4"/>
        <v>0.21838277731664726</v>
      </c>
      <c r="P13" s="76">
        <f>分析係数表!C16</f>
        <v>1.1051985264019626E-2</v>
      </c>
      <c r="Q13" s="82">
        <f t="shared" si="5"/>
        <v>2.4135632368192648E-3</v>
      </c>
      <c r="R13" s="83">
        <v>2.6524761897794291E-3</v>
      </c>
      <c r="S13" s="84">
        <f t="shared" si="6"/>
        <v>4.2244066322546514E-3</v>
      </c>
      <c r="T13" s="85">
        <f>分析係数表!F16</f>
        <v>0.28619528619528617</v>
      </c>
      <c r="U13" s="86">
        <f t="shared" si="7"/>
        <v>1.209005265123385E-3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投入係数表!U14</f>
        <v>4.0298992525186872E-2</v>
      </c>
      <c r="E14" s="77">
        <f t="shared" si="0"/>
        <v>4.0298992525186872</v>
      </c>
      <c r="F14" s="76">
        <f>分析係数表!C17</f>
        <v>8.8733956583742724E-2</v>
      </c>
      <c r="G14" s="77">
        <f t="shared" si="1"/>
        <v>0.35758890530985044</v>
      </c>
      <c r="H14" s="77">
        <v>0.37400680497797811</v>
      </c>
      <c r="I14" s="77">
        <f t="shared" si="2"/>
        <v>0.37400680497797811</v>
      </c>
      <c r="J14" s="76">
        <f>分析係数表!G17</f>
        <v>0.21220484513952775</v>
      </c>
      <c r="K14" s="78">
        <f t="shared" si="3"/>
        <v>7.9366056131481399E-2</v>
      </c>
      <c r="L14" s="79"/>
      <c r="M14" s="80"/>
      <c r="N14" s="81">
        <f>分析係数表!H17</f>
        <v>2.8579889640622342E-3</v>
      </c>
      <c r="O14" s="82">
        <f t="shared" si="4"/>
        <v>3.8901519200901229E-2</v>
      </c>
      <c r="P14" s="76">
        <f>分析係数表!C17</f>
        <v>8.8733956583742724E-2</v>
      </c>
      <c r="Q14" s="82">
        <f t="shared" si="5"/>
        <v>3.4518857158144034E-3</v>
      </c>
      <c r="R14" s="83">
        <v>5.6688606409205531E-3</v>
      </c>
      <c r="S14" s="84">
        <f t="shared" si="6"/>
        <v>0.37967566561889865</v>
      </c>
      <c r="T14" s="85">
        <f>分析係数表!F17</f>
        <v>0.32198712051517941</v>
      </c>
      <c r="U14" s="86">
        <f t="shared" si="7"/>
        <v>0.12225067430231328</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投入係数表!U15</f>
        <v>9.0997725056873573E-3</v>
      </c>
      <c r="E15" s="77">
        <f t="shared" si="0"/>
        <v>0.90997725056873568</v>
      </c>
      <c r="F15" s="76">
        <f>分析係数表!C18</f>
        <v>2.3869801084990927E-2</v>
      </c>
      <c r="G15" s="77">
        <f t="shared" si="1"/>
        <v>2.1720975962942667E-2</v>
      </c>
      <c r="H15" s="77">
        <v>2.2920569267179596E-2</v>
      </c>
      <c r="I15" s="77">
        <f t="shared" si="2"/>
        <v>2.2920569267179596E-2</v>
      </c>
      <c r="J15" s="76">
        <f>分析係数表!G18</f>
        <v>0.2144702842377261</v>
      </c>
      <c r="K15" s="78">
        <f t="shared" si="3"/>
        <v>4.9157810056224974E-3</v>
      </c>
      <c r="L15" s="79"/>
      <c r="M15" s="80"/>
      <c r="N15" s="81">
        <f>分析係数表!H18</f>
        <v>4.2405476965239774E-4</v>
      </c>
      <c r="O15" s="82">
        <f t="shared" si="4"/>
        <v>5.7720218556824637E-3</v>
      </c>
      <c r="P15" s="76">
        <f>分析係数表!C18</f>
        <v>2.3869801084990927E-2</v>
      </c>
      <c r="Q15" s="82">
        <f t="shared" si="5"/>
        <v>1.3777701355336062E-4</v>
      </c>
      <c r="R15" s="83">
        <v>2.8541073507646958E-4</v>
      </c>
      <c r="S15" s="84">
        <f t="shared" si="6"/>
        <v>2.3205980002256064E-2</v>
      </c>
      <c r="T15" s="85">
        <f>分析係数表!F18</f>
        <v>0.4573643410852713</v>
      </c>
      <c r="U15" s="86">
        <f t="shared" si="7"/>
        <v>1.0613587752969828E-2</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投入係数表!U16</f>
        <v>4.6148846278843032E-2</v>
      </c>
      <c r="E16" s="77">
        <f t="shared" si="0"/>
        <v>4.6148846278843036</v>
      </c>
      <c r="F16" s="76">
        <f>分析係数表!C19</f>
        <v>4.6660019940179431E-2</v>
      </c>
      <c r="G16" s="77">
        <f t="shared" si="1"/>
        <v>0.21533060875870913</v>
      </c>
      <c r="H16" s="77">
        <v>0.22419887913731307</v>
      </c>
      <c r="I16" s="77">
        <f t="shared" si="2"/>
        <v>0.22419887913731307</v>
      </c>
      <c r="J16" s="76">
        <f>分析係数表!G19</f>
        <v>5.7803468208092484E-2</v>
      </c>
      <c r="K16" s="78">
        <f t="shared" si="3"/>
        <v>1.2959472782503645E-2</v>
      </c>
      <c r="L16" s="79"/>
      <c r="M16" s="80"/>
      <c r="N16" s="81">
        <f>分析係数表!H19</f>
        <v>-1.0864213106796968E-4</v>
      </c>
      <c r="O16" s="82">
        <f t="shared" si="4"/>
        <v>-1.4787824588938544E-3</v>
      </c>
      <c r="P16" s="76">
        <f>分析係数表!C19</f>
        <v>4.6660019940179431E-2</v>
      </c>
      <c r="Q16" s="82">
        <f t="shared" si="5"/>
        <v>-6.9000019019174822E-5</v>
      </c>
      <c r="R16" s="83">
        <v>2.7636463179173809E-5</v>
      </c>
      <c r="S16" s="84">
        <f t="shared" si="6"/>
        <v>0.22422651560049225</v>
      </c>
      <c r="T16" s="85">
        <f>分析係数表!F19</f>
        <v>0.24084778420038536</v>
      </c>
      <c r="U16" s="86">
        <f t="shared" si="7"/>
        <v>5.4004459441351696E-2</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投入係数表!U17</f>
        <v>6.6948326291842705E-2</v>
      </c>
      <c r="E17" s="77">
        <f t="shared" si="0"/>
        <v>6.6948326291842708</v>
      </c>
      <c r="F17" s="76">
        <f>分析係数表!C20</f>
        <v>8.9601315248664215E-2</v>
      </c>
      <c r="G17" s="77">
        <f t="shared" si="1"/>
        <v>0.5998658089445833</v>
      </c>
      <c r="H17" s="77">
        <v>0.63121293322656513</v>
      </c>
      <c r="I17" s="77">
        <f t="shared" si="2"/>
        <v>0.63121293322656513</v>
      </c>
      <c r="J17" s="76">
        <f>分析係数表!G20</f>
        <v>9.990662931839403E-2</v>
      </c>
      <c r="K17" s="78">
        <f t="shared" si="3"/>
        <v>6.3062356540842648E-2</v>
      </c>
      <c r="L17" s="79"/>
      <c r="M17" s="80"/>
      <c r="N17" s="81">
        <f>分析係数表!H20</f>
        <v>5.2919231584720706E-4</v>
      </c>
      <c r="O17" s="82">
        <f t="shared" si="4"/>
        <v>7.203101654612E-3</v>
      </c>
      <c r="P17" s="76">
        <f>分析係数表!C20</f>
        <v>8.9601315248664215E-2</v>
      </c>
      <c r="Q17" s="82">
        <f t="shared" si="5"/>
        <v>6.454073821230646E-4</v>
      </c>
      <c r="R17" s="83">
        <v>9.3429908681114018E-4</v>
      </c>
      <c r="S17" s="84">
        <f t="shared" si="6"/>
        <v>0.63214723231337622</v>
      </c>
      <c r="T17" s="85">
        <f>分析係数表!F20</f>
        <v>0.22315592903828199</v>
      </c>
      <c r="U17" s="86">
        <f t="shared" si="7"/>
        <v>0.14106740291587014</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投入係数表!U18</f>
        <v>2.8274293142671433E-2</v>
      </c>
      <c r="E18" s="77">
        <f t="shared" si="0"/>
        <v>2.8274293142671434</v>
      </c>
      <c r="F18" s="76">
        <f>分析係数表!C21</f>
        <v>3.6263368983957212E-2</v>
      </c>
      <c r="G18" s="77">
        <f t="shared" si="1"/>
        <v>0.10253211249932653</v>
      </c>
      <c r="H18" s="77">
        <v>0.10503999093104724</v>
      </c>
      <c r="I18" s="77">
        <f t="shared" si="2"/>
        <v>0.10503999093104724</v>
      </c>
      <c r="J18" s="76">
        <f>分析係数表!G21</f>
        <v>0.2855369335816263</v>
      </c>
      <c r="K18" s="78">
        <f t="shared" si="3"/>
        <v>2.9992796913893064E-2</v>
      </c>
      <c r="L18" s="79"/>
      <c r="M18" s="80"/>
      <c r="N18" s="81">
        <f>分析係数表!H21</f>
        <v>8.8140309559981843E-4</v>
      </c>
      <c r="O18" s="82">
        <f t="shared" si="4"/>
        <v>1.1997218981025947E-2</v>
      </c>
      <c r="P18" s="76">
        <f>分析係数表!C21</f>
        <v>3.6263368983957212E-2</v>
      </c>
      <c r="Q18" s="82">
        <f t="shared" si="5"/>
        <v>4.3505957869027908E-4</v>
      </c>
      <c r="R18" s="83">
        <v>8.0560388917420801E-4</v>
      </c>
      <c r="S18" s="84">
        <f t="shared" si="6"/>
        <v>0.10584559482022145</v>
      </c>
      <c r="T18" s="85">
        <f>分析係数表!F21</f>
        <v>0.42644320297951582</v>
      </c>
      <c r="U18" s="86">
        <f t="shared" si="7"/>
        <v>4.5137134476407284E-2</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投入係数表!U19</f>
        <v>1.3649658758531037E-2</v>
      </c>
      <c r="E19" s="77">
        <f t="shared" si="0"/>
        <v>1.3649658758531036</v>
      </c>
      <c r="F19" s="76">
        <f>分析係数表!C22</f>
        <v>2.6618889173278704E-2</v>
      </c>
      <c r="G19" s="77">
        <f t="shared" si="1"/>
        <v>3.6333875374641063E-2</v>
      </c>
      <c r="H19" s="77">
        <v>3.7431234111744524E-2</v>
      </c>
      <c r="I19" s="77">
        <f t="shared" si="2"/>
        <v>3.7431234111744524E-2</v>
      </c>
      <c r="J19" s="76">
        <f>分析係数表!G22</f>
        <v>0.1945614707008809</v>
      </c>
      <c r="K19" s="78">
        <f t="shared" si="3"/>
        <v>7.2826759589299959E-3</v>
      </c>
      <c r="L19" s="79"/>
      <c r="M19" s="80"/>
      <c r="N19" s="81">
        <f>分析係数表!H22</f>
        <v>4.2055018477923743E-5</v>
      </c>
      <c r="O19" s="82">
        <f t="shared" si="4"/>
        <v>5.7243191957181462E-4</v>
      </c>
      <c r="P19" s="76">
        <f>分析係数表!C22</f>
        <v>2.6618889173278704E-2</v>
      </c>
      <c r="Q19" s="82">
        <f t="shared" si="5"/>
        <v>1.5237501826329321E-5</v>
      </c>
      <c r="R19" s="83">
        <v>1.5961779805609251E-4</v>
      </c>
      <c r="S19" s="84">
        <f t="shared" si="6"/>
        <v>3.7590851909800618E-2</v>
      </c>
      <c r="T19" s="85">
        <f>分析係数表!F22</f>
        <v>0.4128686327077748</v>
      </c>
      <c r="U19" s="86">
        <f t="shared" si="7"/>
        <v>1.5520083630319826E-2</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投入係数表!U20</f>
        <v>2.5999350016249595E-3</v>
      </c>
      <c r="E20" s="77">
        <f t="shared" si="0"/>
        <v>0.25999350016249595</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3.3391861975022515E-4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投入係数表!U21</f>
        <v>9.7497562560935978E-4</v>
      </c>
      <c r="E21" s="77">
        <f t="shared" si="0"/>
        <v>9.7497562560935974E-2</v>
      </c>
      <c r="F21" s="76">
        <f>分析係数表!C24</f>
        <v>0.22997002997003002</v>
      </c>
      <c r="G21" s="77">
        <f t="shared" si="1"/>
        <v>2.2421517384143323E-2</v>
      </c>
      <c r="H21" s="77">
        <v>2.6396845139335465E-2</v>
      </c>
      <c r="I21" s="77">
        <f t="shared" si="2"/>
        <v>2.6396845139335465E-2</v>
      </c>
      <c r="J21" s="76">
        <f>分析係数表!G24</f>
        <v>0.20787401574803149</v>
      </c>
      <c r="K21" s="78">
        <f t="shared" si="3"/>
        <v>5.4872182021925694E-3</v>
      </c>
      <c r="L21" s="79"/>
      <c r="M21" s="80"/>
      <c r="N21" s="81">
        <f>分析係数表!H24</f>
        <v>3.2417410076732888E-4</v>
      </c>
      <c r="O21" s="82">
        <f t="shared" si="4"/>
        <v>4.412496046699404E-3</v>
      </c>
      <c r="P21" s="76">
        <f>分析係数表!C24</f>
        <v>0.22997002997003002</v>
      </c>
      <c r="Q21" s="82">
        <f t="shared" si="5"/>
        <v>1.0147418481021009E-3</v>
      </c>
      <c r="R21" s="83">
        <v>3.7410020360274694E-3</v>
      </c>
      <c r="S21" s="84">
        <f t="shared" si="6"/>
        <v>3.0137847175362935E-2</v>
      </c>
      <c r="T21" s="85">
        <f>分析係数表!F24</f>
        <v>0.39317585301837271</v>
      </c>
      <c r="U21" s="86">
        <f t="shared" si="7"/>
        <v>1.1849473771310676E-2</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投入係数表!U22</f>
        <v>0.15047123821904451</v>
      </c>
      <c r="E22" s="77">
        <f t="shared" si="0"/>
        <v>15.047123821904451</v>
      </c>
      <c r="F22" s="76">
        <f>分析係数表!C25</f>
        <v>3.4042553191489411E-2</v>
      </c>
      <c r="G22" s="77">
        <f t="shared" si="1"/>
        <v>0.51224251308610969</v>
      </c>
      <c r="H22" s="77">
        <v>0.52204139549434503</v>
      </c>
      <c r="I22" s="77">
        <f t="shared" si="2"/>
        <v>0.52204139549434503</v>
      </c>
      <c r="J22" s="76">
        <f>分析係数表!G25</f>
        <v>0.19567456230690011</v>
      </c>
      <c r="K22" s="78">
        <f t="shared" si="3"/>
        <v>0.1021502215694393</v>
      </c>
      <c r="L22" s="79"/>
      <c r="M22" s="80"/>
      <c r="N22" s="81">
        <f>分析係数表!H25</f>
        <v>4.906418822424437E-4</v>
      </c>
      <c r="O22" s="82">
        <f t="shared" si="4"/>
        <v>6.6783723950045041E-3</v>
      </c>
      <c r="P22" s="76">
        <f>分析係数表!C25</f>
        <v>3.4042553191489411E-2</v>
      </c>
      <c r="Q22" s="82">
        <f t="shared" si="5"/>
        <v>2.2734884748951535E-4</v>
      </c>
      <c r="R22" s="83">
        <v>5.3600601617970558E-4</v>
      </c>
      <c r="S22" s="84">
        <f t="shared" si="6"/>
        <v>0.52257740151052479</v>
      </c>
      <c r="T22" s="85">
        <f>分析係数表!F25</f>
        <v>0.35015447991761073</v>
      </c>
      <c r="U22" s="86">
        <f t="shared" si="7"/>
        <v>0.18298281824261425</v>
      </c>
      <c r="V22" s="87">
        <f>分析係数表!D25</f>
        <v>0.10710607621009269</v>
      </c>
      <c r="W22" s="167">
        <f t="shared" si="8"/>
        <v>0</v>
      </c>
      <c r="X22" s="76">
        <f>分析係数表!E25</f>
        <v>0.10298661174047374</v>
      </c>
      <c r="Y22" s="166">
        <f t="shared" si="9"/>
        <v>0</v>
      </c>
    </row>
    <row r="23" spans="1:25" x14ac:dyDescent="0.2">
      <c r="A23" s="6" t="s">
        <v>11</v>
      </c>
      <c r="B23" s="5" t="s">
        <v>35</v>
      </c>
      <c r="C23" s="75">
        <f>最終需要_まとめ!C24</f>
        <v>100</v>
      </c>
      <c r="D23" s="76">
        <f>投入係数表!U23</f>
        <v>0.1189470263243419</v>
      </c>
      <c r="E23" s="77">
        <f t="shared" si="0"/>
        <v>11.894702632434189</v>
      </c>
      <c r="F23" s="76">
        <f>分析係数表!C26</f>
        <v>5.4550934297769693E-2</v>
      </c>
      <c r="G23" s="77">
        <f t="shared" si="1"/>
        <v>0.64886714179342564</v>
      </c>
      <c r="H23" s="77">
        <v>0.65492916377227994</v>
      </c>
      <c r="I23" s="77">
        <f t="shared" si="2"/>
        <v>100.65492916377228</v>
      </c>
      <c r="J23" s="76">
        <f>分析係数表!G26</f>
        <v>0.19694507637309067</v>
      </c>
      <c r="K23" s="78">
        <f t="shared" si="3"/>
        <v>19.823492711487162</v>
      </c>
      <c r="L23" s="79"/>
      <c r="M23" s="80"/>
      <c r="N23" s="81">
        <f>分析係数表!H26</f>
        <v>1.0098461312011439E-2</v>
      </c>
      <c r="O23" s="82">
        <f t="shared" si="4"/>
        <v>0.13745521468718197</v>
      </c>
      <c r="P23" s="76">
        <f>分析係数表!C26</f>
        <v>5.4550934297769693E-2</v>
      </c>
      <c r="Q23" s="82">
        <f t="shared" si="5"/>
        <v>7.4983103852862918E-3</v>
      </c>
      <c r="R23" s="83">
        <v>7.8040063002896452E-3</v>
      </c>
      <c r="S23" s="84">
        <f t="shared" si="6"/>
        <v>100.66273317007257</v>
      </c>
      <c r="T23" s="85">
        <f>分析係数表!F26</f>
        <v>0.33636659083522913</v>
      </c>
      <c r="U23" s="86">
        <f t="shared" si="7"/>
        <v>33.859580380573647</v>
      </c>
      <c r="V23" s="87">
        <f>分析係数表!D26</f>
        <v>0.10204744881377965</v>
      </c>
      <c r="W23" s="167">
        <f t="shared" si="8"/>
        <v>10</v>
      </c>
      <c r="X23" s="76">
        <f>分析係数表!E26</f>
        <v>0.10497237569060773</v>
      </c>
      <c r="Y23" s="166">
        <f t="shared" si="9"/>
        <v>11</v>
      </c>
    </row>
    <row r="24" spans="1:25" x14ac:dyDescent="0.2">
      <c r="A24" s="6" t="s">
        <v>12</v>
      </c>
      <c r="B24" s="5" t="s">
        <v>366</v>
      </c>
      <c r="C24" s="90"/>
      <c r="D24" s="76">
        <f>投入係数表!U24</f>
        <v>0</v>
      </c>
      <c r="E24" s="77">
        <f t="shared" si="0"/>
        <v>0</v>
      </c>
      <c r="F24" s="76">
        <f>分析係数表!C27</f>
        <v>4.1345611727119369E-3</v>
      </c>
      <c r="G24" s="77">
        <f t="shared" si="1"/>
        <v>0</v>
      </c>
      <c r="H24" s="77">
        <v>1.5138033956362256E-5</v>
      </c>
      <c r="I24" s="77">
        <f t="shared" si="2"/>
        <v>1.5138033956362256E-5</v>
      </c>
      <c r="J24" s="76">
        <f>分析係数表!G27</f>
        <v>0.17796610169491525</v>
      </c>
      <c r="K24" s="78">
        <f t="shared" si="3"/>
        <v>2.6940568905390457E-6</v>
      </c>
      <c r="L24" s="79"/>
      <c r="M24" s="80"/>
      <c r="N24" s="81">
        <f>分析係数表!H27</f>
        <v>1.0540039006029638E-2</v>
      </c>
      <c r="O24" s="82">
        <f t="shared" si="4"/>
        <v>0.14346574984268604</v>
      </c>
      <c r="P24" s="76">
        <f>分析係数表!C27</f>
        <v>4.1345611727119369E-3</v>
      </c>
      <c r="Q24" s="82">
        <f t="shared" si="5"/>
        <v>5.931679189135734E-4</v>
      </c>
      <c r="R24" s="83">
        <v>5.9806800445390534E-4</v>
      </c>
      <c r="S24" s="84">
        <f t="shared" si="6"/>
        <v>6.1320603841026763E-4</v>
      </c>
      <c r="T24" s="85">
        <f>分析係数表!F27</f>
        <v>0.33898305084745761</v>
      </c>
      <c r="U24" s="86">
        <f t="shared" si="7"/>
        <v>2.0786645369839579E-4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投入係数表!U25</f>
        <v>0</v>
      </c>
      <c r="E25" s="77">
        <f t="shared" si="0"/>
        <v>0</v>
      </c>
      <c r="F25" s="76">
        <f>分析係数表!C28</f>
        <v>7.7271221989182459E-3</v>
      </c>
      <c r="G25" s="77">
        <f t="shared" si="1"/>
        <v>0</v>
      </c>
      <c r="H25" s="77">
        <v>8.0724624909871525E-4</v>
      </c>
      <c r="I25" s="77">
        <f t="shared" si="2"/>
        <v>8.0724624909871525E-4</v>
      </c>
      <c r="J25" s="76">
        <f>分析係数表!G28</f>
        <v>0.12525050100200399</v>
      </c>
      <c r="K25" s="78">
        <f t="shared" si="3"/>
        <v>1.0110799713160259E-4</v>
      </c>
      <c r="L25" s="79"/>
      <c r="M25" s="80"/>
      <c r="N25" s="81">
        <f>分析係数表!H28</f>
        <v>1.922089573684773E-2</v>
      </c>
      <c r="O25" s="82">
        <f t="shared" si="4"/>
        <v>0.26162523857430142</v>
      </c>
      <c r="P25" s="76">
        <f>分析係数表!C28</f>
        <v>7.7271221989182459E-3</v>
      </c>
      <c r="Q25" s="82">
        <f t="shared" si="5"/>
        <v>2.0216101887847665E-3</v>
      </c>
      <c r="R25" s="83">
        <v>2.2094465383663844E-3</v>
      </c>
      <c r="S25" s="84">
        <f t="shared" si="6"/>
        <v>3.0166927874650997E-3</v>
      </c>
      <c r="T25" s="85">
        <f>分析係数表!F28</f>
        <v>0.21442885771543085</v>
      </c>
      <c r="U25" s="86">
        <f t="shared" si="7"/>
        <v>6.4686598849452034E-4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投入係数表!U26</f>
        <v>4.2248943776405593E-3</v>
      </c>
      <c r="E26" s="77">
        <f t="shared" si="0"/>
        <v>0.42248943776405595</v>
      </c>
      <c r="F26" s="76">
        <f>分析係数表!C29</f>
        <v>1.9657209257286756E-2</v>
      </c>
      <c r="G26" s="77">
        <f t="shared" si="1"/>
        <v>8.3049632871214779E-3</v>
      </c>
      <c r="H26" s="77">
        <v>9.5267940774018418E-3</v>
      </c>
      <c r="I26" s="77">
        <f t="shared" si="2"/>
        <v>9.5267940774018418E-3</v>
      </c>
      <c r="J26" s="76">
        <f>分析係数表!G29</f>
        <v>0.25806451612903225</v>
      </c>
      <c r="K26" s="78">
        <f t="shared" si="3"/>
        <v>2.4585275038456365E-3</v>
      </c>
      <c r="L26" s="79"/>
      <c r="M26" s="80"/>
      <c r="N26" s="81">
        <f>分析係数表!H29</f>
        <v>9.642865278500598E-3</v>
      </c>
      <c r="O26" s="82">
        <f t="shared" si="4"/>
        <v>0.13125386889182064</v>
      </c>
      <c r="P26" s="76">
        <f>分析係数表!C29</f>
        <v>1.9657209257286756E-2</v>
      </c>
      <c r="Q26" s="82">
        <f t="shared" si="5"/>
        <v>2.5800847666349988E-3</v>
      </c>
      <c r="R26" s="83">
        <v>3.2930594583444376E-3</v>
      </c>
      <c r="S26" s="84">
        <f t="shared" si="6"/>
        <v>1.281985353574628E-2</v>
      </c>
      <c r="T26" s="85">
        <f>分析係数表!F29</f>
        <v>0.38879456706281834</v>
      </c>
      <c r="U26" s="86">
        <f t="shared" si="7"/>
        <v>4.9842894052392157E-3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投入係数表!U27</f>
        <v>1.6249593760155996E-3</v>
      </c>
      <c r="E27" s="77">
        <f t="shared" si="0"/>
        <v>0.16249593760155995</v>
      </c>
      <c r="F27" s="76">
        <f>分析係数表!C30</f>
        <v>1</v>
      </c>
      <c r="G27" s="77">
        <f t="shared" si="1"/>
        <v>0.16249593760155995</v>
      </c>
      <c r="H27" s="77">
        <v>0.18992383203710078</v>
      </c>
      <c r="I27" s="77">
        <f t="shared" si="2"/>
        <v>0.18992383203710078</v>
      </c>
      <c r="J27" s="76">
        <f>分析係数表!G30</f>
        <v>0.34450191140094444</v>
      </c>
      <c r="K27" s="78">
        <f t="shared" si="3"/>
        <v>6.5429123157373148E-2</v>
      </c>
      <c r="L27" s="79"/>
      <c r="M27" s="80"/>
      <c r="N27" s="81">
        <f>分析係数表!H30</f>
        <v>0</v>
      </c>
      <c r="O27" s="82">
        <f t="shared" si="4"/>
        <v>0</v>
      </c>
      <c r="P27" s="76">
        <f>分析係数表!C30</f>
        <v>1</v>
      </c>
      <c r="Q27" s="82">
        <f t="shared" si="5"/>
        <v>0</v>
      </c>
      <c r="R27" s="83">
        <v>4.2308009952708323E-2</v>
      </c>
      <c r="S27" s="84">
        <f t="shared" si="6"/>
        <v>0.23223184198980912</v>
      </c>
      <c r="T27" s="85">
        <f>分析係数表!F30</f>
        <v>0.44116418773490956</v>
      </c>
      <c r="U27" s="86">
        <f t="shared" si="7"/>
        <v>0.102452371937616</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投入係数表!U28</f>
        <v>9.0997725056873573E-3</v>
      </c>
      <c r="E28" s="77">
        <f t="shared" si="0"/>
        <v>0.90997725056873568</v>
      </c>
      <c r="F28" s="76">
        <f>分析係数表!C31</f>
        <v>0.10575835708146741</v>
      </c>
      <c r="G28" s="77">
        <f t="shared" si="1"/>
        <v>9.6237699001660293E-2</v>
      </c>
      <c r="H28" s="77">
        <v>0.1125582079065133</v>
      </c>
      <c r="I28" s="77">
        <f t="shared" si="2"/>
        <v>0.1125582079065133</v>
      </c>
      <c r="J28" s="76">
        <f>分析係数表!G31</f>
        <v>7.0943075615972809E-2</v>
      </c>
      <c r="K28" s="78">
        <f t="shared" si="3"/>
        <v>7.9852254547101622E-3</v>
      </c>
      <c r="L28" s="79"/>
      <c r="M28" s="80"/>
      <c r="N28" s="81">
        <f>分析係数表!H31</f>
        <v>2.1586490526230941E-2</v>
      </c>
      <c r="O28" s="82">
        <f t="shared" si="4"/>
        <v>0.29382453405021597</v>
      </c>
      <c r="P28" s="76">
        <f>分析係数表!C31</f>
        <v>0.10575835708146741</v>
      </c>
      <c r="Q28" s="82">
        <f t="shared" si="5"/>
        <v>3.107439999137852E-2</v>
      </c>
      <c r="R28" s="83">
        <v>3.959873852157815E-2</v>
      </c>
      <c r="S28" s="84">
        <f t="shared" si="6"/>
        <v>0.15215694642809147</v>
      </c>
      <c r="T28" s="85">
        <f>分析係数表!F31</f>
        <v>0.34494477485131692</v>
      </c>
      <c r="U28" s="86">
        <f t="shared" si="7"/>
        <v>5.2485743627701899E-2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投入係数表!U29</f>
        <v>6.4998375040623989E-4</v>
      </c>
      <c r="E29" s="77">
        <f t="shared" si="0"/>
        <v>6.4998375040623987E-2</v>
      </c>
      <c r="F29" s="76">
        <f>分析係数表!C32</f>
        <v>0.81083319529567666</v>
      </c>
      <c r="G29" s="77">
        <f t="shared" si="1"/>
        <v>5.2702840123215904E-2</v>
      </c>
      <c r="H29" s="77">
        <v>6.7390613357807841E-2</v>
      </c>
      <c r="I29" s="77">
        <f t="shared" si="2"/>
        <v>6.7390613357807841E-2</v>
      </c>
      <c r="J29" s="76">
        <f>分析係数表!G32</f>
        <v>0.14021915584415584</v>
      </c>
      <c r="K29" s="78">
        <f t="shared" si="3"/>
        <v>9.4494549168517086E-3</v>
      </c>
      <c r="L29" s="79"/>
      <c r="M29" s="80"/>
      <c r="N29" s="81">
        <f>分析係数表!H32</f>
        <v>6.133023528030546E-3</v>
      </c>
      <c r="O29" s="82">
        <f t="shared" si="4"/>
        <v>8.3479654937556297E-2</v>
      </c>
      <c r="P29" s="76">
        <f>分析係数表!C32</f>
        <v>0.81083319529567666</v>
      </c>
      <c r="Q29" s="82">
        <f t="shared" si="5"/>
        <v>6.7688075355199287E-2</v>
      </c>
      <c r="R29" s="83">
        <v>8.7389882387568549E-2</v>
      </c>
      <c r="S29" s="84">
        <f t="shared" si="6"/>
        <v>0.15478049574537639</v>
      </c>
      <c r="T29" s="85">
        <f>分析係数表!F32</f>
        <v>0.48336038961038963</v>
      </c>
      <c r="U29" s="86">
        <f t="shared" si="7"/>
        <v>7.4814760727574384E-2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投入係数表!U30</f>
        <v>3.2499187520311994E-4</v>
      </c>
      <c r="E30" s="77">
        <f t="shared" si="0"/>
        <v>3.2499187520311994E-2</v>
      </c>
      <c r="F30" s="76">
        <f>分析係数表!C33</f>
        <v>0.62414151925078043</v>
      </c>
      <c r="G30" s="77">
        <f t="shared" si="1"/>
        <v>2.0284092273343532E-2</v>
      </c>
      <c r="H30" s="77">
        <v>3.1755944800570785E-2</v>
      </c>
      <c r="I30" s="77">
        <f t="shared" si="2"/>
        <v>3.1755944800570785E-2</v>
      </c>
      <c r="J30" s="76">
        <f>分析係数表!G33</f>
        <v>0.5071547420965058</v>
      </c>
      <c r="K30" s="78">
        <f t="shared" si="3"/>
        <v>1.6105177995364352E-2</v>
      </c>
      <c r="L30" s="79"/>
      <c r="M30" s="80"/>
      <c r="N30" s="81">
        <f>分析係数表!H33</f>
        <v>9.1820123676800169E-4</v>
      </c>
      <c r="O30" s="82">
        <f t="shared" si="4"/>
        <v>1.2498096910651284E-2</v>
      </c>
      <c r="P30" s="76">
        <f>分析係数表!C33</f>
        <v>0.62414151925078043</v>
      </c>
      <c r="Q30" s="82">
        <f t="shared" si="5"/>
        <v>7.8005811935573776E-3</v>
      </c>
      <c r="R30" s="83">
        <v>2.2364074845647754E-2</v>
      </c>
      <c r="S30" s="84">
        <f t="shared" si="6"/>
        <v>5.4120019646218542E-2</v>
      </c>
      <c r="T30" s="85">
        <f>分析係数表!F33</f>
        <v>0.64758735440931781</v>
      </c>
      <c r="U30" s="86">
        <f t="shared" si="7"/>
        <v>3.504744034327497E-2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投入係数表!U31</f>
        <v>5.1998700032499186E-2</v>
      </c>
      <c r="E31" s="77">
        <f t="shared" si="0"/>
        <v>5.1998700032499183</v>
      </c>
      <c r="F31" s="76">
        <f>分析係数表!C34</f>
        <v>0.18299609672932837</v>
      </c>
      <c r="G31" s="77">
        <f t="shared" si="1"/>
        <v>0.95155591409465512</v>
      </c>
      <c r="H31" s="77">
        <v>0.99209311768950037</v>
      </c>
      <c r="I31" s="77">
        <f t="shared" si="2"/>
        <v>0.99209311768950037</v>
      </c>
      <c r="J31" s="76">
        <f>分析係数表!G34</f>
        <v>0.4248231396077729</v>
      </c>
      <c r="K31" s="78">
        <f t="shared" si="3"/>
        <v>0.42146411304011727</v>
      </c>
      <c r="L31" s="79"/>
      <c r="M31" s="80"/>
      <c r="N31" s="81">
        <f>分析係数表!H34</f>
        <v>0.15256158869841471</v>
      </c>
      <c r="O31" s="82">
        <f t="shared" si="4"/>
        <v>2.076592193566686</v>
      </c>
      <c r="P31" s="76">
        <f>分析係数表!C34</f>
        <v>0.18299609672932837</v>
      </c>
      <c r="Q31" s="82">
        <f t="shared" si="5"/>
        <v>0.38000826592129744</v>
      </c>
      <c r="R31" s="83">
        <v>0.40244387535186099</v>
      </c>
      <c r="S31" s="84">
        <f t="shared" si="6"/>
        <v>1.3945369930413614</v>
      </c>
      <c r="T31" s="85">
        <f>分析係数表!F34</f>
        <v>0.70132234858660936</v>
      </c>
      <c r="U31" s="86">
        <f t="shared" si="7"/>
        <v>0.97801995915067563</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投入係数表!U32</f>
        <v>5.5248618784530384E-3</v>
      </c>
      <c r="E32" s="77">
        <f t="shared" si="0"/>
        <v>0.55248618784530379</v>
      </c>
      <c r="F32" s="76">
        <f>分析係数表!C35</f>
        <v>0.35090186993215289</v>
      </c>
      <c r="G32" s="77">
        <f t="shared" si="1"/>
        <v>0.19386843642660379</v>
      </c>
      <c r="H32" s="77">
        <v>0.23204093349736757</v>
      </c>
      <c r="I32" s="77">
        <f t="shared" si="2"/>
        <v>0.23204093349736757</v>
      </c>
      <c r="J32" s="76">
        <f>分析係数表!G35</f>
        <v>0.31384360320530535</v>
      </c>
      <c r="K32" s="78">
        <f t="shared" si="3"/>
        <v>7.2824562659936476E-2</v>
      </c>
      <c r="L32" s="79"/>
      <c r="M32" s="80"/>
      <c r="N32" s="81">
        <f>分析係数表!H35</f>
        <v>5.7313981015663741E-2</v>
      </c>
      <c r="O32" s="82">
        <f t="shared" si="4"/>
        <v>0.78012930105645462</v>
      </c>
      <c r="P32" s="76">
        <f>分析係数表!C35</f>
        <v>0.35090186993215289</v>
      </c>
      <c r="Q32" s="82">
        <f t="shared" si="5"/>
        <v>0.27374883052957338</v>
      </c>
      <c r="R32" s="83">
        <v>0.37207477918061999</v>
      </c>
      <c r="S32" s="84">
        <f t="shared" si="6"/>
        <v>0.60411571267798758</v>
      </c>
      <c r="T32" s="85">
        <f>分析係数表!F35</f>
        <v>0.64653219121304228</v>
      </c>
      <c r="U32" s="86">
        <f t="shared" si="7"/>
        <v>0.39058025546392799</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投入係数表!U33</f>
        <v>1.6249593760155996E-3</v>
      </c>
      <c r="E33" s="77">
        <f t="shared" si="0"/>
        <v>0.16249593760155995</v>
      </c>
      <c r="F33" s="76">
        <f>分析係数表!C36</f>
        <v>0.93626150666917152</v>
      </c>
      <c r="G33" s="77">
        <f t="shared" si="1"/>
        <v>0.15213869136645619</v>
      </c>
      <c r="H33" s="77">
        <v>0.20401079626966592</v>
      </c>
      <c r="I33" s="77">
        <f t="shared" si="2"/>
        <v>0.20401079626966592</v>
      </c>
      <c r="J33" s="76">
        <f>分析係数表!G36</f>
        <v>2.823270008148657E-2</v>
      </c>
      <c r="K33" s="78">
        <f t="shared" si="3"/>
        <v>5.759775624466737E-3</v>
      </c>
      <c r="L33" s="79"/>
      <c r="M33" s="80"/>
      <c r="N33" s="81">
        <f>分析係数表!H36</f>
        <v>0.22062413152006111</v>
      </c>
      <c r="O33" s="82">
        <f t="shared" si="4"/>
        <v>3.0030255527337033</v>
      </c>
      <c r="P33" s="76">
        <f>分析係数表!C36</f>
        <v>0.93626150666917152</v>
      </c>
      <c r="Q33" s="82">
        <f t="shared" si="5"/>
        <v>2.8116172285684788</v>
      </c>
      <c r="R33" s="83">
        <v>2.8977777116341361</v>
      </c>
      <c r="S33" s="84">
        <f t="shared" si="6"/>
        <v>3.1017885079038021</v>
      </c>
      <c r="T33" s="85">
        <f>分析係数表!F36</f>
        <v>0.87228977263648999</v>
      </c>
      <c r="U33" s="86">
        <f t="shared" si="7"/>
        <v>2.7056583923258852</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投入係数表!U34</f>
        <v>1.7874553136171596E-2</v>
      </c>
      <c r="E34" s="77">
        <f t="shared" si="0"/>
        <v>1.7874553136171596</v>
      </c>
      <c r="F34" s="76">
        <f>分析係数表!C37</f>
        <v>0.39878226197532196</v>
      </c>
      <c r="G34" s="77">
        <f t="shared" si="1"/>
        <v>0.7128054731440594</v>
      </c>
      <c r="H34" s="77">
        <v>0.77825486767781016</v>
      </c>
      <c r="I34" s="77">
        <f t="shared" si="2"/>
        <v>0.77825486767781016</v>
      </c>
      <c r="J34" s="76">
        <f>分析係数表!G37</f>
        <v>0.35520734135572679</v>
      </c>
      <c r="K34" s="78">
        <f t="shared" si="3"/>
        <v>0.27644184244498787</v>
      </c>
      <c r="L34" s="79"/>
      <c r="M34" s="80"/>
      <c r="N34" s="81">
        <f>分析係数表!H37</f>
        <v>4.5952116856878007E-2</v>
      </c>
      <c r="O34" s="82">
        <f t="shared" si="4"/>
        <v>0.62547727745213599</v>
      </c>
      <c r="P34" s="76">
        <f>分析係数表!C37</f>
        <v>0.39878226197532196</v>
      </c>
      <c r="Q34" s="82">
        <f t="shared" si="5"/>
        <v>0.24942924351652884</v>
      </c>
      <c r="R34" s="83">
        <v>0.28170189799735706</v>
      </c>
      <c r="S34" s="84">
        <f t="shared" si="6"/>
        <v>1.0599567656751672</v>
      </c>
      <c r="T34" s="85">
        <f>分析係数表!F37</f>
        <v>0.68833867197645227</v>
      </c>
      <c r="U34" s="86">
        <f t="shared" si="7"/>
        <v>0.72960923243730014</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投入係数表!U35</f>
        <v>1.1699707507312317E-2</v>
      </c>
      <c r="E35" s="77">
        <f t="shared" si="0"/>
        <v>1.1699707507312318</v>
      </c>
      <c r="F35" s="76">
        <f>分析係数表!C38</f>
        <v>8.3634220028000916E-2</v>
      </c>
      <c r="G35" s="77">
        <f t="shared" si="1"/>
        <v>9.7849591192981256E-2</v>
      </c>
      <c r="H35" s="77">
        <v>0.11103678816675062</v>
      </c>
      <c r="I35" s="77">
        <f t="shared" si="2"/>
        <v>0.11103678816675062</v>
      </c>
      <c r="J35" s="76">
        <f>分析係数表!G38</f>
        <v>0.16582661290322581</v>
      </c>
      <c r="K35" s="78">
        <f t="shared" si="3"/>
        <v>1.8412854489345241E-2</v>
      </c>
      <c r="L35" s="79"/>
      <c r="M35" s="80"/>
      <c r="N35" s="81">
        <f>分析係数表!H38</f>
        <v>4.1594165567103165E-2</v>
      </c>
      <c r="O35" s="82">
        <f t="shared" si="4"/>
        <v>0.56615901978650685</v>
      </c>
      <c r="P35" s="76">
        <f>分析係数表!C38</f>
        <v>8.3634220028000916E-2</v>
      </c>
      <c r="Q35" s="82">
        <f t="shared" si="5"/>
        <v>4.7350268031662035E-2</v>
      </c>
      <c r="R35" s="83">
        <v>5.6847896256033349E-2</v>
      </c>
      <c r="S35" s="84">
        <f t="shared" si="6"/>
        <v>0.16788468442278398</v>
      </c>
      <c r="T35" s="85">
        <f>分析係数表!F38</f>
        <v>0.52116935483870963</v>
      </c>
      <c r="U35" s="86">
        <f t="shared" si="7"/>
        <v>8.7496352667922689E-2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投入係数表!U36</f>
        <v>0</v>
      </c>
      <c r="E36" s="77">
        <f t="shared" si="0"/>
        <v>0</v>
      </c>
      <c r="F36" s="76">
        <f>分析係数表!C39</f>
        <v>1</v>
      </c>
      <c r="G36" s="77">
        <f t="shared" si="1"/>
        <v>0</v>
      </c>
      <c r="H36" s="77">
        <v>5.5226862305401934E-3</v>
      </c>
      <c r="I36" s="77">
        <f t="shared" si="2"/>
        <v>5.5226862305401934E-3</v>
      </c>
      <c r="J36" s="76">
        <f>分析係数表!G39</f>
        <v>0.35526355444380819</v>
      </c>
      <c r="K36" s="78">
        <f t="shared" si="3"/>
        <v>1.9620091403395857E-3</v>
      </c>
      <c r="L36" s="79"/>
      <c r="M36" s="80"/>
      <c r="N36" s="81">
        <f>分析係数表!H39</f>
        <v>3.6622911924525259E-3</v>
      </c>
      <c r="O36" s="82">
        <f t="shared" si="4"/>
        <v>4.9849279662712187E-2</v>
      </c>
      <c r="P36" s="76">
        <f>分析係数表!C39</f>
        <v>1</v>
      </c>
      <c r="Q36" s="82">
        <f t="shared" si="5"/>
        <v>4.9849279662712187E-2</v>
      </c>
      <c r="R36" s="83">
        <v>5.4677700825856067E-2</v>
      </c>
      <c r="S36" s="84">
        <f t="shared" si="6"/>
        <v>6.0200387056396257E-2</v>
      </c>
      <c r="T36" s="85">
        <f>分析係数表!F39</f>
        <v>0.70609686266236704</v>
      </c>
      <c r="U36" s="86">
        <f t="shared" si="7"/>
        <v>4.2507304431581565E-2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投入係数表!U37</f>
        <v>6.4998375040623989E-4</v>
      </c>
      <c r="E37" s="77">
        <f t="shared" si="0"/>
        <v>6.4998375040623987E-2</v>
      </c>
      <c r="F37" s="76">
        <f>分析係数表!C40</f>
        <v>0.97034701574441762</v>
      </c>
      <c r="G37" s="77">
        <f t="shared" si="1"/>
        <v>6.3070979248905923E-2</v>
      </c>
      <c r="H37" s="77">
        <v>6.8171386085360358E-2</v>
      </c>
      <c r="I37" s="77">
        <f t="shared" si="2"/>
        <v>6.8171386085360358E-2</v>
      </c>
      <c r="J37" s="76">
        <f>分析係数表!G40</f>
        <v>0.52785971223021577</v>
      </c>
      <c r="K37" s="78">
        <f t="shared" si="3"/>
        <v>3.5984928241353256E-2</v>
      </c>
      <c r="L37" s="79"/>
      <c r="M37" s="80"/>
      <c r="N37" s="81">
        <f>分析係数表!H40</f>
        <v>3.2261456049877249E-2</v>
      </c>
      <c r="O37" s="82">
        <f t="shared" si="4"/>
        <v>0.43912683630152821</v>
      </c>
      <c r="P37" s="76">
        <f>分析係数表!C40</f>
        <v>0.97034701574441762</v>
      </c>
      <c r="Q37" s="82">
        <f t="shared" si="5"/>
        <v>0.42610541513847527</v>
      </c>
      <c r="R37" s="83">
        <v>0.4278914247278966</v>
      </c>
      <c r="S37" s="84">
        <f t="shared" si="6"/>
        <v>0.49606281081325698</v>
      </c>
      <c r="T37" s="85">
        <f>分析係数表!F40</f>
        <v>0.72733812949640286</v>
      </c>
      <c r="U37" s="86">
        <f t="shared" si="7"/>
        <v>0.36080539692964231</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投入係数表!U38</f>
        <v>0</v>
      </c>
      <c r="E38" s="77">
        <f t="shared" si="0"/>
        <v>0</v>
      </c>
      <c r="F38" s="76">
        <f>分析係数表!C41</f>
        <v>0.80320409637637991</v>
      </c>
      <c r="G38" s="77">
        <f t="shared" si="1"/>
        <v>0</v>
      </c>
      <c r="H38" s="77">
        <v>3.3697524334982363E-4</v>
      </c>
      <c r="I38" s="77">
        <f t="shared" si="2"/>
        <v>3.3697524334982363E-4</v>
      </c>
      <c r="J38" s="76">
        <f>分析係数表!G41</f>
        <v>0.45147490221642766</v>
      </c>
      <c r="K38" s="78">
        <f t="shared" si="3"/>
        <v>1.5213586504071855E-4</v>
      </c>
      <c r="L38" s="79"/>
      <c r="M38" s="80"/>
      <c r="N38" s="81">
        <f>分析係数表!H41</f>
        <v>4.9603894294711057E-2</v>
      </c>
      <c r="O38" s="82">
        <f t="shared" si="4"/>
        <v>0.67518344913495532</v>
      </c>
      <c r="P38" s="76">
        <f>分析係数表!C41</f>
        <v>0.80320409637637991</v>
      </c>
      <c r="Q38" s="82">
        <f t="shared" si="5"/>
        <v>0.54231011215072922</v>
      </c>
      <c r="R38" s="83">
        <v>0.55162552869257475</v>
      </c>
      <c r="S38" s="84">
        <f t="shared" si="6"/>
        <v>0.55196250393592461</v>
      </c>
      <c r="T38" s="85">
        <f>分析係数表!F41</f>
        <v>0.55671447196870927</v>
      </c>
      <c r="U38" s="86">
        <f t="shared" si="7"/>
        <v>0.30728551392521486</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投入係数表!U39</f>
        <v>3.2499187520311994E-4</v>
      </c>
      <c r="E39" s="77">
        <f>$C$23*D39</f>
        <v>3.2499187520311994E-2</v>
      </c>
      <c r="F39" s="76">
        <f>分析係数表!C42</f>
        <v>0.66636504653567741</v>
      </c>
      <c r="G39" s="77">
        <f>E39*F39</f>
        <v>2.1656322604344407E-2</v>
      </c>
      <c r="H39" s="77">
        <v>2.6562801136040655E-2</v>
      </c>
      <c r="I39" s="77">
        <f>C39+H39</f>
        <v>2.6562801136040655E-2</v>
      </c>
      <c r="J39" s="76">
        <f>分析係数表!G42</f>
        <v>0.48517520215633425</v>
      </c>
      <c r="K39" s="78">
        <f>I39*J39</f>
        <v>1.2887612411017029E-2</v>
      </c>
      <c r="L39" s="79"/>
      <c r="M39" s="80"/>
      <c r="N39" s="81">
        <f>分析係数表!H42</f>
        <v>1.1980423388898527E-2</v>
      </c>
      <c r="O39" s="82">
        <f t="shared" si="4"/>
        <v>0.16307154308802069</v>
      </c>
      <c r="P39" s="76">
        <f>分析係数表!C42</f>
        <v>0.66636504653567741</v>
      </c>
      <c r="Q39" s="82">
        <f>O39*P39</f>
        <v>0.10866517639849363</v>
      </c>
      <c r="R39" s="83">
        <v>0.113769869039446</v>
      </c>
      <c r="S39" s="84">
        <f>I39+R39</f>
        <v>0.14033267017548665</v>
      </c>
      <c r="T39" s="85">
        <f>分析係数表!F42</f>
        <v>0.56103195995379285</v>
      </c>
      <c r="U39" s="86">
        <f>S39*T39</f>
        <v>7.8731112994102445E-2</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投入係数表!U40</f>
        <v>3.7049073773155673E-2</v>
      </c>
      <c r="E40" s="77">
        <f>$C$23*D40</f>
        <v>3.7049073773155672</v>
      </c>
      <c r="F40" s="76">
        <f>分析係数表!C43</f>
        <v>0.41782866643993499</v>
      </c>
      <c r="G40" s="77">
        <f>E40*F40</f>
        <v>1.5480165087472404</v>
      </c>
      <c r="H40" s="77">
        <v>1.7685299931653633</v>
      </c>
      <c r="I40" s="77">
        <f>C40+H40</f>
        <v>1.7685299931653633</v>
      </c>
      <c r="J40" s="76">
        <f>分析係数表!G43</f>
        <v>0.34963029507290444</v>
      </c>
      <c r="K40" s="78">
        <f>I40*J40</f>
        <v>0.61833166335568768</v>
      </c>
      <c r="L40" s="79"/>
      <c r="M40" s="80"/>
      <c r="N40" s="81">
        <f>分析係数表!H43</f>
        <v>3.3095547249689404E-2</v>
      </c>
      <c r="O40" s="82">
        <f t="shared" si="4"/>
        <v>0.45048006937303592</v>
      </c>
      <c r="P40" s="76">
        <f>分析係数表!C43</f>
        <v>0.41782866643993499</v>
      </c>
      <c r="Q40" s="82">
        <f>O40*P40</f>
        <v>0.18822348664390501</v>
      </c>
      <c r="R40" s="83">
        <v>0.31361506727096555</v>
      </c>
      <c r="S40" s="84">
        <f>I40+R40</f>
        <v>2.082145060436329</v>
      </c>
      <c r="T40" s="85">
        <f>分析係数表!F43</f>
        <v>0.60413931310897662</v>
      </c>
      <c r="U40" s="86">
        <f>S40*T40</f>
        <v>1.2579056866052525</v>
      </c>
      <c r="V40" s="87">
        <f>分析係数表!D43</f>
        <v>0.20869324856609772</v>
      </c>
      <c r="W40" s="167">
        <f>ROUND(S40*V40,0)</f>
        <v>0</v>
      </c>
      <c r="X40" s="76">
        <f>分析係数表!E43</f>
        <v>0.13682537488770644</v>
      </c>
      <c r="Y40" s="166">
        <f>ROUND(S40*X40,0)</f>
        <v>0</v>
      </c>
    </row>
    <row r="41" spans="1:25" x14ac:dyDescent="0.2">
      <c r="A41" s="6" t="s">
        <v>341</v>
      </c>
      <c r="B41" s="5" t="s">
        <v>42</v>
      </c>
      <c r="C41" s="90"/>
      <c r="D41" s="76">
        <f>投入係数表!U41</f>
        <v>0</v>
      </c>
      <c r="E41" s="77">
        <f>$C$23*D41</f>
        <v>0</v>
      </c>
      <c r="F41" s="76">
        <f>分析係数表!C44</f>
        <v>0.43300030015865532</v>
      </c>
      <c r="G41" s="77">
        <f>E41*F41</f>
        <v>0</v>
      </c>
      <c r="H41" s="77">
        <v>2.2431174953533779E-3</v>
      </c>
      <c r="I41" s="77">
        <f>C41+H41</f>
        <v>2.2431174953533779E-3</v>
      </c>
      <c r="J41" s="76">
        <f>分析係数表!G44</f>
        <v>0.26179408564929285</v>
      </c>
      <c r="K41" s="78">
        <f>I41*J41</f>
        <v>5.8723489369996945E-4</v>
      </c>
      <c r="L41" s="79"/>
      <c r="M41" s="80"/>
      <c r="N41" s="81">
        <f>分析係数表!H44</f>
        <v>0.10792544346140839</v>
      </c>
      <c r="O41" s="82">
        <f t="shared" si="4"/>
        <v>1.4690272649311513</v>
      </c>
      <c r="P41" s="76">
        <f>分析係数表!C44</f>
        <v>0.43300030015865532</v>
      </c>
      <c r="Q41" s="82">
        <f>O41*P41</f>
        <v>0.63608924665643696</v>
      </c>
      <c r="R41" s="83">
        <v>0.64639643679404135</v>
      </c>
      <c r="S41" s="84">
        <f>I41+R41</f>
        <v>0.64863955428939468</v>
      </c>
      <c r="T41" s="85">
        <f>分析係数表!F44</f>
        <v>0.57012714425433242</v>
      </c>
      <c r="U41" s="86">
        <f>S41*T41</f>
        <v>0.36980701673741562</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投入係数表!U42</f>
        <v>3.2499187520311994E-4</v>
      </c>
      <c r="E42" s="77">
        <f>$C$23*D42</f>
        <v>3.2499187520311994E-2</v>
      </c>
      <c r="F42" s="76">
        <f>分析係数表!C45</f>
        <v>1</v>
      </c>
      <c r="G42" s="77">
        <f>E42*F42</f>
        <v>3.2499187520311994E-2</v>
      </c>
      <c r="H42" s="77">
        <v>3.5106453494865533E-2</v>
      </c>
      <c r="I42" s="77">
        <f>C42+H42</f>
        <v>3.5106453494865533E-2</v>
      </c>
      <c r="J42" s="76">
        <f>分析係数表!G45</f>
        <v>0</v>
      </c>
      <c r="K42" s="78">
        <f>I42*J42</f>
        <v>0</v>
      </c>
      <c r="L42" s="79"/>
      <c r="M42" s="80"/>
      <c r="N42" s="81">
        <f>分析係数表!H45</f>
        <v>0</v>
      </c>
      <c r="O42" s="82">
        <f t="shared" si="4"/>
        <v>0</v>
      </c>
      <c r="P42" s="76">
        <f>分析係数表!C45</f>
        <v>1</v>
      </c>
      <c r="Q42" s="82">
        <f>O42*P42</f>
        <v>0</v>
      </c>
      <c r="R42" s="83">
        <v>2.4924351489746381E-3</v>
      </c>
      <c r="S42" s="84">
        <f>I42+R42</f>
        <v>3.7598888643840173E-2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3.2499187520311991E-3</v>
      </c>
      <c r="E43" s="77">
        <f>$C$23*D43</f>
        <v>0.3249918752031199</v>
      </c>
      <c r="F43" s="76">
        <f>分析係数表!C46</f>
        <v>7.8922701993376254E-2</v>
      </c>
      <c r="G43" s="77">
        <f>E43*F43</f>
        <v>2.5649236916924358E-2</v>
      </c>
      <c r="H43" s="77">
        <v>2.9132169866099521E-2</v>
      </c>
      <c r="I43" s="77">
        <f>C43+H43</f>
        <v>2.9132169866099521E-2</v>
      </c>
      <c r="J43" s="76">
        <f>分析係数表!G46</f>
        <v>9.4786729857819912E-3</v>
      </c>
      <c r="K43" s="78">
        <f>I43*J43</f>
        <v>2.7613431152700968E-4</v>
      </c>
      <c r="L43" s="79"/>
      <c r="M43" s="80"/>
      <c r="N43" s="81">
        <f>分析係数表!H46</f>
        <v>2.1453316301050851E-2</v>
      </c>
      <c r="O43" s="82">
        <f t="shared" si="4"/>
        <v>0.29201183297157196</v>
      </c>
      <c r="P43" s="76">
        <f>分析係数表!C46</f>
        <v>7.8922701993376254E-2</v>
      </c>
      <c r="Q43" s="82">
        <f>O43*P43</f>
        <v>2.3046362872154936E-2</v>
      </c>
      <c r="R43" s="83">
        <v>2.5469921635583922E-2</v>
      </c>
      <c r="S43" s="84">
        <f>I43+R43</f>
        <v>5.4602091501683443E-2</v>
      </c>
      <c r="T43" s="85">
        <f>分析係数表!F46</f>
        <v>0.3135860979462875</v>
      </c>
      <c r="U43" s="86">
        <f>S43*T43</f>
        <v>1.7122456813719055E-2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投入係数表!U44</f>
        <v>0.6483587910302242</v>
      </c>
      <c r="E44" s="91">
        <f>SUM(E5:E43)</f>
        <v>64.835879103022449</v>
      </c>
      <c r="F44" s="92">
        <f>分析係数表!C47</f>
        <v>0.45048821757167268</v>
      </c>
      <c r="G44" s="91">
        <f>SUM(G5:G43)</f>
        <v>6.6665655813843792</v>
      </c>
      <c r="H44" s="91">
        <f>SUM(H5:H43)</f>
        <v>7.2752257844285788</v>
      </c>
      <c r="I44" s="91">
        <f>SUM(I5:I43)</f>
        <v>107.27522578442857</v>
      </c>
      <c r="J44" s="92">
        <f>分析係数表!G47</f>
        <v>0.27984959706440876</v>
      </c>
      <c r="K44" s="93">
        <f>SUM(K5:K43)</f>
        <v>21.697397734668083</v>
      </c>
      <c r="L44" s="94">
        <f>最終需要_まとめ!$L$33</f>
        <v>0.62733333333333341</v>
      </c>
      <c r="M44" s="91">
        <f>K44*L44</f>
        <v>13.611500845548447</v>
      </c>
      <c r="N44" s="95">
        <f>分析係数表!H47</f>
        <v>1</v>
      </c>
      <c r="O44" s="96">
        <f>SUM(O5:O43)</f>
        <v>13.611500845548449</v>
      </c>
      <c r="P44" s="92">
        <f>分析係数表!C47</f>
        <v>0.45048821757167268</v>
      </c>
      <c r="Q44" s="96">
        <f>SUM(Q5:Q43)</f>
        <v>5.9260268647924423</v>
      </c>
      <c r="R44" s="91">
        <f>SUM(R5:R43)</f>
        <v>6.4348112628743497</v>
      </c>
      <c r="S44" s="97">
        <f>SUM(S5:S43)</f>
        <v>113.71003704730292</v>
      </c>
      <c r="T44" s="98">
        <f>分析係数表!F47</f>
        <v>0.63574062575658508</v>
      </c>
      <c r="U44" s="99">
        <f>SUM(U5:U43)</f>
        <v>42.065821461407786</v>
      </c>
      <c r="V44" s="100">
        <f>分析係数表!D47</f>
        <v>9.9789350246801134E-2</v>
      </c>
      <c r="W44" s="164">
        <f>SUM(W5:W43)</f>
        <v>10</v>
      </c>
      <c r="X44" s="92">
        <f>分析係数表!E47</f>
        <v>7.8362037587557998E-2</v>
      </c>
      <c r="Y44" s="165">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6.7564113487262545E-2</v>
      </c>
      <c r="G5" s="77">
        <f t="shared" ref="G5:G38" si="1">E5*F5</f>
        <v>0</v>
      </c>
      <c r="H5" s="77">
        <f t="array" ref="H5:H43">MMULT(逆行列係数!C5:AO43,'20'!G5:G43)</f>
        <v>2.2916223922081292E-5</v>
      </c>
      <c r="I5" s="77">
        <f t="shared" ref="I5:I38" si="2">C5+H5</f>
        <v>2.2916223922081292E-5</v>
      </c>
      <c r="J5" s="76">
        <f>分析係数表!G8</f>
        <v>0.11970979443772672</v>
      </c>
      <c r="K5" s="78">
        <f t="shared" ref="K5:K43" si="3">I5*J5</f>
        <v>2.7432964550012672E-6</v>
      </c>
      <c r="L5" s="79" t="s">
        <v>184</v>
      </c>
      <c r="M5" s="80" t="s">
        <v>184</v>
      </c>
      <c r="N5" s="81">
        <f>分析係数表!H8</f>
        <v>1.0734543466490035E-2</v>
      </c>
      <c r="O5" s="82">
        <f t="shared" ref="O5:O43" si="4">$M$44*N5</f>
        <v>0.13160908368327115</v>
      </c>
      <c r="P5" s="76">
        <f>分析係数表!C8</f>
        <v>6.7564113487262545E-2</v>
      </c>
      <c r="Q5" s="82">
        <f t="shared" ref="Q5:Q38" si="5">O5*P5</f>
        <v>8.8920510659311648E-3</v>
      </c>
      <c r="R5" s="83">
        <f t="array" ref="R5:R43">MMULT(逆行列係数!C5:AO43,'20'!Q5:Q43)</f>
        <v>1.0369025639410287E-2</v>
      </c>
      <c r="S5" s="84">
        <f t="shared" ref="S5:S38" si="6">I5+R5</f>
        <v>1.0391941863332369E-2</v>
      </c>
      <c r="T5" s="85">
        <f>分析係数表!F8</f>
        <v>0.45405078597339782</v>
      </c>
      <c r="U5" s="86">
        <f t="shared" ref="U5:U38" si="7">S5*T5</f>
        <v>4.7184693708359187E-3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投入係数表!V6</f>
        <v>0</v>
      </c>
      <c r="E6" s="77">
        <f t="shared" si="0"/>
        <v>0</v>
      </c>
      <c r="F6" s="76">
        <f>分析係数表!C9</f>
        <v>0.16339869281045749</v>
      </c>
      <c r="G6" s="77">
        <f t="shared" si="1"/>
        <v>0</v>
      </c>
      <c r="H6" s="77">
        <v>2.8555053566046506E-6</v>
      </c>
      <c r="I6" s="77">
        <f t="shared" si="2"/>
        <v>2.8555053566046506E-6</v>
      </c>
      <c r="J6" s="76">
        <f>分析係数表!G9</f>
        <v>0.24691358024691357</v>
      </c>
      <c r="K6" s="78">
        <f t="shared" si="3"/>
        <v>7.0506305101349391E-7</v>
      </c>
      <c r="L6" s="79"/>
      <c r="M6" s="80"/>
      <c r="N6" s="81">
        <f>分析係数表!H9</f>
        <v>5.6599045701539042E-4</v>
      </c>
      <c r="O6" s="82">
        <f t="shared" si="4"/>
        <v>6.9392318037376083E-3</v>
      </c>
      <c r="P6" s="76">
        <f>分析係数表!C9</f>
        <v>0.16339869281045749</v>
      </c>
      <c r="Q6" s="82">
        <f t="shared" si="5"/>
        <v>1.1338614058394782E-3</v>
      </c>
      <c r="R6" s="83">
        <v>1.2476855723056123E-3</v>
      </c>
      <c r="S6" s="84">
        <f t="shared" si="6"/>
        <v>1.2505410776622169E-3</v>
      </c>
      <c r="T6" s="85">
        <f>分析係数表!F9</f>
        <v>0.67901234567901236</v>
      </c>
      <c r="U6" s="86">
        <f t="shared" si="7"/>
        <v>8.4913283051138184E-4</v>
      </c>
      <c r="V6" s="87">
        <f>分析係数表!D9</f>
        <v>7.407407407407407E-2</v>
      </c>
      <c r="W6" s="88">
        <f t="shared" si="8"/>
        <v>0</v>
      </c>
      <c r="X6" s="76">
        <f>分析係数表!E9</f>
        <v>0</v>
      </c>
      <c r="Y6" s="89">
        <f t="shared" si="9"/>
        <v>0</v>
      </c>
    </row>
    <row r="7" spans="1:25" x14ac:dyDescent="0.2">
      <c r="A7" s="6" t="s">
        <v>221</v>
      </c>
      <c r="B7" s="5" t="s">
        <v>267</v>
      </c>
      <c r="C7" s="90"/>
      <c r="D7" s="76">
        <f>投入係数表!V7</f>
        <v>0</v>
      </c>
      <c r="E7" s="77">
        <f t="shared" si="0"/>
        <v>0</v>
      </c>
      <c r="F7" s="76">
        <f>分析係数表!C10</f>
        <v>3.0864197530864335E-3</v>
      </c>
      <c r="G7" s="77">
        <f t="shared" si="1"/>
        <v>0</v>
      </c>
      <c r="H7" s="77">
        <v>5.02792609869283E-8</v>
      </c>
      <c r="I7" s="77">
        <f t="shared" si="2"/>
        <v>5.02792609869283E-8</v>
      </c>
      <c r="J7" s="76">
        <f>分析係数表!G10</f>
        <v>0.2857142857142857</v>
      </c>
      <c r="K7" s="78">
        <f t="shared" si="3"/>
        <v>1.436550313912237E-8</v>
      </c>
      <c r="L7" s="79"/>
      <c r="M7" s="80"/>
      <c r="N7" s="81">
        <f>分析係数表!H10</f>
        <v>1.0759075560602157E-3</v>
      </c>
      <c r="O7" s="82">
        <f t="shared" si="4"/>
        <v>1.319098553403991E-2</v>
      </c>
      <c r="P7" s="76">
        <f>分析係数表!C10</f>
        <v>3.0864197530864335E-3</v>
      </c>
      <c r="Q7" s="82">
        <f t="shared" si="5"/>
        <v>4.0712918314938177E-5</v>
      </c>
      <c r="R7" s="83">
        <v>5.2386743100587319E-5</v>
      </c>
      <c r="S7" s="84">
        <f t="shared" si="6"/>
        <v>5.2437022361574248E-5</v>
      </c>
      <c r="T7" s="85">
        <f>分析係数表!F10</f>
        <v>0.5714285714285714</v>
      </c>
      <c r="U7" s="86">
        <f t="shared" si="7"/>
        <v>2.9964012778042425E-5</v>
      </c>
      <c r="V7" s="87">
        <f>分析係数表!D10</f>
        <v>0</v>
      </c>
      <c r="W7" s="88">
        <f t="shared" si="8"/>
        <v>0</v>
      </c>
      <c r="X7" s="76">
        <f>分析係数表!E10</f>
        <v>0</v>
      </c>
      <c r="Y7" s="89">
        <f t="shared" si="9"/>
        <v>0</v>
      </c>
    </row>
    <row r="8" spans="1:25" x14ac:dyDescent="0.2">
      <c r="A8" s="6" t="s">
        <v>222</v>
      </c>
      <c r="B8" s="5" t="s">
        <v>27</v>
      </c>
      <c r="C8" s="90"/>
      <c r="D8" s="76">
        <f>投入係数表!V8</f>
        <v>0</v>
      </c>
      <c r="E8" s="77">
        <f t="shared" si="0"/>
        <v>0</v>
      </c>
      <c r="F8" s="76">
        <f>分析係数表!C11</f>
        <v>1.4903129657227732E-3</v>
      </c>
      <c r="G8" s="77">
        <f t="shared" si="1"/>
        <v>0</v>
      </c>
      <c r="H8" s="77">
        <v>1.0357870136936485E-4</v>
      </c>
      <c r="I8" s="77">
        <f t="shared" si="2"/>
        <v>1.0357870136936485E-4</v>
      </c>
      <c r="J8" s="76">
        <f>分析係数表!G11</f>
        <v>0.75</v>
      </c>
      <c r="K8" s="78">
        <f t="shared" si="3"/>
        <v>7.7684026027023646E-5</v>
      </c>
      <c r="L8" s="79"/>
      <c r="M8" s="80"/>
      <c r="N8" s="81">
        <f>分析係数表!H11</f>
        <v>-1.9275216802381716E-5</v>
      </c>
      <c r="O8" s="82">
        <f t="shared" si="4"/>
        <v>-2.3632058774338601E-4</v>
      </c>
      <c r="P8" s="76">
        <f>分析係数表!C11</f>
        <v>1.4903129657227732E-3</v>
      </c>
      <c r="Q8" s="82">
        <f t="shared" si="5"/>
        <v>-3.5219163598119442E-7</v>
      </c>
      <c r="R8" s="83">
        <v>1.8416848684311414E-5</v>
      </c>
      <c r="S8" s="84">
        <f t="shared" si="6"/>
        <v>1.2199555005367626E-4</v>
      </c>
      <c r="T8" s="85">
        <f>分析係数表!F11</f>
        <v>1</v>
      </c>
      <c r="U8" s="86">
        <f t="shared" si="7"/>
        <v>1.2199555005367626E-4</v>
      </c>
      <c r="V8" s="87">
        <f>分析係数表!D11</f>
        <v>2</v>
      </c>
      <c r="W8" s="88">
        <f t="shared" si="8"/>
        <v>0</v>
      </c>
      <c r="X8" s="76">
        <f>分析係数表!E11</f>
        <v>0</v>
      </c>
      <c r="Y8" s="89">
        <f t="shared" si="9"/>
        <v>0</v>
      </c>
    </row>
    <row r="9" spans="1:25" x14ac:dyDescent="0.2">
      <c r="A9" s="6" t="s">
        <v>223</v>
      </c>
      <c r="B9" s="5" t="s">
        <v>191</v>
      </c>
      <c r="C9" s="90"/>
      <c r="D9" s="76">
        <f>投入係数表!V9</f>
        <v>0</v>
      </c>
      <c r="E9" s="77">
        <f t="shared" si="0"/>
        <v>0</v>
      </c>
      <c r="F9" s="76">
        <f>分析係数表!C12</f>
        <v>4.2687511748856433E-2</v>
      </c>
      <c r="G9" s="77">
        <f t="shared" si="1"/>
        <v>0</v>
      </c>
      <c r="H9" s="77">
        <v>1.8252856633698717E-5</v>
      </c>
      <c r="I9" s="77">
        <f t="shared" si="2"/>
        <v>1.8252856633698717E-5</v>
      </c>
      <c r="J9" s="76">
        <f>分析係数表!G12</f>
        <v>0.14470108695652173</v>
      </c>
      <c r="K9" s="78">
        <f t="shared" si="3"/>
        <v>2.6412081949577623E-6</v>
      </c>
      <c r="L9" s="79"/>
      <c r="M9" s="80"/>
      <c r="N9" s="81">
        <f>分析係数表!H12</f>
        <v>8.7239631247579649E-2</v>
      </c>
      <c r="O9" s="82">
        <f t="shared" si="4"/>
        <v>1.0695869801265652</v>
      </c>
      <c r="P9" s="76">
        <f>分析係数表!C12</f>
        <v>4.2687511748856433E-2</v>
      </c>
      <c r="Q9" s="82">
        <f t="shared" si="5"/>
        <v>4.5658006780576625E-2</v>
      </c>
      <c r="R9" s="83">
        <v>4.877864366083319E-2</v>
      </c>
      <c r="S9" s="84">
        <f t="shared" si="6"/>
        <v>4.8796896517466888E-2</v>
      </c>
      <c r="T9" s="85">
        <f>分析係数表!F12</f>
        <v>0.28543931159420288</v>
      </c>
      <c r="U9" s="86">
        <f t="shared" si="7"/>
        <v>1.3928552549879304E-2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投入係数表!V10</f>
        <v>0</v>
      </c>
      <c r="E10" s="77">
        <f t="shared" si="0"/>
        <v>0</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0.16686381863662539</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投入係数表!V11</f>
        <v>0</v>
      </c>
      <c r="E11" s="77">
        <f t="shared" si="0"/>
        <v>0</v>
      </c>
      <c r="F11" s="76">
        <f>分析係数表!C14</f>
        <v>1.2640726841793404E-2</v>
      </c>
      <c r="G11" s="77">
        <f t="shared" si="1"/>
        <v>0</v>
      </c>
      <c r="H11" s="77">
        <v>3.5192617181655905E-4</v>
      </c>
      <c r="I11" s="77">
        <f t="shared" si="2"/>
        <v>3.5192617181655905E-4</v>
      </c>
      <c r="J11" s="76">
        <f>分析係数表!G14</f>
        <v>0.18151815181518152</v>
      </c>
      <c r="K11" s="78">
        <f t="shared" si="3"/>
        <v>6.3880988283533818E-5</v>
      </c>
      <c r="L11" s="79"/>
      <c r="M11" s="80"/>
      <c r="N11" s="81">
        <f>分析係数表!H14</f>
        <v>1.1056965274820784E-3</v>
      </c>
      <c r="O11" s="82">
        <f t="shared" si="4"/>
        <v>1.3556208260552415E-2</v>
      </c>
      <c r="P11" s="76">
        <f>分析係数表!C14</f>
        <v>1.2640726841793404E-2</v>
      </c>
      <c r="Q11" s="82">
        <f t="shared" si="5"/>
        <v>1.7136032563210639E-4</v>
      </c>
      <c r="R11" s="83">
        <v>4.6892463231831442E-4</v>
      </c>
      <c r="S11" s="84">
        <f t="shared" si="6"/>
        <v>8.2085080413487341E-4</v>
      </c>
      <c r="T11" s="85">
        <f>分析係数表!F14</f>
        <v>0.32673267326732675</v>
      </c>
      <c r="U11" s="86">
        <f t="shared" si="7"/>
        <v>2.68198777588622E-4</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投入係数表!V12</f>
        <v>1.6949152542372881E-2</v>
      </c>
      <c r="E12" s="77">
        <f t="shared" si="0"/>
        <v>1.6949152542372881</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9.8201946052274308E-2</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投入係数表!V13</f>
        <v>0</v>
      </c>
      <c r="E13" s="77">
        <f t="shared" si="0"/>
        <v>0</v>
      </c>
      <c r="F13" s="76">
        <f>分析係数表!C16</f>
        <v>1.1051985264019626E-2</v>
      </c>
      <c r="G13" s="77">
        <f t="shared" si="1"/>
        <v>0</v>
      </c>
      <c r="H13" s="77">
        <v>4.9168722970926787E-4</v>
      </c>
      <c r="I13" s="77">
        <f t="shared" si="2"/>
        <v>4.9168722970926787E-4</v>
      </c>
      <c r="J13" s="76">
        <f>分析係数表!G16</f>
        <v>3.3670033670033669E-2</v>
      </c>
      <c r="K13" s="78">
        <f t="shared" si="3"/>
        <v>1.6555125579436627E-5</v>
      </c>
      <c r="L13" s="79"/>
      <c r="M13" s="80"/>
      <c r="N13" s="81">
        <f>分析係数表!H16</f>
        <v>1.6043989549327908E-2</v>
      </c>
      <c r="O13" s="82">
        <f t="shared" si="4"/>
        <v>0.19670466376167656</v>
      </c>
      <c r="P13" s="76">
        <f>分析係数表!C16</f>
        <v>1.1051985264019626E-2</v>
      </c>
      <c r="Q13" s="82">
        <f t="shared" si="5"/>
        <v>2.1739770452579845E-3</v>
      </c>
      <c r="R13" s="83">
        <v>2.3891739241409604E-3</v>
      </c>
      <c r="S13" s="84">
        <f t="shared" si="6"/>
        <v>2.8808611538502283E-3</v>
      </c>
      <c r="T13" s="85">
        <f>分析係数表!F16</f>
        <v>0.28619528619528617</v>
      </c>
      <c r="U13" s="86">
        <f t="shared" si="7"/>
        <v>8.2448888241504843E-4</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投入係数表!V14</f>
        <v>4.2372881355932202E-2</v>
      </c>
      <c r="E14" s="77">
        <f t="shared" si="0"/>
        <v>4.2372881355932197</v>
      </c>
      <c r="F14" s="76">
        <f>分析係数表!C17</f>
        <v>8.8733956583742724E-2</v>
      </c>
      <c r="G14" s="77">
        <f t="shared" si="1"/>
        <v>0.3759913414565369</v>
      </c>
      <c r="H14" s="77">
        <v>0.3902992413916716</v>
      </c>
      <c r="I14" s="77">
        <f t="shared" si="2"/>
        <v>0.3902992413916716</v>
      </c>
      <c r="J14" s="76">
        <f>分析係数表!G17</f>
        <v>0.21220484513952775</v>
      </c>
      <c r="K14" s="78">
        <f t="shared" si="3"/>
        <v>8.282339007759483E-2</v>
      </c>
      <c r="L14" s="79"/>
      <c r="M14" s="80"/>
      <c r="N14" s="81">
        <f>分析係数表!H17</f>
        <v>2.8579889640622342E-3</v>
      </c>
      <c r="O14" s="82">
        <f t="shared" si="4"/>
        <v>3.5039898055405687E-2</v>
      </c>
      <c r="P14" s="76">
        <f>分析係数表!C17</f>
        <v>8.8733956583742724E-2</v>
      </c>
      <c r="Q14" s="82">
        <f t="shared" si="5"/>
        <v>3.1092287927471391E-3</v>
      </c>
      <c r="R14" s="83">
        <v>5.1061321775720302E-3</v>
      </c>
      <c r="S14" s="84">
        <f t="shared" si="6"/>
        <v>0.39540537356924366</v>
      </c>
      <c r="T14" s="85">
        <f>分析係数表!F17</f>
        <v>0.32198712051517941</v>
      </c>
      <c r="U14" s="86">
        <f t="shared" si="7"/>
        <v>0.1273154376717896</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投入係数表!V15</f>
        <v>0</v>
      </c>
      <c r="E15" s="77">
        <f t="shared" si="0"/>
        <v>0</v>
      </c>
      <c r="F15" s="76">
        <f>分析係数表!C18</f>
        <v>2.3869801084990927E-2</v>
      </c>
      <c r="G15" s="77">
        <f t="shared" si="1"/>
        <v>0</v>
      </c>
      <c r="H15" s="77">
        <v>1.2339931020782934E-3</v>
      </c>
      <c r="I15" s="77">
        <f t="shared" si="2"/>
        <v>1.2339931020782934E-3</v>
      </c>
      <c r="J15" s="76">
        <f>分析係数表!G18</f>
        <v>0.2144702842377261</v>
      </c>
      <c r="K15" s="78">
        <f t="shared" si="3"/>
        <v>2.6465485135012496E-4</v>
      </c>
      <c r="L15" s="79"/>
      <c r="M15" s="80"/>
      <c r="N15" s="81">
        <f>分析係数表!H18</f>
        <v>4.2405476965239774E-4</v>
      </c>
      <c r="O15" s="82">
        <f t="shared" si="4"/>
        <v>5.1990529303544922E-3</v>
      </c>
      <c r="P15" s="76">
        <f>分析係数表!C18</f>
        <v>2.3869801084990927E-2</v>
      </c>
      <c r="Q15" s="82">
        <f t="shared" si="5"/>
        <v>1.2410035927790092E-4</v>
      </c>
      <c r="R15" s="83">
        <v>2.5707898473965532E-4</v>
      </c>
      <c r="S15" s="84">
        <f t="shared" si="6"/>
        <v>1.4910720868179486E-3</v>
      </c>
      <c r="T15" s="85">
        <f>分析係数表!F18</f>
        <v>0.4573643410852713</v>
      </c>
      <c r="U15" s="86">
        <f t="shared" si="7"/>
        <v>6.8196320249813149E-4</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投入係数表!V16</f>
        <v>1.6949152542372881E-2</v>
      </c>
      <c r="E16" s="77">
        <f t="shared" si="0"/>
        <v>1.6949152542372881</v>
      </c>
      <c r="F16" s="76">
        <f>分析係数表!C19</f>
        <v>4.6660019940179431E-2</v>
      </c>
      <c r="G16" s="77">
        <f t="shared" si="1"/>
        <v>7.9084779559626145E-2</v>
      </c>
      <c r="H16" s="77">
        <v>8.2880903634801315E-2</v>
      </c>
      <c r="I16" s="77">
        <f t="shared" si="2"/>
        <v>8.2880903634801315E-2</v>
      </c>
      <c r="J16" s="76">
        <f>分析係数表!G19</f>
        <v>5.7803468208092484E-2</v>
      </c>
      <c r="K16" s="78">
        <f t="shared" si="3"/>
        <v>4.7908036783122143E-3</v>
      </c>
      <c r="L16" s="79"/>
      <c r="M16" s="80"/>
      <c r="N16" s="81">
        <f>分析係数表!H19</f>
        <v>-1.0864213106796968E-4</v>
      </c>
      <c r="O16" s="82">
        <f t="shared" si="4"/>
        <v>-1.331988767280903E-3</v>
      </c>
      <c r="P16" s="76">
        <f>分析係数表!C19</f>
        <v>4.6660019940179431E-2</v>
      </c>
      <c r="Q16" s="82">
        <f t="shared" si="5"/>
        <v>-6.2150622441421952E-5</v>
      </c>
      <c r="R16" s="83">
        <v>2.4893085727813679E-5</v>
      </c>
      <c r="S16" s="84">
        <f t="shared" si="6"/>
        <v>8.2905796720529126E-2</v>
      </c>
      <c r="T16" s="85">
        <f>分析係数表!F19</f>
        <v>0.24084778420038536</v>
      </c>
      <c r="U16" s="86">
        <f t="shared" si="7"/>
        <v>1.9967677437507016E-2</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投入係数表!V17</f>
        <v>4.2372881355932202E-2</v>
      </c>
      <c r="E17" s="77">
        <f t="shared" si="0"/>
        <v>4.2372881355932197</v>
      </c>
      <c r="F17" s="76">
        <f>分析係数表!C20</f>
        <v>8.9601315248664215E-2</v>
      </c>
      <c r="G17" s="77">
        <f t="shared" si="1"/>
        <v>0.37966659003671271</v>
      </c>
      <c r="H17" s="77">
        <v>0.40140214654317441</v>
      </c>
      <c r="I17" s="77">
        <f t="shared" si="2"/>
        <v>0.40140214654317441</v>
      </c>
      <c r="J17" s="76">
        <f>分析係数表!G20</f>
        <v>9.990662931839403E-2</v>
      </c>
      <c r="K17" s="78">
        <f t="shared" si="3"/>
        <v>4.0102735462296604E-2</v>
      </c>
      <c r="L17" s="79"/>
      <c r="M17" s="80"/>
      <c r="N17" s="81">
        <f>分析係数表!H20</f>
        <v>5.2919231584720706E-4</v>
      </c>
      <c r="O17" s="82">
        <f t="shared" si="4"/>
        <v>6.4880743180456878E-3</v>
      </c>
      <c r="P17" s="76">
        <f>分析係数表!C20</f>
        <v>8.9601315248664215E-2</v>
      </c>
      <c r="Q17" s="82">
        <f t="shared" si="5"/>
        <v>5.8133999232797375E-4</v>
      </c>
      <c r="R17" s="83">
        <v>8.415544026970169E-4</v>
      </c>
      <c r="S17" s="84">
        <f t="shared" si="6"/>
        <v>0.40224370094587142</v>
      </c>
      <c r="T17" s="85">
        <f>分析係数表!F20</f>
        <v>0.22315592903828199</v>
      </c>
      <c r="U17" s="86">
        <f t="shared" si="7"/>
        <v>8.9763066784372805E-2</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投入係数表!V18</f>
        <v>2.5423728813559324E-2</v>
      </c>
      <c r="E18" s="77">
        <f t="shared" si="0"/>
        <v>2.5423728813559325</v>
      </c>
      <c r="F18" s="76">
        <f>分析係数表!C21</f>
        <v>3.6263368983957212E-2</v>
      </c>
      <c r="G18" s="77">
        <f t="shared" si="1"/>
        <v>9.2195005891416645E-2</v>
      </c>
      <c r="H18" s="77">
        <v>9.3859242817779215E-2</v>
      </c>
      <c r="I18" s="77">
        <f t="shared" si="2"/>
        <v>9.3859242817779215E-2</v>
      </c>
      <c r="J18" s="76">
        <f>分析係数表!G21</f>
        <v>0.2855369335816263</v>
      </c>
      <c r="K18" s="78">
        <f t="shared" si="3"/>
        <v>2.6800280382481959E-2</v>
      </c>
      <c r="L18" s="79"/>
      <c r="M18" s="80"/>
      <c r="N18" s="81">
        <f>分析係数表!H21</f>
        <v>8.8140309559981843E-4</v>
      </c>
      <c r="O18" s="82">
        <f t="shared" si="4"/>
        <v>1.0806295966811196E-2</v>
      </c>
      <c r="P18" s="76">
        <f>分析係数表!C21</f>
        <v>3.6263368983957212E-2</v>
      </c>
      <c r="Q18" s="82">
        <f t="shared" si="5"/>
        <v>3.9187269799432302E-4</v>
      </c>
      <c r="R18" s="83">
        <v>7.2563433844117359E-4</v>
      </c>
      <c r="S18" s="84">
        <f t="shared" si="6"/>
        <v>9.4584877156220382E-2</v>
      </c>
      <c r="T18" s="85">
        <f>分析係数表!F21</f>
        <v>0.42644320297951582</v>
      </c>
      <c r="U18" s="86">
        <f t="shared" si="7"/>
        <v>4.0335077967922656E-2</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投入係数表!V19</f>
        <v>0</v>
      </c>
      <c r="E19" s="77">
        <f t="shared" si="0"/>
        <v>0</v>
      </c>
      <c r="F19" s="76">
        <f>分析係数表!C22</f>
        <v>2.6618889173278704E-2</v>
      </c>
      <c r="G19" s="77">
        <f t="shared" si="1"/>
        <v>0</v>
      </c>
      <c r="H19" s="77">
        <v>5.5106604615643372E-4</v>
      </c>
      <c r="I19" s="77">
        <f t="shared" si="2"/>
        <v>5.5106604615643372E-4</v>
      </c>
      <c r="J19" s="76">
        <f>分析係数表!G22</f>
        <v>0.1945614707008809</v>
      </c>
      <c r="K19" s="78">
        <f t="shared" si="3"/>
        <v>1.0721622039351526E-4</v>
      </c>
      <c r="L19" s="79"/>
      <c r="M19" s="80"/>
      <c r="N19" s="81">
        <f>分析係数表!H22</f>
        <v>4.2055018477923743E-5</v>
      </c>
      <c r="O19" s="82">
        <f t="shared" si="4"/>
        <v>5.1560855507647857E-4</v>
      </c>
      <c r="P19" s="76">
        <f>分析係数表!C22</f>
        <v>2.6618889173278704E-2</v>
      </c>
      <c r="Q19" s="82">
        <f t="shared" si="5"/>
        <v>1.3724926984375151E-5</v>
      </c>
      <c r="R19" s="83">
        <v>1.4377308358652074E-4</v>
      </c>
      <c r="S19" s="84">
        <f t="shared" si="6"/>
        <v>6.9483912974295449E-4</v>
      </c>
      <c r="T19" s="85">
        <f>分析係数表!F22</f>
        <v>0.4128686327077748</v>
      </c>
      <c r="U19" s="86">
        <f t="shared" si="7"/>
        <v>2.8687728144883375E-4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投入係数表!V20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3.0077165712794583E-4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投入係数表!V21</f>
        <v>0</v>
      </c>
      <c r="E21" s="77">
        <f t="shared" si="0"/>
        <v>0</v>
      </c>
      <c r="F21" s="76">
        <f>分析係数表!C24</f>
        <v>0.22997002997003002</v>
      </c>
      <c r="G21" s="77">
        <f t="shared" si="1"/>
        <v>0</v>
      </c>
      <c r="H21" s="77">
        <v>2.1356907932398687E-3</v>
      </c>
      <c r="I21" s="77">
        <f t="shared" si="2"/>
        <v>2.1356907932398687E-3</v>
      </c>
      <c r="J21" s="76">
        <f>分析係数表!G24</f>
        <v>0.20787401574803149</v>
      </c>
      <c r="K21" s="78">
        <f t="shared" si="3"/>
        <v>4.4395462158687034E-4</v>
      </c>
      <c r="L21" s="79"/>
      <c r="M21" s="80"/>
      <c r="N21" s="81">
        <f>分析係数表!H24</f>
        <v>3.2417410076732888E-4</v>
      </c>
      <c r="O21" s="82">
        <f t="shared" si="4"/>
        <v>3.9744826120478556E-3</v>
      </c>
      <c r="P21" s="76">
        <f>分析係数表!C24</f>
        <v>0.22997002997003002</v>
      </c>
      <c r="Q21" s="82">
        <f t="shared" si="5"/>
        <v>9.1401188540800858E-4</v>
      </c>
      <c r="R21" s="83">
        <v>3.3696455218240116E-3</v>
      </c>
      <c r="S21" s="84">
        <f t="shared" si="6"/>
        <v>5.5053363150638808E-3</v>
      </c>
      <c r="T21" s="85">
        <f>分析係数表!F24</f>
        <v>0.39317585301837271</v>
      </c>
      <c r="U21" s="86">
        <f t="shared" si="7"/>
        <v>2.1645653018282662E-3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投入係数表!V22</f>
        <v>0.33050847457627119</v>
      </c>
      <c r="E22" s="77">
        <f t="shared" si="0"/>
        <v>33.050847457627121</v>
      </c>
      <c r="F22" s="76">
        <f>分析係数表!C25</f>
        <v>3.4042553191489411E-2</v>
      </c>
      <c r="G22" s="77">
        <f t="shared" si="1"/>
        <v>1.1251352326000739</v>
      </c>
      <c r="H22" s="77">
        <v>1.1379595639417428</v>
      </c>
      <c r="I22" s="77">
        <f t="shared" si="2"/>
        <v>1.1379595639417428</v>
      </c>
      <c r="J22" s="76">
        <f>分析係数表!G25</f>
        <v>0.19567456230690011</v>
      </c>
      <c r="K22" s="78">
        <f t="shared" si="3"/>
        <v>0.22266973959725145</v>
      </c>
      <c r="L22" s="79"/>
      <c r="M22" s="80"/>
      <c r="N22" s="81">
        <f>分析係数表!H25</f>
        <v>4.906418822424437E-4</v>
      </c>
      <c r="O22" s="82">
        <f t="shared" si="4"/>
        <v>6.0154331425589166E-3</v>
      </c>
      <c r="P22" s="76">
        <f>分析係数表!C25</f>
        <v>3.4042553191489411E-2</v>
      </c>
      <c r="Q22" s="82">
        <f t="shared" si="5"/>
        <v>2.0478070272541023E-4</v>
      </c>
      <c r="R22" s="83">
        <v>4.8279852689110149E-4</v>
      </c>
      <c r="S22" s="84">
        <f t="shared" si="6"/>
        <v>1.138442362468634</v>
      </c>
      <c r="T22" s="85">
        <f>分析係数表!F25</f>
        <v>0.35015447991761073</v>
      </c>
      <c r="U22" s="86">
        <f t="shared" si="7"/>
        <v>0.39863069334638063</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投入係数表!V23</f>
        <v>2.5423728813559324E-2</v>
      </c>
      <c r="E23" s="77">
        <f t="shared" si="0"/>
        <v>2.5423728813559325</v>
      </c>
      <c r="F23" s="76">
        <f>分析係数表!C26</f>
        <v>5.4550934297769693E-2</v>
      </c>
      <c r="G23" s="77">
        <f t="shared" si="1"/>
        <v>0.13868881601127889</v>
      </c>
      <c r="H23" s="77">
        <v>0.14166940466356004</v>
      </c>
      <c r="I23" s="77">
        <f t="shared" si="2"/>
        <v>0.14166940466356004</v>
      </c>
      <c r="J23" s="76">
        <f>分析係数表!G26</f>
        <v>0.19694507637309067</v>
      </c>
      <c r="K23" s="78">
        <f t="shared" si="3"/>
        <v>2.790109172119512E-2</v>
      </c>
      <c r="L23" s="79"/>
      <c r="M23" s="80"/>
      <c r="N23" s="81">
        <f>分析係数表!H26</f>
        <v>1.0098461312011439E-2</v>
      </c>
      <c r="O23" s="82">
        <f t="shared" si="4"/>
        <v>0.12381050428773942</v>
      </c>
      <c r="P23" s="76">
        <f>分析係数表!C26</f>
        <v>5.4550934297769693E-2</v>
      </c>
      <c r="Q23" s="82">
        <f t="shared" si="5"/>
        <v>6.753978684774206E-3</v>
      </c>
      <c r="R23" s="83">
        <v>7.0293292088078113E-3</v>
      </c>
      <c r="S23" s="84">
        <f t="shared" si="6"/>
        <v>0.14869873387236784</v>
      </c>
      <c r="T23" s="85">
        <f>分析係数表!F26</f>
        <v>0.33636659083522913</v>
      </c>
      <c r="U23" s="86">
        <f t="shared" si="7"/>
        <v>5.0017286174163379E-2</v>
      </c>
      <c r="V23" s="87">
        <f>分析係数表!D26</f>
        <v>0.10204744881377965</v>
      </c>
      <c r="W23" s="88">
        <f t="shared" si="8"/>
        <v>0</v>
      </c>
      <c r="X23" s="76">
        <f>分析係数表!E26</f>
        <v>0.10497237569060773</v>
      </c>
      <c r="Y23" s="89">
        <f t="shared" si="9"/>
        <v>0</v>
      </c>
    </row>
    <row r="24" spans="1:25" x14ac:dyDescent="0.2">
      <c r="A24" s="6" t="s">
        <v>12</v>
      </c>
      <c r="B24" s="5" t="s">
        <v>366</v>
      </c>
      <c r="C24" s="75">
        <f>最終需要_まとめ!C25</f>
        <v>100</v>
      </c>
      <c r="D24" s="76">
        <f>投入係数表!V24</f>
        <v>2.5423728813559324E-2</v>
      </c>
      <c r="E24" s="77">
        <f t="shared" si="0"/>
        <v>2.5423728813559325</v>
      </c>
      <c r="F24" s="76">
        <f>分析係数表!C27</f>
        <v>4.1345611727119369E-3</v>
      </c>
      <c r="G24" s="77">
        <f t="shared" si="1"/>
        <v>1.0511596201810011E-2</v>
      </c>
      <c r="H24" s="77">
        <v>1.0522732523283337E-2</v>
      </c>
      <c r="I24" s="77">
        <f t="shared" si="2"/>
        <v>100.01052273252328</v>
      </c>
      <c r="J24" s="76">
        <f>分析係数表!G27</f>
        <v>0.17796610169491525</v>
      </c>
      <c r="K24" s="78">
        <f t="shared" si="3"/>
        <v>17.798482859177874</v>
      </c>
      <c r="L24" s="79"/>
      <c r="M24" s="80"/>
      <c r="N24" s="81">
        <f>分析係数表!H27</f>
        <v>1.0540039006029638E-2</v>
      </c>
      <c r="O24" s="82">
        <f t="shared" si="4"/>
        <v>0.12922439411604245</v>
      </c>
      <c r="P24" s="76">
        <f>分析係数表!C27</f>
        <v>4.1345611727119369E-3</v>
      </c>
      <c r="Q24" s="82">
        <f t="shared" si="5"/>
        <v>5.3428616247941396E-4</v>
      </c>
      <c r="R24" s="83">
        <v>5.386998332388847E-4</v>
      </c>
      <c r="S24" s="84">
        <f t="shared" si="6"/>
        <v>100.01106143235653</v>
      </c>
      <c r="T24" s="85">
        <f>分析係数表!F27</f>
        <v>0.33898305084745761</v>
      </c>
      <c r="U24" s="86">
        <f t="shared" si="7"/>
        <v>33.902054722832716</v>
      </c>
      <c r="V24" s="87">
        <f>分析係数表!D27</f>
        <v>1.2203389830508475</v>
      </c>
      <c r="W24" s="88">
        <f t="shared" si="8"/>
        <v>122</v>
      </c>
      <c r="X24" s="76">
        <f>分析係数表!E27</f>
        <v>1.4661016949152543</v>
      </c>
      <c r="Y24" s="89">
        <f t="shared" si="9"/>
        <v>147</v>
      </c>
    </row>
    <row r="25" spans="1:25" x14ac:dyDescent="0.2">
      <c r="A25" s="6" t="s">
        <v>13</v>
      </c>
      <c r="B25" s="5" t="s">
        <v>192</v>
      </c>
      <c r="C25" s="90"/>
      <c r="D25" s="76">
        <f>投入係数表!V25</f>
        <v>0</v>
      </c>
      <c r="E25" s="77">
        <f t="shared" si="0"/>
        <v>0</v>
      </c>
      <c r="F25" s="76">
        <f>分析係数表!C28</f>
        <v>7.7271221989182459E-3</v>
      </c>
      <c r="G25" s="77">
        <f t="shared" si="1"/>
        <v>0</v>
      </c>
      <c r="H25" s="77">
        <v>7.7287266186955533E-4</v>
      </c>
      <c r="I25" s="77">
        <f t="shared" si="2"/>
        <v>7.7287266186955533E-4</v>
      </c>
      <c r="J25" s="76">
        <f>分析係数表!G28</f>
        <v>0.12525050100200399</v>
      </c>
      <c r="K25" s="78">
        <f t="shared" si="3"/>
        <v>9.6802688109914235E-5</v>
      </c>
      <c r="L25" s="79"/>
      <c r="M25" s="80"/>
      <c r="N25" s="81">
        <f>分析係数表!H28</f>
        <v>1.922089573684773E-2</v>
      </c>
      <c r="O25" s="82">
        <f t="shared" si="4"/>
        <v>0.23565459335974556</v>
      </c>
      <c r="P25" s="76">
        <f>分析係数表!C28</f>
        <v>7.7271221989182459E-3</v>
      </c>
      <c r="Q25" s="82">
        <f t="shared" si="5"/>
        <v>1.8209318396271421E-3</v>
      </c>
      <c r="R25" s="83">
        <v>1.9901223153627775E-3</v>
      </c>
      <c r="S25" s="84">
        <f t="shared" si="6"/>
        <v>2.7629949772323328E-3</v>
      </c>
      <c r="T25" s="85">
        <f>分析係数表!F28</f>
        <v>0.21442885771543085</v>
      </c>
      <c r="U25" s="86">
        <f t="shared" si="7"/>
        <v>5.92465856841402E-4</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投入係数表!V26</f>
        <v>0</v>
      </c>
      <c r="E26" s="77">
        <f t="shared" si="0"/>
        <v>0</v>
      </c>
      <c r="F26" s="76">
        <f>分析係数表!C29</f>
        <v>1.9657209257286756E-2</v>
      </c>
      <c r="G26" s="77">
        <f t="shared" si="1"/>
        <v>0</v>
      </c>
      <c r="H26" s="77">
        <v>8.369735205418649E-4</v>
      </c>
      <c r="I26" s="77">
        <f t="shared" si="2"/>
        <v>8.369735205418649E-4</v>
      </c>
      <c r="J26" s="76">
        <f>分析係数表!G29</f>
        <v>0.25806451612903225</v>
      </c>
      <c r="K26" s="78">
        <f t="shared" si="3"/>
        <v>2.1599316659144901E-4</v>
      </c>
      <c r="L26" s="79"/>
      <c r="M26" s="80"/>
      <c r="N26" s="81">
        <f>分析係数表!H29</f>
        <v>9.642865278500598E-3</v>
      </c>
      <c r="O26" s="82">
        <f t="shared" si="4"/>
        <v>0.11822474494107756</v>
      </c>
      <c r="P26" s="76">
        <f>分析係数表!C29</f>
        <v>1.9657209257286756E-2</v>
      </c>
      <c r="Q26" s="82">
        <f t="shared" si="5"/>
        <v>2.3239685506961155E-3</v>
      </c>
      <c r="R26" s="83">
        <v>2.9661686762121457E-3</v>
      </c>
      <c r="S26" s="84">
        <f t="shared" si="6"/>
        <v>3.8031421967540105E-3</v>
      </c>
      <c r="T26" s="85">
        <f>分析係数表!F29</f>
        <v>0.38879456706281834</v>
      </c>
      <c r="U26" s="86">
        <f t="shared" si="7"/>
        <v>1.4786410238653114E-3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投入係数表!V27</f>
        <v>0</v>
      </c>
      <c r="E27" s="77">
        <f t="shared" si="0"/>
        <v>0</v>
      </c>
      <c r="F27" s="76">
        <f>分析係数表!C30</f>
        <v>1</v>
      </c>
      <c r="G27" s="77">
        <f t="shared" si="1"/>
        <v>0</v>
      </c>
      <c r="H27" s="77">
        <v>2.6957405803572775E-2</v>
      </c>
      <c r="I27" s="77">
        <f t="shared" si="2"/>
        <v>2.6957405803572775E-2</v>
      </c>
      <c r="J27" s="76">
        <f>分析係数表!G30</f>
        <v>0.34450191140094444</v>
      </c>
      <c r="K27" s="78">
        <f t="shared" si="3"/>
        <v>9.2868778257417326E-3</v>
      </c>
      <c r="L27" s="79"/>
      <c r="M27" s="80"/>
      <c r="N27" s="81">
        <f>分析係数表!H30</f>
        <v>0</v>
      </c>
      <c r="O27" s="82">
        <f t="shared" si="4"/>
        <v>0</v>
      </c>
      <c r="P27" s="76">
        <f>分析係数表!C30</f>
        <v>1</v>
      </c>
      <c r="Q27" s="82">
        <f t="shared" si="5"/>
        <v>0</v>
      </c>
      <c r="R27" s="83">
        <v>3.8108238087412385E-2</v>
      </c>
      <c r="S27" s="84">
        <f t="shared" si="6"/>
        <v>6.5065643890985153E-2</v>
      </c>
      <c r="T27" s="85">
        <f>分析係数表!F30</f>
        <v>0.44116418773490956</v>
      </c>
      <c r="U27" s="86">
        <f t="shared" si="7"/>
        <v>2.8704631936615346E-2</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投入係数表!V28</f>
        <v>0</v>
      </c>
      <c r="E28" s="77">
        <f t="shared" si="0"/>
        <v>0</v>
      </c>
      <c r="F28" s="76">
        <f>分析係数表!C31</f>
        <v>0.10575835708146741</v>
      </c>
      <c r="G28" s="77">
        <f t="shared" si="1"/>
        <v>0</v>
      </c>
      <c r="H28" s="77">
        <v>1.5758087536012415E-2</v>
      </c>
      <c r="I28" s="77">
        <f t="shared" si="2"/>
        <v>1.5758087536012415E-2</v>
      </c>
      <c r="J28" s="76">
        <f>分析係数表!G31</f>
        <v>7.0943075615972809E-2</v>
      </c>
      <c r="K28" s="78">
        <f t="shared" si="3"/>
        <v>1.1179271956304475E-3</v>
      </c>
      <c r="L28" s="79"/>
      <c r="M28" s="80"/>
      <c r="N28" s="81">
        <f>分析係数表!H31</f>
        <v>2.1586490526230941E-2</v>
      </c>
      <c r="O28" s="82">
        <f t="shared" si="4"/>
        <v>0.26465757458279748</v>
      </c>
      <c r="P28" s="76">
        <f>分析係数表!C31</f>
        <v>0.10575835708146741</v>
      </c>
      <c r="Q28" s="82">
        <f t="shared" si="5"/>
        <v>2.7989750277042591E-2</v>
      </c>
      <c r="R28" s="83">
        <v>3.5667906791841168E-2</v>
      </c>
      <c r="S28" s="84">
        <f t="shared" si="6"/>
        <v>5.142599432785358E-2</v>
      </c>
      <c r="T28" s="85">
        <f>分析係数表!F31</f>
        <v>0.34494477485131692</v>
      </c>
      <c r="U28" s="86">
        <f t="shared" si="7"/>
        <v>1.7739128034926555E-2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投入係数表!V29</f>
        <v>0</v>
      </c>
      <c r="E29" s="77">
        <f t="shared" si="0"/>
        <v>0</v>
      </c>
      <c r="F29" s="76">
        <f>分析係数表!C32</f>
        <v>0.81083319529567666</v>
      </c>
      <c r="G29" s="77">
        <f t="shared" si="1"/>
        <v>0</v>
      </c>
      <c r="H29" s="77">
        <v>1.1543568626905368E-2</v>
      </c>
      <c r="I29" s="77">
        <f t="shared" si="2"/>
        <v>1.1543568626905368E-2</v>
      </c>
      <c r="J29" s="76">
        <f>分析係数表!G32</f>
        <v>0.14021915584415584</v>
      </c>
      <c r="K29" s="78">
        <f t="shared" si="3"/>
        <v>1.6186294482937518E-3</v>
      </c>
      <c r="L29" s="79"/>
      <c r="M29" s="80"/>
      <c r="N29" s="81">
        <f>分析係数表!H32</f>
        <v>6.133023528030546E-3</v>
      </c>
      <c r="O29" s="82">
        <f t="shared" si="4"/>
        <v>7.5192914281986462E-2</v>
      </c>
      <c r="P29" s="76">
        <f>分析係数表!C32</f>
        <v>0.81083319529567666</v>
      </c>
      <c r="Q29" s="82">
        <f t="shared" si="5"/>
        <v>6.0968910950857005E-2</v>
      </c>
      <c r="R29" s="83">
        <v>7.8714986788057231E-2</v>
      </c>
      <c r="S29" s="84">
        <f t="shared" si="6"/>
        <v>9.0258555414962596E-2</v>
      </c>
      <c r="T29" s="85">
        <f>分析係数表!F32</f>
        <v>0.48336038961038963</v>
      </c>
      <c r="U29" s="86">
        <f t="shared" si="7"/>
        <v>4.3627410511047265E-2</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投入係数表!V30</f>
        <v>0</v>
      </c>
      <c r="E30" s="77">
        <f t="shared" si="0"/>
        <v>0</v>
      </c>
      <c r="F30" s="76">
        <f>分析係数表!C33</f>
        <v>0.62414151925078043</v>
      </c>
      <c r="G30" s="77">
        <f t="shared" si="1"/>
        <v>0</v>
      </c>
      <c r="H30" s="77">
        <v>1.5528891943249107E-2</v>
      </c>
      <c r="I30" s="77">
        <f t="shared" si="2"/>
        <v>1.5528891943249107E-2</v>
      </c>
      <c r="J30" s="76">
        <f>分析係数表!G33</f>
        <v>0.5071547420965058</v>
      </c>
      <c r="K30" s="78">
        <f t="shared" si="3"/>
        <v>7.8755511885230077E-3</v>
      </c>
      <c r="L30" s="79"/>
      <c r="M30" s="80"/>
      <c r="N30" s="81">
        <f>分析係数表!H33</f>
        <v>9.1820123676800169E-4</v>
      </c>
      <c r="O30" s="82">
        <f t="shared" si="4"/>
        <v>1.1257453452503115E-2</v>
      </c>
      <c r="P30" s="76">
        <f>分析係数表!C33</f>
        <v>0.62414151925078043</v>
      </c>
      <c r="Q30" s="82">
        <f t="shared" si="5"/>
        <v>7.0262441007402383E-3</v>
      </c>
      <c r="R30" s="83">
        <v>2.0144069403767808E-2</v>
      </c>
      <c r="S30" s="84">
        <f t="shared" si="6"/>
        <v>3.5672961347016918E-2</v>
      </c>
      <c r="T30" s="85">
        <f>分析係数表!F33</f>
        <v>0.64758735440931781</v>
      </c>
      <c r="U30" s="86">
        <f t="shared" si="7"/>
        <v>2.310135866266054E-2</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投入係数表!V31</f>
        <v>4.2372881355932202E-2</v>
      </c>
      <c r="E31" s="77">
        <f t="shared" si="0"/>
        <v>4.2372881355932197</v>
      </c>
      <c r="F31" s="76">
        <f>分析係数表!C34</f>
        <v>0.18299609672932837</v>
      </c>
      <c r="G31" s="77">
        <f t="shared" si="1"/>
        <v>0.77540718953105237</v>
      </c>
      <c r="H31" s="77">
        <v>0.80463049683826815</v>
      </c>
      <c r="I31" s="77">
        <f t="shared" si="2"/>
        <v>0.80463049683826815</v>
      </c>
      <c r="J31" s="76">
        <f>分析係数表!G34</f>
        <v>0.4248231396077729</v>
      </c>
      <c r="K31" s="78">
        <f t="shared" si="3"/>
        <v>0.34182565389099528</v>
      </c>
      <c r="L31" s="79"/>
      <c r="M31" s="80"/>
      <c r="N31" s="81">
        <f>分析係数表!H34</f>
        <v>0.15256158869841471</v>
      </c>
      <c r="O31" s="82">
        <f t="shared" si="4"/>
        <v>1.8704559682991055</v>
      </c>
      <c r="P31" s="76">
        <f>分析係数表!C34</f>
        <v>0.18299609672932837</v>
      </c>
      <c r="Q31" s="82">
        <f t="shared" si="5"/>
        <v>0.34228614130281271</v>
      </c>
      <c r="R31" s="83">
        <v>0.36249464429720563</v>
      </c>
      <c r="S31" s="84">
        <f t="shared" si="6"/>
        <v>1.1671251411354737</v>
      </c>
      <c r="T31" s="85">
        <f>分析係数表!F34</f>
        <v>0.70132234858660936</v>
      </c>
      <c r="U31" s="86">
        <f t="shared" si="7"/>
        <v>0.81853094507560831</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投入係数表!V32</f>
        <v>0</v>
      </c>
      <c r="E32" s="77">
        <f t="shared" si="0"/>
        <v>0</v>
      </c>
      <c r="F32" s="76">
        <f>分析係数表!C35</f>
        <v>0.35090186993215289</v>
      </c>
      <c r="G32" s="77">
        <f t="shared" si="1"/>
        <v>0</v>
      </c>
      <c r="H32" s="77">
        <v>3.1385042956120907E-2</v>
      </c>
      <c r="I32" s="77">
        <f t="shared" si="2"/>
        <v>3.1385042956120907E-2</v>
      </c>
      <c r="J32" s="76">
        <f>分析係数表!G35</f>
        <v>0.31384360320530535</v>
      </c>
      <c r="K32" s="78">
        <f t="shared" si="3"/>
        <v>9.8499949681022728E-3</v>
      </c>
      <c r="L32" s="79"/>
      <c r="M32" s="80"/>
      <c r="N32" s="81">
        <f>分析係数表!H35</f>
        <v>5.7313981015663741E-2</v>
      </c>
      <c r="O32" s="82">
        <f t="shared" si="4"/>
        <v>0.70268852581006092</v>
      </c>
      <c r="P32" s="76">
        <f>分析係数表!C35</f>
        <v>0.35090186993215289</v>
      </c>
      <c r="Q32" s="82">
        <f t="shared" si="5"/>
        <v>0.24657471768661826</v>
      </c>
      <c r="R32" s="83">
        <v>0.33514018473536811</v>
      </c>
      <c r="S32" s="84">
        <f t="shared" si="6"/>
        <v>0.36652522769148899</v>
      </c>
      <c r="T32" s="85">
        <f>分析係数表!F35</f>
        <v>0.64653219121304228</v>
      </c>
      <c r="U32" s="86">
        <f t="shared" si="7"/>
        <v>0.23697035859423762</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投入係数表!V33</f>
        <v>0</v>
      </c>
      <c r="E33" s="77">
        <f t="shared" si="0"/>
        <v>0</v>
      </c>
      <c r="F33" s="76">
        <f>分析係数表!C36</f>
        <v>0.93626150666917152</v>
      </c>
      <c r="G33" s="77">
        <f t="shared" si="1"/>
        <v>0</v>
      </c>
      <c r="H33" s="77">
        <v>4.0403369854487677E-2</v>
      </c>
      <c r="I33" s="77">
        <f t="shared" si="2"/>
        <v>4.0403369854487677E-2</v>
      </c>
      <c r="J33" s="76">
        <f>分析係数表!G36</f>
        <v>2.823270008148657E-2</v>
      </c>
      <c r="K33" s="78">
        <f t="shared" si="3"/>
        <v>1.1406962233831263E-3</v>
      </c>
      <c r="L33" s="79"/>
      <c r="M33" s="80"/>
      <c r="N33" s="81">
        <f>分析係数表!H36</f>
        <v>0.22062413152006111</v>
      </c>
      <c r="O33" s="82">
        <f t="shared" si="4"/>
        <v>2.7049254473107962</v>
      </c>
      <c r="P33" s="76">
        <f>分析係数表!C36</f>
        <v>0.93626150666917152</v>
      </c>
      <c r="Q33" s="82">
        <f t="shared" si="5"/>
        <v>2.5325175747269886</v>
      </c>
      <c r="R33" s="83">
        <v>2.6101252004712086</v>
      </c>
      <c r="S33" s="84">
        <f t="shared" si="6"/>
        <v>2.6505285703256964</v>
      </c>
      <c r="T33" s="85">
        <f>分析係数表!F36</f>
        <v>0.87228977263648999</v>
      </c>
      <c r="U33" s="86">
        <f t="shared" si="7"/>
        <v>2.3120289639759228</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投入係数表!V34</f>
        <v>3.3898305084745763E-2</v>
      </c>
      <c r="E34" s="77">
        <f t="shared" si="0"/>
        <v>3.3898305084745761</v>
      </c>
      <c r="F34" s="76">
        <f>分析係数表!C37</f>
        <v>0.39878226197532196</v>
      </c>
      <c r="G34" s="77">
        <f t="shared" si="1"/>
        <v>1.3518042778824473</v>
      </c>
      <c r="H34" s="77">
        <v>1.4146103455965378</v>
      </c>
      <c r="I34" s="77">
        <f t="shared" si="2"/>
        <v>1.4146103455965378</v>
      </c>
      <c r="J34" s="76">
        <f>分析係数表!G37</f>
        <v>0.35520734135572679</v>
      </c>
      <c r="K34" s="78">
        <f t="shared" si="3"/>
        <v>0.50247997991365201</v>
      </c>
      <c r="L34" s="79"/>
      <c r="M34" s="80"/>
      <c r="N34" s="81">
        <f>分析係数表!H37</f>
        <v>4.5952116856878007E-2</v>
      </c>
      <c r="O34" s="82">
        <f t="shared" si="4"/>
        <v>0.56338828118023221</v>
      </c>
      <c r="P34" s="76">
        <f>分析係数表!C37</f>
        <v>0.39878226197532196</v>
      </c>
      <c r="Q34" s="82">
        <f t="shared" si="5"/>
        <v>0.22466925313944172</v>
      </c>
      <c r="R34" s="83">
        <v>0.25373831126916518</v>
      </c>
      <c r="S34" s="84">
        <f t="shared" si="6"/>
        <v>1.6683486568657029</v>
      </c>
      <c r="T34" s="85">
        <f>分析係数表!F37</f>
        <v>0.68833867197645227</v>
      </c>
      <c r="U34" s="86">
        <f t="shared" si="7"/>
        <v>1.1483888988606357</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投入係数表!V35</f>
        <v>1.6949152542372881E-2</v>
      </c>
      <c r="E35" s="77">
        <f t="shared" si="0"/>
        <v>1.6949152542372881</v>
      </c>
      <c r="F35" s="76">
        <f>分析係数表!C38</f>
        <v>8.3634220028000916E-2</v>
      </c>
      <c r="G35" s="77">
        <f t="shared" si="1"/>
        <v>0.14175291530169645</v>
      </c>
      <c r="H35" s="77">
        <v>0.1521086357199285</v>
      </c>
      <c r="I35" s="77">
        <f t="shared" si="2"/>
        <v>0.1521086357199285</v>
      </c>
      <c r="J35" s="76">
        <f>分析係数表!G38</f>
        <v>0.16582661290322581</v>
      </c>
      <c r="K35" s="78">
        <f t="shared" si="3"/>
        <v>2.5223659854766371E-2</v>
      </c>
      <c r="L35" s="79"/>
      <c r="M35" s="80"/>
      <c r="N35" s="81">
        <f>分析係数表!H38</f>
        <v>4.1594165567103165E-2</v>
      </c>
      <c r="O35" s="82">
        <f t="shared" si="4"/>
        <v>0.50995834466043222</v>
      </c>
      <c r="P35" s="76">
        <f>分析係数表!C38</f>
        <v>8.3634220028000916E-2</v>
      </c>
      <c r="Q35" s="82">
        <f t="shared" si="5"/>
        <v>4.2649968402445712E-2</v>
      </c>
      <c r="R35" s="83">
        <v>5.1204799462678564E-2</v>
      </c>
      <c r="S35" s="84">
        <f t="shared" si="6"/>
        <v>0.20331343518260706</v>
      </c>
      <c r="T35" s="85">
        <f>分析係数表!F38</f>
        <v>0.52116935483870963</v>
      </c>
      <c r="U35" s="86">
        <f t="shared" si="7"/>
        <v>0.10596073184416113</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投入係数表!V36</f>
        <v>0</v>
      </c>
      <c r="E36" s="77">
        <f t="shared" si="0"/>
        <v>0</v>
      </c>
      <c r="F36" s="76">
        <f>分析係数表!C39</f>
        <v>1</v>
      </c>
      <c r="G36" s="77">
        <f t="shared" si="1"/>
        <v>0</v>
      </c>
      <c r="H36" s="77">
        <v>5.5316257673269898E-4</v>
      </c>
      <c r="I36" s="77">
        <f t="shared" si="2"/>
        <v>5.5316257673269898E-4</v>
      </c>
      <c r="J36" s="76">
        <f>分析係数表!G39</f>
        <v>0.35526355444380819</v>
      </c>
      <c r="K36" s="78">
        <f t="shared" si="3"/>
        <v>1.9651850319535443E-4</v>
      </c>
      <c r="L36" s="79"/>
      <c r="M36" s="80"/>
      <c r="N36" s="81">
        <f>分析係数表!H39</f>
        <v>3.6622911924525259E-3</v>
      </c>
      <c r="O36" s="82">
        <f t="shared" si="4"/>
        <v>4.490091167124334E-2</v>
      </c>
      <c r="P36" s="76">
        <f>分析係数表!C39</f>
        <v>1</v>
      </c>
      <c r="Q36" s="82">
        <f t="shared" si="5"/>
        <v>4.490091167124334E-2</v>
      </c>
      <c r="R36" s="83">
        <v>4.9250031931852713E-2</v>
      </c>
      <c r="S36" s="84">
        <f t="shared" si="6"/>
        <v>4.9803194508585412E-2</v>
      </c>
      <c r="T36" s="85">
        <f>分析係数表!F39</f>
        <v>0.70609686266236704</v>
      </c>
      <c r="U36" s="86">
        <f t="shared" si="7"/>
        <v>3.5165879393075784E-2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投入係数表!V37</f>
        <v>0</v>
      </c>
      <c r="E37" s="77">
        <f t="shared" si="0"/>
        <v>0</v>
      </c>
      <c r="F37" s="76">
        <f>分析係数表!C40</f>
        <v>0.97034701574441762</v>
      </c>
      <c r="G37" s="77">
        <f t="shared" si="1"/>
        <v>0</v>
      </c>
      <c r="H37" s="77">
        <v>8.0371611842920288E-3</v>
      </c>
      <c r="I37" s="77">
        <f t="shared" si="2"/>
        <v>8.0371611842920288E-3</v>
      </c>
      <c r="J37" s="76">
        <f>分析係数表!G40</f>
        <v>0.52785971223021577</v>
      </c>
      <c r="K37" s="78">
        <f t="shared" si="3"/>
        <v>4.2424935898882502E-3</v>
      </c>
      <c r="L37" s="79"/>
      <c r="M37" s="80"/>
      <c r="N37" s="81">
        <f>分析係数表!H40</f>
        <v>3.2261456049877249E-2</v>
      </c>
      <c r="O37" s="82">
        <f t="shared" si="4"/>
        <v>0.39553621281304358</v>
      </c>
      <c r="P37" s="76">
        <f>分析係数表!C40</f>
        <v>0.97034701574441762</v>
      </c>
      <c r="Q37" s="82">
        <f t="shared" si="5"/>
        <v>0.3838073837219857</v>
      </c>
      <c r="R37" s="83">
        <v>0.38541610223028105</v>
      </c>
      <c r="S37" s="84">
        <f t="shared" si="6"/>
        <v>0.3934532634145731</v>
      </c>
      <c r="T37" s="85">
        <f>分析係数表!F40</f>
        <v>0.72733812949640286</v>
      </c>
      <c r="U37" s="86">
        <f t="shared" si="7"/>
        <v>0.28617356065621108</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投入係数表!V38</f>
        <v>0</v>
      </c>
      <c r="E38" s="77">
        <f t="shared" si="0"/>
        <v>0</v>
      </c>
      <c r="F38" s="76">
        <f>分析係数表!C41</f>
        <v>0.80320409637637991</v>
      </c>
      <c r="G38" s="77">
        <f t="shared" si="1"/>
        <v>0</v>
      </c>
      <c r="H38" s="77">
        <v>3.2316379122043006E-4</v>
      </c>
      <c r="I38" s="77">
        <f t="shared" si="2"/>
        <v>3.2316379122043006E-4</v>
      </c>
      <c r="J38" s="76">
        <f>分析係数表!G41</f>
        <v>0.45147490221642766</v>
      </c>
      <c r="K38" s="78">
        <f t="shared" si="3"/>
        <v>1.459003410411337E-4</v>
      </c>
      <c r="L38" s="79"/>
      <c r="M38" s="80"/>
      <c r="N38" s="81">
        <f>分析係数表!H41</f>
        <v>4.9603894294711057E-2</v>
      </c>
      <c r="O38" s="82">
        <f t="shared" si="4"/>
        <v>0.6081602907127065</v>
      </c>
      <c r="P38" s="76">
        <f>分析係数表!C41</f>
        <v>0.80320409637637991</v>
      </c>
      <c r="Q38" s="82">
        <f t="shared" si="5"/>
        <v>0.48847683675389592</v>
      </c>
      <c r="R38" s="83">
        <v>0.4968675436639321</v>
      </c>
      <c r="S38" s="84">
        <f t="shared" si="6"/>
        <v>0.49719070745515254</v>
      </c>
      <c r="T38" s="85">
        <f>分析係数表!F41</f>
        <v>0.55671447196870927</v>
      </c>
      <c r="U38" s="86">
        <f t="shared" si="7"/>
        <v>0.27679326216864425</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投入係数表!V39</f>
        <v>0</v>
      </c>
      <c r="E39" s="77">
        <f>$C$24*D39</f>
        <v>0</v>
      </c>
      <c r="F39" s="76">
        <f>分析係数表!C42</f>
        <v>0.66636504653567741</v>
      </c>
      <c r="G39" s="77">
        <f>E39*F39</f>
        <v>0</v>
      </c>
      <c r="H39" s="77">
        <v>3.9101961309318681E-3</v>
      </c>
      <c r="I39" s="77">
        <f>C39+H39</f>
        <v>3.9101961309318681E-3</v>
      </c>
      <c r="J39" s="76">
        <f>分析係数表!G42</f>
        <v>0.48517520215633425</v>
      </c>
      <c r="K39" s="78">
        <f t="shared" si="3"/>
        <v>1.8971301982957851E-3</v>
      </c>
      <c r="L39" s="79"/>
      <c r="M39" s="80"/>
      <c r="N39" s="81">
        <f>分析係数表!H42</f>
        <v>1.1980423388898527E-2</v>
      </c>
      <c r="O39" s="82">
        <f t="shared" si="4"/>
        <v>0.14688398712741182</v>
      </c>
      <c r="P39" s="76">
        <f>分析係数表!C42</f>
        <v>0.66636504653567741</v>
      </c>
      <c r="Q39" s="82">
        <f>O39*P39</f>
        <v>9.7878354917503615E-2</v>
      </c>
      <c r="R39" s="83">
        <v>0.10247632212848612</v>
      </c>
      <c r="S39" s="84">
        <f>I39+R39</f>
        <v>0.10638651825941799</v>
      </c>
      <c r="T39" s="85">
        <f>分析係数表!F42</f>
        <v>0.56103195995379285</v>
      </c>
      <c r="U39" s="86">
        <f>S39*T39</f>
        <v>5.9686236851741244E-2</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投入係数表!V40</f>
        <v>2.5423728813559324E-2</v>
      </c>
      <c r="E40" s="77">
        <f>$C$24*D40</f>
        <v>2.5423728813559325</v>
      </c>
      <c r="F40" s="76">
        <f>分析係数表!C43</f>
        <v>0.41782866643993499</v>
      </c>
      <c r="G40" s="77">
        <f>E40*F40</f>
        <v>1.0622762706100044</v>
      </c>
      <c r="H40" s="77">
        <v>1.2331524652261623</v>
      </c>
      <c r="I40" s="77">
        <f>C40+H40</f>
        <v>1.2331524652261623</v>
      </c>
      <c r="J40" s="76">
        <f>分析係数表!G43</f>
        <v>0.34963029507290444</v>
      </c>
      <c r="K40" s="78">
        <f t="shared" si="3"/>
        <v>0.43114746028690265</v>
      </c>
      <c r="L40" s="79"/>
      <c r="M40" s="80"/>
      <c r="N40" s="81">
        <f>分析係数表!H43</f>
        <v>3.3095547249689404E-2</v>
      </c>
      <c r="O40" s="82">
        <f t="shared" si="4"/>
        <v>0.40576244915539378</v>
      </c>
      <c r="P40" s="76">
        <f>分析係数表!C43</f>
        <v>0.41782866643993499</v>
      </c>
      <c r="Q40" s="82">
        <f>O40*P40</f>
        <v>0.16953918302200011</v>
      </c>
      <c r="R40" s="83">
        <v>0.28248356906223976</v>
      </c>
      <c r="S40" s="84">
        <f>I40+R40</f>
        <v>1.5156360342884021</v>
      </c>
      <c r="T40" s="85">
        <f>分析係数表!F43</f>
        <v>0.60413931310897662</v>
      </c>
      <c r="U40" s="86">
        <f>S40*T40</f>
        <v>0.91565531267820854</v>
      </c>
      <c r="V40" s="87">
        <f>分析係数表!D43</f>
        <v>0.20869324856609772</v>
      </c>
      <c r="W40" s="88">
        <f>ROUND(S40*V40,0)</f>
        <v>0</v>
      </c>
      <c r="X40" s="76">
        <f>分析係数表!E43</f>
        <v>0.13682537488770644</v>
      </c>
      <c r="Y40" s="89">
        <f>ROUND(S40*X40,0)</f>
        <v>0</v>
      </c>
    </row>
    <row r="41" spans="1:25" x14ac:dyDescent="0.2">
      <c r="A41" s="6" t="s">
        <v>341</v>
      </c>
      <c r="B41" s="5" t="s">
        <v>42</v>
      </c>
      <c r="C41" s="90"/>
      <c r="D41" s="76">
        <f>投入係数表!V41</f>
        <v>0</v>
      </c>
      <c r="E41" s="77">
        <f>$C$24*D41</f>
        <v>0</v>
      </c>
      <c r="F41" s="76">
        <f>分析係数表!C44</f>
        <v>0.43300030015865532</v>
      </c>
      <c r="G41" s="77">
        <f>E41*F41</f>
        <v>0</v>
      </c>
      <c r="H41" s="77">
        <v>2.4109740824008953E-3</v>
      </c>
      <c r="I41" s="77">
        <f>C41+H41</f>
        <v>2.4109740824008953E-3</v>
      </c>
      <c r="J41" s="76">
        <f>分析係数表!G44</f>
        <v>0.26179408564929285</v>
      </c>
      <c r="K41" s="78">
        <f t="shared" si="3"/>
        <v>6.3117875542628525E-4</v>
      </c>
      <c r="L41" s="79"/>
      <c r="M41" s="80"/>
      <c r="N41" s="81">
        <f>分析係数表!H44</f>
        <v>0.10792544346140839</v>
      </c>
      <c r="O41" s="82">
        <f t="shared" si="4"/>
        <v>1.3232019381548081</v>
      </c>
      <c r="P41" s="76">
        <f>分析係数表!C44</f>
        <v>0.43300030015865532</v>
      </c>
      <c r="Q41" s="82">
        <f>O41*P41</f>
        <v>0.57294683639154642</v>
      </c>
      <c r="R41" s="83">
        <v>0.58223086691472903</v>
      </c>
      <c r="S41" s="84">
        <f>I41+R41</f>
        <v>0.5846418409971299</v>
      </c>
      <c r="T41" s="85">
        <f>分析係数表!F44</f>
        <v>0.57012714425433242</v>
      </c>
      <c r="U41" s="86">
        <f>S41*T41</f>
        <v>0.33332018321928913</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投入係数表!V42</f>
        <v>0</v>
      </c>
      <c r="E42" s="77">
        <f>$C$24*D42</f>
        <v>0</v>
      </c>
      <c r="F42" s="76">
        <f>分析係数表!C45</f>
        <v>1</v>
      </c>
      <c r="G42" s="77">
        <f>E42*F42</f>
        <v>0</v>
      </c>
      <c r="H42" s="77">
        <v>2.0309650186031494E-3</v>
      </c>
      <c r="I42" s="77">
        <f>C42+H42</f>
        <v>2.0309650186031494E-3</v>
      </c>
      <c r="J42" s="76">
        <f>分析係数表!G45</f>
        <v>0</v>
      </c>
      <c r="K42" s="78">
        <f t="shared" si="3"/>
        <v>0</v>
      </c>
      <c r="L42" s="79"/>
      <c r="M42" s="80"/>
      <c r="N42" s="81">
        <f>分析係数表!H45</f>
        <v>0</v>
      </c>
      <c r="O42" s="82">
        <f t="shared" si="4"/>
        <v>0</v>
      </c>
      <c r="P42" s="76">
        <f>分析係数表!C45</f>
        <v>1</v>
      </c>
      <c r="Q42" s="82">
        <f>O42*P42</f>
        <v>0</v>
      </c>
      <c r="R42" s="83">
        <v>2.2450196116700228E-3</v>
      </c>
      <c r="S42" s="84">
        <f>I42+R42</f>
        <v>4.2759846302731722E-3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0</v>
      </c>
      <c r="E43" s="77">
        <f>$C$24*D43</f>
        <v>0</v>
      </c>
      <c r="F43" s="76">
        <f>分析係数表!C46</f>
        <v>7.8922701993376254E-2</v>
      </c>
      <c r="G43" s="77">
        <f>E43*F43</f>
        <v>0</v>
      </c>
      <c r="H43" s="77">
        <v>2.9179325922649869E-3</v>
      </c>
      <c r="I43" s="77">
        <f>C43+H43</f>
        <v>2.9179325922649869E-3</v>
      </c>
      <c r="J43" s="76">
        <f>分析係数表!G46</f>
        <v>9.4786729857819912E-3</v>
      </c>
      <c r="K43" s="78">
        <f t="shared" si="3"/>
        <v>2.7658128836634949E-5</v>
      </c>
      <c r="L43" s="79"/>
      <c r="M43" s="80"/>
      <c r="N43" s="81">
        <f>分析係数表!H46</f>
        <v>2.1453316301050851E-2</v>
      </c>
      <c r="O43" s="82">
        <f t="shared" si="4"/>
        <v>0.26302481415838863</v>
      </c>
      <c r="P43" s="76">
        <f>分析係数表!C46</f>
        <v>7.8922701993376254E-2</v>
      </c>
      <c r="Q43" s="82">
        <f>O43*P43</f>
        <v>2.0758629024685678E-2</v>
      </c>
      <c r="R43" s="83">
        <v>2.2941609374714511E-2</v>
      </c>
      <c r="S43" s="84">
        <f>I43+R43</f>
        <v>2.5859541966979496E-2</v>
      </c>
      <c r="T43" s="85">
        <f>分析係数表!F46</f>
        <v>0.3135860979462875</v>
      </c>
      <c r="U43" s="86">
        <f>S43*T43</f>
        <v>8.1091928601033647E-3</v>
      </c>
      <c r="V43" s="87">
        <f>分析係数表!D46</f>
        <v>1.3428120063191154E-2</v>
      </c>
      <c r="W43" s="88">
        <f>ROUND(S43*V43,0)</f>
        <v>0</v>
      </c>
      <c r="X43" s="76">
        <f>分析係数表!E46</f>
        <v>3.0805687203791468E-2</v>
      </c>
      <c r="Y43" s="89">
        <f>ROUND(S43*X43,0)</f>
        <v>0</v>
      </c>
    </row>
    <row r="44" spans="1:25" x14ac:dyDescent="0.2">
      <c r="A44" s="3">
        <v>37</v>
      </c>
      <c r="B44" s="14" t="s">
        <v>151</v>
      </c>
      <c r="C44" s="197">
        <f>SUM(C5:C43)</f>
        <v>100</v>
      </c>
      <c r="D44" s="92">
        <f>投入係数表!V44</f>
        <v>0.64406779661016944</v>
      </c>
      <c r="E44" s="91">
        <f>SUM(E5:E43)</f>
        <v>64.406779661016941</v>
      </c>
      <c r="F44" s="92">
        <f>分析係数表!C47</f>
        <v>0.45048821757167268</v>
      </c>
      <c r="G44" s="91">
        <f>SUM(G5:G43)</f>
        <v>5.5325140150826551</v>
      </c>
      <c r="H44" s="91">
        <f>SUM(H5:H43)</f>
        <v>6.0313769640856592</v>
      </c>
      <c r="I44" s="91">
        <f>SUM(I5:I43)</f>
        <v>106.03137696408567</v>
      </c>
      <c r="J44" s="92">
        <f>分析係数表!G47</f>
        <v>0.27984959706440876</v>
      </c>
      <c r="K44" s="93">
        <f>SUM(K5:K43)</f>
        <v>19.543571056030807</v>
      </c>
      <c r="L44" s="94">
        <f>最終需要_まとめ!$L$33</f>
        <v>0.62733333333333341</v>
      </c>
      <c r="M44" s="91">
        <f>K44*L44</f>
        <v>12.260333575816661</v>
      </c>
      <c r="N44" s="95">
        <f>分析係数表!H47</f>
        <v>1</v>
      </c>
      <c r="O44" s="96">
        <f>SUM(O5:O43)</f>
        <v>12.260333575816661</v>
      </c>
      <c r="P44" s="92">
        <f>分析係数表!C47</f>
        <v>0.45048821757167268</v>
      </c>
      <c r="Q44" s="96">
        <f>SUM(Q5:Q43)</f>
        <v>5.3377703874123252</v>
      </c>
      <c r="R44" s="91">
        <f>SUM(R7:R43)</f>
        <v>5.7844327821887891</v>
      </c>
      <c r="S44" s="97">
        <f>SUM(S5:S43)</f>
        <v>111.82742645748615</v>
      </c>
      <c r="T44" s="98">
        <f>分析係数表!F47</f>
        <v>0.63574062575658508</v>
      </c>
      <c r="U44" s="99">
        <f>SUM(U5:U43)</f>
        <v>41.303985332178485</v>
      </c>
      <c r="V44" s="100">
        <f>分析係数表!D47</f>
        <v>9.9789350246801134E-2</v>
      </c>
      <c r="W44" s="101">
        <f>SUM(W5:W43)</f>
        <v>122</v>
      </c>
      <c r="X44" s="92">
        <f>分析係数表!E47</f>
        <v>7.8362037587557998E-2</v>
      </c>
      <c r="Y44" s="102">
        <f>SUM(Y5:Y43)</f>
        <v>147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6.7564113487262545E-2</v>
      </c>
      <c r="G5" s="77">
        <f t="shared" ref="G5:G38" si="1">E5*F5</f>
        <v>0</v>
      </c>
      <c r="H5" s="77">
        <f t="array" ref="H5:H43">MMULT(逆行列係数!C5:AO43,'21'!G5:G43)</f>
        <v>2.7328253616182481E-5</v>
      </c>
      <c r="I5" s="77">
        <f t="shared" ref="I5:I38" si="2">C5+H5</f>
        <v>2.7328253616182481E-5</v>
      </c>
      <c r="J5" s="76">
        <f>分析係数表!G8</f>
        <v>0.11970979443772672</v>
      </c>
      <c r="K5" s="78">
        <f t="shared" ref="K5:K38" si="3">I5*J5</f>
        <v>3.2714596227352667E-6</v>
      </c>
      <c r="L5" s="79" t="s">
        <v>184</v>
      </c>
      <c r="M5" s="80" t="s">
        <v>184</v>
      </c>
      <c r="N5" s="81">
        <f>分析係数表!H8</f>
        <v>1.0734543466490035E-2</v>
      </c>
      <c r="O5" s="82">
        <f t="shared" ref="O5:O43" si="4">$M$44*N5</f>
        <v>9.28169777476828E-2</v>
      </c>
      <c r="P5" s="76">
        <f>分析係数表!C8</f>
        <v>6.7564113487262545E-2</v>
      </c>
      <c r="Q5" s="82">
        <f t="shared" ref="Q5:Q38" si="5">O5*P5</f>
        <v>6.2710968180891627E-3</v>
      </c>
      <c r="R5" s="83">
        <f t="array" ref="R5:R43">MMULT(逆行列係数!C5:AO43,'21'!Q5:Q43)</f>
        <v>7.3127294492411309E-3</v>
      </c>
      <c r="S5" s="84">
        <f t="shared" ref="S5:S38" si="6">I5+R5</f>
        <v>7.3400577028573137E-3</v>
      </c>
      <c r="T5" s="85">
        <f>分析係数表!F8</f>
        <v>0.45405078597339782</v>
      </c>
      <c r="U5" s="86">
        <f t="shared" ref="U5:U38" si="7">S5*T5</f>
        <v>3.3327589690724563E-3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投入係数表!W6</f>
        <v>0</v>
      </c>
      <c r="E6" s="77">
        <f t="shared" si="0"/>
        <v>0</v>
      </c>
      <c r="F6" s="76">
        <f>分析係数表!C9</f>
        <v>0.16339869281045749</v>
      </c>
      <c r="G6" s="77">
        <f t="shared" si="1"/>
        <v>0</v>
      </c>
      <c r="H6" s="77">
        <v>1.1408960991736025E-5</v>
      </c>
      <c r="I6" s="77">
        <f t="shared" si="2"/>
        <v>1.1408960991736025E-5</v>
      </c>
      <c r="J6" s="76">
        <f>分析係数表!G9</f>
        <v>0.24691358024691357</v>
      </c>
      <c r="K6" s="78">
        <f t="shared" si="3"/>
        <v>2.8170274053669195E-6</v>
      </c>
      <c r="L6" s="79"/>
      <c r="M6" s="80"/>
      <c r="N6" s="81">
        <f>分析係数表!H9</f>
        <v>5.6599045701539042E-4</v>
      </c>
      <c r="O6" s="82">
        <f t="shared" si="4"/>
        <v>4.8938759080152704E-3</v>
      </c>
      <c r="P6" s="76">
        <f>分析係数表!C9</f>
        <v>0.16339869281045749</v>
      </c>
      <c r="Q6" s="82">
        <f t="shared" si="5"/>
        <v>7.9965292614628584E-4</v>
      </c>
      <c r="R6" s="83">
        <v>8.7992713542093463E-4</v>
      </c>
      <c r="S6" s="84">
        <f t="shared" si="6"/>
        <v>8.9133609641267066E-4</v>
      </c>
      <c r="T6" s="85">
        <f>分析係数表!F9</f>
        <v>0.67901234567901236</v>
      </c>
      <c r="U6" s="86">
        <f t="shared" si="7"/>
        <v>6.0522821361354187E-4</v>
      </c>
      <c r="V6" s="87">
        <f>分析係数表!D9</f>
        <v>7.407407407407407E-2</v>
      </c>
      <c r="W6" s="167">
        <f t="shared" si="8"/>
        <v>0</v>
      </c>
      <c r="X6" s="76">
        <f>分析係数表!E9</f>
        <v>0</v>
      </c>
      <c r="Y6" s="166">
        <f t="shared" si="9"/>
        <v>0</v>
      </c>
    </row>
    <row r="7" spans="1:25" x14ac:dyDescent="0.2">
      <c r="A7" s="6" t="s">
        <v>221</v>
      </c>
      <c r="B7" s="5" t="s">
        <v>267</v>
      </c>
      <c r="C7" s="90"/>
      <c r="D7" s="76">
        <f>投入係数表!W7</f>
        <v>0</v>
      </c>
      <c r="E7" s="77">
        <f t="shared" si="0"/>
        <v>0</v>
      </c>
      <c r="F7" s="76">
        <f>分析係数表!C10</f>
        <v>3.0864197530864335E-3</v>
      </c>
      <c r="G7" s="77">
        <f t="shared" si="1"/>
        <v>0</v>
      </c>
      <c r="H7" s="77">
        <v>1.573326892148902E-7</v>
      </c>
      <c r="I7" s="77">
        <f t="shared" si="2"/>
        <v>1.573326892148902E-7</v>
      </c>
      <c r="J7" s="76">
        <f>分析係数表!G10</f>
        <v>0.2857142857142857</v>
      </c>
      <c r="K7" s="78">
        <f t="shared" si="3"/>
        <v>4.4952196918540052E-8</v>
      </c>
      <c r="L7" s="79"/>
      <c r="M7" s="80"/>
      <c r="N7" s="81">
        <f>分析係数表!H10</f>
        <v>1.0759075560602157E-3</v>
      </c>
      <c r="O7" s="82">
        <f t="shared" si="4"/>
        <v>9.3029096208092129E-3</v>
      </c>
      <c r="P7" s="76">
        <f>分析係数表!C10</f>
        <v>3.0864197530864335E-3</v>
      </c>
      <c r="Q7" s="82">
        <f t="shared" si="5"/>
        <v>2.8712684014843378E-5</v>
      </c>
      <c r="R7" s="83">
        <v>3.6945619804956124E-5</v>
      </c>
      <c r="S7" s="84">
        <f t="shared" si="6"/>
        <v>3.7102952494171018E-5</v>
      </c>
      <c r="T7" s="85">
        <f>分析係数表!F10</f>
        <v>0.5714285714285714</v>
      </c>
      <c r="U7" s="86">
        <f t="shared" si="7"/>
        <v>2.1201687139526294E-5</v>
      </c>
      <c r="V7" s="87">
        <f>分析係数表!D10</f>
        <v>0</v>
      </c>
      <c r="W7" s="167">
        <f t="shared" si="8"/>
        <v>0</v>
      </c>
      <c r="X7" s="76">
        <f>分析係数表!E10</f>
        <v>0</v>
      </c>
      <c r="Y7" s="166">
        <f t="shared" si="9"/>
        <v>0</v>
      </c>
    </row>
    <row r="8" spans="1:25" x14ac:dyDescent="0.2">
      <c r="A8" s="6" t="s">
        <v>222</v>
      </c>
      <c r="B8" s="5" t="s">
        <v>27</v>
      </c>
      <c r="C8" s="90"/>
      <c r="D8" s="76">
        <f>投入係数表!W8</f>
        <v>0</v>
      </c>
      <c r="E8" s="77">
        <f t="shared" si="0"/>
        <v>0</v>
      </c>
      <c r="F8" s="76">
        <f>分析係数表!C11</f>
        <v>1.4903129657227732E-3</v>
      </c>
      <c r="G8" s="77">
        <f t="shared" si="1"/>
        <v>0</v>
      </c>
      <c r="H8" s="77">
        <v>1.3983734730655068E-4</v>
      </c>
      <c r="I8" s="77">
        <f t="shared" si="2"/>
        <v>1.3983734730655068E-4</v>
      </c>
      <c r="J8" s="76">
        <f>分析係数表!G11</f>
        <v>0.75</v>
      </c>
      <c r="K8" s="78">
        <f t="shared" si="3"/>
        <v>1.0487801047991301E-4</v>
      </c>
      <c r="L8" s="79"/>
      <c r="M8" s="80"/>
      <c r="N8" s="81">
        <f>分析係数表!H11</f>
        <v>-1.9275216802381716E-5</v>
      </c>
      <c r="O8" s="82">
        <f t="shared" si="4"/>
        <v>-1.6666450460733117E-4</v>
      </c>
      <c r="P8" s="76">
        <f>分析係数表!C11</f>
        <v>1.4903129657227732E-3</v>
      </c>
      <c r="Q8" s="82">
        <f t="shared" si="5"/>
        <v>-2.4838227214206848E-7</v>
      </c>
      <c r="R8" s="83">
        <v>1.2988436562843842E-5</v>
      </c>
      <c r="S8" s="84">
        <f t="shared" si="6"/>
        <v>1.5282578386939451E-4</v>
      </c>
      <c r="T8" s="85">
        <f>分析係数表!F11</f>
        <v>1</v>
      </c>
      <c r="U8" s="86">
        <f t="shared" si="7"/>
        <v>1.5282578386939451E-4</v>
      </c>
      <c r="V8" s="87">
        <f>分析係数表!D11</f>
        <v>2</v>
      </c>
      <c r="W8" s="167">
        <f t="shared" si="8"/>
        <v>0</v>
      </c>
      <c r="X8" s="76">
        <f>分析係数表!E11</f>
        <v>0</v>
      </c>
      <c r="Y8" s="166">
        <f t="shared" si="9"/>
        <v>0</v>
      </c>
    </row>
    <row r="9" spans="1:25" x14ac:dyDescent="0.2">
      <c r="A9" s="6" t="s">
        <v>223</v>
      </c>
      <c r="B9" s="5" t="s">
        <v>191</v>
      </c>
      <c r="C9" s="90"/>
      <c r="D9" s="76">
        <f>投入係数表!W9</f>
        <v>0</v>
      </c>
      <c r="E9" s="77">
        <f t="shared" si="0"/>
        <v>0</v>
      </c>
      <c r="F9" s="76">
        <f>分析係数表!C12</f>
        <v>4.2687511748856433E-2</v>
      </c>
      <c r="G9" s="77">
        <f t="shared" si="1"/>
        <v>0</v>
      </c>
      <c r="H9" s="77">
        <v>1.5049593434132619E-5</v>
      </c>
      <c r="I9" s="77">
        <f t="shared" si="2"/>
        <v>1.5049593434132619E-5</v>
      </c>
      <c r="J9" s="76">
        <f>分析係数表!G12</f>
        <v>0.14470108695652173</v>
      </c>
      <c r="K9" s="78">
        <f t="shared" si="3"/>
        <v>2.1776925281727226E-6</v>
      </c>
      <c r="L9" s="79"/>
      <c r="M9" s="80"/>
      <c r="N9" s="81">
        <f>分析係数表!H12</f>
        <v>8.7239631247579649E-2</v>
      </c>
      <c r="O9" s="82">
        <f t="shared" si="4"/>
        <v>0.75432354785278088</v>
      </c>
      <c r="P9" s="76">
        <f>分析係数表!C12</f>
        <v>4.2687511748856433E-2</v>
      </c>
      <c r="Q9" s="82">
        <f t="shared" si="5"/>
        <v>3.2200195311404653E-2</v>
      </c>
      <c r="R9" s="83">
        <v>3.4401016681534655E-2</v>
      </c>
      <c r="S9" s="84">
        <f t="shared" si="6"/>
        <v>3.4416066274968786E-2</v>
      </c>
      <c r="T9" s="85">
        <f>分析係数表!F12</f>
        <v>0.28543931159420288</v>
      </c>
      <c r="U9" s="86">
        <f t="shared" si="7"/>
        <v>9.8236982653075525E-3</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投入係数表!W10</f>
        <v>2.004008016032064E-3</v>
      </c>
      <c r="E10" s="77">
        <f t="shared" si="0"/>
        <v>0.20040080160320639</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0.11768029157137648</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投入係数表!W11</f>
        <v>1.002004008016032E-3</v>
      </c>
      <c r="E11" s="77">
        <f t="shared" si="0"/>
        <v>0.1002004008016032</v>
      </c>
      <c r="F11" s="76">
        <f>分析係数表!C14</f>
        <v>1.2640726841793404E-2</v>
      </c>
      <c r="G11" s="77">
        <f t="shared" si="1"/>
        <v>1.2666058959712827E-3</v>
      </c>
      <c r="H11" s="77">
        <v>1.5987841963305478E-3</v>
      </c>
      <c r="I11" s="77">
        <f t="shared" si="2"/>
        <v>1.5987841963305478E-3</v>
      </c>
      <c r="J11" s="76">
        <f>分析係数表!G14</f>
        <v>0.18151815181518152</v>
      </c>
      <c r="K11" s="78">
        <f t="shared" si="3"/>
        <v>2.9020835246924137E-4</v>
      </c>
      <c r="L11" s="79"/>
      <c r="M11" s="80"/>
      <c r="N11" s="81">
        <f>分析係数表!H14</f>
        <v>1.1056965274820784E-3</v>
      </c>
      <c r="O11" s="82">
        <f t="shared" si="4"/>
        <v>9.5604820370205432E-3</v>
      </c>
      <c r="P11" s="76">
        <f>分析係数表!C14</f>
        <v>1.2640726841793404E-2</v>
      </c>
      <c r="Q11" s="82">
        <f t="shared" si="5"/>
        <v>1.2085144190584926E-4</v>
      </c>
      <c r="R11" s="83">
        <v>3.3070792642226791E-4</v>
      </c>
      <c r="S11" s="84">
        <f t="shared" si="6"/>
        <v>1.9294921227528156E-3</v>
      </c>
      <c r="T11" s="85">
        <f>分析係数表!F14</f>
        <v>0.32673267326732675</v>
      </c>
      <c r="U11" s="86">
        <f t="shared" si="7"/>
        <v>6.3042811931527645E-4</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投入係数表!W12</f>
        <v>1.002004008016032E-2</v>
      </c>
      <c r="E12" s="77">
        <f t="shared" si="0"/>
        <v>1.002004008016032</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6.9256677323646432E-2</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投入係数表!W13</f>
        <v>2.004008016032064E-3</v>
      </c>
      <c r="E13" s="77">
        <f t="shared" si="0"/>
        <v>0.20040080160320639</v>
      </c>
      <c r="F13" s="76">
        <f>分析係数表!C16</f>
        <v>1.1051985264019626E-2</v>
      </c>
      <c r="G13" s="77">
        <f t="shared" si="1"/>
        <v>2.2148267062163576E-3</v>
      </c>
      <c r="H13" s="77">
        <v>2.6185763749442623E-3</v>
      </c>
      <c r="I13" s="77">
        <f t="shared" si="2"/>
        <v>2.6185763749442623E-3</v>
      </c>
      <c r="J13" s="76">
        <f>分析係数表!G16</f>
        <v>3.3670033670033669E-2</v>
      </c>
      <c r="K13" s="78">
        <f t="shared" si="3"/>
        <v>8.8167554711928028E-5</v>
      </c>
      <c r="L13" s="79"/>
      <c r="M13" s="80"/>
      <c r="N13" s="81">
        <f>分析係数表!H16</f>
        <v>1.6043989549327908E-2</v>
      </c>
      <c r="O13" s="82">
        <f t="shared" si="4"/>
        <v>0.1387254731077022</v>
      </c>
      <c r="P13" s="76">
        <f>分析係数表!C16</f>
        <v>1.1051985264019626E-2</v>
      </c>
      <c r="Q13" s="82">
        <f t="shared" si="5"/>
        <v>1.5331918845304755E-3</v>
      </c>
      <c r="R13" s="83">
        <v>1.684958946192579E-3</v>
      </c>
      <c r="S13" s="84">
        <f t="shared" si="6"/>
        <v>4.3035353211368418E-3</v>
      </c>
      <c r="T13" s="85">
        <f>分析係数表!F16</f>
        <v>0.28619528619528617</v>
      </c>
      <c r="U13" s="86">
        <f t="shared" si="7"/>
        <v>1.2316515228842813E-3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投入係数表!W14</f>
        <v>3.9078156312625248E-2</v>
      </c>
      <c r="E14" s="77">
        <f t="shared" si="0"/>
        <v>3.9078156312625247</v>
      </c>
      <c r="F14" s="76">
        <f>分析係数表!C17</f>
        <v>8.8733956583742724E-2</v>
      </c>
      <c r="G14" s="77">
        <f t="shared" si="1"/>
        <v>0.34675594256172004</v>
      </c>
      <c r="H14" s="77">
        <v>0.35951973116410474</v>
      </c>
      <c r="I14" s="77">
        <f t="shared" si="2"/>
        <v>0.35951973116410474</v>
      </c>
      <c r="J14" s="76">
        <f>分析係数表!G17</f>
        <v>0.21220484513952775</v>
      </c>
      <c r="K14" s="78">
        <f t="shared" si="3"/>
        <v>7.6291828876283496E-2</v>
      </c>
      <c r="L14" s="79"/>
      <c r="M14" s="80"/>
      <c r="N14" s="81">
        <f>分析係数表!H17</f>
        <v>2.8579889640622342E-3</v>
      </c>
      <c r="O14" s="82">
        <f t="shared" si="4"/>
        <v>2.4711800637687013E-2</v>
      </c>
      <c r="P14" s="76">
        <f>分析係数表!C17</f>
        <v>8.8733956583742724E-2</v>
      </c>
      <c r="Q14" s="82">
        <f t="shared" si="5"/>
        <v>2.192775844890625E-3</v>
      </c>
      <c r="R14" s="83">
        <v>3.6010869724083668E-3</v>
      </c>
      <c r="S14" s="84">
        <f t="shared" si="6"/>
        <v>0.36312081813651309</v>
      </c>
      <c r="T14" s="85">
        <f>分析係数表!F17</f>
        <v>0.32198712051517941</v>
      </c>
      <c r="U14" s="86">
        <f t="shared" si="7"/>
        <v>0.11692022663089199</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投入係数表!W15</f>
        <v>6.0120240480961923E-3</v>
      </c>
      <c r="E15" s="77">
        <f t="shared" si="0"/>
        <v>0.60120240480961928</v>
      </c>
      <c r="F15" s="76">
        <f>分析係数表!C18</f>
        <v>2.3869801084990927E-2</v>
      </c>
      <c r="G15" s="77">
        <f t="shared" si="1"/>
        <v>1.4350581814623805E-2</v>
      </c>
      <c r="H15" s="77">
        <v>1.4832073789989792E-2</v>
      </c>
      <c r="I15" s="77">
        <f t="shared" si="2"/>
        <v>1.4832073789989792E-2</v>
      </c>
      <c r="J15" s="76">
        <f>分析係数表!G18</f>
        <v>0.2144702842377261</v>
      </c>
      <c r="K15" s="78">
        <f t="shared" si="3"/>
        <v>3.181039081574038E-3</v>
      </c>
      <c r="L15" s="79"/>
      <c r="M15" s="80"/>
      <c r="N15" s="81">
        <f>分析係数表!H18</f>
        <v>4.2405476965239774E-4</v>
      </c>
      <c r="O15" s="82">
        <f t="shared" si="4"/>
        <v>3.6666191013612856E-3</v>
      </c>
      <c r="P15" s="76">
        <f>分析係数表!C18</f>
        <v>2.3869801084990927E-2</v>
      </c>
      <c r="Q15" s="82">
        <f t="shared" si="5"/>
        <v>8.7521468603922068E-5</v>
      </c>
      <c r="R15" s="83">
        <v>1.8130431227225756E-4</v>
      </c>
      <c r="S15" s="84">
        <f t="shared" si="6"/>
        <v>1.5013378102262049E-2</v>
      </c>
      <c r="T15" s="85">
        <f>分析係数表!F18</f>
        <v>0.4573643410852713</v>
      </c>
      <c r="U15" s="86">
        <f t="shared" si="7"/>
        <v>6.866583783205123E-3</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投入係数表!W16</f>
        <v>5.5110220440881763E-2</v>
      </c>
      <c r="E16" s="77">
        <f t="shared" si="0"/>
        <v>5.5110220440881763</v>
      </c>
      <c r="F16" s="76">
        <f>分析係数表!C19</f>
        <v>4.6660019940179431E-2</v>
      </c>
      <c r="G16" s="77">
        <f t="shared" si="1"/>
        <v>0.2571443984679227</v>
      </c>
      <c r="H16" s="77">
        <v>0.26588738012260171</v>
      </c>
      <c r="I16" s="77">
        <f t="shared" si="2"/>
        <v>0.26588738012260171</v>
      </c>
      <c r="J16" s="76">
        <f>分析係数表!G19</f>
        <v>5.7803468208092484E-2</v>
      </c>
      <c r="K16" s="78">
        <f t="shared" si="3"/>
        <v>1.536921272384981E-2</v>
      </c>
      <c r="L16" s="79"/>
      <c r="M16" s="80"/>
      <c r="N16" s="81">
        <f>分析係数表!H19</f>
        <v>-1.0864213106796968E-4</v>
      </c>
      <c r="O16" s="82">
        <f t="shared" si="4"/>
        <v>-9.3938175324132119E-4</v>
      </c>
      <c r="P16" s="76">
        <f>分析係数表!C19</f>
        <v>4.6660019940179431E-2</v>
      </c>
      <c r="Q16" s="82">
        <f t="shared" si="5"/>
        <v>-4.383157133768076E-5</v>
      </c>
      <c r="R16" s="83">
        <v>1.7555786571921339E-5</v>
      </c>
      <c r="S16" s="84">
        <f t="shared" si="6"/>
        <v>0.26590493590917363</v>
      </c>
      <c r="T16" s="85">
        <f>分析係数表!F19</f>
        <v>0.24084778420038536</v>
      </c>
      <c r="U16" s="86">
        <f t="shared" si="7"/>
        <v>6.4042614621669949E-2</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投入係数表!W17</f>
        <v>2.5050100200400802E-2</v>
      </c>
      <c r="E17" s="77">
        <f t="shared" si="0"/>
        <v>2.5050100200400802</v>
      </c>
      <c r="F17" s="76">
        <f>分析係数表!C20</f>
        <v>8.9601315248664215E-2</v>
      </c>
      <c r="G17" s="77">
        <f t="shared" si="1"/>
        <v>0.22445219250667389</v>
      </c>
      <c r="H17" s="77">
        <v>0.23621867571672162</v>
      </c>
      <c r="I17" s="77">
        <f t="shared" si="2"/>
        <v>0.23621867571672162</v>
      </c>
      <c r="J17" s="76">
        <f>分析係数表!G20</f>
        <v>9.990662931839403E-2</v>
      </c>
      <c r="K17" s="78">
        <f t="shared" si="3"/>
        <v>2.3599811672912432E-2</v>
      </c>
      <c r="L17" s="79"/>
      <c r="M17" s="80"/>
      <c r="N17" s="81">
        <f>分析係数表!H20</f>
        <v>5.2919231584720706E-4</v>
      </c>
      <c r="O17" s="82">
        <f t="shared" si="4"/>
        <v>4.5756982174012736E-3</v>
      </c>
      <c r="P17" s="76">
        <f>分析係数表!C20</f>
        <v>8.9601315248664215E-2</v>
      </c>
      <c r="Q17" s="82">
        <f t="shared" si="5"/>
        <v>4.0998857846012243E-4</v>
      </c>
      <c r="R17" s="83">
        <v>5.9350414183091964E-4</v>
      </c>
      <c r="S17" s="84">
        <f t="shared" si="6"/>
        <v>0.23681217985855255</v>
      </c>
      <c r="T17" s="85">
        <f>分析係数表!F20</f>
        <v>0.22315592903828199</v>
      </c>
      <c r="U17" s="86">
        <f t="shared" si="7"/>
        <v>5.2846042003916023E-2</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投入係数表!W18</f>
        <v>1.002004008016032E-2</v>
      </c>
      <c r="E18" s="77">
        <f t="shared" si="0"/>
        <v>1.002004008016032</v>
      </c>
      <c r="F18" s="76">
        <f>分析係数表!C21</f>
        <v>3.6263368983957212E-2</v>
      </c>
      <c r="G18" s="77">
        <f t="shared" si="1"/>
        <v>3.6336041066089383E-2</v>
      </c>
      <c r="H18" s="77">
        <v>3.748877003983158E-2</v>
      </c>
      <c r="I18" s="77">
        <f t="shared" si="2"/>
        <v>3.748877003983158E-2</v>
      </c>
      <c r="J18" s="76">
        <f>分析係数表!G21</f>
        <v>0.2855369335816263</v>
      </c>
      <c r="K18" s="78">
        <f t="shared" si="3"/>
        <v>1.0704428440920252E-2</v>
      </c>
      <c r="L18" s="79"/>
      <c r="M18" s="80"/>
      <c r="N18" s="81">
        <f>分析係数表!H21</f>
        <v>8.8140309559981843E-4</v>
      </c>
      <c r="O18" s="82">
        <f t="shared" si="4"/>
        <v>7.6211132561352342E-3</v>
      </c>
      <c r="P18" s="76">
        <f>分析係数表!C21</f>
        <v>3.6263368983957212E-2</v>
      </c>
      <c r="Q18" s="82">
        <f t="shared" si="5"/>
        <v>2.7636724207575963E-4</v>
      </c>
      <c r="R18" s="83">
        <v>5.1175180587181618E-4</v>
      </c>
      <c r="S18" s="84">
        <f t="shared" si="6"/>
        <v>3.8000521845703399E-2</v>
      </c>
      <c r="T18" s="85">
        <f>分析係数表!F21</f>
        <v>0.42644320297951582</v>
      </c>
      <c r="U18" s="86">
        <f t="shared" si="7"/>
        <v>1.6205064250774819E-2</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投入係数表!W19</f>
        <v>8.0160320641282558E-3</v>
      </c>
      <c r="E19" s="77">
        <f t="shared" si="0"/>
        <v>0.80160320641282556</v>
      </c>
      <c r="F19" s="76">
        <f>分析係数表!C22</f>
        <v>2.6618889173278704E-2</v>
      </c>
      <c r="G19" s="77">
        <f t="shared" si="1"/>
        <v>2.1337786912447858E-2</v>
      </c>
      <c r="H19" s="77">
        <v>2.1979270424746473E-2</v>
      </c>
      <c r="I19" s="77">
        <f t="shared" si="2"/>
        <v>2.1979270424746473E-2</v>
      </c>
      <c r="J19" s="76">
        <f>分析係数表!G22</f>
        <v>0.1945614707008809</v>
      </c>
      <c r="K19" s="78">
        <f t="shared" si="3"/>
        <v>4.276319178771049E-3</v>
      </c>
      <c r="L19" s="79"/>
      <c r="M19" s="80"/>
      <c r="N19" s="81">
        <f>分析係数表!H22</f>
        <v>4.2055018477923743E-5</v>
      </c>
      <c r="O19" s="82">
        <f t="shared" si="4"/>
        <v>3.6363164641599528E-4</v>
      </c>
      <c r="P19" s="76">
        <f>分析係数表!C22</f>
        <v>2.6618889173278704E-2</v>
      </c>
      <c r="Q19" s="82">
        <f t="shared" si="5"/>
        <v>9.6794704958442467E-6</v>
      </c>
      <c r="R19" s="83">
        <v>1.0139560831591797E-4</v>
      </c>
      <c r="S19" s="84">
        <f t="shared" si="6"/>
        <v>2.2080666033062392E-2</v>
      </c>
      <c r="T19" s="85">
        <f>分析係数表!F22</f>
        <v>0.4128686327077748</v>
      </c>
      <c r="U19" s="86">
        <f t="shared" si="7"/>
        <v>9.1164143943474746E-3</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投入係数表!W20</f>
        <v>1.002004008016032E-3</v>
      </c>
      <c r="E20" s="77">
        <f t="shared" si="0"/>
        <v>0.1002004008016032</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2.1211846040933058E-4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投入係数表!W21</f>
        <v>0</v>
      </c>
      <c r="E21" s="77">
        <f t="shared" si="0"/>
        <v>0</v>
      </c>
      <c r="F21" s="76">
        <f>分析係数表!C24</f>
        <v>0.22997002997003002</v>
      </c>
      <c r="G21" s="77">
        <f t="shared" si="1"/>
        <v>0</v>
      </c>
      <c r="H21" s="77">
        <v>1.9644453244397207E-3</v>
      </c>
      <c r="I21" s="77">
        <f t="shared" si="2"/>
        <v>1.9644453244397207E-3</v>
      </c>
      <c r="J21" s="76">
        <f>分析係数表!G24</f>
        <v>0.20787401574803149</v>
      </c>
      <c r="K21" s="78">
        <f t="shared" si="3"/>
        <v>4.0835713830872936E-4</v>
      </c>
      <c r="L21" s="79"/>
      <c r="M21" s="80"/>
      <c r="N21" s="81">
        <f>分析係数表!H24</f>
        <v>3.2417410076732888E-4</v>
      </c>
      <c r="O21" s="82">
        <f t="shared" si="4"/>
        <v>2.8029939411232971E-3</v>
      </c>
      <c r="P21" s="76">
        <f>分析係数表!C24</f>
        <v>0.22997002997003002</v>
      </c>
      <c r="Q21" s="82">
        <f t="shared" si="5"/>
        <v>6.4460460064593719E-4</v>
      </c>
      <c r="R21" s="83">
        <v>2.3764340930250952E-3</v>
      </c>
      <c r="S21" s="84">
        <f t="shared" si="6"/>
        <v>4.3408794174648159E-3</v>
      </c>
      <c r="T21" s="85">
        <f>分析係数表!F24</f>
        <v>0.39317585301837271</v>
      </c>
      <c r="U21" s="86">
        <f t="shared" si="7"/>
        <v>1.7067289678116258E-3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投入係数表!W22</f>
        <v>1.1022044088176353E-2</v>
      </c>
      <c r="E22" s="77">
        <f t="shared" si="0"/>
        <v>1.1022044088176353</v>
      </c>
      <c r="F22" s="76">
        <f>分析係数表!C25</f>
        <v>3.4042553191489411E-2</v>
      </c>
      <c r="G22" s="77">
        <f t="shared" si="1"/>
        <v>3.7521852215068485E-2</v>
      </c>
      <c r="H22" s="77">
        <v>3.9740294305715927E-2</v>
      </c>
      <c r="I22" s="77">
        <f t="shared" si="2"/>
        <v>3.9740294305715927E-2</v>
      </c>
      <c r="J22" s="76">
        <f>分析係数表!G25</f>
        <v>0.19567456230690011</v>
      </c>
      <c r="K22" s="78">
        <f t="shared" si="3"/>
        <v>7.7761646942183594E-3</v>
      </c>
      <c r="L22" s="79"/>
      <c r="M22" s="80"/>
      <c r="N22" s="81">
        <f>分析係数表!H25</f>
        <v>4.906418822424437E-4</v>
      </c>
      <c r="O22" s="82">
        <f t="shared" si="4"/>
        <v>4.2423692081866122E-3</v>
      </c>
      <c r="P22" s="76">
        <f>分析係数表!C25</f>
        <v>3.4042553191489411E-2</v>
      </c>
      <c r="Q22" s="82">
        <f t="shared" si="5"/>
        <v>1.4442107942762956E-4</v>
      </c>
      <c r="R22" s="83">
        <v>3.4049245593798975E-4</v>
      </c>
      <c r="S22" s="84">
        <f t="shared" si="6"/>
        <v>4.0080786761653914E-2</v>
      </c>
      <c r="T22" s="85">
        <f>分析係数表!F25</f>
        <v>0.35015447991761073</v>
      </c>
      <c r="U22" s="86">
        <f t="shared" si="7"/>
        <v>1.4034467043215584E-2</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投入係数表!W23</f>
        <v>3.3066132264529056E-2</v>
      </c>
      <c r="E23" s="77">
        <f t="shared" si="0"/>
        <v>3.3066132264529058</v>
      </c>
      <c r="F23" s="76">
        <f>分析係数表!C26</f>
        <v>5.4550934297769693E-2</v>
      </c>
      <c r="G23" s="77">
        <f t="shared" si="1"/>
        <v>0.18037884086436873</v>
      </c>
      <c r="H23" s="77">
        <v>0.18301604758790638</v>
      </c>
      <c r="I23" s="77">
        <f t="shared" si="2"/>
        <v>0.18301604758790638</v>
      </c>
      <c r="J23" s="76">
        <f>分析係数表!G26</f>
        <v>0.19694507637309067</v>
      </c>
      <c r="K23" s="78">
        <f t="shared" si="3"/>
        <v>3.6044109469701414E-2</v>
      </c>
      <c r="L23" s="79"/>
      <c r="M23" s="80"/>
      <c r="N23" s="81">
        <f>分析係数表!H26</f>
        <v>1.0098461312011439E-2</v>
      </c>
      <c r="O23" s="82">
        <f t="shared" si="4"/>
        <v>8.7317049095640864E-2</v>
      </c>
      <c r="P23" s="76">
        <f>分析係数表!C26</f>
        <v>5.4550934297769693E-2</v>
      </c>
      <c r="Q23" s="82">
        <f t="shared" si="5"/>
        <v>4.7632266082914352E-3</v>
      </c>
      <c r="R23" s="83">
        <v>4.9574168780417002E-3</v>
      </c>
      <c r="S23" s="84">
        <f t="shared" si="6"/>
        <v>0.18797346446594806</v>
      </c>
      <c r="T23" s="85">
        <f>分析係数表!F26</f>
        <v>0.33636659083522913</v>
      </c>
      <c r="U23" s="86">
        <f t="shared" si="7"/>
        <v>6.3227993409898028E-2</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投入係数表!W24</f>
        <v>6.0120240480961923E-3</v>
      </c>
      <c r="E24" s="77">
        <f t="shared" si="0"/>
        <v>0.60120240480961928</v>
      </c>
      <c r="F24" s="76">
        <f>分析係数表!C27</f>
        <v>4.1345611727119369E-3</v>
      </c>
      <c r="G24" s="77">
        <f t="shared" si="1"/>
        <v>2.485708119866896E-3</v>
      </c>
      <c r="H24" s="77">
        <v>2.5046105640635502E-3</v>
      </c>
      <c r="I24" s="77">
        <f t="shared" si="2"/>
        <v>2.5046105640635502E-3</v>
      </c>
      <c r="J24" s="76">
        <f>分析係数表!G27</f>
        <v>0.17796610169491525</v>
      </c>
      <c r="K24" s="78">
        <f t="shared" si="3"/>
        <v>4.457357783502928E-4</v>
      </c>
      <c r="L24" s="79"/>
      <c r="M24" s="80"/>
      <c r="N24" s="81">
        <f>分析係数表!H27</f>
        <v>1.0540039006029638E-2</v>
      </c>
      <c r="O24" s="82">
        <f t="shared" si="4"/>
        <v>9.1135181383008815E-2</v>
      </c>
      <c r="P24" s="76">
        <f>分析係数表!C27</f>
        <v>4.1345611727119369E-3</v>
      </c>
      <c r="Q24" s="82">
        <f t="shared" si="5"/>
        <v>3.7680398241424798E-4</v>
      </c>
      <c r="R24" s="83">
        <v>3.7991671270004845E-4</v>
      </c>
      <c r="S24" s="84">
        <f t="shared" si="6"/>
        <v>2.8845272767635986E-3</v>
      </c>
      <c r="T24" s="85">
        <f>分析係数表!F27</f>
        <v>0.33898305084745761</v>
      </c>
      <c r="U24" s="86">
        <f t="shared" si="7"/>
        <v>9.7780585653003331E-4</v>
      </c>
      <c r="V24" s="87">
        <f>分析係数表!D27</f>
        <v>1.2203389830508475</v>
      </c>
      <c r="W24" s="167">
        <f t="shared" si="8"/>
        <v>0</v>
      </c>
      <c r="X24" s="76">
        <f>分析係数表!E27</f>
        <v>1.4661016949152543</v>
      </c>
      <c r="Y24" s="166">
        <f t="shared" si="9"/>
        <v>0</v>
      </c>
    </row>
    <row r="25" spans="1:25" x14ac:dyDescent="0.2">
      <c r="A25" s="6" t="s">
        <v>13</v>
      </c>
      <c r="B25" s="5" t="s">
        <v>192</v>
      </c>
      <c r="C25" s="75">
        <f>最終需要_まとめ!C26</f>
        <v>100</v>
      </c>
      <c r="D25" s="76">
        <f>投入係数表!W25</f>
        <v>0.46993987975951906</v>
      </c>
      <c r="E25" s="77">
        <f t="shared" si="0"/>
        <v>46.993987975951903</v>
      </c>
      <c r="F25" s="76">
        <f>分析係数表!C28</f>
        <v>7.7271221989182459E-3</v>
      </c>
      <c r="G25" s="77">
        <f t="shared" si="1"/>
        <v>0.36312828770467509</v>
      </c>
      <c r="H25" s="77">
        <v>0.36498099488835029</v>
      </c>
      <c r="I25" s="77">
        <f t="shared" si="2"/>
        <v>100.36498099488836</v>
      </c>
      <c r="J25" s="76">
        <f>分析係数表!G28</f>
        <v>0.12525050100200399</v>
      </c>
      <c r="K25" s="78">
        <f t="shared" si="3"/>
        <v>12.570764152666376</v>
      </c>
      <c r="L25" s="79"/>
      <c r="M25" s="80"/>
      <c r="N25" s="81">
        <f>分析係数表!H28</f>
        <v>1.922089573684773E-2</v>
      </c>
      <c r="O25" s="82">
        <f t="shared" si="4"/>
        <v>0.16619481373071052</v>
      </c>
      <c r="P25" s="76">
        <f>分析係数表!C28</f>
        <v>7.7271221989182459E-3</v>
      </c>
      <c r="Q25" s="82">
        <f t="shared" si="5"/>
        <v>1.2842076345236562E-3</v>
      </c>
      <c r="R25" s="83">
        <v>1.4035287952063552E-3</v>
      </c>
      <c r="S25" s="84">
        <f t="shared" si="6"/>
        <v>100.36638452368356</v>
      </c>
      <c r="T25" s="85">
        <f>分析係数表!F28</f>
        <v>0.21442885771543085</v>
      </c>
      <c r="U25" s="86">
        <f t="shared" si="7"/>
        <v>21.521449186441163</v>
      </c>
      <c r="V25" s="87">
        <f>分析係数表!D28</f>
        <v>0.19739478957915832</v>
      </c>
      <c r="W25" s="167">
        <f t="shared" si="8"/>
        <v>20</v>
      </c>
      <c r="X25" s="76">
        <f>分析係数表!E28</f>
        <v>0.18537074148296592</v>
      </c>
      <c r="Y25" s="166">
        <f t="shared" si="9"/>
        <v>19</v>
      </c>
    </row>
    <row r="26" spans="1:25" x14ac:dyDescent="0.2">
      <c r="A26" s="6" t="s">
        <v>14</v>
      </c>
      <c r="B26" s="5" t="s">
        <v>50</v>
      </c>
      <c r="C26" s="90"/>
      <c r="D26" s="76">
        <f>投入係数表!W26</f>
        <v>2.004008016032064E-3</v>
      </c>
      <c r="E26" s="77">
        <f t="shared" si="0"/>
        <v>0.20040080160320639</v>
      </c>
      <c r="F26" s="76">
        <f>分析係数表!C29</f>
        <v>1.9657209257286756E-2</v>
      </c>
      <c r="G26" s="77">
        <f t="shared" si="1"/>
        <v>3.9393204924422351E-3</v>
      </c>
      <c r="H26" s="77">
        <v>4.5613566209579907E-3</v>
      </c>
      <c r="I26" s="77">
        <f t="shared" si="2"/>
        <v>4.5613566209579907E-3</v>
      </c>
      <c r="J26" s="76">
        <f>分析係数表!G29</f>
        <v>0.25806451612903225</v>
      </c>
      <c r="K26" s="78">
        <f t="shared" si="3"/>
        <v>1.1771242892794813E-3</v>
      </c>
      <c r="L26" s="79"/>
      <c r="M26" s="80"/>
      <c r="N26" s="81">
        <f>分析係数表!H29</f>
        <v>9.642865278500598E-3</v>
      </c>
      <c r="O26" s="82">
        <f t="shared" si="4"/>
        <v>8.3377706259467582E-2</v>
      </c>
      <c r="P26" s="76">
        <f>分析係数表!C29</f>
        <v>1.9657209257286756E-2</v>
      </c>
      <c r="Q26" s="82">
        <f t="shared" si="5"/>
        <v>1.638973019334942E-3</v>
      </c>
      <c r="R26" s="83">
        <v>2.0918830548081026E-3</v>
      </c>
      <c r="S26" s="84">
        <f t="shared" si="6"/>
        <v>6.6532396757660933E-3</v>
      </c>
      <c r="T26" s="85">
        <f>分析係数表!F29</f>
        <v>0.38879456706281834</v>
      </c>
      <c r="U26" s="86">
        <f t="shared" si="7"/>
        <v>2.5867434393046442E-3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投入係数表!W27</f>
        <v>1.002004008016032E-3</v>
      </c>
      <c r="E27" s="77">
        <f t="shared" si="0"/>
        <v>0.1002004008016032</v>
      </c>
      <c r="F27" s="76">
        <f>分析係数表!C30</f>
        <v>1</v>
      </c>
      <c r="G27" s="77">
        <f t="shared" si="1"/>
        <v>0.1002004008016032</v>
      </c>
      <c r="H27" s="77">
        <v>0.11644535311580802</v>
      </c>
      <c r="I27" s="77">
        <f t="shared" si="2"/>
        <v>0.11644535311580802</v>
      </c>
      <c r="J27" s="76">
        <f>分析係数表!G30</f>
        <v>0.34450191140094444</v>
      </c>
      <c r="K27" s="78">
        <f t="shared" si="3"/>
        <v>4.0115646722153786E-2</v>
      </c>
      <c r="L27" s="79"/>
      <c r="M27" s="80"/>
      <c r="N27" s="81">
        <f>分析係数表!H30</f>
        <v>0</v>
      </c>
      <c r="O27" s="82">
        <f t="shared" si="4"/>
        <v>0</v>
      </c>
      <c r="P27" s="76">
        <f>分析係数表!C30</f>
        <v>1</v>
      </c>
      <c r="Q27" s="82">
        <f t="shared" si="5"/>
        <v>0</v>
      </c>
      <c r="R27" s="83">
        <v>2.6875739786131142E-2</v>
      </c>
      <c r="S27" s="84">
        <f t="shared" si="6"/>
        <v>0.14332109290193917</v>
      </c>
      <c r="T27" s="85">
        <f>分析係数表!F30</f>
        <v>0.44116418773490956</v>
      </c>
      <c r="U27" s="86">
        <f t="shared" si="7"/>
        <v>6.3228133535363509E-2</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投入係数表!W28</f>
        <v>1.2024048096192385E-2</v>
      </c>
      <c r="E28" s="77">
        <f t="shared" si="0"/>
        <v>1.2024048096192386</v>
      </c>
      <c r="F28" s="76">
        <f>分析係数表!C31</f>
        <v>0.10575835708146741</v>
      </c>
      <c r="G28" s="77">
        <f t="shared" si="1"/>
        <v>0.12716435721218527</v>
      </c>
      <c r="H28" s="77">
        <v>0.13814499938579303</v>
      </c>
      <c r="I28" s="77">
        <f t="shared" si="2"/>
        <v>0.13814499938579303</v>
      </c>
      <c r="J28" s="76">
        <f>分析係数表!G31</f>
        <v>7.0943075615972809E-2</v>
      </c>
      <c r="K28" s="78">
        <f t="shared" si="3"/>
        <v>9.8004311373948317E-3</v>
      </c>
      <c r="L28" s="79"/>
      <c r="M28" s="80"/>
      <c r="N28" s="81">
        <f>分析係数表!H31</f>
        <v>2.1586490526230941E-2</v>
      </c>
      <c r="O28" s="82">
        <f t="shared" si="4"/>
        <v>0.18664909384161024</v>
      </c>
      <c r="P28" s="76">
        <f>分析係数表!C31</f>
        <v>0.10575835708146741</v>
      </c>
      <c r="Q28" s="82">
        <f t="shared" si="5"/>
        <v>1.9739701515433337E-2</v>
      </c>
      <c r="R28" s="83">
        <v>2.5154702231435368E-2</v>
      </c>
      <c r="S28" s="84">
        <f t="shared" si="6"/>
        <v>0.1632997016172284</v>
      </c>
      <c r="T28" s="85">
        <f>分析係数表!F31</f>
        <v>0.34494477485131692</v>
      </c>
      <c r="U28" s="86">
        <f t="shared" si="7"/>
        <v>5.6329378807642085E-2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投入係数表!W29</f>
        <v>0</v>
      </c>
      <c r="E29" s="77">
        <f t="shared" si="0"/>
        <v>0</v>
      </c>
      <c r="F29" s="76">
        <f>分析係数表!C32</f>
        <v>0.81083319529567666</v>
      </c>
      <c r="G29" s="77">
        <f t="shared" si="1"/>
        <v>0</v>
      </c>
      <c r="H29" s="77">
        <v>6.0866355244153228E-3</v>
      </c>
      <c r="I29" s="77">
        <f t="shared" si="2"/>
        <v>6.0866355244153228E-3</v>
      </c>
      <c r="J29" s="76">
        <f>分析係数表!G32</f>
        <v>0.14021915584415584</v>
      </c>
      <c r="K29" s="78">
        <f t="shared" si="3"/>
        <v>8.534628951645674E-4</v>
      </c>
      <c r="L29" s="79"/>
      <c r="M29" s="80"/>
      <c r="N29" s="81">
        <f>分析係数表!H32</f>
        <v>6.133023528030546E-3</v>
      </c>
      <c r="O29" s="82">
        <f t="shared" si="4"/>
        <v>5.3029615102332645E-2</v>
      </c>
      <c r="P29" s="76">
        <f>分析係数表!C32</f>
        <v>0.81083319529567666</v>
      </c>
      <c r="Q29" s="82">
        <f t="shared" si="5"/>
        <v>4.2998172258724252E-2</v>
      </c>
      <c r="R29" s="83">
        <v>5.5513547945512588E-2</v>
      </c>
      <c r="S29" s="84">
        <f t="shared" si="6"/>
        <v>6.1600183469927912E-2</v>
      </c>
      <c r="T29" s="85">
        <f>分析係数表!F32</f>
        <v>0.48336038961038963</v>
      </c>
      <c r="U29" s="86">
        <f t="shared" si="7"/>
        <v>2.977508868209584E-2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投入係数表!W30</f>
        <v>0</v>
      </c>
      <c r="E30" s="77">
        <f t="shared" si="0"/>
        <v>0</v>
      </c>
      <c r="F30" s="76">
        <f>分析係数表!C33</f>
        <v>0.62414151925078043</v>
      </c>
      <c r="G30" s="77">
        <f t="shared" si="1"/>
        <v>0</v>
      </c>
      <c r="H30" s="77">
        <v>8.2997409008202603E-3</v>
      </c>
      <c r="I30" s="77">
        <f t="shared" si="2"/>
        <v>8.2997409008202603E-3</v>
      </c>
      <c r="J30" s="76">
        <f>分析係数表!G33</f>
        <v>0.5071547420965058</v>
      </c>
      <c r="K30" s="78">
        <f t="shared" si="3"/>
        <v>4.2092529560233197E-3</v>
      </c>
      <c r="L30" s="79"/>
      <c r="M30" s="80"/>
      <c r="N30" s="81">
        <f>分析係数表!H33</f>
        <v>9.1820123676800169E-4</v>
      </c>
      <c r="O30" s="82">
        <f t="shared" si="4"/>
        <v>7.9392909467492292E-3</v>
      </c>
      <c r="P30" s="76">
        <f>分析係数表!C33</f>
        <v>0.62414151925078043</v>
      </c>
      <c r="Q30" s="82">
        <f t="shared" si="5"/>
        <v>4.955241113278031E-3</v>
      </c>
      <c r="R30" s="83">
        <v>1.4206554663786885E-2</v>
      </c>
      <c r="S30" s="84">
        <f t="shared" si="6"/>
        <v>2.2506295564607145E-2</v>
      </c>
      <c r="T30" s="85">
        <f>分析係数表!F33</f>
        <v>0.64758735440931781</v>
      </c>
      <c r="U30" s="86">
        <f t="shared" si="7"/>
        <v>1.4574792402238105E-2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投入係数表!W31</f>
        <v>4.0080160320641281E-2</v>
      </c>
      <c r="E31" s="77">
        <f t="shared" si="0"/>
        <v>4.0080160320641278</v>
      </c>
      <c r="F31" s="76">
        <f>分析係数表!C34</f>
        <v>0.18299609672932837</v>
      </c>
      <c r="G31" s="77">
        <f t="shared" si="1"/>
        <v>0.733451289496306</v>
      </c>
      <c r="H31" s="77">
        <v>0.75568894973491718</v>
      </c>
      <c r="I31" s="77">
        <f t="shared" si="2"/>
        <v>0.75568894973491718</v>
      </c>
      <c r="J31" s="76">
        <f>分析係数表!G34</f>
        <v>0.4248231396077729</v>
      </c>
      <c r="K31" s="78">
        <f t="shared" si="3"/>
        <v>0.32103415219328801</v>
      </c>
      <c r="L31" s="79"/>
      <c r="M31" s="80"/>
      <c r="N31" s="81">
        <f>分析係数表!H34</f>
        <v>0.15256158869841471</v>
      </c>
      <c r="O31" s="82">
        <f t="shared" si="4"/>
        <v>1.3191344026484257</v>
      </c>
      <c r="P31" s="76">
        <f>分析係数表!C34</f>
        <v>0.18299609672932837</v>
      </c>
      <c r="Q31" s="82">
        <f t="shared" si="5"/>
        <v>0.24139644674603611</v>
      </c>
      <c r="R31" s="83">
        <v>0.25564844303877354</v>
      </c>
      <c r="S31" s="84">
        <f t="shared" si="6"/>
        <v>1.0113373927736906</v>
      </c>
      <c r="T31" s="85">
        <f>分析係数表!F34</f>
        <v>0.70132234858660936</v>
      </c>
      <c r="U31" s="86">
        <f t="shared" si="7"/>
        <v>0.70927351551350293</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投入係数表!W32</f>
        <v>4.0080160320641279E-3</v>
      </c>
      <c r="E32" s="77">
        <f t="shared" si="0"/>
        <v>0.40080160320641278</v>
      </c>
      <c r="F32" s="76">
        <f>分析係数表!C35</f>
        <v>0.35090186993215289</v>
      </c>
      <c r="G32" s="77">
        <f t="shared" si="1"/>
        <v>0.14064203203693501</v>
      </c>
      <c r="H32" s="77">
        <v>0.16328790537493007</v>
      </c>
      <c r="I32" s="77">
        <f t="shared" si="2"/>
        <v>0.16328790537493007</v>
      </c>
      <c r="J32" s="76">
        <f>分析係数表!G35</f>
        <v>0.31384360320530535</v>
      </c>
      <c r="K32" s="78">
        <f t="shared" si="3"/>
        <v>5.1246864582714997E-2</v>
      </c>
      <c r="L32" s="79"/>
      <c r="M32" s="80"/>
      <c r="N32" s="81">
        <f>分析係数表!H35</f>
        <v>5.7313981015663741E-2</v>
      </c>
      <c r="O32" s="82">
        <f t="shared" si="4"/>
        <v>0.4955693287905989</v>
      </c>
      <c r="P32" s="76">
        <f>分析係数表!C35</f>
        <v>0.35090186993215289</v>
      </c>
      <c r="Q32" s="82">
        <f t="shared" si="5"/>
        <v>0.17389620415364304</v>
      </c>
      <c r="R32" s="83">
        <v>0.23635677871443866</v>
      </c>
      <c r="S32" s="84">
        <f t="shared" si="6"/>
        <v>0.39964468408936871</v>
      </c>
      <c r="T32" s="85">
        <f>分析係数表!F35</f>
        <v>0.64653219121304228</v>
      </c>
      <c r="U32" s="86">
        <f t="shared" si="7"/>
        <v>0.25838315331094358</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投入係数表!W33</f>
        <v>0</v>
      </c>
      <c r="E33" s="77">
        <f t="shared" si="0"/>
        <v>0</v>
      </c>
      <c r="F33" s="76">
        <f>分析係数表!C36</f>
        <v>0.93626150666917152</v>
      </c>
      <c r="G33" s="77">
        <f t="shared" si="1"/>
        <v>0</v>
      </c>
      <c r="H33" s="77">
        <v>3.3649076843411799E-2</v>
      </c>
      <c r="I33" s="77">
        <f t="shared" si="2"/>
        <v>3.3649076843411799E-2</v>
      </c>
      <c r="J33" s="76">
        <f>分析係数表!G36</f>
        <v>2.823270008148657E-2</v>
      </c>
      <c r="K33" s="78">
        <f t="shared" si="3"/>
        <v>9.5000429453894017E-4</v>
      </c>
      <c r="L33" s="79"/>
      <c r="M33" s="80"/>
      <c r="N33" s="81">
        <f>分析係数表!H36</f>
        <v>0.22062413152006111</v>
      </c>
      <c r="O33" s="82">
        <f t="shared" si="4"/>
        <v>1.9076419197355126</v>
      </c>
      <c r="P33" s="76">
        <f>分析係数表!C36</f>
        <v>0.93626150666917152</v>
      </c>
      <c r="Q33" s="82">
        <f t="shared" si="5"/>
        <v>1.7860516979568417</v>
      </c>
      <c r="R33" s="83">
        <v>1.8407842822903604</v>
      </c>
      <c r="S33" s="84">
        <f t="shared" si="6"/>
        <v>1.8744333591337723</v>
      </c>
      <c r="T33" s="85">
        <f>分析係数表!F36</f>
        <v>0.87228977263648999</v>
      </c>
      <c r="U33" s="86">
        <f t="shared" si="7"/>
        <v>1.6350490486610505</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投入係数表!W34</f>
        <v>1.4028056112224449E-2</v>
      </c>
      <c r="E34" s="77">
        <f t="shared" si="0"/>
        <v>1.402805611222445</v>
      </c>
      <c r="F34" s="76">
        <f>分析係数表!C37</f>
        <v>0.39878226197532196</v>
      </c>
      <c r="G34" s="77">
        <f t="shared" si="1"/>
        <v>0.55941399475496068</v>
      </c>
      <c r="H34" s="77">
        <v>0.6001076524804988</v>
      </c>
      <c r="I34" s="77">
        <f t="shared" si="2"/>
        <v>0.6001076524804988</v>
      </c>
      <c r="J34" s="76">
        <f>分析係数表!G37</f>
        <v>0.35520734135572679</v>
      </c>
      <c r="K34" s="78">
        <f t="shared" si="3"/>
        <v>0.21316264376482441</v>
      </c>
      <c r="L34" s="79"/>
      <c r="M34" s="80"/>
      <c r="N34" s="81">
        <f>分析係数表!H37</f>
        <v>4.5952116856878007E-2</v>
      </c>
      <c r="O34" s="82">
        <f t="shared" si="4"/>
        <v>0.39732817898387751</v>
      </c>
      <c r="P34" s="76">
        <f>分析係数表!C37</f>
        <v>0.39878226197532196</v>
      </c>
      <c r="Q34" s="82">
        <f t="shared" si="5"/>
        <v>0.15844742996172625</v>
      </c>
      <c r="R34" s="83">
        <v>0.17894831064611624</v>
      </c>
      <c r="S34" s="84">
        <f t="shared" si="6"/>
        <v>0.77905596312661507</v>
      </c>
      <c r="T34" s="85">
        <f>分析係数表!F37</f>
        <v>0.68833867197645227</v>
      </c>
      <c r="U34" s="86">
        <f t="shared" si="7"/>
        <v>0.53625434705391017</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投入係数表!W35</f>
        <v>1.002004008016032E-3</v>
      </c>
      <c r="E35" s="77">
        <f t="shared" si="0"/>
        <v>0.1002004008016032</v>
      </c>
      <c r="F35" s="76">
        <f>分析係数表!C38</f>
        <v>8.3634220028000916E-2</v>
      </c>
      <c r="G35" s="77">
        <f t="shared" si="1"/>
        <v>8.3801823675351602E-3</v>
      </c>
      <c r="H35" s="77">
        <v>1.5705810025630821E-2</v>
      </c>
      <c r="I35" s="77">
        <f t="shared" si="2"/>
        <v>1.5705810025630821E-2</v>
      </c>
      <c r="J35" s="76">
        <f>分析係数表!G38</f>
        <v>0.16582661290322581</v>
      </c>
      <c r="K35" s="78">
        <f t="shared" si="3"/>
        <v>2.6044412794518851E-3</v>
      </c>
      <c r="L35" s="79"/>
      <c r="M35" s="80"/>
      <c r="N35" s="81">
        <f>分析係数表!H38</f>
        <v>4.1594165567103165E-2</v>
      </c>
      <c r="O35" s="82">
        <f t="shared" si="4"/>
        <v>0.35964684962402005</v>
      </c>
      <c r="P35" s="76">
        <f>分析係数表!C38</f>
        <v>8.3634220028000916E-2</v>
      </c>
      <c r="Q35" s="82">
        <f t="shared" si="5"/>
        <v>3.007878375383265E-2</v>
      </c>
      <c r="R35" s="83">
        <v>3.6112057004664869E-2</v>
      </c>
      <c r="S35" s="84">
        <f t="shared" si="6"/>
        <v>5.1817867030295686E-2</v>
      </c>
      <c r="T35" s="85">
        <f>分析係数表!F38</f>
        <v>0.52116935483870963</v>
      </c>
      <c r="U35" s="86">
        <f t="shared" si="7"/>
        <v>2.7005884329297247E-2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投入係数表!W36</f>
        <v>0</v>
      </c>
      <c r="E36" s="77">
        <f t="shared" si="0"/>
        <v>0</v>
      </c>
      <c r="F36" s="76">
        <f>分析係数表!C39</f>
        <v>1</v>
      </c>
      <c r="G36" s="77">
        <f t="shared" si="1"/>
        <v>0</v>
      </c>
      <c r="H36" s="77">
        <v>3.4109416534092805E-3</v>
      </c>
      <c r="I36" s="77">
        <f t="shared" si="2"/>
        <v>3.4109416534092805E-3</v>
      </c>
      <c r="J36" s="76">
        <f>分析係数表!G39</f>
        <v>0.35526355444380819</v>
      </c>
      <c r="K36" s="78">
        <f t="shared" si="3"/>
        <v>1.211783255790621E-3</v>
      </c>
      <c r="L36" s="79"/>
      <c r="M36" s="80"/>
      <c r="N36" s="81">
        <f>分析係数表!H39</f>
        <v>3.6622911924525259E-3</v>
      </c>
      <c r="O36" s="82">
        <f t="shared" si="4"/>
        <v>3.1666255875392922E-2</v>
      </c>
      <c r="P36" s="76">
        <f>分析係数表!C39</f>
        <v>1</v>
      </c>
      <c r="Q36" s="82">
        <f t="shared" si="5"/>
        <v>3.1666255875392922E-2</v>
      </c>
      <c r="R36" s="83">
        <v>3.4733462083001286E-2</v>
      </c>
      <c r="S36" s="84">
        <f t="shared" si="6"/>
        <v>3.8144403736410565E-2</v>
      </c>
      <c r="T36" s="85">
        <f>分析係数表!F39</f>
        <v>0.70609686266236704</v>
      </c>
      <c r="U36" s="86">
        <f t="shared" si="7"/>
        <v>2.6933643806406171E-2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投入係数表!W37</f>
        <v>0</v>
      </c>
      <c r="E37" s="77">
        <f t="shared" si="0"/>
        <v>0</v>
      </c>
      <c r="F37" s="76">
        <f>分析係数表!C40</f>
        <v>0.97034701574441762</v>
      </c>
      <c r="G37" s="77">
        <f t="shared" si="1"/>
        <v>0</v>
      </c>
      <c r="H37" s="77">
        <v>2.9632098220999494E-3</v>
      </c>
      <c r="I37" s="77">
        <f t="shared" si="2"/>
        <v>2.9632098220999494E-3</v>
      </c>
      <c r="J37" s="76">
        <f>分析係数表!G40</f>
        <v>0.52785971223021577</v>
      </c>
      <c r="K37" s="78">
        <f t="shared" si="3"/>
        <v>1.5641590839714282E-3</v>
      </c>
      <c r="L37" s="79"/>
      <c r="M37" s="80"/>
      <c r="N37" s="81">
        <f>分析係数表!H40</f>
        <v>3.2261456049877249E-2</v>
      </c>
      <c r="O37" s="82">
        <f t="shared" si="4"/>
        <v>0.27895092675687039</v>
      </c>
      <c r="P37" s="76">
        <f>分析係数表!C40</f>
        <v>0.97034701574441762</v>
      </c>
      <c r="Q37" s="82">
        <f t="shared" si="5"/>
        <v>0.27067919931766882</v>
      </c>
      <c r="R37" s="83">
        <v>0.27181374402999342</v>
      </c>
      <c r="S37" s="84">
        <f t="shared" si="6"/>
        <v>0.27477695385209339</v>
      </c>
      <c r="T37" s="85">
        <f>分析係数表!F40</f>
        <v>0.72733812949640286</v>
      </c>
      <c r="U37" s="86">
        <f t="shared" si="7"/>
        <v>0.19985575564350103</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投入係数表!W38</f>
        <v>0</v>
      </c>
      <c r="E38" s="77">
        <f t="shared" si="0"/>
        <v>0</v>
      </c>
      <c r="F38" s="76">
        <f>分析係数表!C41</f>
        <v>0.80320409637637991</v>
      </c>
      <c r="G38" s="77">
        <f t="shared" si="1"/>
        <v>0</v>
      </c>
      <c r="H38" s="77">
        <v>1.5557729062775841E-4</v>
      </c>
      <c r="I38" s="77">
        <f t="shared" si="2"/>
        <v>1.5557729062775841E-4</v>
      </c>
      <c r="J38" s="76">
        <f>分析係数表!G41</f>
        <v>0.45147490221642766</v>
      </c>
      <c r="K38" s="78">
        <f t="shared" si="3"/>
        <v>7.0239242073263971E-5</v>
      </c>
      <c r="L38" s="79"/>
      <c r="M38" s="80"/>
      <c r="N38" s="81">
        <f>分析係数表!H41</f>
        <v>4.9603894294711057E-2</v>
      </c>
      <c r="O38" s="82">
        <f t="shared" si="4"/>
        <v>0.42890352694766648</v>
      </c>
      <c r="P38" s="76">
        <f>分析係数表!C41</f>
        <v>0.80320409637637991</v>
      </c>
      <c r="Q38" s="82">
        <f t="shared" si="5"/>
        <v>0.34449706979464279</v>
      </c>
      <c r="R38" s="83">
        <v>0.35041459489823223</v>
      </c>
      <c r="S38" s="84">
        <f t="shared" si="6"/>
        <v>0.35057017218886</v>
      </c>
      <c r="T38" s="85">
        <f>分析係数表!F41</f>
        <v>0.55671447196870927</v>
      </c>
      <c r="U38" s="86">
        <f t="shared" si="7"/>
        <v>0.19516748829810068</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投入係数表!W39</f>
        <v>0</v>
      </c>
      <c r="E39" s="77">
        <f>$C$25*D39</f>
        <v>0</v>
      </c>
      <c r="F39" s="76">
        <f>分析係数表!C42</f>
        <v>0.66636504653567741</v>
      </c>
      <c r="G39" s="77">
        <f>E39*F39</f>
        <v>0</v>
      </c>
      <c r="H39" s="77">
        <v>2.7507785688981276E-3</v>
      </c>
      <c r="I39" s="77">
        <f>C39+H39</f>
        <v>2.7507785688981276E-3</v>
      </c>
      <c r="J39" s="76">
        <f>分析係数表!G42</f>
        <v>0.48517520215633425</v>
      </c>
      <c r="K39" s="78">
        <f>I39*J39</f>
        <v>1.3346095482524608E-3</v>
      </c>
      <c r="L39" s="79"/>
      <c r="M39" s="80"/>
      <c r="N39" s="81">
        <f>分析係数表!H42</f>
        <v>1.1980423388898527E-2</v>
      </c>
      <c r="O39" s="82">
        <f t="shared" si="4"/>
        <v>0.10358956527275666</v>
      </c>
      <c r="P39" s="76">
        <f>分析係数表!C42</f>
        <v>0.66636504653567741</v>
      </c>
      <c r="Q39" s="82">
        <f>O39*P39</f>
        <v>6.9028465483591081E-2</v>
      </c>
      <c r="R39" s="83">
        <v>7.2271170381783337E-2</v>
      </c>
      <c r="S39" s="84">
        <f>I39+R39</f>
        <v>7.5021948950681469E-2</v>
      </c>
      <c r="T39" s="85">
        <f>分析係数表!F42</f>
        <v>0.56103195995379285</v>
      </c>
      <c r="U39" s="86">
        <f>S39*T39</f>
        <v>4.2089711059354218E-2</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投入係数表!W40</f>
        <v>2.3046092184368736E-2</v>
      </c>
      <c r="E40" s="77">
        <f>$C$25*D40</f>
        <v>2.3046092184368736</v>
      </c>
      <c r="F40" s="76">
        <f>分析係数表!C43</f>
        <v>0.41782866643993499</v>
      </c>
      <c r="G40" s="77">
        <f>E40*F40</f>
        <v>0.96293179640465976</v>
      </c>
      <c r="H40" s="77">
        <v>1.0978376908265985</v>
      </c>
      <c r="I40" s="77">
        <f>C40+H40</f>
        <v>1.0978376908265985</v>
      </c>
      <c r="J40" s="76">
        <f>分析係数表!G43</f>
        <v>0.34963029507290444</v>
      </c>
      <c r="K40" s="78">
        <f>I40*J40</f>
        <v>0.38383731578585967</v>
      </c>
      <c r="L40" s="79"/>
      <c r="M40" s="80"/>
      <c r="N40" s="81">
        <f>分析係数表!H43</f>
        <v>3.3095547249689404E-2</v>
      </c>
      <c r="O40" s="82">
        <f t="shared" si="4"/>
        <v>0.2861629544107876</v>
      </c>
      <c r="P40" s="76">
        <f>分析係数表!C43</f>
        <v>0.41782866643993499</v>
      </c>
      <c r="Q40" s="82">
        <f>O40*P40</f>
        <v>0.11956708562597129</v>
      </c>
      <c r="R40" s="83">
        <v>0.19922083195134851</v>
      </c>
      <c r="S40" s="84">
        <f>I40+R40</f>
        <v>1.297058522777947</v>
      </c>
      <c r="T40" s="85">
        <f>分析係数表!F43</f>
        <v>0.60413931310897662</v>
      </c>
      <c r="U40" s="86">
        <f>S40*T40</f>
        <v>0.78360404501321279</v>
      </c>
      <c r="V40" s="87">
        <f>分析係数表!D43</f>
        <v>0.20869324856609772</v>
      </c>
      <c r="W40" s="167">
        <f>ROUND(S40*V40,0)</f>
        <v>0</v>
      </c>
      <c r="X40" s="76">
        <f>分析係数表!E43</f>
        <v>0.13682537488770644</v>
      </c>
      <c r="Y40" s="166">
        <f>ROUND(S40*X40,0)</f>
        <v>0</v>
      </c>
    </row>
    <row r="41" spans="1:25" x14ac:dyDescent="0.2">
      <c r="A41" s="6" t="s">
        <v>341</v>
      </c>
      <c r="B41" s="5" t="s">
        <v>42</v>
      </c>
      <c r="C41" s="90"/>
      <c r="D41" s="76">
        <f>投入係数表!W41</f>
        <v>0</v>
      </c>
      <c r="E41" s="77">
        <f>$C$25*D41</f>
        <v>0</v>
      </c>
      <c r="F41" s="76">
        <f>分析係数表!C44</f>
        <v>0.43300030015865532</v>
      </c>
      <c r="G41" s="77">
        <f>E41*F41</f>
        <v>0</v>
      </c>
      <c r="H41" s="77">
        <v>1.3724531332588265E-3</v>
      </c>
      <c r="I41" s="77">
        <f>C41+H41</f>
        <v>1.3724531332588265E-3</v>
      </c>
      <c r="J41" s="76">
        <f>分析係数表!G44</f>
        <v>0.26179408564929285</v>
      </c>
      <c r="K41" s="78">
        <f>I41*J41</f>
        <v>3.5930011311800157E-4</v>
      </c>
      <c r="L41" s="79"/>
      <c r="M41" s="80"/>
      <c r="N41" s="81">
        <f>分析係数表!H44</f>
        <v>0.10792544346140839</v>
      </c>
      <c r="O41" s="82">
        <f t="shared" si="4"/>
        <v>0.93318486393364863</v>
      </c>
      <c r="P41" s="76">
        <f>分析係数表!C44</f>
        <v>0.43300030015865532</v>
      </c>
      <c r="Q41" s="82">
        <f>O41*P41</f>
        <v>0.40406932618678376</v>
      </c>
      <c r="R41" s="83">
        <v>0.41061686553864829</v>
      </c>
      <c r="S41" s="84">
        <f>I41+R41</f>
        <v>0.41198931867190713</v>
      </c>
      <c r="T41" s="85">
        <f>分析係数表!F44</f>
        <v>0.57012714425433242</v>
      </c>
      <c r="U41" s="86">
        <f>S41*T41</f>
        <v>0.23488629371770253</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投入係数表!W42</f>
        <v>0</v>
      </c>
      <c r="E42" s="77">
        <f>$C$25*D42</f>
        <v>0</v>
      </c>
      <c r="F42" s="76">
        <f>分析係数表!C45</f>
        <v>1</v>
      </c>
      <c r="G42" s="77">
        <f>E42*F42</f>
        <v>0</v>
      </c>
      <c r="H42" s="77">
        <v>1.5823788025472571E-3</v>
      </c>
      <c r="I42" s="77">
        <f>C42+H42</f>
        <v>1.5823788025472571E-3</v>
      </c>
      <c r="J42" s="76">
        <f>分析係数表!G45</f>
        <v>0</v>
      </c>
      <c r="K42" s="78">
        <f>I42*J42</f>
        <v>0</v>
      </c>
      <c r="L42" s="79"/>
      <c r="M42" s="80"/>
      <c r="N42" s="81">
        <f>分析係数表!H45</f>
        <v>0</v>
      </c>
      <c r="O42" s="82">
        <f t="shared" si="4"/>
        <v>0</v>
      </c>
      <c r="P42" s="76">
        <f>分析係数表!C45</f>
        <v>1</v>
      </c>
      <c r="Q42" s="82">
        <f>O42*P42</f>
        <v>0</v>
      </c>
      <c r="R42" s="83">
        <v>1.5832944771575421E-3</v>
      </c>
      <c r="S42" s="84">
        <f>I42+R42</f>
        <v>3.1656732797047992E-3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2.004008016032064E-3</v>
      </c>
      <c r="E43" s="77">
        <f>$C$25*D43</f>
        <v>0.20040080160320639</v>
      </c>
      <c r="F43" s="76">
        <f>分析係数表!C46</f>
        <v>7.8922701993376254E-2</v>
      </c>
      <c r="G43" s="77">
        <f>E43*F43</f>
        <v>1.5816172744163578E-2</v>
      </c>
      <c r="H43" s="77">
        <v>1.7992717221733952E-2</v>
      </c>
      <c r="I43" s="77">
        <f>C43+H43</f>
        <v>1.7992717221733952E-2</v>
      </c>
      <c r="J43" s="76">
        <f>分析係数表!G46</f>
        <v>9.4786729857819912E-3</v>
      </c>
      <c r="K43" s="78">
        <f>I43*J43</f>
        <v>1.7054708267046401E-4</v>
      </c>
      <c r="L43" s="79"/>
      <c r="M43" s="80"/>
      <c r="N43" s="81">
        <f>分析係数表!H46</f>
        <v>2.1453316301050851E-2</v>
      </c>
      <c r="O43" s="82">
        <f t="shared" si="4"/>
        <v>0.18549759362795962</v>
      </c>
      <c r="P43" s="76">
        <f>分析係数表!C46</f>
        <v>7.8922701993376254E-2</v>
      </c>
      <c r="Q43" s="82">
        <f>O43*P43</f>
        <v>1.4639971302387866E-2</v>
      </c>
      <c r="R43" s="83">
        <v>1.6179512745134114E-2</v>
      </c>
      <c r="S43" s="84">
        <f>I43+R43</f>
        <v>3.417222996686807E-2</v>
      </c>
      <c r="T43" s="85">
        <f>分析係数表!F46</f>
        <v>0.3135860979462875</v>
      </c>
      <c r="U43" s="86">
        <f>S43*T43</f>
        <v>1.0715936253433351E-2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投入係数表!W44</f>
        <v>0.77855711422845686</v>
      </c>
      <c r="E44" s="91">
        <f>SUM(E5:E43)</f>
        <v>77.855711422845701</v>
      </c>
      <c r="F44" s="92">
        <f>分析係数表!C47</f>
        <v>0.45048821757167268</v>
      </c>
      <c r="G44" s="91">
        <f>SUM(G5:G43)</f>
        <v>4.139312611146436</v>
      </c>
      <c r="H44" s="91">
        <f>SUM(H5:H43)</f>
        <v>4.5025866633141414</v>
      </c>
      <c r="I44" s="91">
        <f>SUM(I5:I43)</f>
        <v>104.50258666331415</v>
      </c>
      <c r="J44" s="92">
        <f>分析係数表!G47</f>
        <v>0.27984959706440876</v>
      </c>
      <c r="K44" s="93">
        <f>SUM(K5:K43)</f>
        <v>13.78305470299725</v>
      </c>
      <c r="L44" s="94">
        <f>最終需要_まとめ!$L$33</f>
        <v>0.62733333333333341</v>
      </c>
      <c r="M44" s="91">
        <f>K44*L44</f>
        <v>8.646569650346942</v>
      </c>
      <c r="N44" s="95">
        <f>分析係数表!H47</f>
        <v>1</v>
      </c>
      <c r="O44" s="96">
        <f>SUM(O5:O43)</f>
        <v>8.646569650346942</v>
      </c>
      <c r="P44" s="92">
        <f>分析係数表!C47</f>
        <v>0.45048821757167268</v>
      </c>
      <c r="Q44" s="96">
        <f>SUM(Q5:Q43)</f>
        <v>3.7644492416875996</v>
      </c>
      <c r="R44" s="91">
        <f>SUM(R5:R43)</f>
        <v>4.0876494372386887</v>
      </c>
      <c r="S44" s="97">
        <f>SUM(S5:S43)</f>
        <v>108.59023610055289</v>
      </c>
      <c r="T44" s="98">
        <f>分析係数表!F47</f>
        <v>0.63574062575658508</v>
      </c>
      <c r="U44" s="99">
        <f>SUM(U5:U43)</f>
        <v>26.70890387949169</v>
      </c>
      <c r="V44" s="100">
        <f>分析係数表!D47</f>
        <v>9.9789350246801134E-2</v>
      </c>
      <c r="W44" s="164">
        <f>SUM(W5:W43)</f>
        <v>20</v>
      </c>
      <c r="X44" s="92">
        <f>分析係数表!E47</f>
        <v>7.8362037587557998E-2</v>
      </c>
      <c r="Y44" s="165">
        <f>SUM(Y5:Y43)</f>
        <v>19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3.3955857385398981E-3</v>
      </c>
      <c r="E5" s="77">
        <f t="shared" ref="E5:E38" si="0">$C$26*D5</f>
        <v>0.3395585738539898</v>
      </c>
      <c r="F5" s="76">
        <f>分析係数表!C8</f>
        <v>6.7564113487262545E-2</v>
      </c>
      <c r="G5" s="77">
        <f t="shared" ref="G5:G38" si="1">E5*F5</f>
        <v>2.2941974019443988E-2</v>
      </c>
      <c r="H5" s="77">
        <f t="array" ref="H5:H43">MMULT(逆行列係数!C5:AO43,'22'!G5:G43)</f>
        <v>2.3658803453805055E-2</v>
      </c>
      <c r="I5" s="77">
        <f t="shared" ref="I5:I38" si="2">C5+H5</f>
        <v>2.3658803453805055E-2</v>
      </c>
      <c r="J5" s="76">
        <f>分析係数表!G8</f>
        <v>0.11970979443772672</v>
      </c>
      <c r="K5" s="78">
        <f t="shared" ref="K5:K38" si="3">I5*J5</f>
        <v>2.8321904980975823E-3</v>
      </c>
      <c r="L5" s="79" t="s">
        <v>184</v>
      </c>
      <c r="M5" s="80" t="s">
        <v>184</v>
      </c>
      <c r="N5" s="81">
        <f>分析係数表!H8</f>
        <v>1.0734543466490035E-2</v>
      </c>
      <c r="O5" s="82">
        <f t="shared" ref="O5:O43" si="4">$M$44*N5</f>
        <v>0.1973264949918023</v>
      </c>
      <c r="P5" s="76">
        <f>分析係数表!C8</f>
        <v>6.7564113487262545E-2</v>
      </c>
      <c r="Q5" s="82">
        <f t="shared" ref="Q5:Q38" si="5">O5*P5</f>
        <v>1.3332189701669874E-2</v>
      </c>
      <c r="R5" s="83">
        <f t="array" ref="R5:R43">MMULT(逆行列係数!C5:AO43,'22'!Q5:Q43)</f>
        <v>1.554667374502086E-2</v>
      </c>
      <c r="S5" s="84">
        <f t="shared" ref="S5:S38" si="6">I5+R5</f>
        <v>3.9205477198825917E-2</v>
      </c>
      <c r="T5" s="85">
        <f>分析係数表!F8</f>
        <v>0.45405078597339782</v>
      </c>
      <c r="U5" s="86">
        <f t="shared" ref="U5:U38" si="7">S5*T5</f>
        <v>1.7801277736589034E-2</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投入係数表!X6</f>
        <v>0</v>
      </c>
      <c r="E6" s="77">
        <f t="shared" si="0"/>
        <v>0</v>
      </c>
      <c r="F6" s="76">
        <f>分析係数表!C9</f>
        <v>0.16339869281045749</v>
      </c>
      <c r="G6" s="77">
        <f t="shared" si="1"/>
        <v>0</v>
      </c>
      <c r="H6" s="77">
        <v>4.0682091328041593E-4</v>
      </c>
      <c r="I6" s="77">
        <f t="shared" si="2"/>
        <v>4.0682091328041593E-4</v>
      </c>
      <c r="J6" s="76">
        <f>分析係数表!G9</f>
        <v>0.24691358024691357</v>
      </c>
      <c r="K6" s="78">
        <f t="shared" si="3"/>
        <v>1.0044960821738664E-4</v>
      </c>
      <c r="L6" s="79"/>
      <c r="M6" s="80"/>
      <c r="N6" s="81">
        <f>分析係数表!H9</f>
        <v>5.6599045701539042E-4</v>
      </c>
      <c r="O6" s="82">
        <f t="shared" si="4"/>
        <v>1.040425365366506E-2</v>
      </c>
      <c r="P6" s="76">
        <f>分析係数表!C9</f>
        <v>0.16339869281045749</v>
      </c>
      <c r="Q6" s="82">
        <f t="shared" si="5"/>
        <v>1.7000414466772972E-3</v>
      </c>
      <c r="R6" s="83">
        <v>1.8707023401774668E-3</v>
      </c>
      <c r="S6" s="84">
        <f t="shared" si="6"/>
        <v>2.2775232534578828E-3</v>
      </c>
      <c r="T6" s="85">
        <f>分析係数表!F9</f>
        <v>0.67901234567901236</v>
      </c>
      <c r="U6" s="86">
        <f t="shared" si="7"/>
        <v>1.5464664066689327E-3</v>
      </c>
      <c r="V6" s="87">
        <f>分析係数表!D9</f>
        <v>7.407407407407407E-2</v>
      </c>
      <c r="W6" s="88">
        <f t="shared" si="8"/>
        <v>0</v>
      </c>
      <c r="X6" s="76">
        <f>分析係数表!E9</f>
        <v>0</v>
      </c>
      <c r="Y6" s="89">
        <f t="shared" si="9"/>
        <v>0</v>
      </c>
    </row>
    <row r="7" spans="1:25" x14ac:dyDescent="0.2">
      <c r="A7" s="6" t="s">
        <v>221</v>
      </c>
      <c r="B7" s="5" t="s">
        <v>267</v>
      </c>
      <c r="C7" s="90"/>
      <c r="D7" s="76">
        <f>投入係数表!X7</f>
        <v>1.0186757215619695E-2</v>
      </c>
      <c r="E7" s="77">
        <f t="shared" si="0"/>
        <v>1.0186757215619695</v>
      </c>
      <c r="F7" s="76">
        <f>分析係数表!C10</f>
        <v>3.0864197530864335E-3</v>
      </c>
      <c r="G7" s="77">
        <f t="shared" si="1"/>
        <v>3.1440608690184385E-3</v>
      </c>
      <c r="H7" s="77">
        <v>3.1515119694087907E-3</v>
      </c>
      <c r="I7" s="77">
        <f t="shared" si="2"/>
        <v>3.1515119694087907E-3</v>
      </c>
      <c r="J7" s="76">
        <f>分析係数表!G10</f>
        <v>0.2857142857142857</v>
      </c>
      <c r="K7" s="78">
        <f t="shared" si="3"/>
        <v>9.0043199125965448E-4</v>
      </c>
      <c r="L7" s="79"/>
      <c r="M7" s="80"/>
      <c r="N7" s="81">
        <f>分析係数表!H10</f>
        <v>1.0759075560602157E-3</v>
      </c>
      <c r="O7" s="82">
        <f t="shared" si="4"/>
        <v>1.9777745335449987E-2</v>
      </c>
      <c r="P7" s="76">
        <f>分析係数表!C10</f>
        <v>3.0864197530864335E-3</v>
      </c>
      <c r="Q7" s="82">
        <f t="shared" si="5"/>
        <v>6.1042423874845911E-5</v>
      </c>
      <c r="R7" s="83">
        <v>7.8545432509449588E-5</v>
      </c>
      <c r="S7" s="84">
        <f t="shared" si="6"/>
        <v>3.2300574019182402E-3</v>
      </c>
      <c r="T7" s="85">
        <f>分析係数表!F10</f>
        <v>0.5714285714285714</v>
      </c>
      <c r="U7" s="86">
        <f t="shared" si="7"/>
        <v>1.8457470868104228E-3</v>
      </c>
      <c r="V7" s="87">
        <f>分析係数表!D10</f>
        <v>0</v>
      </c>
      <c r="W7" s="88">
        <f t="shared" si="8"/>
        <v>0</v>
      </c>
      <c r="X7" s="76">
        <f>分析係数表!E10</f>
        <v>0</v>
      </c>
      <c r="Y7" s="89">
        <f t="shared" si="9"/>
        <v>0</v>
      </c>
    </row>
    <row r="8" spans="1:25" x14ac:dyDescent="0.2">
      <c r="A8" s="6" t="s">
        <v>222</v>
      </c>
      <c r="B8" s="5" t="s">
        <v>27</v>
      </c>
      <c r="C8" s="90"/>
      <c r="D8" s="76">
        <f>投入係数表!X8</f>
        <v>0</v>
      </c>
      <c r="E8" s="77">
        <f t="shared" si="0"/>
        <v>0</v>
      </c>
      <c r="F8" s="76">
        <f>分析係数表!C11</f>
        <v>1.4903129657227732E-3</v>
      </c>
      <c r="G8" s="77">
        <f t="shared" si="1"/>
        <v>0</v>
      </c>
      <c r="H8" s="77">
        <v>1.3677573362458841E-4</v>
      </c>
      <c r="I8" s="77">
        <f t="shared" si="2"/>
        <v>1.3677573362458841E-4</v>
      </c>
      <c r="J8" s="76">
        <f>分析係数表!G11</f>
        <v>0.75</v>
      </c>
      <c r="K8" s="78">
        <f t="shared" si="3"/>
        <v>1.0258180021844131E-4</v>
      </c>
      <c r="L8" s="79"/>
      <c r="M8" s="80"/>
      <c r="N8" s="81">
        <f>分析係数表!H11</f>
        <v>-1.9275216802381716E-5</v>
      </c>
      <c r="O8" s="82">
        <f t="shared" si="4"/>
        <v>-3.5432442783379459E-4</v>
      </c>
      <c r="P8" s="76">
        <f>分析係数表!C11</f>
        <v>1.4903129657227732E-3</v>
      </c>
      <c r="Q8" s="82">
        <f t="shared" si="5"/>
        <v>-5.2805428887300717E-7</v>
      </c>
      <c r="R8" s="83">
        <v>2.7613080328219714E-5</v>
      </c>
      <c r="S8" s="84">
        <f t="shared" si="6"/>
        <v>1.6438881395280813E-4</v>
      </c>
      <c r="T8" s="85">
        <f>分析係数表!F11</f>
        <v>1</v>
      </c>
      <c r="U8" s="86">
        <f t="shared" si="7"/>
        <v>1.6438881395280813E-4</v>
      </c>
      <c r="V8" s="87">
        <f>分析係数表!D11</f>
        <v>2</v>
      </c>
      <c r="W8" s="88">
        <f t="shared" si="8"/>
        <v>0</v>
      </c>
      <c r="X8" s="76">
        <f>分析係数表!E11</f>
        <v>0</v>
      </c>
      <c r="Y8" s="89">
        <f t="shared" si="9"/>
        <v>0</v>
      </c>
    </row>
    <row r="9" spans="1:25" x14ac:dyDescent="0.2">
      <c r="A9" s="6" t="s">
        <v>223</v>
      </c>
      <c r="B9" s="5" t="s">
        <v>191</v>
      </c>
      <c r="C9" s="90"/>
      <c r="D9" s="76">
        <f>投入係数表!X9</f>
        <v>6.7911714770797962E-3</v>
      </c>
      <c r="E9" s="77">
        <f t="shared" si="0"/>
        <v>0.6791171477079796</v>
      </c>
      <c r="F9" s="76">
        <f>分析係数表!C12</f>
        <v>4.2687511748856433E-2</v>
      </c>
      <c r="G9" s="77">
        <f t="shared" si="1"/>
        <v>2.8989821221634248E-2</v>
      </c>
      <c r="H9" s="77">
        <v>2.948946182495862E-2</v>
      </c>
      <c r="I9" s="77">
        <f t="shared" si="2"/>
        <v>2.948946182495862E-2</v>
      </c>
      <c r="J9" s="76">
        <f>分析係数表!G12</f>
        <v>0.14470108695652173</v>
      </c>
      <c r="K9" s="78">
        <f t="shared" si="3"/>
        <v>4.267157179834365E-3</v>
      </c>
      <c r="L9" s="79"/>
      <c r="M9" s="80"/>
      <c r="N9" s="81">
        <f>分析係数表!H12</f>
        <v>8.7239631247579649E-2</v>
      </c>
      <c r="O9" s="82">
        <f t="shared" si="4"/>
        <v>1.6036723603757543</v>
      </c>
      <c r="P9" s="76">
        <f>分析係数表!C12</f>
        <v>4.2687511748856433E-2</v>
      </c>
      <c r="Q9" s="82">
        <f t="shared" si="5"/>
        <v>6.8456782724856335E-2</v>
      </c>
      <c r="R9" s="83">
        <v>7.3135672057488735E-2</v>
      </c>
      <c r="S9" s="84">
        <f t="shared" si="6"/>
        <v>0.10262513388244736</v>
      </c>
      <c r="T9" s="85">
        <f>分析係数表!F12</f>
        <v>0.28543931159420288</v>
      </c>
      <c r="U9" s="86">
        <f t="shared" si="7"/>
        <v>2.9293247567668681E-2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投入係数表!X10</f>
        <v>8.4889643463497456E-3</v>
      </c>
      <c r="E10" s="77">
        <f t="shared" si="0"/>
        <v>0.84889643463497455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0.2501852573622802</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投入係数表!X11</f>
        <v>4.7538200339558571E-2</v>
      </c>
      <c r="E11" s="77">
        <f t="shared" si="0"/>
        <v>4.7538200339558569</v>
      </c>
      <c r="F11" s="76">
        <f>分析係数表!C14</f>
        <v>1.2640726841793404E-2</v>
      </c>
      <c r="G11" s="77">
        <f t="shared" si="1"/>
        <v>6.0091740504281031E-2</v>
      </c>
      <c r="H11" s="77">
        <v>6.0895926899244598E-2</v>
      </c>
      <c r="I11" s="77">
        <f t="shared" si="2"/>
        <v>6.0895926899244598E-2</v>
      </c>
      <c r="J11" s="76">
        <f>分析係数表!G14</f>
        <v>0.18151815181518152</v>
      </c>
      <c r="K11" s="78">
        <f t="shared" si="3"/>
        <v>1.1053716103823278E-2</v>
      </c>
      <c r="L11" s="79"/>
      <c r="M11" s="80"/>
      <c r="N11" s="81">
        <f>分析係数表!H14</f>
        <v>1.1056965274820784E-3</v>
      </c>
      <c r="O11" s="82">
        <f t="shared" si="4"/>
        <v>2.0325337633011305E-2</v>
      </c>
      <c r="P11" s="76">
        <f>分析係数表!C14</f>
        <v>1.2640726841793404E-2</v>
      </c>
      <c r="Q11" s="82">
        <f t="shared" si="5"/>
        <v>2.5692704098611961E-4</v>
      </c>
      <c r="R11" s="83">
        <v>7.0307650141670467E-4</v>
      </c>
      <c r="S11" s="84">
        <f t="shared" si="6"/>
        <v>6.1599003400661302E-2</v>
      </c>
      <c r="T11" s="85">
        <f>分析係数表!F14</f>
        <v>0.32673267326732675</v>
      </c>
      <c r="U11" s="86">
        <f t="shared" si="7"/>
        <v>2.0126407051701219E-2</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投入係数表!X12</f>
        <v>4.074702886247878E-2</v>
      </c>
      <c r="E12" s="77">
        <f t="shared" si="0"/>
        <v>4.074702886247878</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0.14723790542075227</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投入係数表!X13</f>
        <v>1.697792869269949E-3</v>
      </c>
      <c r="E13" s="77">
        <f t="shared" si="0"/>
        <v>0.1697792869269949</v>
      </c>
      <c r="F13" s="76">
        <f>分析係数表!C16</f>
        <v>1.1051985264019626E-2</v>
      </c>
      <c r="G13" s="77">
        <f t="shared" si="1"/>
        <v>1.8763981772529075E-3</v>
      </c>
      <c r="H13" s="77">
        <v>3.4223712789530096E-3</v>
      </c>
      <c r="I13" s="77">
        <f t="shared" si="2"/>
        <v>3.4223712789530096E-3</v>
      </c>
      <c r="J13" s="76">
        <f>分析係数表!G16</f>
        <v>3.3670033670033669E-2</v>
      </c>
      <c r="K13" s="78">
        <f t="shared" si="3"/>
        <v>1.1523135619370403E-4</v>
      </c>
      <c r="L13" s="79"/>
      <c r="M13" s="80"/>
      <c r="N13" s="81">
        <f>分析係数表!H16</f>
        <v>1.6043989549327908E-2</v>
      </c>
      <c r="O13" s="82">
        <f t="shared" si="4"/>
        <v>0.29492676920420208</v>
      </c>
      <c r="P13" s="76">
        <f>分析係数表!C16</f>
        <v>1.1051985264019626E-2</v>
      </c>
      <c r="Q13" s="82">
        <f t="shared" si="5"/>
        <v>3.2595263072097585E-3</v>
      </c>
      <c r="R13" s="83">
        <v>3.5821791565020336E-3</v>
      </c>
      <c r="S13" s="84">
        <f t="shared" si="6"/>
        <v>7.0045504354550436E-3</v>
      </c>
      <c r="T13" s="85">
        <f>分析係数表!F16</f>
        <v>0.28619528619528617</v>
      </c>
      <c r="U13" s="86">
        <f t="shared" si="7"/>
        <v>2.0046693165443725E-3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投入係数表!X14</f>
        <v>6.9609507640067916E-2</v>
      </c>
      <c r="E14" s="77">
        <f t="shared" si="0"/>
        <v>6.9609507640067916</v>
      </c>
      <c r="F14" s="76">
        <f>分析係数表!C17</f>
        <v>8.8733956583742724E-2</v>
      </c>
      <c r="G14" s="77">
        <f t="shared" si="1"/>
        <v>0.61767270287494935</v>
      </c>
      <c r="H14" s="77">
        <v>0.63745084193985524</v>
      </c>
      <c r="I14" s="77">
        <f t="shared" si="2"/>
        <v>0.63745084193985524</v>
      </c>
      <c r="J14" s="76">
        <f>分析係数表!G17</f>
        <v>0.21220484513952775</v>
      </c>
      <c r="K14" s="78">
        <f t="shared" si="3"/>
        <v>0.13527015719790855</v>
      </c>
      <c r="L14" s="79"/>
      <c r="M14" s="80"/>
      <c r="N14" s="81">
        <f>分析係数表!H17</f>
        <v>2.8579889640622342E-3</v>
      </c>
      <c r="O14" s="82">
        <f t="shared" si="4"/>
        <v>5.2536649254265357E-2</v>
      </c>
      <c r="P14" s="76">
        <f>分析係数表!C17</f>
        <v>8.8733956583742724E-2</v>
      </c>
      <c r="Q14" s="82">
        <f t="shared" si="5"/>
        <v>4.6617847539833016E-3</v>
      </c>
      <c r="R14" s="83">
        <v>7.655817800464035E-3</v>
      </c>
      <c r="S14" s="84">
        <f t="shared" si="6"/>
        <v>0.64510665974031922</v>
      </c>
      <c r="T14" s="85">
        <f>分析係数表!F17</f>
        <v>0.32198712051517941</v>
      </c>
      <c r="U14" s="86">
        <f t="shared" si="7"/>
        <v>0.20771603579495101</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投入係数表!X15</f>
        <v>1.0186757215619695E-2</v>
      </c>
      <c r="E15" s="77">
        <f t="shared" si="0"/>
        <v>1.0186757215619695</v>
      </c>
      <c r="F15" s="76">
        <f>分析係数表!C18</f>
        <v>2.3869801084990927E-2</v>
      </c>
      <c r="G15" s="77">
        <f t="shared" si="1"/>
        <v>2.4315586843793816E-2</v>
      </c>
      <c r="H15" s="77">
        <v>2.4707244427900111E-2</v>
      </c>
      <c r="I15" s="77">
        <f t="shared" si="2"/>
        <v>2.4707244427900111E-2</v>
      </c>
      <c r="J15" s="76">
        <f>分析係数表!G18</f>
        <v>0.2144702842377261</v>
      </c>
      <c r="K15" s="78">
        <f t="shared" si="3"/>
        <v>5.2989697351827113E-3</v>
      </c>
      <c r="L15" s="79"/>
      <c r="M15" s="80"/>
      <c r="N15" s="81">
        <f>分析係数表!H18</f>
        <v>4.2405476965239774E-4</v>
      </c>
      <c r="O15" s="82">
        <f t="shared" si="4"/>
        <v>7.7951374123434803E-3</v>
      </c>
      <c r="P15" s="76">
        <f>分析係数表!C18</f>
        <v>2.3869801084990927E-2</v>
      </c>
      <c r="Q15" s="82">
        <f t="shared" si="5"/>
        <v>1.8606837946280976E-4</v>
      </c>
      <c r="R15" s="83">
        <v>3.8544828043032202E-4</v>
      </c>
      <c r="S15" s="84">
        <f t="shared" si="6"/>
        <v>2.5092692708330432E-2</v>
      </c>
      <c r="T15" s="85">
        <f>分析係数表!F18</f>
        <v>0.4573643410852713</v>
      </c>
      <c r="U15" s="86">
        <f t="shared" si="7"/>
        <v>1.147650286660074E-2</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投入係数表!X16</f>
        <v>6.7911714770797962E-3</v>
      </c>
      <c r="E16" s="77">
        <f t="shared" si="0"/>
        <v>0.6791171477079796</v>
      </c>
      <c r="F16" s="76">
        <f>分析係数表!C19</f>
        <v>4.6660019940179431E-2</v>
      </c>
      <c r="G16" s="77">
        <f t="shared" si="1"/>
        <v>3.1687619653772106E-2</v>
      </c>
      <c r="H16" s="77">
        <v>3.3701988428387598E-2</v>
      </c>
      <c r="I16" s="77">
        <f t="shared" si="2"/>
        <v>3.3701988428387598E-2</v>
      </c>
      <c r="J16" s="76">
        <f>分析係数表!G19</f>
        <v>5.7803468208092484E-2</v>
      </c>
      <c r="K16" s="78">
        <f t="shared" si="3"/>
        <v>1.9480918166698033E-3</v>
      </c>
      <c r="L16" s="79"/>
      <c r="M16" s="80"/>
      <c r="N16" s="81">
        <f>分析係数表!H19</f>
        <v>-1.0864213106796968E-4</v>
      </c>
      <c r="O16" s="82">
        <f t="shared" si="4"/>
        <v>-1.9971013205177515E-3</v>
      </c>
      <c r="P16" s="76">
        <f>分析係数表!C19</f>
        <v>4.6660019940179431E-2</v>
      </c>
      <c r="Q16" s="82">
        <f t="shared" si="5"/>
        <v>-9.3184787437916963E-5</v>
      </c>
      <c r="R16" s="83">
        <v>3.7323148362777496E-5</v>
      </c>
      <c r="S16" s="84">
        <f t="shared" si="6"/>
        <v>3.3739311576750378E-2</v>
      </c>
      <c r="T16" s="85">
        <f>分析係数表!F19</f>
        <v>0.24084778420038536</v>
      </c>
      <c r="U16" s="86">
        <f t="shared" si="7"/>
        <v>8.1260384337067375E-3</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投入係数表!X17</f>
        <v>2.3769100169779286E-2</v>
      </c>
      <c r="E17" s="77">
        <f t="shared" si="0"/>
        <v>2.3769100169779285</v>
      </c>
      <c r="F17" s="76">
        <f>分析係数表!C20</f>
        <v>8.9601315248664215E-2</v>
      </c>
      <c r="G17" s="77">
        <f t="shared" si="1"/>
        <v>0.21297426374894718</v>
      </c>
      <c r="H17" s="77">
        <v>0.22274157977929865</v>
      </c>
      <c r="I17" s="77">
        <f t="shared" si="2"/>
        <v>0.22274157977929865</v>
      </c>
      <c r="J17" s="76">
        <f>分析係数表!G20</f>
        <v>9.990662931839403E-2</v>
      </c>
      <c r="K17" s="78">
        <f t="shared" si="3"/>
        <v>2.2253360444803881E-2</v>
      </c>
      <c r="L17" s="79"/>
      <c r="M17" s="80"/>
      <c r="N17" s="81">
        <f>分析係数表!H20</f>
        <v>5.2919231584720706E-4</v>
      </c>
      <c r="O17" s="82">
        <f t="shared" si="4"/>
        <v>9.7278161096187223E-3</v>
      </c>
      <c r="P17" s="76">
        <f>分析係数表!C20</f>
        <v>8.9601315248664215E-2</v>
      </c>
      <c r="Q17" s="82">
        <f t="shared" si="5"/>
        <v>8.7162511791898144E-4</v>
      </c>
      <c r="R17" s="83">
        <v>1.2617744610148834E-3</v>
      </c>
      <c r="S17" s="84">
        <f t="shared" si="6"/>
        <v>0.22400335424031353</v>
      </c>
      <c r="T17" s="85">
        <f>分析係数表!F20</f>
        <v>0.22315592903828199</v>
      </c>
      <c r="U17" s="86">
        <f t="shared" si="7"/>
        <v>4.9987676623188551E-2</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投入係数表!X18</f>
        <v>2.2071307300509338E-2</v>
      </c>
      <c r="E18" s="77">
        <f t="shared" si="0"/>
        <v>2.2071307300509337</v>
      </c>
      <c r="F18" s="76">
        <f>分析係数表!C21</f>
        <v>3.6263368983957212E-2</v>
      </c>
      <c r="G18" s="77">
        <f t="shared" si="1"/>
        <v>8.0037996059667868E-2</v>
      </c>
      <c r="H18" s="77">
        <v>8.113995587269171E-2</v>
      </c>
      <c r="I18" s="77">
        <f t="shared" si="2"/>
        <v>8.113995587269171E-2</v>
      </c>
      <c r="J18" s="76">
        <f>分析係数表!G21</f>
        <v>0.2855369335816263</v>
      </c>
      <c r="K18" s="78">
        <f t="shared" si="3"/>
        <v>2.3168454190836862E-2</v>
      </c>
      <c r="L18" s="79"/>
      <c r="M18" s="80"/>
      <c r="N18" s="81">
        <f>分析係数表!H21</f>
        <v>8.8140309559981843E-4</v>
      </c>
      <c r="O18" s="82">
        <f t="shared" si="4"/>
        <v>1.6202289745490789E-2</v>
      </c>
      <c r="P18" s="76">
        <f>分析係数表!C21</f>
        <v>3.6263368983957212E-2</v>
      </c>
      <c r="Q18" s="82">
        <f t="shared" si="5"/>
        <v>5.8754961142571868E-4</v>
      </c>
      <c r="R18" s="83">
        <v>1.0879711083992038E-3</v>
      </c>
      <c r="S18" s="84">
        <f t="shared" si="6"/>
        <v>8.222792698109091E-2</v>
      </c>
      <c r="T18" s="85">
        <f>分析係数表!F21</f>
        <v>0.42644320297951582</v>
      </c>
      <c r="U18" s="86">
        <f t="shared" si="7"/>
        <v>3.5065540556182155E-2</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投入係数表!X19</f>
        <v>0</v>
      </c>
      <c r="E19" s="77">
        <f t="shared" si="0"/>
        <v>0</v>
      </c>
      <c r="F19" s="76">
        <f>分析係数表!C22</f>
        <v>2.6618889173278704E-2</v>
      </c>
      <c r="G19" s="77">
        <f t="shared" si="1"/>
        <v>0</v>
      </c>
      <c r="H19" s="77">
        <v>5.9463707555235589E-4</v>
      </c>
      <c r="I19" s="77">
        <f t="shared" si="2"/>
        <v>5.9463707555235589E-4</v>
      </c>
      <c r="J19" s="76">
        <f>分析係数表!G22</f>
        <v>0.1945614707008809</v>
      </c>
      <c r="K19" s="78">
        <f t="shared" si="3"/>
        <v>1.156934639527372E-4</v>
      </c>
      <c r="L19" s="79"/>
      <c r="M19" s="80"/>
      <c r="N19" s="81">
        <f>分析係数表!H22</f>
        <v>4.2055018477923743E-5</v>
      </c>
      <c r="O19" s="82">
        <f t="shared" si="4"/>
        <v>7.7307147891009719E-4</v>
      </c>
      <c r="P19" s="76">
        <f>分析係数表!C22</f>
        <v>2.6618889173278704E-2</v>
      </c>
      <c r="Q19" s="82">
        <f t="shared" si="5"/>
        <v>2.0578304020130541E-5</v>
      </c>
      <c r="R19" s="83">
        <v>2.1556444178706571E-4</v>
      </c>
      <c r="S19" s="84">
        <f t="shared" si="6"/>
        <v>8.102015173394216E-4</v>
      </c>
      <c r="T19" s="85">
        <f>分析係数表!F22</f>
        <v>0.4128686327077748</v>
      </c>
      <c r="U19" s="86">
        <f t="shared" si="7"/>
        <v>3.3450679268169148E-4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投入係数表!X20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4.5095836269755672E-4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投入係数表!X21</f>
        <v>0</v>
      </c>
      <c r="E21" s="77">
        <f t="shared" si="0"/>
        <v>0</v>
      </c>
      <c r="F21" s="76">
        <f>分析係数表!C24</f>
        <v>0.22997002997003002</v>
      </c>
      <c r="G21" s="77">
        <f t="shared" si="1"/>
        <v>0</v>
      </c>
      <c r="H21" s="77">
        <v>2.8511227180956105E-3</v>
      </c>
      <c r="I21" s="77">
        <f t="shared" si="2"/>
        <v>2.8511227180956105E-3</v>
      </c>
      <c r="J21" s="76">
        <f>分析係数表!G24</f>
        <v>0.20787401574803149</v>
      </c>
      <c r="K21" s="78">
        <f t="shared" si="3"/>
        <v>5.9267432880097729E-4</v>
      </c>
      <c r="L21" s="79"/>
      <c r="M21" s="80"/>
      <c r="N21" s="81">
        <f>分析係数表!H24</f>
        <v>3.2417410076732888E-4</v>
      </c>
      <c r="O21" s="82">
        <f t="shared" si="4"/>
        <v>5.9590926499319997E-3</v>
      </c>
      <c r="P21" s="76">
        <f>分析係数表!C24</f>
        <v>0.22997002997003002</v>
      </c>
      <c r="Q21" s="82">
        <f t="shared" si="5"/>
        <v>1.3704127152990475E-3</v>
      </c>
      <c r="R21" s="83">
        <v>5.0522374411977834E-3</v>
      </c>
      <c r="S21" s="84">
        <f t="shared" si="6"/>
        <v>7.9033601592933943E-3</v>
      </c>
      <c r="T21" s="85">
        <f>分析係数表!F24</f>
        <v>0.39317585301837271</v>
      </c>
      <c r="U21" s="86">
        <f t="shared" si="7"/>
        <v>3.1074103723416025E-3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投入係数表!X22</f>
        <v>1.3582342954159592E-2</v>
      </c>
      <c r="E22" s="77">
        <f t="shared" si="0"/>
        <v>1.3582342954159592</v>
      </c>
      <c r="F22" s="76">
        <f>分析係数表!C25</f>
        <v>3.4042553191489411E-2</v>
      </c>
      <c r="G22" s="77">
        <f t="shared" si="1"/>
        <v>4.6237763248202932E-2</v>
      </c>
      <c r="H22" s="77">
        <v>4.7848787060578671E-2</v>
      </c>
      <c r="I22" s="77">
        <f t="shared" si="2"/>
        <v>4.7848787060578671E-2</v>
      </c>
      <c r="J22" s="76">
        <f>分析係数表!G25</f>
        <v>0.19567456230690011</v>
      </c>
      <c r="K22" s="78">
        <f t="shared" si="3"/>
        <v>9.3627904649947972E-3</v>
      </c>
      <c r="L22" s="79"/>
      <c r="M22" s="80"/>
      <c r="N22" s="81">
        <f>分析係数表!H25</f>
        <v>4.906418822424437E-4</v>
      </c>
      <c r="O22" s="82">
        <f t="shared" si="4"/>
        <v>9.0191672539511342E-3</v>
      </c>
      <c r="P22" s="76">
        <f>分析係数表!C25</f>
        <v>3.4042553191489411E-2</v>
      </c>
      <c r="Q22" s="82">
        <f t="shared" si="5"/>
        <v>3.0703548098557097E-4</v>
      </c>
      <c r="R22" s="83">
        <v>7.2387815819688838E-4</v>
      </c>
      <c r="S22" s="84">
        <f t="shared" si="6"/>
        <v>4.8572665218775561E-2</v>
      </c>
      <c r="T22" s="85">
        <f>分析係数表!F25</f>
        <v>0.35015447991761073</v>
      </c>
      <c r="U22" s="86">
        <f t="shared" si="7"/>
        <v>1.7007936327892575E-2</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投入係数表!X23</f>
        <v>1.697792869269949E-3</v>
      </c>
      <c r="E23" s="77">
        <f t="shared" si="0"/>
        <v>0.1697792869269949</v>
      </c>
      <c r="F23" s="76">
        <f>分析係数表!C26</f>
        <v>5.4550934297769693E-2</v>
      </c>
      <c r="G23" s="77">
        <f t="shared" si="1"/>
        <v>9.2616187262766873E-3</v>
      </c>
      <c r="H23" s="77">
        <v>1.0445705116121098E-2</v>
      </c>
      <c r="I23" s="77">
        <f t="shared" si="2"/>
        <v>1.0445705116121098E-2</v>
      </c>
      <c r="J23" s="76">
        <f>分析係数表!G26</f>
        <v>0.19694507637309067</v>
      </c>
      <c r="K23" s="78">
        <f t="shared" si="3"/>
        <v>2.0572301918652535E-3</v>
      </c>
      <c r="L23" s="79"/>
      <c r="M23" s="80"/>
      <c r="N23" s="81">
        <f>分析係数表!H26</f>
        <v>1.0098461312011439E-2</v>
      </c>
      <c r="O23" s="82">
        <f t="shared" si="4"/>
        <v>0.1856337888732871</v>
      </c>
      <c r="P23" s="76">
        <f>分析係数表!C26</f>
        <v>5.4550934297769693E-2</v>
      </c>
      <c r="Q23" s="82">
        <f t="shared" si="5"/>
        <v>1.0126496620272735E-2</v>
      </c>
      <c r="R23" s="83">
        <v>1.0539340113146426E-2</v>
      </c>
      <c r="S23" s="84">
        <f t="shared" si="6"/>
        <v>2.0985045229267522E-2</v>
      </c>
      <c r="T23" s="85">
        <f>分析係数表!F26</f>
        <v>0.33636659083522913</v>
      </c>
      <c r="U23" s="86">
        <f t="shared" si="7"/>
        <v>7.0586681222918057E-3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投入係数表!X24</f>
        <v>0</v>
      </c>
      <c r="E24" s="77">
        <f t="shared" si="0"/>
        <v>0</v>
      </c>
      <c r="F24" s="76">
        <f>分析係数表!C27</f>
        <v>4.1345611727119369E-3</v>
      </c>
      <c r="G24" s="77">
        <f t="shared" si="1"/>
        <v>0</v>
      </c>
      <c r="H24" s="77">
        <v>1.5163161600526711E-5</v>
      </c>
      <c r="I24" s="77">
        <f t="shared" si="2"/>
        <v>1.5163161600526711E-5</v>
      </c>
      <c r="J24" s="76">
        <f>分析係数表!G27</f>
        <v>0.17796610169491525</v>
      </c>
      <c r="K24" s="78">
        <f t="shared" si="3"/>
        <v>2.6985287594157707E-6</v>
      </c>
      <c r="L24" s="79"/>
      <c r="M24" s="80"/>
      <c r="N24" s="81">
        <f>分析係数表!H27</f>
        <v>1.0540039006029638E-2</v>
      </c>
      <c r="O24" s="82">
        <f t="shared" si="4"/>
        <v>0.19375103940184313</v>
      </c>
      <c r="P24" s="76">
        <f>分析係数表!C27</f>
        <v>4.1345611727119369E-3</v>
      </c>
      <c r="Q24" s="82">
        <f t="shared" si="5"/>
        <v>8.0107552468344117E-4</v>
      </c>
      <c r="R24" s="83">
        <v>8.0769310879420114E-4</v>
      </c>
      <c r="S24" s="84">
        <f t="shared" si="6"/>
        <v>8.2285627039472783E-4</v>
      </c>
      <c r="T24" s="85">
        <f>分析係数表!F27</f>
        <v>0.33898305084745761</v>
      </c>
      <c r="U24" s="86">
        <f t="shared" si="7"/>
        <v>2.7893432894736533E-4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投入係数表!X25</f>
        <v>0</v>
      </c>
      <c r="E25" s="77">
        <f t="shared" si="0"/>
        <v>0</v>
      </c>
      <c r="F25" s="76">
        <f>分析係数表!C28</f>
        <v>7.7271221989182459E-3</v>
      </c>
      <c r="G25" s="77">
        <f t="shared" si="1"/>
        <v>0</v>
      </c>
      <c r="H25" s="77">
        <v>1.7466092635552003E-3</v>
      </c>
      <c r="I25" s="77">
        <f t="shared" si="2"/>
        <v>1.7466092635552003E-3</v>
      </c>
      <c r="J25" s="76">
        <f>分析係数表!G28</f>
        <v>0.12525050100200399</v>
      </c>
      <c r="K25" s="78">
        <f t="shared" si="3"/>
        <v>2.1876368531503009E-4</v>
      </c>
      <c r="L25" s="79"/>
      <c r="M25" s="80"/>
      <c r="N25" s="81">
        <f>分析係数表!H28</f>
        <v>1.922089573684773E-2</v>
      </c>
      <c r="O25" s="82">
        <f t="shared" si="4"/>
        <v>0.3533258771735357</v>
      </c>
      <c r="P25" s="76">
        <f>分析係数表!C28</f>
        <v>7.7271221989182459E-3</v>
      </c>
      <c r="Q25" s="82">
        <f t="shared" si="5"/>
        <v>2.730192228959889E-3</v>
      </c>
      <c r="R25" s="83">
        <v>2.9838659316296398E-3</v>
      </c>
      <c r="S25" s="84">
        <f t="shared" si="6"/>
        <v>4.7304751951848401E-3</v>
      </c>
      <c r="T25" s="85">
        <f>分析係数表!F28</f>
        <v>0.21442885771543085</v>
      </c>
      <c r="U25" s="86">
        <f t="shared" si="7"/>
        <v>1.014350392554665E-3</v>
      </c>
      <c r="V25" s="87">
        <f>分析係数表!D28</f>
        <v>0.19739478957915832</v>
      </c>
      <c r="W25" s="88">
        <f t="shared" si="8"/>
        <v>0</v>
      </c>
      <c r="X25" s="76">
        <f>分析係数表!E28</f>
        <v>0.18537074148296592</v>
      </c>
      <c r="Y25" s="89">
        <f t="shared" si="9"/>
        <v>0</v>
      </c>
    </row>
    <row r="26" spans="1:25" x14ac:dyDescent="0.2">
      <c r="A26" s="6" t="s">
        <v>14</v>
      </c>
      <c r="B26" s="5" t="s">
        <v>50</v>
      </c>
      <c r="C26" s="75">
        <f>最終需要_まとめ!C27</f>
        <v>100</v>
      </c>
      <c r="D26" s="76">
        <f>投入係数表!X26</f>
        <v>5.9422750424448216E-2</v>
      </c>
      <c r="E26" s="77">
        <f t="shared" si="0"/>
        <v>5.9422750424448214</v>
      </c>
      <c r="F26" s="76">
        <f>分析係数表!C29</f>
        <v>1.9657209257286756E-2</v>
      </c>
      <c r="G26" s="77">
        <f t="shared" si="1"/>
        <v>0.11680854397369039</v>
      </c>
      <c r="H26" s="77">
        <v>0.11809189090374203</v>
      </c>
      <c r="I26" s="77">
        <f t="shared" si="2"/>
        <v>100.11809189090374</v>
      </c>
      <c r="J26" s="76">
        <f>分析係数表!G29</f>
        <v>0.25806451612903225</v>
      </c>
      <c r="K26" s="78">
        <f t="shared" si="3"/>
        <v>25.836926939588061</v>
      </c>
      <c r="L26" s="79"/>
      <c r="M26" s="80"/>
      <c r="N26" s="81">
        <f>分析係数表!H29</f>
        <v>9.642865278500598E-3</v>
      </c>
      <c r="O26" s="82">
        <f t="shared" si="4"/>
        <v>0.17725884785176105</v>
      </c>
      <c r="P26" s="76">
        <f>分析係数表!C29</f>
        <v>1.9657209257286756E-2</v>
      </c>
      <c r="Q26" s="82">
        <f t="shared" si="5"/>
        <v>3.4844142649276219E-3</v>
      </c>
      <c r="R26" s="83">
        <v>4.4472892907605191E-3</v>
      </c>
      <c r="S26" s="84">
        <f t="shared" si="6"/>
        <v>100.12253918019451</v>
      </c>
      <c r="T26" s="85">
        <f>分析係数表!F29</f>
        <v>0.38879456706281834</v>
      </c>
      <c r="U26" s="86">
        <f t="shared" si="7"/>
        <v>38.927099273793793</v>
      </c>
      <c r="V26" s="87">
        <f>分析係数表!D29</f>
        <v>0.29711375212224106</v>
      </c>
      <c r="W26" s="88">
        <f t="shared" si="8"/>
        <v>30</v>
      </c>
      <c r="X26" s="76">
        <f>分析係数表!E29</f>
        <v>0.14940577249575551</v>
      </c>
      <c r="Y26" s="89">
        <f t="shared" si="9"/>
        <v>15</v>
      </c>
    </row>
    <row r="27" spans="1:25" x14ac:dyDescent="0.2">
      <c r="A27" s="6" t="s">
        <v>15</v>
      </c>
      <c r="B27" s="5" t="s">
        <v>36</v>
      </c>
      <c r="C27" s="90"/>
      <c r="D27" s="76">
        <f>投入係数表!X27</f>
        <v>0</v>
      </c>
      <c r="E27" s="77">
        <f t="shared" si="0"/>
        <v>0</v>
      </c>
      <c r="F27" s="76">
        <f>分析係数表!C30</f>
        <v>1</v>
      </c>
      <c r="G27" s="77">
        <f t="shared" si="1"/>
        <v>0</v>
      </c>
      <c r="H27" s="77">
        <v>6.2981802693926794E-2</v>
      </c>
      <c r="I27" s="77">
        <f t="shared" si="2"/>
        <v>6.2981802693926794E-2</v>
      </c>
      <c r="J27" s="76">
        <f>分析係数表!G30</f>
        <v>0.34450191140094444</v>
      </c>
      <c r="K27" s="78">
        <f t="shared" si="3"/>
        <v>2.1697351411534931E-2</v>
      </c>
      <c r="L27" s="79"/>
      <c r="M27" s="80"/>
      <c r="N27" s="81">
        <f>分析係数表!H30</f>
        <v>0</v>
      </c>
      <c r="O27" s="82">
        <f t="shared" si="4"/>
        <v>0</v>
      </c>
      <c r="P27" s="76">
        <f>分析係数表!C30</f>
        <v>1</v>
      </c>
      <c r="Q27" s="82">
        <f t="shared" si="5"/>
        <v>0</v>
      </c>
      <c r="R27" s="83">
        <v>5.7137127937150346E-2</v>
      </c>
      <c r="S27" s="84">
        <f t="shared" si="6"/>
        <v>0.12011893063107715</v>
      </c>
      <c r="T27" s="85">
        <f>分析係数表!F30</f>
        <v>0.44116418773490956</v>
      </c>
      <c r="U27" s="86">
        <f t="shared" si="7"/>
        <v>5.29921704634451E-2</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投入係数表!X28</f>
        <v>1.3582342954159592E-2</v>
      </c>
      <c r="E28" s="77">
        <f t="shared" si="0"/>
        <v>1.3582342954159592</v>
      </c>
      <c r="F28" s="76">
        <f>分析係数表!C31</f>
        <v>0.10575835708146741</v>
      </c>
      <c r="G28" s="77">
        <f t="shared" si="1"/>
        <v>0.1436446276148963</v>
      </c>
      <c r="H28" s="77">
        <v>0.17400574355179102</v>
      </c>
      <c r="I28" s="77">
        <f t="shared" si="2"/>
        <v>0.17400574355179102</v>
      </c>
      <c r="J28" s="76">
        <f>分析係数表!G31</f>
        <v>7.0943075615972809E-2</v>
      </c>
      <c r="K28" s="78">
        <f t="shared" si="3"/>
        <v>1.2344502622408283E-2</v>
      </c>
      <c r="L28" s="79"/>
      <c r="M28" s="80"/>
      <c r="N28" s="81">
        <f>分析係数表!H31</f>
        <v>2.1586490526230941E-2</v>
      </c>
      <c r="O28" s="82">
        <f t="shared" si="4"/>
        <v>0.39681114786222865</v>
      </c>
      <c r="P28" s="76">
        <f>分析係数表!C31</f>
        <v>0.10575835708146741</v>
      </c>
      <c r="Q28" s="82">
        <f t="shared" si="5"/>
        <v>4.1966095069520544E-2</v>
      </c>
      <c r="R28" s="83">
        <v>5.3478246591750614E-2</v>
      </c>
      <c r="S28" s="84">
        <f t="shared" si="6"/>
        <v>0.22748399014354165</v>
      </c>
      <c r="T28" s="85">
        <f>分析係数表!F31</f>
        <v>0.34494477485131692</v>
      </c>
      <c r="U28" s="86">
        <f t="shared" si="7"/>
        <v>7.8469413762343176E-2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投入係数表!X29</f>
        <v>0</v>
      </c>
      <c r="E29" s="77">
        <f t="shared" si="0"/>
        <v>0</v>
      </c>
      <c r="F29" s="76">
        <f>分析係数表!C32</f>
        <v>0.81083319529567666</v>
      </c>
      <c r="G29" s="77">
        <f t="shared" si="1"/>
        <v>0</v>
      </c>
      <c r="H29" s="77">
        <v>2.6317063088008557E-2</v>
      </c>
      <c r="I29" s="77">
        <f t="shared" si="2"/>
        <v>2.6317063088008557E-2</v>
      </c>
      <c r="J29" s="76">
        <f>分析係数表!G32</f>
        <v>0.14021915584415584</v>
      </c>
      <c r="K29" s="78">
        <f t="shared" si="3"/>
        <v>3.6901563704979531E-3</v>
      </c>
      <c r="L29" s="79"/>
      <c r="M29" s="80"/>
      <c r="N29" s="81">
        <f>分析係数表!H32</f>
        <v>6.133023528030546E-3</v>
      </c>
      <c r="O29" s="82">
        <f t="shared" si="4"/>
        <v>0.11273959067438918</v>
      </c>
      <c r="P29" s="76">
        <f>分析係数表!C32</f>
        <v>0.81083319529567666</v>
      </c>
      <c r="Q29" s="82">
        <f t="shared" si="5"/>
        <v>9.1413002542841654E-2</v>
      </c>
      <c r="R29" s="83">
        <v>0.11802036767913235</v>
      </c>
      <c r="S29" s="84">
        <f t="shared" si="6"/>
        <v>0.1443374307671409</v>
      </c>
      <c r="T29" s="85">
        <f>分析係数表!F32</f>
        <v>0.48336038961038963</v>
      </c>
      <c r="U29" s="86">
        <f t="shared" si="7"/>
        <v>6.9766996770967857E-2</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投入係数表!X30</f>
        <v>0</v>
      </c>
      <c r="E30" s="77">
        <f t="shared" si="0"/>
        <v>0</v>
      </c>
      <c r="F30" s="76">
        <f>分析係数表!C33</f>
        <v>0.62414151925078043</v>
      </c>
      <c r="G30" s="77">
        <f t="shared" si="1"/>
        <v>0</v>
      </c>
      <c r="H30" s="77">
        <v>5.0712444158584426E-2</v>
      </c>
      <c r="I30" s="77">
        <f t="shared" si="2"/>
        <v>5.0712444158584426E-2</v>
      </c>
      <c r="J30" s="76">
        <f>分析係数表!G33</f>
        <v>0.5071547420965058</v>
      </c>
      <c r="K30" s="78">
        <f t="shared" si="3"/>
        <v>2.5719056538330336E-2</v>
      </c>
      <c r="L30" s="79"/>
      <c r="M30" s="80"/>
      <c r="N30" s="81">
        <f>分析係数表!H33</f>
        <v>9.1820123676800169E-4</v>
      </c>
      <c r="O30" s="82">
        <f t="shared" si="4"/>
        <v>1.6878727289537123E-2</v>
      </c>
      <c r="P30" s="76">
        <f>分析係数表!C33</f>
        <v>0.62414151925078043</v>
      </c>
      <c r="Q30" s="82">
        <f t="shared" si="5"/>
        <v>1.0534714493511307E-2</v>
      </c>
      <c r="R30" s="83">
        <v>3.0202767917472884E-2</v>
      </c>
      <c r="S30" s="84">
        <f t="shared" si="6"/>
        <v>8.0915212076057313E-2</v>
      </c>
      <c r="T30" s="85">
        <f>分析係数表!F33</f>
        <v>0.64758735440931781</v>
      </c>
      <c r="U30" s="86">
        <f t="shared" si="7"/>
        <v>5.2399668119802838E-2</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投入係数表!X31</f>
        <v>7.6400679117147707E-2</v>
      </c>
      <c r="E31" s="77">
        <f t="shared" si="0"/>
        <v>7.6400679117147705</v>
      </c>
      <c r="F31" s="76">
        <f>分析係数表!C34</f>
        <v>0.18299609672932837</v>
      </c>
      <c r="G31" s="77">
        <f t="shared" si="1"/>
        <v>1.398102606590794</v>
      </c>
      <c r="H31" s="77">
        <v>1.4315330628397023</v>
      </c>
      <c r="I31" s="77">
        <f t="shared" si="2"/>
        <v>1.4315330628397023</v>
      </c>
      <c r="J31" s="76">
        <f>分析係数表!G34</f>
        <v>0.4248231396077729</v>
      </c>
      <c r="K31" s="78">
        <f t="shared" si="3"/>
        <v>0.60814837020789358</v>
      </c>
      <c r="L31" s="79"/>
      <c r="M31" s="80"/>
      <c r="N31" s="81">
        <f>分析係数表!H34</f>
        <v>0.15256158869841471</v>
      </c>
      <c r="O31" s="82">
        <f t="shared" si="4"/>
        <v>2.804445634992863</v>
      </c>
      <c r="P31" s="76">
        <f>分析係数表!C34</f>
        <v>0.18299609672932837</v>
      </c>
      <c r="Q31" s="82">
        <f t="shared" si="5"/>
        <v>0.5132026046932967</v>
      </c>
      <c r="R31" s="83">
        <v>0.54350198033906583</v>
      </c>
      <c r="S31" s="84">
        <f t="shared" si="6"/>
        <v>1.9750350431787682</v>
      </c>
      <c r="T31" s="85">
        <f>分析係数表!F34</f>
        <v>0.70132234858660936</v>
      </c>
      <c r="U31" s="86">
        <f t="shared" si="7"/>
        <v>1.3851362150229891</v>
      </c>
      <c r="V31" s="87">
        <f>分析係数表!D34</f>
        <v>0.33091549505984896</v>
      </c>
      <c r="W31" s="88">
        <f t="shared" si="8"/>
        <v>1</v>
      </c>
      <c r="X31" s="76">
        <f>分析係数表!E34</f>
        <v>0.24447031431897556</v>
      </c>
      <c r="Y31" s="89">
        <f t="shared" si="9"/>
        <v>0</v>
      </c>
    </row>
    <row r="32" spans="1:25" x14ac:dyDescent="0.2">
      <c r="A32" s="6" t="s">
        <v>20</v>
      </c>
      <c r="B32" s="5" t="s">
        <v>37</v>
      </c>
      <c r="C32" s="90"/>
      <c r="D32" s="76">
        <f>投入係数表!X32</f>
        <v>1.8675721561969439E-2</v>
      </c>
      <c r="E32" s="77">
        <f t="shared" si="0"/>
        <v>1.8675721561969438</v>
      </c>
      <c r="F32" s="76">
        <f>分析係数表!C35</f>
        <v>0.35090186993215289</v>
      </c>
      <c r="G32" s="77">
        <f t="shared" si="1"/>
        <v>0.65533456184273031</v>
      </c>
      <c r="H32" s="77">
        <v>0.74497457988299609</v>
      </c>
      <c r="I32" s="77">
        <f t="shared" si="2"/>
        <v>0.74497457988299609</v>
      </c>
      <c r="J32" s="76">
        <f>分析係数表!G35</f>
        <v>0.31384360320530535</v>
      </c>
      <c r="K32" s="78">
        <f t="shared" si="3"/>
        <v>0.23380550644683809</v>
      </c>
      <c r="L32" s="79"/>
      <c r="M32" s="80"/>
      <c r="N32" s="81">
        <f>分析係数表!H35</f>
        <v>5.7313981015663741E-2</v>
      </c>
      <c r="O32" s="82">
        <f t="shared" si="4"/>
        <v>1.0535675805079776</v>
      </c>
      <c r="P32" s="76">
        <f>分析係数表!C35</f>
        <v>0.35090186993215289</v>
      </c>
      <c r="Q32" s="82">
        <f t="shared" si="5"/>
        <v>0.36969883410014337</v>
      </c>
      <c r="R32" s="83">
        <v>0.50248840075422063</v>
      </c>
      <c r="S32" s="84">
        <f t="shared" si="6"/>
        <v>1.2474629806372168</v>
      </c>
      <c r="T32" s="85">
        <f>分析係数表!F35</f>
        <v>0.64653219121304228</v>
      </c>
      <c r="U32" s="86">
        <f t="shared" si="7"/>
        <v>0.80652497432853276</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投入係数表!X33</f>
        <v>0</v>
      </c>
      <c r="E33" s="77">
        <f t="shared" si="0"/>
        <v>0</v>
      </c>
      <c r="F33" s="76">
        <f>分析係数表!C36</f>
        <v>0.93626150666917152</v>
      </c>
      <c r="G33" s="77">
        <f t="shared" si="1"/>
        <v>0</v>
      </c>
      <c r="H33" s="77">
        <v>8.9250909449469867E-2</v>
      </c>
      <c r="I33" s="77">
        <f t="shared" si="2"/>
        <v>8.9250909449469867E-2</v>
      </c>
      <c r="J33" s="76">
        <f>分析係数表!G36</f>
        <v>2.823270008148657E-2</v>
      </c>
      <c r="K33" s="78">
        <f t="shared" si="3"/>
        <v>2.5197941584867985E-3</v>
      </c>
      <c r="L33" s="79"/>
      <c r="M33" s="80"/>
      <c r="N33" s="81">
        <f>分析係数表!H36</f>
        <v>0.22062413152006111</v>
      </c>
      <c r="O33" s="82">
        <f t="shared" si="4"/>
        <v>4.0555974009856124</v>
      </c>
      <c r="P33" s="76">
        <f>分析係数表!C36</f>
        <v>0.93626150666917152</v>
      </c>
      <c r="Q33" s="82">
        <f t="shared" si="5"/>
        <v>3.7970997330903655</v>
      </c>
      <c r="R33" s="83">
        <v>3.9134597923215129</v>
      </c>
      <c r="S33" s="84">
        <f t="shared" si="6"/>
        <v>4.0027107017709831</v>
      </c>
      <c r="T33" s="85">
        <f>分析係数表!F36</f>
        <v>0.87228977263648999</v>
      </c>
      <c r="U33" s="86">
        <f t="shared" si="7"/>
        <v>3.4915236079774563</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投入係数表!X34</f>
        <v>0.12054329371816638</v>
      </c>
      <c r="E34" s="77">
        <f t="shared" si="0"/>
        <v>12.054329371816639</v>
      </c>
      <c r="F34" s="76">
        <f>分析係数表!C37</f>
        <v>0.39878226197532196</v>
      </c>
      <c r="G34" s="77">
        <f t="shared" si="1"/>
        <v>4.8070527334886011</v>
      </c>
      <c r="H34" s="77">
        <v>4.9609349832964202</v>
      </c>
      <c r="I34" s="77">
        <f t="shared" si="2"/>
        <v>4.9609349832964202</v>
      </c>
      <c r="J34" s="76">
        <f>分析係数表!G37</f>
        <v>0.35520734135572679</v>
      </c>
      <c r="K34" s="78">
        <f t="shared" si="3"/>
        <v>1.7621605260553383</v>
      </c>
      <c r="L34" s="79"/>
      <c r="M34" s="80"/>
      <c r="N34" s="81">
        <f>分析係数表!H37</f>
        <v>4.5952116856878007E-2</v>
      </c>
      <c r="O34" s="82">
        <f t="shared" si="4"/>
        <v>0.8447094359557662</v>
      </c>
      <c r="P34" s="76">
        <f>分析係数表!C37</f>
        <v>0.39878226197532196</v>
      </c>
      <c r="Q34" s="82">
        <f t="shared" si="5"/>
        <v>0.33685513958233881</v>
      </c>
      <c r="R34" s="83">
        <v>0.38043948188545612</v>
      </c>
      <c r="S34" s="84">
        <f t="shared" si="6"/>
        <v>5.3413744651818762</v>
      </c>
      <c r="T34" s="85">
        <f>分析係数表!F37</f>
        <v>0.68833867197645227</v>
      </c>
      <c r="U34" s="86">
        <f t="shared" si="7"/>
        <v>3.6766746058922255</v>
      </c>
      <c r="V34" s="87">
        <f>分析係数表!D37</f>
        <v>9.6788156869535111E-2</v>
      </c>
      <c r="W34" s="88">
        <f t="shared" si="8"/>
        <v>1</v>
      </c>
      <c r="X34" s="76">
        <f>分析係数表!E37</f>
        <v>9.2286382131417197E-2</v>
      </c>
      <c r="Y34" s="89">
        <f t="shared" si="9"/>
        <v>0</v>
      </c>
    </row>
    <row r="35" spans="1:25" x14ac:dyDescent="0.2">
      <c r="A35" s="6" t="s">
        <v>23</v>
      </c>
      <c r="B35" s="5" t="s">
        <v>194</v>
      </c>
      <c r="C35" s="90"/>
      <c r="D35" s="76">
        <f>投入係数表!X35</f>
        <v>3.3955857385398981E-3</v>
      </c>
      <c r="E35" s="77">
        <f t="shared" si="0"/>
        <v>0.3395585738539898</v>
      </c>
      <c r="F35" s="76">
        <f>分析係数表!C38</f>
        <v>8.3634220028000916E-2</v>
      </c>
      <c r="G35" s="77">
        <f t="shared" si="1"/>
        <v>2.839871647809878E-2</v>
      </c>
      <c r="H35" s="77">
        <v>4.5478579810819139E-2</v>
      </c>
      <c r="I35" s="77">
        <f t="shared" si="2"/>
        <v>4.5478579810819139E-2</v>
      </c>
      <c r="J35" s="76">
        <f>分析係数表!G38</f>
        <v>0.16582661290322581</v>
      </c>
      <c r="K35" s="78">
        <f t="shared" si="3"/>
        <v>7.5415588496771657E-3</v>
      </c>
      <c r="L35" s="79"/>
      <c r="M35" s="80"/>
      <c r="N35" s="81">
        <f>分析係数表!H38</f>
        <v>4.1594165567103165E-2</v>
      </c>
      <c r="O35" s="82">
        <f t="shared" si="4"/>
        <v>0.76459990395370747</v>
      </c>
      <c r="P35" s="76">
        <f>分析係数表!C38</f>
        <v>8.3634220028000916E-2</v>
      </c>
      <c r="Q35" s="82">
        <f t="shared" si="5"/>
        <v>6.3946716600652737E-2</v>
      </c>
      <c r="R35" s="83">
        <v>7.6773299547049534E-2</v>
      </c>
      <c r="S35" s="84">
        <f t="shared" si="6"/>
        <v>0.12225187935786867</v>
      </c>
      <c r="T35" s="85">
        <f>分析係数表!F38</f>
        <v>0.52116935483870963</v>
      </c>
      <c r="U35" s="86">
        <f t="shared" si="7"/>
        <v>6.3713933092760175E-2</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投入係数表!X36</f>
        <v>0</v>
      </c>
      <c r="E36" s="77">
        <f t="shared" si="0"/>
        <v>0</v>
      </c>
      <c r="F36" s="76">
        <f>分析係数表!C39</f>
        <v>1</v>
      </c>
      <c r="G36" s="77">
        <f t="shared" si="1"/>
        <v>0</v>
      </c>
      <c r="H36" s="77">
        <v>3.8510890345698611E-3</v>
      </c>
      <c r="I36" s="77">
        <f t="shared" si="2"/>
        <v>3.8510890345698611E-3</v>
      </c>
      <c r="J36" s="76">
        <f>分析係数表!G39</f>
        <v>0.35526355444380819</v>
      </c>
      <c r="K36" s="78">
        <f t="shared" si="3"/>
        <v>1.3681515789008625E-3</v>
      </c>
      <c r="L36" s="79"/>
      <c r="M36" s="80"/>
      <c r="N36" s="81">
        <f>分析係数表!H39</f>
        <v>3.6622911924525259E-3</v>
      </c>
      <c r="O36" s="82">
        <f t="shared" si="4"/>
        <v>6.7321641288420969E-2</v>
      </c>
      <c r="P36" s="76">
        <f>分析係数表!C39</f>
        <v>1</v>
      </c>
      <c r="Q36" s="82">
        <f t="shared" si="5"/>
        <v>6.7321641288420969E-2</v>
      </c>
      <c r="R36" s="83">
        <v>7.3842442385928894E-2</v>
      </c>
      <c r="S36" s="84">
        <f t="shared" si="6"/>
        <v>7.7693531420498757E-2</v>
      </c>
      <c r="T36" s="85">
        <f>分析係数表!F39</f>
        <v>0.70609686266236704</v>
      </c>
      <c r="U36" s="86">
        <f t="shared" si="7"/>
        <v>5.4859158785174209E-2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投入係数表!X37</f>
        <v>0</v>
      </c>
      <c r="E37" s="77">
        <f t="shared" si="0"/>
        <v>0</v>
      </c>
      <c r="F37" s="76">
        <f>分析係数表!C40</f>
        <v>0.97034701574441762</v>
      </c>
      <c r="G37" s="77">
        <f t="shared" si="1"/>
        <v>0</v>
      </c>
      <c r="H37" s="77">
        <v>2.1182107170780663E-2</v>
      </c>
      <c r="I37" s="77">
        <f t="shared" si="2"/>
        <v>2.1182107170780663E-2</v>
      </c>
      <c r="J37" s="76">
        <f>分析係数表!G40</f>
        <v>0.52785971223021577</v>
      </c>
      <c r="K37" s="78">
        <f t="shared" si="3"/>
        <v>1.118118099559787E-2</v>
      </c>
      <c r="L37" s="79"/>
      <c r="M37" s="80"/>
      <c r="N37" s="81">
        <f>分析係数表!H40</f>
        <v>3.2261456049877249E-2</v>
      </c>
      <c r="O37" s="82">
        <f t="shared" si="4"/>
        <v>0.59304245825890833</v>
      </c>
      <c r="P37" s="76">
        <f>分析係数表!C40</f>
        <v>0.97034701574441762</v>
      </c>
      <c r="Q37" s="82">
        <f t="shared" si="5"/>
        <v>0.57545697958126507</v>
      </c>
      <c r="R37" s="83">
        <v>0.57786899230703059</v>
      </c>
      <c r="S37" s="84">
        <f t="shared" si="6"/>
        <v>0.59905109947781121</v>
      </c>
      <c r="T37" s="85">
        <f>分析係数表!F40</f>
        <v>0.72733812949640286</v>
      </c>
      <c r="U37" s="86">
        <f t="shared" si="7"/>
        <v>0.43571270616695479</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投入係数表!X38</f>
        <v>0</v>
      </c>
      <c r="E38" s="77">
        <f t="shared" si="0"/>
        <v>0</v>
      </c>
      <c r="F38" s="76">
        <f>分析係数表!C41</f>
        <v>0.80320409637637991</v>
      </c>
      <c r="G38" s="77">
        <f t="shared" si="1"/>
        <v>0</v>
      </c>
      <c r="H38" s="77">
        <v>6.2528701265075358E-4</v>
      </c>
      <c r="I38" s="77">
        <f t="shared" si="2"/>
        <v>6.2528701265075358E-4</v>
      </c>
      <c r="J38" s="76">
        <f>分析係数表!G41</f>
        <v>0.45147490221642766</v>
      </c>
      <c r="K38" s="78">
        <f t="shared" si="3"/>
        <v>2.8230139289370113E-4</v>
      </c>
      <c r="L38" s="79"/>
      <c r="M38" s="80"/>
      <c r="N38" s="81">
        <f>分析係数表!H41</f>
        <v>4.9603894294711057E-2</v>
      </c>
      <c r="O38" s="82">
        <f t="shared" si="4"/>
        <v>0.91183780937445968</v>
      </c>
      <c r="P38" s="76">
        <f>分析係数表!C41</f>
        <v>0.80320409637637991</v>
      </c>
      <c r="Q38" s="82">
        <f t="shared" si="5"/>
        <v>0.73239186372043064</v>
      </c>
      <c r="R38" s="83">
        <v>0.74497236909835396</v>
      </c>
      <c r="S38" s="84">
        <f t="shared" si="6"/>
        <v>0.7455976561110047</v>
      </c>
      <c r="T38" s="85">
        <f>分析係数表!F41</f>
        <v>0.55671447196870927</v>
      </c>
      <c r="U38" s="86">
        <f t="shared" si="7"/>
        <v>0.41508500542294524</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投入係数表!X39</f>
        <v>0</v>
      </c>
      <c r="E39" s="77">
        <f>$C$26*D39</f>
        <v>0</v>
      </c>
      <c r="F39" s="76">
        <f>分析係数表!C42</f>
        <v>0.66636504653567741</v>
      </c>
      <c r="G39" s="77">
        <f>E39*F39</f>
        <v>0</v>
      </c>
      <c r="H39" s="77">
        <v>7.926171245015429E-3</v>
      </c>
      <c r="I39" s="77">
        <f>C39+H39</f>
        <v>7.926171245015429E-3</v>
      </c>
      <c r="J39" s="76">
        <f>分析係数表!G42</f>
        <v>0.48517520215633425</v>
      </c>
      <c r="K39" s="78">
        <f>I39*J39</f>
        <v>3.8455817361260844E-3</v>
      </c>
      <c r="L39" s="79"/>
      <c r="M39" s="80"/>
      <c r="N39" s="81">
        <f>分析係数表!H42</f>
        <v>1.1980423388898527E-2</v>
      </c>
      <c r="O39" s="82">
        <f t="shared" si="4"/>
        <v>0.22022873755451394</v>
      </c>
      <c r="P39" s="76">
        <f>分析係数表!C42</f>
        <v>0.66636504653567741</v>
      </c>
      <c r="Q39" s="82">
        <f>O39*P39</f>
        <v>0.14675273294900718</v>
      </c>
      <c r="R39" s="83">
        <v>0.15364663972533507</v>
      </c>
      <c r="S39" s="84">
        <f>I39+R39</f>
        <v>0.16157281097035051</v>
      </c>
      <c r="T39" s="85">
        <f>分析係数表!F42</f>
        <v>0.56103195995379285</v>
      </c>
      <c r="U39" s="86">
        <f>S39*T39</f>
        <v>9.064751081393943E-2</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投入係数表!X40</f>
        <v>3.0560271646859084E-2</v>
      </c>
      <c r="E40" s="77">
        <f>$C$26*D40</f>
        <v>3.0560271646859083</v>
      </c>
      <c r="F40" s="76">
        <f>分析係数表!C43</f>
        <v>0.41782866643993499</v>
      </c>
      <c r="G40" s="77">
        <f>E40*F40</f>
        <v>1.2768957548249287</v>
      </c>
      <c r="H40" s="77">
        <v>1.5724020501844831</v>
      </c>
      <c r="I40" s="77">
        <f>C40+H40</f>
        <v>1.5724020501844831</v>
      </c>
      <c r="J40" s="76">
        <f>分析係数表!G43</f>
        <v>0.34963029507290444</v>
      </c>
      <c r="K40" s="78">
        <f>I40*J40</f>
        <v>0.54975939277924069</v>
      </c>
      <c r="L40" s="79"/>
      <c r="M40" s="80"/>
      <c r="N40" s="81">
        <f>分析係数表!H43</f>
        <v>3.3095547249689404E-2</v>
      </c>
      <c r="O40" s="82">
        <f t="shared" si="4"/>
        <v>0.60837504259062525</v>
      </c>
      <c r="P40" s="76">
        <f>分析係数表!C43</f>
        <v>0.41782866643993499</v>
      </c>
      <c r="Q40" s="82">
        <f>O40*P40</f>
        <v>0.25419653274097959</v>
      </c>
      <c r="R40" s="83">
        <v>0.42353833805251095</v>
      </c>
      <c r="S40" s="84">
        <f>I40+R40</f>
        <v>1.9959403882369942</v>
      </c>
      <c r="T40" s="85">
        <f>分析係数表!F43</f>
        <v>0.60413931310897662</v>
      </c>
      <c r="U40" s="86">
        <f>S40*T40</f>
        <v>1.2058260551559619</v>
      </c>
      <c r="V40" s="87">
        <f>分析係数表!D43</f>
        <v>0.20869324856609772</v>
      </c>
      <c r="W40" s="88">
        <f>ROUND(S40*V40,0)</f>
        <v>0</v>
      </c>
      <c r="X40" s="76">
        <f>分析係数表!E43</f>
        <v>0.13682537488770644</v>
      </c>
      <c r="Y40" s="89">
        <f>ROUND(S40*X40,0)</f>
        <v>0</v>
      </c>
    </row>
    <row r="41" spans="1:25" x14ac:dyDescent="0.2">
      <c r="A41" s="6" t="s">
        <v>341</v>
      </c>
      <c r="B41" s="5" t="s">
        <v>42</v>
      </c>
      <c r="C41" s="90"/>
      <c r="D41" s="76">
        <f>投入係数表!X41</f>
        <v>0</v>
      </c>
      <c r="E41" s="77">
        <f>$C$26*D41</f>
        <v>0</v>
      </c>
      <c r="F41" s="76">
        <f>分析係数表!C44</f>
        <v>0.43300030015865532</v>
      </c>
      <c r="G41" s="77">
        <f>E41*F41</f>
        <v>0</v>
      </c>
      <c r="H41" s="77">
        <v>6.0138191122103765E-3</v>
      </c>
      <c r="I41" s="77">
        <f>C41+H41</f>
        <v>6.0138191122103765E-3</v>
      </c>
      <c r="J41" s="76">
        <f>分析係数表!G44</f>
        <v>0.26179408564929285</v>
      </c>
      <c r="K41" s="78">
        <f>I41*J41</f>
        <v>1.5743822757413575E-3</v>
      </c>
      <c r="L41" s="79"/>
      <c r="M41" s="80"/>
      <c r="N41" s="81">
        <f>分析係数表!H44</f>
        <v>0.10792544346140839</v>
      </c>
      <c r="O41" s="82">
        <f t="shared" si="4"/>
        <v>1.9839268940646584</v>
      </c>
      <c r="P41" s="76">
        <f>分析係数表!C44</f>
        <v>0.43300030015865532</v>
      </c>
      <c r="Q41" s="82">
        <f>O41*P41</f>
        <v>0.85904094062282588</v>
      </c>
      <c r="R41" s="83">
        <v>0.87296084000412821</v>
      </c>
      <c r="S41" s="84">
        <f>I41+R41</f>
        <v>0.87897465911633854</v>
      </c>
      <c r="T41" s="85">
        <f>分析係数表!F44</f>
        <v>0.57012714425433242</v>
      </c>
      <c r="U41" s="86">
        <f>S41*T41</f>
        <v>0.50112731227392338</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投入係数表!X42</f>
        <v>0</v>
      </c>
      <c r="E42" s="77">
        <f>$C$26*D42</f>
        <v>0</v>
      </c>
      <c r="F42" s="76">
        <f>分析係数表!C45</f>
        <v>1</v>
      </c>
      <c r="G42" s="77">
        <f>E42*F42</f>
        <v>0</v>
      </c>
      <c r="H42" s="77">
        <v>5.1255438684002187E-3</v>
      </c>
      <c r="I42" s="77">
        <f>C42+H42</f>
        <v>5.1255438684002187E-3</v>
      </c>
      <c r="J42" s="76">
        <f>分析係数表!G45</f>
        <v>0</v>
      </c>
      <c r="K42" s="78">
        <f>I42*J42</f>
        <v>0</v>
      </c>
      <c r="L42" s="79"/>
      <c r="M42" s="80"/>
      <c r="N42" s="81">
        <f>分析係数表!H45</f>
        <v>0</v>
      </c>
      <c r="O42" s="82">
        <f t="shared" si="4"/>
        <v>0</v>
      </c>
      <c r="P42" s="76">
        <f>分析係数表!C45</f>
        <v>1</v>
      </c>
      <c r="Q42" s="82">
        <f>O42*P42</f>
        <v>0</v>
      </c>
      <c r="R42" s="83">
        <v>3.3660431237772744E-3</v>
      </c>
      <c r="S42" s="84">
        <f>I42+R42</f>
        <v>8.4915869921774936E-3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1.697792869269949E-3</v>
      </c>
      <c r="E43" s="77">
        <f>$C$26*D43</f>
        <v>0.1697792869269949</v>
      </c>
      <c r="F43" s="76">
        <f>分析係数表!C46</f>
        <v>7.8922701993376254E-2</v>
      </c>
      <c r="G43" s="77">
        <f>E43*F43</f>
        <v>1.3399440066787139E-2</v>
      </c>
      <c r="H43" s="77">
        <v>2.0314494657356019E-2</v>
      </c>
      <c r="I43" s="77">
        <f>C43+H43</f>
        <v>2.0314494657356019E-2</v>
      </c>
      <c r="J43" s="76">
        <f>分析係数表!G46</f>
        <v>9.4786729857819912E-3</v>
      </c>
      <c r="K43" s="78">
        <f>I43*J43</f>
        <v>1.925544517284931E-4</v>
      </c>
      <c r="L43" s="79"/>
      <c r="M43" s="80"/>
      <c r="N43" s="81">
        <f>分析係数表!H46</f>
        <v>2.1453316301050851E-2</v>
      </c>
      <c r="O43" s="82">
        <f t="shared" si="4"/>
        <v>0.39436308817901339</v>
      </c>
      <c r="P43" s="76">
        <f>分析係数表!C46</f>
        <v>7.8922701993376254E-2</v>
      </c>
      <c r="Q43" s="82">
        <f>O43*P43</f>
        <v>3.1124200485539835E-2</v>
      </c>
      <c r="R43" s="83">
        <v>3.439722578935419E-2</v>
      </c>
      <c r="S43" s="84">
        <f>I43+R43</f>
        <v>5.4711720446710209E-2</v>
      </c>
      <c r="T43" s="85">
        <f>分析係数表!F46</f>
        <v>0.3135860979462875</v>
      </c>
      <c r="U43" s="86">
        <f>S43*T43</f>
        <v>1.7156834926811967E-2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投入係数表!X44</f>
        <v>0.5908319185059423</v>
      </c>
      <c r="E44" s="91">
        <f>SUM(E5:E43)</f>
        <v>59.083191850594226</v>
      </c>
      <c r="F44" s="92">
        <f>分析係数表!C47</f>
        <v>0.45048821757167268</v>
      </c>
      <c r="G44" s="91">
        <f>SUM(G5:G43)</f>
        <v>9.5788685308277675</v>
      </c>
      <c r="H44" s="91">
        <f>SUM(H5:H43)</f>
        <v>10.526126928877838</v>
      </c>
      <c r="I44" s="91">
        <f>SUM(I5:I43)</f>
        <v>110.52612692887786</v>
      </c>
      <c r="J44" s="92">
        <f>分析係数表!G47</f>
        <v>0.27984959706440876</v>
      </c>
      <c r="K44" s="93">
        <f>SUM(K5:K43)</f>
        <v>29.302417950046038</v>
      </c>
      <c r="L44" s="94">
        <f>最終需要_まとめ!$L$33</f>
        <v>0.62733333333333341</v>
      </c>
      <c r="M44" s="91">
        <f>K44*L44</f>
        <v>18.382383527328884</v>
      </c>
      <c r="N44" s="95">
        <f>分析係数表!H47</f>
        <v>1</v>
      </c>
      <c r="O44" s="96">
        <f>SUM(O5:O43)</f>
        <v>18.382383527328884</v>
      </c>
      <c r="P44" s="92">
        <f>分析係数表!C47</f>
        <v>0.45048821757167268</v>
      </c>
      <c r="Q44" s="96">
        <f>SUM(Q5:Q43)</f>
        <v>8.0031217613666286</v>
      </c>
      <c r="R44" s="91">
        <f>SUM(R5:R43)</f>
        <v>8.6902370210568574</v>
      </c>
      <c r="S44" s="97">
        <f>SUM(S5:S43)</f>
        <v>119.21636394993469</v>
      </c>
      <c r="T44" s="98">
        <f>分析係数表!F47</f>
        <v>0.63574062575658508</v>
      </c>
      <c r="U44" s="99">
        <f>SUM(U5:U43)</f>
        <v>51.738671247361289</v>
      </c>
      <c r="V44" s="100">
        <f>分析係数表!D47</f>
        <v>9.9789350246801134E-2</v>
      </c>
      <c r="W44" s="101">
        <f>SUM(W5:W43)</f>
        <v>32</v>
      </c>
      <c r="X44" s="92">
        <f>分析係数表!E47</f>
        <v>7.8362037587557998E-2</v>
      </c>
      <c r="Y44" s="102">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1.0922291111182499E-3</v>
      </c>
      <c r="E5" s="77">
        <f t="shared" ref="E5:E38" si="0">$C$27*D5</f>
        <v>0.10922291111182499</v>
      </c>
      <c r="F5" s="76">
        <f>分析係数表!C8</f>
        <v>6.7564113487262545E-2</v>
      </c>
      <c r="G5" s="77">
        <f t="shared" ref="G5:G38" si="1">E5*F5</f>
        <v>7.3795491617685326E-3</v>
      </c>
      <c r="H5" s="77">
        <f t="array" ref="H5:H43">MMULT(逆行列係数!C5:AO43,'23'!G5:G43)</f>
        <v>7.5033056157899434E-3</v>
      </c>
      <c r="I5" s="77">
        <f t="shared" ref="I5:I38" si="2">C5+H5</f>
        <v>7.5033056157899434E-3</v>
      </c>
      <c r="J5" s="76">
        <f>分析係数表!G8</f>
        <v>0.11970979443772672</v>
      </c>
      <c r="K5" s="78">
        <f t="shared" ref="K5:K38" si="3">I5*J5</f>
        <v>8.9821917286965469E-4</v>
      </c>
      <c r="L5" s="79" t="s">
        <v>184</v>
      </c>
      <c r="M5" s="80" t="s">
        <v>184</v>
      </c>
      <c r="N5" s="81">
        <f>分析係数表!H8</f>
        <v>1.0734543466490035E-2</v>
      </c>
      <c r="O5" s="82">
        <f t="shared" ref="O5:O43" si="4">$M$44*N5</f>
        <v>0.25201355787691609</v>
      </c>
      <c r="P5" s="76">
        <f>分析係数表!C8</f>
        <v>6.7564113487262545E-2</v>
      </c>
      <c r="Q5" s="82">
        <f t="shared" ref="Q5:Q38" si="5">O5*P5</f>
        <v>1.7027072624724766E-2</v>
      </c>
      <c r="R5" s="83">
        <f t="array" ref="R5:R43">MMULT(逆行列係数!C5:AO43,'23'!Q5:Q43)</f>
        <v>1.985527875411314E-2</v>
      </c>
      <c r="S5" s="84">
        <f t="shared" ref="S5:S38" si="6">I5+R5</f>
        <v>2.7358584369903086E-2</v>
      </c>
      <c r="T5" s="85">
        <f>分析係数表!F8</f>
        <v>0.45405078597339782</v>
      </c>
      <c r="U5" s="86">
        <f t="shared" ref="U5:U38" si="7">S5*T5</f>
        <v>1.2422186736274012E-2</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投入係数表!Y6</f>
        <v>3.2124385621124997E-5</v>
      </c>
      <c r="E6" s="77">
        <f t="shared" si="0"/>
        <v>3.2124385621124995E-3</v>
      </c>
      <c r="F6" s="76">
        <f>分析係数表!C9</f>
        <v>0.16339869281045749</v>
      </c>
      <c r="G6" s="77">
        <f t="shared" si="1"/>
        <v>5.2490826178308808E-4</v>
      </c>
      <c r="H6" s="77">
        <v>9.6452526201335539E-4</v>
      </c>
      <c r="I6" s="77">
        <f t="shared" si="2"/>
        <v>9.6452526201335539E-4</v>
      </c>
      <c r="J6" s="76">
        <f>分析係数表!G9</f>
        <v>0.24691358024691357</v>
      </c>
      <c r="K6" s="78">
        <f t="shared" si="3"/>
        <v>2.3815438568230995E-4</v>
      </c>
      <c r="L6" s="79"/>
      <c r="M6" s="80"/>
      <c r="N6" s="81">
        <f>分析係数表!H9</f>
        <v>5.6599045701539042E-4</v>
      </c>
      <c r="O6" s="82">
        <f t="shared" si="4"/>
        <v>1.3287688409115884E-2</v>
      </c>
      <c r="P6" s="76">
        <f>分析係数表!C9</f>
        <v>0.16339869281045749</v>
      </c>
      <c r="Q6" s="82">
        <f t="shared" si="5"/>
        <v>2.1711909165222031E-3</v>
      </c>
      <c r="R6" s="83">
        <v>2.389148768371839E-3</v>
      </c>
      <c r="S6" s="84">
        <f t="shared" si="6"/>
        <v>3.3536740303851944E-3</v>
      </c>
      <c r="T6" s="85">
        <f>分析係数表!F9</f>
        <v>0.67901234567901236</v>
      </c>
      <c r="U6" s="86">
        <f t="shared" si="7"/>
        <v>2.2771860700146382E-3</v>
      </c>
      <c r="V6" s="87">
        <f>分析係数表!D9</f>
        <v>7.407407407407407E-2</v>
      </c>
      <c r="W6" s="167">
        <f t="shared" si="8"/>
        <v>0</v>
      </c>
      <c r="X6" s="76">
        <f>分析係数表!E9</f>
        <v>0</v>
      </c>
      <c r="Y6" s="166">
        <f t="shared" si="9"/>
        <v>0</v>
      </c>
    </row>
    <row r="7" spans="1:25" x14ac:dyDescent="0.2">
      <c r="A7" s="6" t="s">
        <v>221</v>
      </c>
      <c r="B7" s="5" t="s">
        <v>267</v>
      </c>
      <c r="C7" s="90"/>
      <c r="D7" s="76">
        <f>投入係数表!Y7</f>
        <v>0</v>
      </c>
      <c r="E7" s="77">
        <f t="shared" si="0"/>
        <v>0</v>
      </c>
      <c r="F7" s="76">
        <f>分析係数表!C10</f>
        <v>3.0864197530864335E-3</v>
      </c>
      <c r="G7" s="77">
        <f t="shared" si="1"/>
        <v>0</v>
      </c>
      <c r="H7" s="77">
        <v>4.0779050391810182E-7</v>
      </c>
      <c r="I7" s="77">
        <f t="shared" si="2"/>
        <v>4.0779050391810182E-7</v>
      </c>
      <c r="J7" s="76">
        <f>分析係数表!G10</f>
        <v>0.2857142857142857</v>
      </c>
      <c r="K7" s="78">
        <f t="shared" si="3"/>
        <v>1.1651157254802909E-7</v>
      </c>
      <c r="L7" s="79"/>
      <c r="M7" s="80"/>
      <c r="N7" s="81">
        <f>分析係数表!H10</f>
        <v>1.0759075560602157E-3</v>
      </c>
      <c r="O7" s="82">
        <f t="shared" si="4"/>
        <v>2.5258949483582514E-2</v>
      </c>
      <c r="P7" s="76">
        <f>分析係数表!C10</f>
        <v>3.0864197530864335E-3</v>
      </c>
      <c r="Q7" s="82">
        <f t="shared" si="5"/>
        <v>7.7959720628341441E-5</v>
      </c>
      <c r="R7" s="83">
        <v>1.0031351290413338E-4</v>
      </c>
      <c r="S7" s="84">
        <f t="shared" si="6"/>
        <v>1.0072130340805148E-4</v>
      </c>
      <c r="T7" s="85">
        <f>分析係数表!F10</f>
        <v>0.5714285714285714</v>
      </c>
      <c r="U7" s="86">
        <f t="shared" si="7"/>
        <v>5.7555030518886558E-5</v>
      </c>
      <c r="V7" s="87">
        <f>分析係数表!D10</f>
        <v>0</v>
      </c>
      <c r="W7" s="167">
        <f t="shared" si="8"/>
        <v>0</v>
      </c>
      <c r="X7" s="76">
        <f>分析係数表!E10</f>
        <v>0</v>
      </c>
      <c r="Y7" s="166">
        <f t="shared" si="9"/>
        <v>0</v>
      </c>
    </row>
    <row r="8" spans="1:25" x14ac:dyDescent="0.2">
      <c r="A8" s="6" t="s">
        <v>222</v>
      </c>
      <c r="B8" s="5" t="s">
        <v>27</v>
      </c>
      <c r="C8" s="90"/>
      <c r="D8" s="76">
        <f>投入係数表!Y8</f>
        <v>6.6497478235728741E-3</v>
      </c>
      <c r="E8" s="77">
        <f t="shared" si="0"/>
        <v>0.66497478235728735</v>
      </c>
      <c r="F8" s="76">
        <f>分析係数表!C11</f>
        <v>1.4903129657227732E-3</v>
      </c>
      <c r="G8" s="77">
        <f t="shared" si="1"/>
        <v>9.9102054002574462E-4</v>
      </c>
      <c r="H8" s="77">
        <v>1.0718591355297644E-3</v>
      </c>
      <c r="I8" s="77">
        <f t="shared" si="2"/>
        <v>1.0718591355297644E-3</v>
      </c>
      <c r="J8" s="76">
        <f>分析係数表!G11</f>
        <v>0.75</v>
      </c>
      <c r="K8" s="78">
        <f t="shared" si="3"/>
        <v>8.0389435164732333E-4</v>
      </c>
      <c r="L8" s="79"/>
      <c r="M8" s="80"/>
      <c r="N8" s="81">
        <f>分析係数表!H11</f>
        <v>-1.9275216802381716E-5</v>
      </c>
      <c r="O8" s="82">
        <f t="shared" si="4"/>
        <v>-4.5252189628568022E-4</v>
      </c>
      <c r="P8" s="76">
        <f>分析係数表!C11</f>
        <v>1.4903129657227732E-3</v>
      </c>
      <c r="Q8" s="82">
        <f t="shared" si="5"/>
        <v>-6.743992493080053E-7</v>
      </c>
      <c r="R8" s="83">
        <v>3.5265769139338484E-5</v>
      </c>
      <c r="S8" s="84">
        <f t="shared" si="6"/>
        <v>1.1071249046691028E-3</v>
      </c>
      <c r="T8" s="85">
        <f>分析係数表!F11</f>
        <v>1</v>
      </c>
      <c r="U8" s="86">
        <f t="shared" si="7"/>
        <v>1.1071249046691028E-3</v>
      </c>
      <c r="V8" s="87">
        <f>分析係数表!D11</f>
        <v>2</v>
      </c>
      <c r="W8" s="167">
        <f t="shared" si="8"/>
        <v>0</v>
      </c>
      <c r="X8" s="76">
        <f>分析係数表!E11</f>
        <v>0</v>
      </c>
      <c r="Y8" s="166">
        <f t="shared" si="9"/>
        <v>0</v>
      </c>
    </row>
    <row r="9" spans="1:25" x14ac:dyDescent="0.2">
      <c r="A9" s="6" t="s">
        <v>223</v>
      </c>
      <c r="B9" s="5" t="s">
        <v>191</v>
      </c>
      <c r="C9" s="90"/>
      <c r="D9" s="76">
        <f>投入係数表!Y9</f>
        <v>3.2124385621124997E-5</v>
      </c>
      <c r="E9" s="77">
        <f t="shared" si="0"/>
        <v>3.2124385621124995E-3</v>
      </c>
      <c r="F9" s="76">
        <f>分析係数表!C12</f>
        <v>4.2687511748856433E-2</v>
      </c>
      <c r="G9" s="77">
        <f t="shared" si="1"/>
        <v>1.3713100886265678E-4</v>
      </c>
      <c r="H9" s="77">
        <v>2.7670211017262621E-4</v>
      </c>
      <c r="I9" s="77">
        <f t="shared" si="2"/>
        <v>2.7670211017262621E-4</v>
      </c>
      <c r="J9" s="76">
        <f>分析係数表!G12</f>
        <v>0.14470108695652173</v>
      </c>
      <c r="K9" s="78">
        <f t="shared" si="3"/>
        <v>4.0039096105142244E-5</v>
      </c>
      <c r="L9" s="79"/>
      <c r="M9" s="80"/>
      <c r="N9" s="81">
        <f>分析係数表!H12</f>
        <v>8.7239631247579649E-2</v>
      </c>
      <c r="O9" s="82">
        <f t="shared" si="4"/>
        <v>2.0481141025889888</v>
      </c>
      <c r="P9" s="76">
        <f>分析係数表!C12</f>
        <v>4.2687511748856433E-2</v>
      </c>
      <c r="Q9" s="82">
        <f t="shared" si="5"/>
        <v>8.7428894817266012E-2</v>
      </c>
      <c r="R9" s="83">
        <v>9.3404491493617195E-2</v>
      </c>
      <c r="S9" s="84">
        <f t="shared" si="6"/>
        <v>9.368119360378982E-2</v>
      </c>
      <c r="T9" s="85">
        <f>分析係数表!F12</f>
        <v>0.28543931159420288</v>
      </c>
      <c r="U9" s="86">
        <f t="shared" si="7"/>
        <v>2.6740295411589007E-2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投入係数表!Y10</f>
        <v>3.3409361045969995E-3</v>
      </c>
      <c r="E10" s="77">
        <f t="shared" si="0"/>
        <v>0.33409361045969993</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0.31952159713189804</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投入係数表!Y11</f>
        <v>5.0049792797712746E-2</v>
      </c>
      <c r="E11" s="77">
        <f t="shared" si="0"/>
        <v>5.0049792797712742</v>
      </c>
      <c r="F11" s="76">
        <f>分析係数表!C14</f>
        <v>1.2640726841793404E-2</v>
      </c>
      <c r="G11" s="77">
        <f t="shared" si="1"/>
        <v>6.326657592442457E-2</v>
      </c>
      <c r="H11" s="77">
        <v>6.4228209618673093E-2</v>
      </c>
      <c r="I11" s="77">
        <f t="shared" si="2"/>
        <v>6.4228209618673093E-2</v>
      </c>
      <c r="J11" s="76">
        <f>分析係数表!G14</f>
        <v>0.18151815181518152</v>
      </c>
      <c r="K11" s="78">
        <f t="shared" si="3"/>
        <v>1.1658585904379605E-2</v>
      </c>
      <c r="L11" s="79"/>
      <c r="M11" s="80"/>
      <c r="N11" s="81">
        <f>分析係数表!H14</f>
        <v>1.1056965274820784E-3</v>
      </c>
      <c r="O11" s="82">
        <f t="shared" si="4"/>
        <v>2.5958301505114929E-2</v>
      </c>
      <c r="P11" s="76">
        <f>分析係数表!C14</f>
        <v>1.2640726841793404E-2</v>
      </c>
      <c r="Q11" s="82">
        <f t="shared" si="5"/>
        <v>3.281317986030724E-4</v>
      </c>
      <c r="R11" s="83">
        <v>8.97927116118083E-4</v>
      </c>
      <c r="S11" s="84">
        <f t="shared" si="6"/>
        <v>6.5126136734791173E-2</v>
      </c>
      <c r="T11" s="85">
        <f>分析係数表!F14</f>
        <v>0.32673267326732675</v>
      </c>
      <c r="U11" s="86">
        <f t="shared" si="7"/>
        <v>2.1278836754931769E-2</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投入係数表!Y12</f>
        <v>5.750265026181374E-3</v>
      </c>
      <c r="E12" s="77">
        <f t="shared" si="0"/>
        <v>0.57502650261813737</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0.18804341708380404</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投入係数表!Y13</f>
        <v>1.2881878634071123E-2</v>
      </c>
      <c r="E13" s="77">
        <f t="shared" si="0"/>
        <v>1.2881878634071122</v>
      </c>
      <c r="F13" s="76">
        <f>分析係数表!C16</f>
        <v>1.1051985264019626E-2</v>
      </c>
      <c r="G13" s="77">
        <f t="shared" si="1"/>
        <v>1.4237033283664331E-2</v>
      </c>
      <c r="H13" s="77">
        <v>1.4875668803591221E-2</v>
      </c>
      <c r="I13" s="77">
        <f t="shared" si="2"/>
        <v>1.4875668803591221E-2</v>
      </c>
      <c r="J13" s="76">
        <f>分析係数表!G16</f>
        <v>3.3670033670033669E-2</v>
      </c>
      <c r="K13" s="78">
        <f t="shared" si="3"/>
        <v>5.0086426948118591E-4</v>
      </c>
      <c r="L13" s="79"/>
      <c r="M13" s="80"/>
      <c r="N13" s="81">
        <f>分析係数表!H16</f>
        <v>1.6043989549327908E-2</v>
      </c>
      <c r="O13" s="82">
        <f t="shared" si="4"/>
        <v>0.37666277112651708</v>
      </c>
      <c r="P13" s="76">
        <f>分析係数表!C16</f>
        <v>1.1051985264019626E-2</v>
      </c>
      <c r="Q13" s="82">
        <f t="shared" si="5"/>
        <v>4.1628713959950634E-3</v>
      </c>
      <c r="R13" s="83">
        <v>4.5749442527731089E-3</v>
      </c>
      <c r="S13" s="84">
        <f t="shared" si="6"/>
        <v>1.9450613056364328E-2</v>
      </c>
      <c r="T13" s="85">
        <f>分析係数表!F16</f>
        <v>0.28619528619528617</v>
      </c>
      <c r="U13" s="86">
        <f t="shared" si="7"/>
        <v>5.5666737703399588E-3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投入係数表!Y14</f>
        <v>1.4391724758263998E-2</v>
      </c>
      <c r="E14" s="77">
        <f t="shared" si="0"/>
        <v>1.4391724758263997</v>
      </c>
      <c r="F14" s="76">
        <f>分析係数表!C17</f>
        <v>8.8733956583742724E-2</v>
      </c>
      <c r="G14" s="77">
        <f t="shared" si="1"/>
        <v>0.12770346798649729</v>
      </c>
      <c r="H14" s="77">
        <v>0.13938229808316566</v>
      </c>
      <c r="I14" s="77">
        <f t="shared" si="2"/>
        <v>0.13938229808316566</v>
      </c>
      <c r="J14" s="76">
        <f>分析係数表!G17</f>
        <v>0.21220484513952775</v>
      </c>
      <c r="K14" s="78">
        <f t="shared" si="3"/>
        <v>2.9577598979929665E-2</v>
      </c>
      <c r="L14" s="79"/>
      <c r="M14" s="80"/>
      <c r="N14" s="81">
        <f>分析係数表!H17</f>
        <v>2.8579889640622342E-3</v>
      </c>
      <c r="O14" s="82">
        <f t="shared" si="4"/>
        <v>6.7096655712904033E-2</v>
      </c>
      <c r="P14" s="76">
        <f>分析係数表!C17</f>
        <v>8.8733956583742724E-2</v>
      </c>
      <c r="Q14" s="82">
        <f t="shared" si="5"/>
        <v>5.9537517349431595E-3</v>
      </c>
      <c r="R14" s="83">
        <v>9.7775510705367785E-3</v>
      </c>
      <c r="S14" s="84">
        <f t="shared" si="6"/>
        <v>0.14915984915370242</v>
      </c>
      <c r="T14" s="85">
        <f>分析係数表!F17</f>
        <v>0.32198712051517941</v>
      </c>
      <c r="U14" s="86">
        <f t="shared" si="7"/>
        <v>4.8027550325479167E-2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投入係数表!Y15</f>
        <v>5.698866009187574E-2</v>
      </c>
      <c r="E15" s="77">
        <f t="shared" si="0"/>
        <v>5.698866009187574</v>
      </c>
      <c r="F15" s="76">
        <f>分析係数表!C18</f>
        <v>2.3869801084990927E-2</v>
      </c>
      <c r="G15" s="77">
        <f t="shared" si="1"/>
        <v>0.13603079804932347</v>
      </c>
      <c r="H15" s="77">
        <v>0.13670698840960108</v>
      </c>
      <c r="I15" s="77">
        <f t="shared" si="2"/>
        <v>0.13670698840960108</v>
      </c>
      <c r="J15" s="76">
        <f>分析係数表!G18</f>
        <v>0.2144702842377261</v>
      </c>
      <c r="K15" s="78">
        <f t="shared" si="3"/>
        <v>2.9319586661490669E-2</v>
      </c>
      <c r="L15" s="79"/>
      <c r="M15" s="80"/>
      <c r="N15" s="81">
        <f>分析係数表!H18</f>
        <v>4.2405476965239774E-4</v>
      </c>
      <c r="O15" s="82">
        <f t="shared" si="4"/>
        <v>9.9554817182849649E-3</v>
      </c>
      <c r="P15" s="76">
        <f>分析係数表!C18</f>
        <v>2.3869801084990927E-2</v>
      </c>
      <c r="Q15" s="82">
        <f t="shared" si="5"/>
        <v>2.3763536832072579E-4</v>
      </c>
      <c r="R15" s="83">
        <v>4.9227141308530432E-4</v>
      </c>
      <c r="S15" s="84">
        <f t="shared" si="6"/>
        <v>0.13719925982268638</v>
      </c>
      <c r="T15" s="85">
        <f>分析係数表!F18</f>
        <v>0.4573643410852713</v>
      </c>
      <c r="U15" s="86">
        <f t="shared" si="7"/>
        <v>6.2750049066189889E-2</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投入係数表!Y16</f>
        <v>2.4832150085129623E-2</v>
      </c>
      <c r="E16" s="77">
        <f t="shared" si="0"/>
        <v>2.4832150085129623</v>
      </c>
      <c r="F16" s="76">
        <f>分析係数表!C19</f>
        <v>4.6660019940179431E-2</v>
      </c>
      <c r="G16" s="77">
        <f t="shared" si="1"/>
        <v>0.11586686181296765</v>
      </c>
      <c r="H16" s="77">
        <v>0.12357512149226133</v>
      </c>
      <c r="I16" s="77">
        <f t="shared" si="2"/>
        <v>0.12357512149226133</v>
      </c>
      <c r="J16" s="76">
        <f>分析係数表!G19</f>
        <v>5.7803468208092484E-2</v>
      </c>
      <c r="K16" s="78">
        <f t="shared" si="3"/>
        <v>7.1430706064890938E-3</v>
      </c>
      <c r="L16" s="79"/>
      <c r="M16" s="80"/>
      <c r="N16" s="81">
        <f>分析係数表!H19</f>
        <v>-1.0864213106796968E-4</v>
      </c>
      <c r="O16" s="82">
        <f t="shared" si="4"/>
        <v>-2.5505779608829249E-3</v>
      </c>
      <c r="P16" s="76">
        <f>分析係数表!C19</f>
        <v>4.6660019940179431E-2</v>
      </c>
      <c r="Q16" s="82">
        <f t="shared" si="5"/>
        <v>-1.1901001851377947E-4</v>
      </c>
      <c r="R16" s="83">
        <v>4.7666885333681706E-5</v>
      </c>
      <c r="S16" s="84">
        <f t="shared" si="6"/>
        <v>0.12362278837759501</v>
      </c>
      <c r="T16" s="85">
        <f>分析係数表!F19</f>
        <v>0.24084778420038536</v>
      </c>
      <c r="U16" s="86">
        <f t="shared" si="7"/>
        <v>2.9774274657416909E-2</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投入係数表!Y17</f>
        <v>9.5730669150952494E-3</v>
      </c>
      <c r="E17" s="77">
        <f t="shared" si="0"/>
        <v>0.95730669150952497</v>
      </c>
      <c r="F17" s="76">
        <f>分析係数表!C20</f>
        <v>8.9601315248664215E-2</v>
      </c>
      <c r="G17" s="77">
        <f t="shared" si="1"/>
        <v>8.5775938655600695E-2</v>
      </c>
      <c r="H17" s="77">
        <v>9.2615519542483746E-2</v>
      </c>
      <c r="I17" s="77">
        <f t="shared" si="2"/>
        <v>9.2615519542483746E-2</v>
      </c>
      <c r="J17" s="76">
        <f>分析係数表!G20</f>
        <v>9.990662931839403E-2</v>
      </c>
      <c r="K17" s="78">
        <f t="shared" si="3"/>
        <v>9.2529043800614018E-3</v>
      </c>
      <c r="L17" s="79"/>
      <c r="M17" s="80"/>
      <c r="N17" s="81">
        <f>分析係数表!H20</f>
        <v>5.2919231584720706E-4</v>
      </c>
      <c r="O17" s="82">
        <f t="shared" si="4"/>
        <v>1.2423782970752311E-2</v>
      </c>
      <c r="P17" s="76">
        <f>分析係数表!C20</f>
        <v>8.9601315248664215E-2</v>
      </c>
      <c r="Q17" s="82">
        <f t="shared" si="5"/>
        <v>1.1131872945433639E-3</v>
      </c>
      <c r="R17" s="83">
        <v>1.6114626227552425E-3</v>
      </c>
      <c r="S17" s="84">
        <f t="shared" si="6"/>
        <v>9.422698216523899E-2</v>
      </c>
      <c r="T17" s="85">
        <f>分析係数表!F20</f>
        <v>0.22315592903828199</v>
      </c>
      <c r="U17" s="86">
        <f t="shared" si="7"/>
        <v>2.1027309745557533E-2</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投入係数表!Y18</f>
        <v>0.10193067557582962</v>
      </c>
      <c r="E18" s="77">
        <f t="shared" si="0"/>
        <v>10.193067557582962</v>
      </c>
      <c r="F18" s="76">
        <f>分析係数表!C21</f>
        <v>3.6263368983957212E-2</v>
      </c>
      <c r="G18" s="77">
        <f t="shared" si="1"/>
        <v>0.3696349699190345</v>
      </c>
      <c r="H18" s="77">
        <v>0.37166363338778624</v>
      </c>
      <c r="I18" s="77">
        <f t="shared" si="2"/>
        <v>0.37166363338778624</v>
      </c>
      <c r="J18" s="76">
        <f>分析係数表!G21</f>
        <v>0.2855369335816263</v>
      </c>
      <c r="K18" s="78">
        <f t="shared" si="3"/>
        <v>0.10612369420135423</v>
      </c>
      <c r="L18" s="79"/>
      <c r="M18" s="80"/>
      <c r="N18" s="81">
        <f>分析係数表!H21</f>
        <v>8.8140309559981843E-4</v>
      </c>
      <c r="O18" s="82">
        <f t="shared" si="4"/>
        <v>2.0692592166517924E-2</v>
      </c>
      <c r="P18" s="76">
        <f>分析係数表!C21</f>
        <v>3.6263368983957212E-2</v>
      </c>
      <c r="Q18" s="82">
        <f t="shared" si="5"/>
        <v>7.5038310496898205E-4</v>
      </c>
      <c r="R18" s="83">
        <v>1.3894914107016696E-3</v>
      </c>
      <c r="S18" s="84">
        <f t="shared" si="6"/>
        <v>0.3730531247984879</v>
      </c>
      <c r="T18" s="85">
        <f>分析係数表!F21</f>
        <v>0.42644320297951582</v>
      </c>
      <c r="U18" s="86">
        <f t="shared" si="7"/>
        <v>0.15908596942058423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投入係数表!Y19</f>
        <v>6.8103697516784991E-3</v>
      </c>
      <c r="E19" s="77">
        <f t="shared" si="0"/>
        <v>0.68103697516784989</v>
      </c>
      <c r="F19" s="76">
        <f>分析係数表!C22</f>
        <v>2.6618889173278704E-2</v>
      </c>
      <c r="G19" s="77">
        <f t="shared" si="1"/>
        <v>1.8128447764897956E-2</v>
      </c>
      <c r="H19" s="77">
        <v>1.9761928442735718E-2</v>
      </c>
      <c r="I19" s="77">
        <f t="shared" si="2"/>
        <v>1.9761928442735718E-2</v>
      </c>
      <c r="J19" s="76">
        <f>分析係数表!G22</f>
        <v>0.1945614707008809</v>
      </c>
      <c r="K19" s="78">
        <f t="shared" si="3"/>
        <v>3.8449098617042302E-3</v>
      </c>
      <c r="L19" s="79"/>
      <c r="M19" s="80"/>
      <c r="N19" s="81">
        <f>分析係数表!H22</f>
        <v>4.2055018477923743E-5</v>
      </c>
      <c r="O19" s="82">
        <f t="shared" si="4"/>
        <v>9.8732050098693865E-4</v>
      </c>
      <c r="P19" s="76">
        <f>分析係数表!C22</f>
        <v>2.6618889173278704E-2</v>
      </c>
      <c r="Q19" s="82">
        <f t="shared" si="5"/>
        <v>2.6281374994277327E-5</v>
      </c>
      <c r="R19" s="83">
        <v>2.7530596906799902E-4</v>
      </c>
      <c r="S19" s="84">
        <f t="shared" si="6"/>
        <v>2.0037234411803717E-2</v>
      </c>
      <c r="T19" s="85">
        <f>分析係数表!F22</f>
        <v>0.4128686327077748</v>
      </c>
      <c r="U19" s="86">
        <f t="shared" si="7"/>
        <v>8.2727455748465746E-3</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投入係数表!Y20</f>
        <v>6.4248771242249994E-5</v>
      </c>
      <c r="E20" s="77">
        <f t="shared" si="0"/>
        <v>6.4248771242249991E-3</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5.7593695890904753E-4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投入係数表!Y21</f>
        <v>1.9274631372674997E-4</v>
      </c>
      <c r="E21" s="77">
        <f t="shared" si="0"/>
        <v>1.9274631372674995E-2</v>
      </c>
      <c r="F21" s="76">
        <f>分析係数表!C24</f>
        <v>0.22997002997003002</v>
      </c>
      <c r="G21" s="77">
        <f t="shared" si="1"/>
        <v>4.4325875544353492E-3</v>
      </c>
      <c r="H21" s="77">
        <v>1.1948395774317718E-2</v>
      </c>
      <c r="I21" s="77">
        <f t="shared" si="2"/>
        <v>1.1948395774317718E-2</v>
      </c>
      <c r="J21" s="76">
        <f>分析係数表!G24</f>
        <v>0.20787401574803149</v>
      </c>
      <c r="K21" s="78">
        <f t="shared" si="3"/>
        <v>2.4837610113542341E-3</v>
      </c>
      <c r="L21" s="79"/>
      <c r="M21" s="80"/>
      <c r="N21" s="81">
        <f>分析係数表!H24</f>
        <v>3.2417410076732888E-4</v>
      </c>
      <c r="O21" s="82">
        <f t="shared" si="4"/>
        <v>7.6105955284409867E-3</v>
      </c>
      <c r="P21" s="76">
        <f>分析係数表!C24</f>
        <v>0.22997002997003002</v>
      </c>
      <c r="Q21" s="82">
        <f t="shared" si="5"/>
        <v>1.7502088817653502E-3</v>
      </c>
      <c r="R21" s="83">
        <v>6.4524144760596648E-3</v>
      </c>
      <c r="S21" s="84">
        <f t="shared" si="6"/>
        <v>1.8400810250377382E-2</v>
      </c>
      <c r="T21" s="85">
        <f>分析係数表!F24</f>
        <v>0.39317585301837271</v>
      </c>
      <c r="U21" s="86">
        <f t="shared" si="7"/>
        <v>7.2347542664213437E-3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投入係数表!Y22</f>
        <v>3.2124385621124999E-4</v>
      </c>
      <c r="E22" s="77">
        <f t="shared" si="0"/>
        <v>3.2124385621124997E-2</v>
      </c>
      <c r="F22" s="76">
        <f>分析係数表!C25</f>
        <v>3.4042553191489411E-2</v>
      </c>
      <c r="G22" s="77">
        <f t="shared" si="1"/>
        <v>1.0935961062510653E-3</v>
      </c>
      <c r="H22" s="77">
        <v>4.3340828002929477E-3</v>
      </c>
      <c r="I22" s="77">
        <f t="shared" si="2"/>
        <v>4.3340828002929477E-3</v>
      </c>
      <c r="J22" s="76">
        <f>分析係数表!G25</f>
        <v>0.19567456230690011</v>
      </c>
      <c r="K22" s="78">
        <f t="shared" si="3"/>
        <v>8.4806975494918651E-4</v>
      </c>
      <c r="L22" s="79"/>
      <c r="M22" s="80"/>
      <c r="N22" s="81">
        <f>分析係数表!H25</f>
        <v>4.906418822424437E-4</v>
      </c>
      <c r="O22" s="82">
        <f t="shared" si="4"/>
        <v>1.1518739178180953E-2</v>
      </c>
      <c r="P22" s="76">
        <f>分析係数表!C25</f>
        <v>3.4042553191489411E-2</v>
      </c>
      <c r="Q22" s="82">
        <f t="shared" si="5"/>
        <v>3.9212729117211808E-4</v>
      </c>
      <c r="R22" s="83">
        <v>9.2449374385414199E-4</v>
      </c>
      <c r="S22" s="84">
        <f t="shared" si="6"/>
        <v>5.2585765441470894E-3</v>
      </c>
      <c r="T22" s="85">
        <f>分析係数表!F25</f>
        <v>0.35015447991761073</v>
      </c>
      <c r="U22" s="86">
        <f t="shared" si="7"/>
        <v>1.8413141349227708E-3</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投入係数表!Y23</f>
        <v>8.4487134183558743E-3</v>
      </c>
      <c r="E23" s="77">
        <f t="shared" si="0"/>
        <v>0.84487134183558743</v>
      </c>
      <c r="F23" s="76">
        <f>分析係数表!C26</f>
        <v>5.4550934297769693E-2</v>
      </c>
      <c r="G23" s="77">
        <f t="shared" si="1"/>
        <v>4.6088521058541651E-2</v>
      </c>
      <c r="H23" s="77">
        <v>4.9081870050433012E-2</v>
      </c>
      <c r="I23" s="77">
        <f t="shared" si="2"/>
        <v>4.9081870050433012E-2</v>
      </c>
      <c r="J23" s="76">
        <f>分析係数表!G26</f>
        <v>0.19694507637309067</v>
      </c>
      <c r="K23" s="78">
        <f t="shared" si="3"/>
        <v>9.6664326456166409E-3</v>
      </c>
      <c r="L23" s="79"/>
      <c r="M23" s="80"/>
      <c r="N23" s="81">
        <f>分析係数表!H26</f>
        <v>1.0098461312011439E-2</v>
      </c>
      <c r="O23" s="82">
        <f t="shared" si="4"/>
        <v>0.23708033529948866</v>
      </c>
      <c r="P23" s="76">
        <f>分析係数表!C26</f>
        <v>5.4550934297769693E-2</v>
      </c>
      <c r="Q23" s="82">
        <f t="shared" si="5"/>
        <v>1.2932953794215614E-2</v>
      </c>
      <c r="R23" s="83">
        <v>1.3460212728651935E-2</v>
      </c>
      <c r="S23" s="84">
        <f t="shared" si="6"/>
        <v>6.2542082779084948E-2</v>
      </c>
      <c r="T23" s="85">
        <f>分析係数表!F26</f>
        <v>0.33636659083522913</v>
      </c>
      <c r="U23" s="86">
        <f t="shared" si="7"/>
        <v>2.1037067168135498E-2</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投入係数表!Y24</f>
        <v>1.7347168235407498E-3</v>
      </c>
      <c r="E24" s="77">
        <f t="shared" si="0"/>
        <v>0.17347168235407498</v>
      </c>
      <c r="F24" s="76">
        <f>分析係数表!C27</f>
        <v>4.1345611727119369E-3</v>
      </c>
      <c r="G24" s="77">
        <f t="shared" si="1"/>
        <v>7.1722928242617685E-4</v>
      </c>
      <c r="H24" s="77">
        <v>7.4979801925274152E-4</v>
      </c>
      <c r="I24" s="77">
        <f t="shared" si="2"/>
        <v>7.4979801925274152E-4</v>
      </c>
      <c r="J24" s="76">
        <f>分析係数表!G27</f>
        <v>0.17796610169491525</v>
      </c>
      <c r="K24" s="78">
        <f t="shared" si="3"/>
        <v>1.3343863054497942E-4</v>
      </c>
      <c r="L24" s="79"/>
      <c r="M24" s="80"/>
      <c r="N24" s="81">
        <f>分析係数表!H27</f>
        <v>1.0540039006029638E-2</v>
      </c>
      <c r="O24" s="82">
        <f t="shared" si="4"/>
        <v>0.2474472005598515</v>
      </c>
      <c r="P24" s="76">
        <f>分析係数表!C27</f>
        <v>4.1345611727119369E-3</v>
      </c>
      <c r="Q24" s="82">
        <f t="shared" si="5"/>
        <v>1.0230855877310255E-3</v>
      </c>
      <c r="R24" s="83">
        <v>1.0315371690372845E-3</v>
      </c>
      <c r="S24" s="84">
        <f t="shared" si="6"/>
        <v>1.7813351882900261E-3</v>
      </c>
      <c r="T24" s="85">
        <f>分析係数表!F27</f>
        <v>0.33898305084745761</v>
      </c>
      <c r="U24" s="86">
        <f t="shared" si="7"/>
        <v>6.0384243670848345E-4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投入係数表!Y25</f>
        <v>0</v>
      </c>
      <c r="E25" s="77">
        <f t="shared" si="0"/>
        <v>0</v>
      </c>
      <c r="F25" s="76">
        <f>分析係数表!C28</f>
        <v>7.7271221989182459E-3</v>
      </c>
      <c r="G25" s="77">
        <f t="shared" si="1"/>
        <v>0</v>
      </c>
      <c r="H25" s="77">
        <v>1.8026307332813182E-3</v>
      </c>
      <c r="I25" s="77">
        <f t="shared" si="2"/>
        <v>1.8026307332813182E-3</v>
      </c>
      <c r="J25" s="76">
        <f>分析係数表!G28</f>
        <v>0.12525050100200399</v>
      </c>
      <c r="K25" s="78">
        <f t="shared" si="3"/>
        <v>2.2578040246509494E-4</v>
      </c>
      <c r="L25" s="79"/>
      <c r="M25" s="80"/>
      <c r="N25" s="81">
        <f>分析係数表!H28</f>
        <v>1.922089573684773E-2</v>
      </c>
      <c r="O25" s="82">
        <f t="shared" si="4"/>
        <v>0.45124660730523874</v>
      </c>
      <c r="P25" s="76">
        <f>分析係数表!C28</f>
        <v>7.7271221989182459E-3</v>
      </c>
      <c r="Q25" s="82">
        <f t="shared" si="5"/>
        <v>3.4868376764948545E-3</v>
      </c>
      <c r="R25" s="83">
        <v>3.8108145066324942E-3</v>
      </c>
      <c r="S25" s="84">
        <f t="shared" si="6"/>
        <v>5.6134452399138127E-3</v>
      </c>
      <c r="T25" s="85">
        <f>分析係数表!F28</f>
        <v>0.21442885771543085</v>
      </c>
      <c r="U25" s="86">
        <f t="shared" si="7"/>
        <v>1.2036846506428415E-3</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投入係数表!Y26</f>
        <v>3.3088117189758745E-3</v>
      </c>
      <c r="E26" s="77">
        <f t="shared" si="0"/>
        <v>0.33088117189758748</v>
      </c>
      <c r="F26" s="76">
        <f>分析係数表!C29</f>
        <v>1.9657209257286756E-2</v>
      </c>
      <c r="G26" s="77">
        <f t="shared" si="1"/>
        <v>6.5042004352871474E-3</v>
      </c>
      <c r="H26" s="77">
        <v>7.7970240814084846E-3</v>
      </c>
      <c r="I26" s="77">
        <f t="shared" si="2"/>
        <v>7.7970240814084846E-3</v>
      </c>
      <c r="J26" s="76">
        <f>分析係数表!G29</f>
        <v>0.25806451612903225</v>
      </c>
      <c r="K26" s="78">
        <f t="shared" si="3"/>
        <v>2.0121352468150926E-3</v>
      </c>
      <c r="L26" s="79"/>
      <c r="M26" s="80"/>
      <c r="N26" s="81">
        <f>分析係数表!H29</f>
        <v>9.642865278500598E-3</v>
      </c>
      <c r="O26" s="82">
        <f t="shared" si="4"/>
        <v>0.22638436320546348</v>
      </c>
      <c r="P26" s="76">
        <f>分析係数表!C29</f>
        <v>1.9657209257286756E-2</v>
      </c>
      <c r="Q26" s="82">
        <f t="shared" si="5"/>
        <v>4.4500848001074039E-3</v>
      </c>
      <c r="R26" s="83">
        <v>5.6798110011482593E-3</v>
      </c>
      <c r="S26" s="84">
        <f t="shared" si="6"/>
        <v>1.3476835082556744E-2</v>
      </c>
      <c r="T26" s="85">
        <f>分析係数表!F29</f>
        <v>0.38879456706281834</v>
      </c>
      <c r="U26" s="86">
        <f t="shared" si="7"/>
        <v>5.239720261299651E-3</v>
      </c>
      <c r="V26" s="87">
        <f>分析係数表!D29</f>
        <v>0.29711375212224106</v>
      </c>
      <c r="W26" s="167">
        <f t="shared" si="8"/>
        <v>0</v>
      </c>
      <c r="X26" s="76">
        <f>分析係数表!E29</f>
        <v>0.14940577249575551</v>
      </c>
      <c r="Y26" s="166">
        <f t="shared" si="9"/>
        <v>0</v>
      </c>
    </row>
    <row r="27" spans="1:25" x14ac:dyDescent="0.2">
      <c r="A27" s="6" t="s">
        <v>15</v>
      </c>
      <c r="B27" s="5" t="s">
        <v>36</v>
      </c>
      <c r="C27" s="75">
        <f>最終需要_まとめ!C28</f>
        <v>100</v>
      </c>
      <c r="D27" s="76">
        <f>投入係数表!Y27</f>
        <v>6.4248771242249997E-4</v>
      </c>
      <c r="E27" s="77">
        <f t="shared" si="0"/>
        <v>6.4248771242249994E-2</v>
      </c>
      <c r="F27" s="76">
        <f>分析係数表!C30</f>
        <v>1</v>
      </c>
      <c r="G27" s="77">
        <f t="shared" si="1"/>
        <v>6.4248771242249994E-2</v>
      </c>
      <c r="H27" s="77">
        <v>9.6742828843670858E-2</v>
      </c>
      <c r="I27" s="77">
        <f t="shared" si="2"/>
        <v>100.09674282884367</v>
      </c>
      <c r="J27" s="76">
        <f>分析係数表!G30</f>
        <v>0.34450191140094444</v>
      </c>
      <c r="K27" s="78">
        <f t="shared" si="3"/>
        <v>34.483519229545422</v>
      </c>
      <c r="L27" s="79"/>
      <c r="M27" s="80"/>
      <c r="N27" s="81">
        <f>分析係数表!H30</f>
        <v>0</v>
      </c>
      <c r="O27" s="82">
        <f t="shared" si="4"/>
        <v>0</v>
      </c>
      <c r="P27" s="76">
        <f>分析係数表!C30</f>
        <v>1</v>
      </c>
      <c r="Q27" s="82">
        <f t="shared" si="5"/>
        <v>0</v>
      </c>
      <c r="R27" s="83">
        <v>7.2972111012806484E-2</v>
      </c>
      <c r="S27" s="84">
        <f t="shared" si="6"/>
        <v>100.16971493985648</v>
      </c>
      <c r="T27" s="85">
        <f>分析係数表!F30</f>
        <v>0.44116418773490956</v>
      </c>
      <c r="U27" s="86">
        <f t="shared" si="7"/>
        <v>44.191290927079216</v>
      </c>
      <c r="V27" s="87">
        <f>分析係数表!D30</f>
        <v>0.11857110732757237</v>
      </c>
      <c r="W27" s="167">
        <f t="shared" si="8"/>
        <v>12</v>
      </c>
      <c r="X27" s="76">
        <f>分析係数表!E30</f>
        <v>8.0246715281570236E-2</v>
      </c>
      <c r="Y27" s="166">
        <f t="shared" si="9"/>
        <v>8</v>
      </c>
    </row>
    <row r="28" spans="1:25" x14ac:dyDescent="0.2">
      <c r="A28" s="6" t="s">
        <v>16</v>
      </c>
      <c r="B28" s="5" t="s">
        <v>193</v>
      </c>
      <c r="C28" s="90"/>
      <c r="D28" s="76">
        <f>投入係数表!Y28</f>
        <v>3.1803141764913745E-3</v>
      </c>
      <c r="E28" s="77">
        <f t="shared" si="0"/>
        <v>0.31803141764913745</v>
      </c>
      <c r="F28" s="76">
        <f>分析係数表!C31</f>
        <v>0.10575835708146741</v>
      </c>
      <c r="G28" s="77">
        <f t="shared" si="1"/>
        <v>3.3634480230862775E-2</v>
      </c>
      <c r="H28" s="77">
        <v>4.9595726633627518E-2</v>
      </c>
      <c r="I28" s="77">
        <f t="shared" si="2"/>
        <v>4.9595726633627518E-2</v>
      </c>
      <c r="J28" s="76">
        <f>分析係数表!G31</f>
        <v>7.0943075615972809E-2</v>
      </c>
      <c r="K28" s="78">
        <f t="shared" si="3"/>
        <v>3.5184733847985535E-3</v>
      </c>
      <c r="L28" s="79"/>
      <c r="M28" s="80"/>
      <c r="N28" s="81">
        <f>分析係数表!H31</f>
        <v>2.1586490526230941E-2</v>
      </c>
      <c r="O28" s="82">
        <f t="shared" si="4"/>
        <v>0.50678338548575408</v>
      </c>
      <c r="P28" s="76">
        <f>分析係数表!C31</f>
        <v>0.10575835708146741</v>
      </c>
      <c r="Q28" s="82">
        <f t="shared" si="5"/>
        <v>5.3596578245157331E-2</v>
      </c>
      <c r="R28" s="83">
        <v>6.829920732725743E-2</v>
      </c>
      <c r="S28" s="84">
        <f t="shared" si="6"/>
        <v>0.11789493396088495</v>
      </c>
      <c r="T28" s="85">
        <f>分析係数表!F31</f>
        <v>0.34494477485131692</v>
      </c>
      <c r="U28" s="86">
        <f t="shared" si="7"/>
        <v>4.0667241451248337E-2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投入係数表!Y29</f>
        <v>7.3886086928587487E-4</v>
      </c>
      <c r="E29" s="77">
        <f t="shared" si="0"/>
        <v>7.3886086928587488E-2</v>
      </c>
      <c r="F29" s="76">
        <f>分析係数表!C32</f>
        <v>0.81083319529567666</v>
      </c>
      <c r="G29" s="77">
        <f t="shared" si="1"/>
        <v>5.9909291952200724E-2</v>
      </c>
      <c r="H29" s="77">
        <v>7.8114540801987487E-2</v>
      </c>
      <c r="I29" s="77">
        <f t="shared" si="2"/>
        <v>7.8114540801987487E-2</v>
      </c>
      <c r="J29" s="76">
        <f>分析係数表!G32</f>
        <v>0.14021915584415584</v>
      </c>
      <c r="K29" s="78">
        <f t="shared" si="3"/>
        <v>1.0953154970408554E-2</v>
      </c>
      <c r="L29" s="79"/>
      <c r="M29" s="80"/>
      <c r="N29" s="81">
        <f>分析係数表!H32</f>
        <v>6.133023528030546E-3</v>
      </c>
      <c r="O29" s="82">
        <f t="shared" si="4"/>
        <v>0.1439842397272619</v>
      </c>
      <c r="P29" s="76">
        <f>分析係数表!C32</f>
        <v>0.81083319529567666</v>
      </c>
      <c r="Q29" s="82">
        <f t="shared" si="5"/>
        <v>0.11674720117027447</v>
      </c>
      <c r="R29" s="83">
        <v>0.15072853121926458</v>
      </c>
      <c r="S29" s="84">
        <f t="shared" si="6"/>
        <v>0.22884307202125206</v>
      </c>
      <c r="T29" s="85">
        <f>分析係数表!F32</f>
        <v>0.48336038961038963</v>
      </c>
      <c r="U29" s="86">
        <f t="shared" si="7"/>
        <v>0.11061367645183086</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投入係数表!Y30</f>
        <v>1.9917119085097498E-3</v>
      </c>
      <c r="E30" s="77">
        <f t="shared" si="0"/>
        <v>0.19917119085097498</v>
      </c>
      <c r="F30" s="76">
        <f>分析係数表!C33</f>
        <v>0.62414151925078043</v>
      </c>
      <c r="G30" s="77">
        <f t="shared" si="1"/>
        <v>0.12431100964871467</v>
      </c>
      <c r="H30" s="77">
        <v>0.14031860917789188</v>
      </c>
      <c r="I30" s="77">
        <f t="shared" si="2"/>
        <v>0.14031860917789188</v>
      </c>
      <c r="J30" s="76">
        <f>分析係数表!G33</f>
        <v>0.5071547420965058</v>
      </c>
      <c r="K30" s="78">
        <f t="shared" si="3"/>
        <v>7.1163248048954145E-2</v>
      </c>
      <c r="L30" s="79"/>
      <c r="M30" s="80"/>
      <c r="N30" s="81">
        <f>分析係数表!H33</f>
        <v>9.1820123676800169E-4</v>
      </c>
      <c r="O30" s="82">
        <f t="shared" si="4"/>
        <v>2.1556497604881493E-2</v>
      </c>
      <c r="P30" s="76">
        <f>分析係数表!C33</f>
        <v>0.62414151925078043</v>
      </c>
      <c r="Q30" s="82">
        <f t="shared" si="5"/>
        <v>1.3454305164836545E-2</v>
      </c>
      <c r="R30" s="83">
        <v>3.8573162721657457E-2</v>
      </c>
      <c r="S30" s="84">
        <f t="shared" si="6"/>
        <v>0.17889177189954933</v>
      </c>
      <c r="T30" s="85">
        <f>分析係数表!F33</f>
        <v>0.64758735440931781</v>
      </c>
      <c r="U30" s="86">
        <f t="shared" si="7"/>
        <v>0.11584804929002429</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投入係数表!Y31</f>
        <v>5.901249638600662E-2</v>
      </c>
      <c r="E31" s="77">
        <f t="shared" si="0"/>
        <v>5.9012496386006621</v>
      </c>
      <c r="F31" s="76">
        <f>分析係数表!C34</f>
        <v>0.18299609672932837</v>
      </c>
      <c r="G31" s="77">
        <f t="shared" si="1"/>
        <v>1.0799056496892809</v>
      </c>
      <c r="H31" s="77">
        <v>1.1210238976936275</v>
      </c>
      <c r="I31" s="77">
        <f t="shared" si="2"/>
        <v>1.1210238976936275</v>
      </c>
      <c r="J31" s="76">
        <f>分析係数表!G34</f>
        <v>0.4248231396077729</v>
      </c>
      <c r="K31" s="78">
        <f t="shared" si="3"/>
        <v>0.47623689179354967</v>
      </c>
      <c r="L31" s="79"/>
      <c r="M31" s="80"/>
      <c r="N31" s="81">
        <f>分析係数表!H34</f>
        <v>0.15256158869841471</v>
      </c>
      <c r="O31" s="82">
        <f t="shared" si="4"/>
        <v>3.5816696707469515</v>
      </c>
      <c r="P31" s="76">
        <f>分析係数表!C34</f>
        <v>0.18299609672932837</v>
      </c>
      <c r="Q31" s="82">
        <f t="shared" si="5"/>
        <v>0.65543156952051085</v>
      </c>
      <c r="R31" s="83">
        <v>0.69412811383533635</v>
      </c>
      <c r="S31" s="84">
        <f t="shared" si="6"/>
        <v>1.8151520115289639</v>
      </c>
      <c r="T31" s="85">
        <f>分析係数表!F34</f>
        <v>0.70132234858660936</v>
      </c>
      <c r="U31" s="86">
        <f t="shared" si="7"/>
        <v>1.2730066717672013</v>
      </c>
      <c r="V31" s="87">
        <f>分析係数表!D34</f>
        <v>0.33091549505984896</v>
      </c>
      <c r="W31" s="167">
        <f t="shared" si="8"/>
        <v>1</v>
      </c>
      <c r="X31" s="76">
        <f>分析係数表!E34</f>
        <v>0.24447031431897556</v>
      </c>
      <c r="Y31" s="166">
        <f t="shared" si="9"/>
        <v>0</v>
      </c>
    </row>
    <row r="32" spans="1:25" x14ac:dyDescent="0.2">
      <c r="A32" s="6" t="s">
        <v>20</v>
      </c>
      <c r="B32" s="5" t="s">
        <v>37</v>
      </c>
      <c r="C32" s="90"/>
      <c r="D32" s="76">
        <f>投入係数表!Y32</f>
        <v>1.2560634777859873E-2</v>
      </c>
      <c r="E32" s="77">
        <f t="shared" si="0"/>
        <v>1.2560634777859874</v>
      </c>
      <c r="F32" s="76">
        <f>分析係数表!C35</f>
        <v>0.35090186993215289</v>
      </c>
      <c r="G32" s="77">
        <f t="shared" si="1"/>
        <v>0.44075502310858616</v>
      </c>
      <c r="H32" s="77">
        <v>0.49963551009602963</v>
      </c>
      <c r="I32" s="77">
        <f t="shared" si="2"/>
        <v>0.49963551009602963</v>
      </c>
      <c r="J32" s="76">
        <f>分析係数表!G35</f>
        <v>0.31384360320530535</v>
      </c>
      <c r="K32" s="78">
        <f t="shared" si="3"/>
        <v>0.15680740877785868</v>
      </c>
      <c r="L32" s="79"/>
      <c r="M32" s="80"/>
      <c r="N32" s="81">
        <f>分析係数表!H35</f>
        <v>5.7313981015663741E-2</v>
      </c>
      <c r="O32" s="82">
        <f t="shared" si="4"/>
        <v>1.3455532894283664</v>
      </c>
      <c r="P32" s="76">
        <f>分析係数表!C35</f>
        <v>0.35090186993215289</v>
      </c>
      <c r="Q32" s="82">
        <f t="shared" si="5"/>
        <v>0.47215716535377311</v>
      </c>
      <c r="R32" s="83">
        <v>0.6417480312069278</v>
      </c>
      <c r="S32" s="84">
        <f t="shared" si="6"/>
        <v>1.1413835413029574</v>
      </c>
      <c r="T32" s="85">
        <f>分析係数表!F35</f>
        <v>0.64653219121304228</v>
      </c>
      <c r="U32" s="86">
        <f t="shared" si="7"/>
        <v>0.73794120197310298</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投入係数表!Y33</f>
        <v>3.4373092614603746E-3</v>
      </c>
      <c r="E33" s="77">
        <f t="shared" si="0"/>
        <v>0.34373092614603745</v>
      </c>
      <c r="F33" s="76">
        <f>分析係数表!C36</f>
        <v>0.93626150666917152</v>
      </c>
      <c r="G33" s="77">
        <f t="shared" si="1"/>
        <v>0.32182203480227872</v>
      </c>
      <c r="H33" s="77">
        <v>0.4001228843123526</v>
      </c>
      <c r="I33" s="77">
        <f t="shared" si="2"/>
        <v>0.4001228843123526</v>
      </c>
      <c r="J33" s="76">
        <f>分析係数表!G36</f>
        <v>2.823270008148657E-2</v>
      </c>
      <c r="K33" s="78">
        <f t="shared" si="3"/>
        <v>1.1296549388529999E-2</v>
      </c>
      <c r="L33" s="79"/>
      <c r="M33" s="80"/>
      <c r="N33" s="81">
        <f>分析係数表!H36</f>
        <v>0.22062413152006111</v>
      </c>
      <c r="O33" s="82">
        <f t="shared" si="4"/>
        <v>5.1795656248858961</v>
      </c>
      <c r="P33" s="76">
        <f>分析係数表!C36</f>
        <v>0.93626150666917152</v>
      </c>
      <c r="Q33" s="82">
        <f t="shared" si="5"/>
        <v>4.8494279158475182</v>
      </c>
      <c r="R33" s="83">
        <v>4.9980360007518216</v>
      </c>
      <c r="S33" s="84">
        <f t="shared" si="6"/>
        <v>5.3981588850641744</v>
      </c>
      <c r="T33" s="85">
        <f>分析係数表!F36</f>
        <v>0.87228977263648999</v>
      </c>
      <c r="U33" s="86">
        <f t="shared" si="7"/>
        <v>4.7087587865082767</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投入係数表!Y34</f>
        <v>2.6470493751806996E-2</v>
      </c>
      <c r="E34" s="77">
        <f t="shared" si="0"/>
        <v>2.6470493751806998</v>
      </c>
      <c r="F34" s="76">
        <f>分析係数表!C37</f>
        <v>0.39878226197532196</v>
      </c>
      <c r="G34" s="77">
        <f t="shared" si="1"/>
        <v>1.0555963373949222</v>
      </c>
      <c r="H34" s="77">
        <v>1.1330735498036202</v>
      </c>
      <c r="I34" s="77">
        <f t="shared" si="2"/>
        <v>1.1330735498036202</v>
      </c>
      <c r="J34" s="76">
        <f>分析係数表!G37</f>
        <v>0.35520734135572679</v>
      </c>
      <c r="K34" s="78">
        <f t="shared" si="3"/>
        <v>0.40247604318623964</v>
      </c>
      <c r="L34" s="79"/>
      <c r="M34" s="80"/>
      <c r="N34" s="81">
        <f>分析係数表!H37</f>
        <v>4.5952116856878007E-2</v>
      </c>
      <c r="O34" s="82">
        <f t="shared" si="4"/>
        <v>1.0788122007450616</v>
      </c>
      <c r="P34" s="76">
        <f>分析係数表!C37</f>
        <v>0.39878226197532196</v>
      </c>
      <c r="Q34" s="82">
        <f t="shared" si="5"/>
        <v>0.43021116965969075</v>
      </c>
      <c r="R34" s="83">
        <v>0.48587447616087942</v>
      </c>
      <c r="S34" s="84">
        <f t="shared" si="6"/>
        <v>1.6189480259644995</v>
      </c>
      <c r="T34" s="85">
        <f>分析係数表!F37</f>
        <v>0.68833867197645227</v>
      </c>
      <c r="U34" s="86">
        <f t="shared" si="7"/>
        <v>1.1143845341913026</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投入係数表!Y35</f>
        <v>8.5129621895981243E-3</v>
      </c>
      <c r="E35" s="77">
        <f t="shared" si="0"/>
        <v>0.85129621895981245</v>
      </c>
      <c r="F35" s="76">
        <f>分析係数表!C38</f>
        <v>8.3634220028000916E-2</v>
      </c>
      <c r="G35" s="77">
        <f t="shared" si="1"/>
        <v>7.11974952854902E-2</v>
      </c>
      <c r="H35" s="77">
        <v>9.2087352354841986E-2</v>
      </c>
      <c r="I35" s="77">
        <f t="shared" si="2"/>
        <v>9.2087352354841986E-2</v>
      </c>
      <c r="J35" s="76">
        <f>分析係数表!G38</f>
        <v>0.16582661290322581</v>
      </c>
      <c r="K35" s="78">
        <f t="shared" si="3"/>
        <v>1.5270533732229342E-2</v>
      </c>
      <c r="L35" s="79"/>
      <c r="M35" s="80"/>
      <c r="N35" s="81">
        <f>分析係数表!H38</f>
        <v>4.1594165567103165E-2</v>
      </c>
      <c r="O35" s="82">
        <f t="shared" si="4"/>
        <v>0.97650111383029026</v>
      </c>
      <c r="P35" s="76">
        <f>分析係数表!C38</f>
        <v>8.3634220028000916E-2</v>
      </c>
      <c r="Q35" s="82">
        <f t="shared" si="5"/>
        <v>8.1668909011670468E-2</v>
      </c>
      <c r="R35" s="83">
        <v>9.8050251029928703E-2</v>
      </c>
      <c r="S35" s="84">
        <f t="shared" si="6"/>
        <v>0.1901376033847707</v>
      </c>
      <c r="T35" s="85">
        <f>分析係数表!F38</f>
        <v>0.52116935483870963</v>
      </c>
      <c r="U35" s="86">
        <f t="shared" si="7"/>
        <v>9.9093892086619395E-2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投入係数表!Y36</f>
        <v>0</v>
      </c>
      <c r="E36" s="77">
        <f t="shared" si="0"/>
        <v>0</v>
      </c>
      <c r="F36" s="76">
        <f>分析係数表!C39</f>
        <v>1</v>
      </c>
      <c r="G36" s="77">
        <f t="shared" si="1"/>
        <v>0</v>
      </c>
      <c r="H36" s="77">
        <v>2.4216331915906747E-2</v>
      </c>
      <c r="I36" s="77">
        <f t="shared" si="2"/>
        <v>2.4216331915906747E-2</v>
      </c>
      <c r="J36" s="76">
        <f>分析係数表!G39</f>
        <v>0.35526355444380819</v>
      </c>
      <c r="K36" s="78">
        <f t="shared" si="3"/>
        <v>8.6031801520360662E-3</v>
      </c>
      <c r="L36" s="79"/>
      <c r="M36" s="80"/>
      <c r="N36" s="81">
        <f>分析係数表!H39</f>
        <v>3.6622911924525259E-3</v>
      </c>
      <c r="O36" s="82">
        <f t="shared" si="4"/>
        <v>8.5979160294279239E-2</v>
      </c>
      <c r="P36" s="76">
        <f>分析係数表!C39</f>
        <v>1</v>
      </c>
      <c r="Q36" s="82">
        <f t="shared" si="5"/>
        <v>8.5979160294279239E-2</v>
      </c>
      <c r="R36" s="83">
        <v>9.4307136143943704E-2</v>
      </c>
      <c r="S36" s="84">
        <f t="shared" si="6"/>
        <v>0.11852346805985045</v>
      </c>
      <c r="T36" s="85">
        <f>分析係数表!F39</f>
        <v>0.70609686266236704</v>
      </c>
      <c r="U36" s="86">
        <f t="shared" si="7"/>
        <v>8.3689048948923664E-2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投入係数表!Y37</f>
        <v>1.6062192810562499E-4</v>
      </c>
      <c r="E37" s="77">
        <f t="shared" si="0"/>
        <v>1.6062192810562499E-2</v>
      </c>
      <c r="F37" s="76">
        <f>分析係数表!C40</f>
        <v>0.97034701574441762</v>
      </c>
      <c r="G37" s="77">
        <f t="shared" si="1"/>
        <v>1.5585900860040761E-2</v>
      </c>
      <c r="H37" s="77">
        <v>2.1643502612036836E-2</v>
      </c>
      <c r="I37" s="77">
        <f t="shared" si="2"/>
        <v>2.1643502612036836E-2</v>
      </c>
      <c r="J37" s="76">
        <f>分析係数表!G40</f>
        <v>0.52785971223021577</v>
      </c>
      <c r="K37" s="78">
        <f t="shared" si="3"/>
        <v>1.1424733060443688E-2</v>
      </c>
      <c r="L37" s="79"/>
      <c r="M37" s="80"/>
      <c r="N37" s="81">
        <f>分析係数表!H40</f>
        <v>3.2261456049877249E-2</v>
      </c>
      <c r="O37" s="82">
        <f t="shared" si="4"/>
        <v>0.75739823931960526</v>
      </c>
      <c r="P37" s="76">
        <f>分析係数表!C40</f>
        <v>0.97034701574441762</v>
      </c>
      <c r="Q37" s="82">
        <f t="shared" si="5"/>
        <v>0.73493912125385519</v>
      </c>
      <c r="R37" s="83">
        <v>0.73801959916276338</v>
      </c>
      <c r="S37" s="84">
        <f t="shared" si="6"/>
        <v>0.75966310177480023</v>
      </c>
      <c r="T37" s="85">
        <f>分析係数表!F40</f>
        <v>0.72733812949640286</v>
      </c>
      <c r="U37" s="86">
        <f t="shared" si="7"/>
        <v>0.55253193949231871</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投入係数表!Y38</f>
        <v>0</v>
      </c>
      <c r="E38" s="77">
        <f t="shared" si="0"/>
        <v>0</v>
      </c>
      <c r="F38" s="76">
        <f>分析係数表!C41</f>
        <v>0.80320409637637991</v>
      </c>
      <c r="G38" s="77">
        <f t="shared" si="1"/>
        <v>0</v>
      </c>
      <c r="H38" s="77">
        <v>5.893958673471927E-4</v>
      </c>
      <c r="I38" s="77">
        <f t="shared" si="2"/>
        <v>5.893958673471927E-4</v>
      </c>
      <c r="J38" s="76">
        <f>分析係数表!G41</f>
        <v>0.45147490221642766</v>
      </c>
      <c r="K38" s="78">
        <f t="shared" si="3"/>
        <v>2.6609744157734042E-4</v>
      </c>
      <c r="L38" s="79"/>
      <c r="M38" s="80"/>
      <c r="N38" s="81">
        <f>分析係数表!H41</f>
        <v>4.9603894294711057E-2</v>
      </c>
      <c r="O38" s="82">
        <f t="shared" si="4"/>
        <v>1.1645445309140943</v>
      </c>
      <c r="P38" s="76">
        <f>分析係数表!C41</f>
        <v>0.80320409637637991</v>
      </c>
      <c r="Q38" s="82">
        <f t="shared" si="5"/>
        <v>0.93536693764291035</v>
      </c>
      <c r="R38" s="83">
        <v>0.95143400415778356</v>
      </c>
      <c r="S38" s="84">
        <f t="shared" si="6"/>
        <v>0.95202340002513075</v>
      </c>
      <c r="T38" s="85">
        <f>分析係数表!F41</f>
        <v>0.55671447196870927</v>
      </c>
      <c r="U38" s="86">
        <f t="shared" si="7"/>
        <v>0.53000520444684596</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投入係数表!Y39</f>
        <v>6.7461209804362487E-4</v>
      </c>
      <c r="E39" s="77">
        <f>$C$27*D39</f>
        <v>6.7461209804362487E-2</v>
      </c>
      <c r="F39" s="76">
        <f>分析係数表!C42</f>
        <v>0.66636504653567741</v>
      </c>
      <c r="G39" s="77">
        <f>E39*F39</f>
        <v>4.4953792210637104E-2</v>
      </c>
      <c r="H39" s="77">
        <v>5.3520711249665599E-2</v>
      </c>
      <c r="I39" s="77">
        <f>C39+H39</f>
        <v>5.3520711249665599E-2</v>
      </c>
      <c r="J39" s="76">
        <f>分析係数表!G42</f>
        <v>0.48517520215633425</v>
      </c>
      <c r="K39" s="78">
        <f>I39*J39</f>
        <v>2.5966921900107298E-2</v>
      </c>
      <c r="L39" s="79"/>
      <c r="M39" s="80"/>
      <c r="N39" s="81">
        <f>分析係数表!H42</f>
        <v>1.1980423388898527E-2</v>
      </c>
      <c r="O39" s="82">
        <f t="shared" si="4"/>
        <v>0.28126292771865419</v>
      </c>
      <c r="P39" s="76">
        <f>分析係数表!C42</f>
        <v>0.66636504653567741</v>
      </c>
      <c r="Q39" s="82">
        <f>O39*P39</f>
        <v>0.18742378391800188</v>
      </c>
      <c r="R39" s="83">
        <v>0.19622826795065221</v>
      </c>
      <c r="S39" s="84">
        <f>I39+R39</f>
        <v>0.2497489792003178</v>
      </c>
      <c r="T39" s="85">
        <f>分析係数表!F42</f>
        <v>0.56103195995379285</v>
      </c>
      <c r="U39" s="86">
        <f>S39*T39</f>
        <v>0.14011715929721333</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投入係数表!Y40</f>
        <v>9.5570047222846857E-2</v>
      </c>
      <c r="E40" s="77">
        <f>$C$27*D40</f>
        <v>9.5570047222846863</v>
      </c>
      <c r="F40" s="76">
        <f>分析係数表!C43</f>
        <v>0.41782866643993499</v>
      </c>
      <c r="G40" s="77">
        <f>E40*F40</f>
        <v>3.9931905382723718</v>
      </c>
      <c r="H40" s="77">
        <v>4.3642965967599761</v>
      </c>
      <c r="I40" s="77">
        <f>C40+H40</f>
        <v>4.3642965967599761</v>
      </c>
      <c r="J40" s="76">
        <f>分析係数表!G43</f>
        <v>0.34963029507290444</v>
      </c>
      <c r="K40" s="78">
        <f>I40*J40</f>
        <v>1.5258903069108631</v>
      </c>
      <c r="L40" s="79"/>
      <c r="M40" s="80"/>
      <c r="N40" s="81">
        <f>分析係数表!H43</f>
        <v>3.3095547249689404E-2</v>
      </c>
      <c r="O40" s="82">
        <f t="shared" si="4"/>
        <v>0.77698009592251294</v>
      </c>
      <c r="P40" s="76">
        <f>分析係数表!C43</f>
        <v>0.41782866643993499</v>
      </c>
      <c r="Q40" s="82">
        <f>O40*P40</f>
        <v>0.32464455732967634</v>
      </c>
      <c r="R40" s="83">
        <v>0.54091774890302291</v>
      </c>
      <c r="S40" s="84">
        <f>I40+R40</f>
        <v>4.9052143456629986</v>
      </c>
      <c r="T40" s="85">
        <f>分析係数表!F43</f>
        <v>0.60413931310897662</v>
      </c>
      <c r="U40" s="86">
        <f>S40*T40</f>
        <v>2.9634328254411422</v>
      </c>
      <c r="V40" s="87">
        <f>分析係数表!D43</f>
        <v>0.20869324856609772</v>
      </c>
      <c r="W40" s="167">
        <f>ROUND(S40*V40,0)</f>
        <v>1</v>
      </c>
      <c r="X40" s="76">
        <f>分析係数表!E43</f>
        <v>0.13682537488770644</v>
      </c>
      <c r="Y40" s="166">
        <f>ROUND(S40*X40,0)</f>
        <v>1</v>
      </c>
    </row>
    <row r="41" spans="1:25" x14ac:dyDescent="0.2">
      <c r="A41" s="6" t="s">
        <v>341</v>
      </c>
      <c r="B41" s="5" t="s">
        <v>42</v>
      </c>
      <c r="C41" s="90"/>
      <c r="D41" s="76">
        <f>投入係数表!Y41</f>
        <v>2.5699508496899998E-4</v>
      </c>
      <c r="E41" s="77">
        <f>$C$27*D41</f>
        <v>2.5699508496899996E-2</v>
      </c>
      <c r="F41" s="76">
        <f>分析係数表!C44</f>
        <v>0.43300030015865532</v>
      </c>
      <c r="G41" s="77">
        <f>E41*F41</f>
        <v>1.1127894893087612E-2</v>
      </c>
      <c r="H41" s="77">
        <v>1.4954226802146137E-2</v>
      </c>
      <c r="I41" s="77">
        <f>C41+H41</f>
        <v>1.4954226802146137E-2</v>
      </c>
      <c r="J41" s="76">
        <f>分析係数表!G44</f>
        <v>0.26179408564929285</v>
      </c>
      <c r="K41" s="78">
        <f>I41*J41</f>
        <v>3.9149281322599962E-3</v>
      </c>
      <c r="L41" s="79"/>
      <c r="M41" s="80"/>
      <c r="N41" s="81">
        <f>分析係数表!H44</f>
        <v>0.10792544346140839</v>
      </c>
      <c r="O41" s="82">
        <f t="shared" si="4"/>
        <v>2.5337523740119394</v>
      </c>
      <c r="P41" s="76">
        <f>分析係数表!C44</f>
        <v>0.43300030015865532</v>
      </c>
      <c r="Q41" s="82">
        <f>O41*P41</f>
        <v>1.0971155384748752</v>
      </c>
      <c r="R41" s="83">
        <v>1.1148931986340769</v>
      </c>
      <c r="S41" s="84">
        <f>I41+R41</f>
        <v>1.129847425436223</v>
      </c>
      <c r="T41" s="85">
        <f>分析係数表!F44</f>
        <v>0.57012714425433242</v>
      </c>
      <c r="U41" s="86">
        <f>S41*T41</f>
        <v>0.64415668610706356</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投入係数表!Y42</f>
        <v>2.5699508496899998E-4</v>
      </c>
      <c r="E42" s="77">
        <f>$C$27*D42</f>
        <v>2.5699508496899996E-2</v>
      </c>
      <c r="F42" s="76">
        <f>分析係数表!C45</f>
        <v>1</v>
      </c>
      <c r="G42" s="77">
        <f>E42*F42</f>
        <v>2.5699508496899996E-2</v>
      </c>
      <c r="H42" s="77">
        <v>2.9899159253979592E-2</v>
      </c>
      <c r="I42" s="77">
        <f>C42+H42</f>
        <v>2.9899159253979592E-2</v>
      </c>
      <c r="J42" s="76">
        <f>分析係数表!G45</f>
        <v>0</v>
      </c>
      <c r="K42" s="78">
        <f>I42*J42</f>
        <v>0</v>
      </c>
      <c r="L42" s="79"/>
      <c r="M42" s="80"/>
      <c r="N42" s="81">
        <f>分析係数表!H45</f>
        <v>0</v>
      </c>
      <c r="O42" s="82">
        <f t="shared" si="4"/>
        <v>0</v>
      </c>
      <c r="P42" s="76">
        <f>分析係数表!C45</f>
        <v>1</v>
      </c>
      <c r="Q42" s="82">
        <f>O42*P42</f>
        <v>0</v>
      </c>
      <c r="R42" s="83">
        <v>4.2989082820605552E-3</v>
      </c>
      <c r="S42" s="84">
        <f>I42+R42</f>
        <v>3.4198067536040148E-2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1.5580327026245623E-2</v>
      </c>
      <c r="E43" s="77">
        <f>$C$27*D43</f>
        <v>1.5580327026245624</v>
      </c>
      <c r="F43" s="76">
        <f>分析係数表!C46</f>
        <v>7.8922701993376254E-2</v>
      </c>
      <c r="G43" s="77">
        <f>E43*F43</f>
        <v>0.12296415068517294</v>
      </c>
      <c r="H43" s="77">
        <v>0.12774115085640808</v>
      </c>
      <c r="I43" s="77">
        <f>C43+H43</f>
        <v>0.12774115085640808</v>
      </c>
      <c r="J43" s="76">
        <f>分析係数表!G46</f>
        <v>9.4786729857819912E-3</v>
      </c>
      <c r="K43" s="78">
        <f>I43*J43</f>
        <v>1.2108165957953373E-3</v>
      </c>
      <c r="L43" s="79"/>
      <c r="M43" s="80"/>
      <c r="N43" s="81">
        <f>分析係数表!H46</f>
        <v>2.1453316301050851E-2</v>
      </c>
      <c r="O43" s="82">
        <f t="shared" si="4"/>
        <v>0.50365687056596209</v>
      </c>
      <c r="P43" s="76">
        <f>分析係数表!C46</f>
        <v>7.8922701993376254E-2</v>
      </c>
      <c r="Q43" s="82">
        <f>O43*P43</f>
        <v>3.9749961102593899E-2</v>
      </c>
      <c r="R43" s="83">
        <v>4.393007260698005E-2</v>
      </c>
      <c r="S43" s="84">
        <f>I43+R43</f>
        <v>0.17167122346338815</v>
      </c>
      <c r="T43" s="85">
        <f>分析係数表!F46</f>
        <v>0.3135860979462875</v>
      </c>
      <c r="U43" s="86">
        <f>S43*T43</f>
        <v>5.3833709095549041E-2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投入係数表!Y44</f>
        <v>0.53747309582704228</v>
      </c>
      <c r="E44" s="91">
        <f>SUM(E5:E43)</f>
        <v>53.74730958270424</v>
      </c>
      <c r="F44" s="92">
        <f>分析係数表!C47</f>
        <v>0.45048821757167268</v>
      </c>
      <c r="G44" s="91">
        <f>SUM(G5:G43)</f>
        <v>8.4634147155785868</v>
      </c>
      <c r="H44" s="91">
        <f>SUM(H5:H43)</f>
        <v>9.2959159441884083</v>
      </c>
      <c r="I44" s="91">
        <f>SUM(I5:I43)</f>
        <v>109.29591594418842</v>
      </c>
      <c r="J44" s="92">
        <f>分析係数表!G47</f>
        <v>0.27984959706440876</v>
      </c>
      <c r="K44" s="93">
        <f>SUM(K5:K43)</f>
        <v>37.423289773095583</v>
      </c>
      <c r="L44" s="94">
        <f>最終需要_まとめ!$L$33</f>
        <v>0.62733333333333341</v>
      </c>
      <c r="M44" s="91">
        <f>K44*L44</f>
        <v>23.476877117655299</v>
      </c>
      <c r="N44" s="95">
        <f>分析係数表!H47</f>
        <v>1</v>
      </c>
      <c r="O44" s="96">
        <f>SUM(O5:O43)</f>
        <v>23.476877117655299</v>
      </c>
      <c r="P44" s="92">
        <f>分析係数表!C47</f>
        <v>0.45048821757167268</v>
      </c>
      <c r="Q44" s="96">
        <f>SUM(Q5:Q43)</f>
        <v>10.221106847754859</v>
      </c>
      <c r="R44" s="91">
        <f>SUM(R5:R43)</f>
        <v>11.098649223771064</v>
      </c>
      <c r="S44" s="97">
        <f>SUM(S5:S43)</f>
        <v>120.39456516795947</v>
      </c>
      <c r="T44" s="98">
        <f>分析係数表!F47</f>
        <v>0.63574062575658508</v>
      </c>
      <c r="U44" s="99">
        <f>SUM(U5:U43)</f>
        <v>57.794919694014418</v>
      </c>
      <c r="V44" s="100">
        <f>分析係数表!D47</f>
        <v>9.9789350246801134E-2</v>
      </c>
      <c r="W44" s="164">
        <f>SUM(W5:W43)</f>
        <v>14</v>
      </c>
      <c r="X44" s="92">
        <f>分析係数表!E47</f>
        <v>7.8362037587557998E-2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6.7564113487262545E-2</v>
      </c>
      <c r="G5" s="77">
        <f t="shared" ref="G5:G38" si="1">E5*F5</f>
        <v>0</v>
      </c>
      <c r="H5" s="77">
        <f t="array" ref="H5:H43">MMULT(逆行列係数!C5:AO43,'24'!G5:G43)</f>
        <v>1.1909760501756531E-4</v>
      </c>
      <c r="I5" s="77">
        <f t="shared" ref="I5:I38" si="2">C5+H5</f>
        <v>1.1909760501756531E-4</v>
      </c>
      <c r="J5" s="76">
        <f>分析係数表!G8</f>
        <v>0.11970979443772672</v>
      </c>
      <c r="K5" s="78">
        <f t="shared" ref="K5:K38" si="3">I5*J5</f>
        <v>1.4257149814678313E-5</v>
      </c>
      <c r="L5" s="79" t="s">
        <v>184</v>
      </c>
      <c r="M5" s="80" t="s">
        <v>184</v>
      </c>
      <c r="N5" s="81">
        <f>分析係数表!H8</f>
        <v>1.0734543466490035E-2</v>
      </c>
      <c r="O5" s="82">
        <f t="shared" ref="O5:O43" si="4">$M$44*N5</f>
        <v>6.8310139292961258E-2</v>
      </c>
      <c r="P5" s="76">
        <f>分析係数表!C8</f>
        <v>6.7564113487262545E-2</v>
      </c>
      <c r="Q5" s="82">
        <f t="shared" ref="Q5:Q38" si="5">O5*P5</f>
        <v>4.6153140035203469E-3</v>
      </c>
      <c r="R5" s="83">
        <f t="array" ref="R5:R43">MMULT(逆行列係数!C5:AO43,'24'!Q5:Q43)</f>
        <v>5.3819201983429437E-3</v>
      </c>
      <c r="S5" s="84">
        <f t="shared" ref="S5:S38" si="6">I5+R5</f>
        <v>5.5010178033605087E-3</v>
      </c>
      <c r="T5" s="85">
        <f>分析係数表!F8</f>
        <v>0.45405078597339782</v>
      </c>
      <c r="U5" s="86">
        <f t="shared" ref="U5:U38" si="7">S5*T5</f>
        <v>2.4977414572694935E-3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投入係数表!Z6</f>
        <v>0</v>
      </c>
      <c r="E6" s="77">
        <f t="shared" si="0"/>
        <v>0</v>
      </c>
      <c r="F6" s="76">
        <f>分析係数表!C9</f>
        <v>0.16339869281045749</v>
      </c>
      <c r="G6" s="77">
        <f t="shared" si="1"/>
        <v>0</v>
      </c>
      <c r="H6" s="77">
        <v>4.4652506440833428E-5</v>
      </c>
      <c r="I6" s="77">
        <f t="shared" si="2"/>
        <v>4.4652506440833428E-5</v>
      </c>
      <c r="J6" s="76">
        <f>分析係数表!G9</f>
        <v>0.24691358024691357</v>
      </c>
      <c r="K6" s="78">
        <f t="shared" si="3"/>
        <v>1.1025310232304549E-5</v>
      </c>
      <c r="L6" s="79"/>
      <c r="M6" s="80"/>
      <c r="N6" s="81">
        <f>分析係数表!H9</f>
        <v>5.6599045701539042E-4</v>
      </c>
      <c r="O6" s="82">
        <f t="shared" si="4"/>
        <v>3.6017262474088295E-3</v>
      </c>
      <c r="P6" s="76">
        <f>分析係数表!C9</f>
        <v>0.16339869281045749</v>
      </c>
      <c r="Q6" s="82">
        <f t="shared" si="5"/>
        <v>5.885173606877171E-4</v>
      </c>
      <c r="R6" s="83">
        <v>6.4759644891326036E-4</v>
      </c>
      <c r="S6" s="84">
        <f t="shared" si="6"/>
        <v>6.9224895535409381E-4</v>
      </c>
      <c r="T6" s="85">
        <f>分析係数表!F9</f>
        <v>0.67901234567901236</v>
      </c>
      <c r="U6" s="86">
        <f t="shared" si="7"/>
        <v>4.7004558696882916E-4</v>
      </c>
      <c r="V6" s="87">
        <f>分析係数表!D9</f>
        <v>7.407407407407407E-2</v>
      </c>
      <c r="W6" s="167">
        <f t="shared" si="8"/>
        <v>0</v>
      </c>
      <c r="X6" s="76">
        <f>分析係数表!E9</f>
        <v>0</v>
      </c>
      <c r="Y6" s="166">
        <f t="shared" si="9"/>
        <v>0</v>
      </c>
    </row>
    <row r="7" spans="1:25" x14ac:dyDescent="0.2">
      <c r="A7" s="6" t="s">
        <v>221</v>
      </c>
      <c r="B7" s="5" t="s">
        <v>267</v>
      </c>
      <c r="C7" s="90"/>
      <c r="D7" s="76">
        <f>投入係数表!Z7</f>
        <v>0</v>
      </c>
      <c r="E7" s="77">
        <f t="shared" si="0"/>
        <v>0</v>
      </c>
      <c r="F7" s="76">
        <f>分析係数表!C10</f>
        <v>3.0864197530864335E-3</v>
      </c>
      <c r="G7" s="77">
        <f t="shared" si="1"/>
        <v>0</v>
      </c>
      <c r="H7" s="77">
        <v>5.9479319070532293E-7</v>
      </c>
      <c r="I7" s="77">
        <f t="shared" si="2"/>
        <v>5.9479319070532293E-7</v>
      </c>
      <c r="J7" s="76">
        <f>分析係数表!G10</f>
        <v>0.2857142857142857</v>
      </c>
      <c r="K7" s="78">
        <f t="shared" si="3"/>
        <v>1.6994091163009227E-7</v>
      </c>
      <c r="L7" s="79"/>
      <c r="M7" s="80"/>
      <c r="N7" s="81">
        <f>分析係数表!H10</f>
        <v>1.0759075560602157E-3</v>
      </c>
      <c r="O7" s="82">
        <f t="shared" si="4"/>
        <v>6.8466251266533157E-3</v>
      </c>
      <c r="P7" s="76">
        <f>分析係数表!C10</f>
        <v>3.0864197530864335E-3</v>
      </c>
      <c r="Q7" s="82">
        <f t="shared" si="5"/>
        <v>2.1131559032880698E-5</v>
      </c>
      <c r="R7" s="83">
        <v>2.7190719805616013E-5</v>
      </c>
      <c r="S7" s="84">
        <f t="shared" si="6"/>
        <v>2.7785512996321335E-5</v>
      </c>
      <c r="T7" s="85">
        <f>分析係数表!F10</f>
        <v>0.5714285714285714</v>
      </c>
      <c r="U7" s="86">
        <f t="shared" si="7"/>
        <v>1.5877435997897905E-5</v>
      </c>
      <c r="V7" s="87">
        <f>分析係数表!D10</f>
        <v>0</v>
      </c>
      <c r="W7" s="167">
        <f t="shared" si="8"/>
        <v>0</v>
      </c>
      <c r="X7" s="76">
        <f>分析係数表!E10</f>
        <v>0</v>
      </c>
      <c r="Y7" s="166">
        <f t="shared" si="9"/>
        <v>0</v>
      </c>
    </row>
    <row r="8" spans="1:25" x14ac:dyDescent="0.2">
      <c r="A8" s="6" t="s">
        <v>222</v>
      </c>
      <c r="B8" s="5" t="s">
        <v>27</v>
      </c>
      <c r="C8" s="90"/>
      <c r="D8" s="76">
        <f>投入係数表!Z8</f>
        <v>0.30118946474086661</v>
      </c>
      <c r="E8" s="77">
        <f t="shared" si="0"/>
        <v>30.118946474086663</v>
      </c>
      <c r="F8" s="76">
        <f>分析係数表!C11</f>
        <v>1.4903129657227732E-3</v>
      </c>
      <c r="G8" s="77">
        <f t="shared" si="1"/>
        <v>4.4886656444241557E-2</v>
      </c>
      <c r="H8" s="77">
        <v>4.5452302751594176E-2</v>
      </c>
      <c r="I8" s="77">
        <f t="shared" si="2"/>
        <v>4.5452302751594176E-2</v>
      </c>
      <c r="J8" s="76">
        <f>分析係数表!G11</f>
        <v>0.75</v>
      </c>
      <c r="K8" s="78">
        <f t="shared" si="3"/>
        <v>3.4089227063695632E-2</v>
      </c>
      <c r="L8" s="79"/>
      <c r="M8" s="80"/>
      <c r="N8" s="81">
        <f>分析係数表!H11</f>
        <v>-1.9275216802381716E-5</v>
      </c>
      <c r="O8" s="82">
        <f t="shared" si="4"/>
        <v>-1.2265940780649263E-4</v>
      </c>
      <c r="P8" s="76">
        <f>分析係数表!C11</f>
        <v>1.4903129657227732E-3</v>
      </c>
      <c r="Q8" s="82">
        <f t="shared" si="5"/>
        <v>-1.8280090582189311E-7</v>
      </c>
      <c r="R8" s="83">
        <v>9.5590476261526854E-6</v>
      </c>
      <c r="S8" s="84">
        <f t="shared" si="6"/>
        <v>4.5461861799220328E-2</v>
      </c>
      <c r="T8" s="85">
        <f>分析係数表!F11</f>
        <v>1</v>
      </c>
      <c r="U8" s="86">
        <f t="shared" si="7"/>
        <v>4.5461861799220328E-2</v>
      </c>
      <c r="V8" s="87">
        <f>分析係数表!D11</f>
        <v>2</v>
      </c>
      <c r="W8" s="167">
        <f t="shared" si="8"/>
        <v>0</v>
      </c>
      <c r="X8" s="76">
        <f>分析係数表!E11</f>
        <v>0</v>
      </c>
      <c r="Y8" s="166">
        <f t="shared" si="9"/>
        <v>0</v>
      </c>
    </row>
    <row r="9" spans="1:25" x14ac:dyDescent="0.2">
      <c r="A9" s="6" t="s">
        <v>223</v>
      </c>
      <c r="B9" s="5" t="s">
        <v>191</v>
      </c>
      <c r="C9" s="90"/>
      <c r="D9" s="76">
        <f>投入係数表!Z9</f>
        <v>0</v>
      </c>
      <c r="E9" s="77">
        <f t="shared" si="0"/>
        <v>0</v>
      </c>
      <c r="F9" s="76">
        <f>分析係数表!C12</f>
        <v>4.2687511748856433E-2</v>
      </c>
      <c r="G9" s="77">
        <f t="shared" si="1"/>
        <v>0</v>
      </c>
      <c r="H9" s="77">
        <v>3.1096340430780783E-5</v>
      </c>
      <c r="I9" s="77">
        <f t="shared" si="2"/>
        <v>3.1096340430780783E-5</v>
      </c>
      <c r="J9" s="76">
        <f>分析係数表!G12</f>
        <v>0.14470108695652173</v>
      </c>
      <c r="K9" s="78">
        <f t="shared" si="3"/>
        <v>4.499674260704012E-6</v>
      </c>
      <c r="L9" s="79"/>
      <c r="M9" s="80"/>
      <c r="N9" s="81">
        <f>分析係数表!H12</f>
        <v>8.7239631247579649E-2</v>
      </c>
      <c r="O9" s="82">
        <f t="shared" si="4"/>
        <v>0.55515647973218574</v>
      </c>
      <c r="P9" s="76">
        <f>分析係数表!C12</f>
        <v>4.2687511748856433E-2</v>
      </c>
      <c r="Q9" s="82">
        <f t="shared" si="5"/>
        <v>2.3698248751021455E-2</v>
      </c>
      <c r="R9" s="83">
        <v>2.5317978438419739E-2</v>
      </c>
      <c r="S9" s="84">
        <f t="shared" si="6"/>
        <v>2.5349074778850521E-2</v>
      </c>
      <c r="T9" s="85">
        <f>分析係数表!F12</f>
        <v>0.28543931159420288</v>
      </c>
      <c r="U9" s="86">
        <f t="shared" si="7"/>
        <v>7.2356224544250633E-3</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投入係数表!Z10</f>
        <v>0</v>
      </c>
      <c r="E10" s="77">
        <f t="shared" si="0"/>
        <v>0</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8.6608692766638934E-2</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投入係数表!Z11</f>
        <v>3.3984706881903144E-3</v>
      </c>
      <c r="E11" s="77">
        <f t="shared" si="0"/>
        <v>0.33984706881903143</v>
      </c>
      <c r="F11" s="76">
        <f>分析係数表!C14</f>
        <v>1.2640726841793404E-2</v>
      </c>
      <c r="G11" s="77">
        <f t="shared" si="1"/>
        <v>4.2959139649255407E-3</v>
      </c>
      <c r="H11" s="77">
        <v>5.5738995987273865E-3</v>
      </c>
      <c r="I11" s="77">
        <f t="shared" si="2"/>
        <v>5.5738995987273865E-3</v>
      </c>
      <c r="J11" s="76">
        <f>分析係数表!G14</f>
        <v>0.18151815181518152</v>
      </c>
      <c r="K11" s="78">
        <f t="shared" si="3"/>
        <v>1.0117639535643771E-3</v>
      </c>
      <c r="L11" s="79"/>
      <c r="M11" s="80"/>
      <c r="N11" s="81">
        <f>分析係数表!H14</f>
        <v>1.1056965274820784E-3</v>
      </c>
      <c r="O11" s="82">
        <f t="shared" si="4"/>
        <v>7.0361896659906229E-3</v>
      </c>
      <c r="P11" s="76">
        <f>分析係数表!C14</f>
        <v>1.2640726841793404E-2</v>
      </c>
      <c r="Q11" s="82">
        <f t="shared" si="5"/>
        <v>8.8942551574837036E-5</v>
      </c>
      <c r="R11" s="83">
        <v>2.4338978781018847E-4</v>
      </c>
      <c r="S11" s="84">
        <f t="shared" si="6"/>
        <v>5.8172893865375752E-3</v>
      </c>
      <c r="T11" s="85">
        <f>分析係数表!F14</f>
        <v>0.32673267326732675</v>
      </c>
      <c r="U11" s="86">
        <f t="shared" si="7"/>
        <v>1.9006985124330692E-3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投入係数表!Z12</f>
        <v>4.248088360237893E-4</v>
      </c>
      <c r="E12" s="77">
        <f t="shared" si="0"/>
        <v>4.2480883602378929E-2</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5.0970559371225257E-2</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投入係数表!Z13</f>
        <v>5.6499575191163977E-2</v>
      </c>
      <c r="E13" s="77">
        <f t="shared" si="0"/>
        <v>5.6499575191163975</v>
      </c>
      <c r="F13" s="76">
        <f>分析係数表!C16</f>
        <v>1.1051985264019626E-2</v>
      </c>
      <c r="G13" s="77">
        <f t="shared" si="1"/>
        <v>6.2443247243611312E-2</v>
      </c>
      <c r="H13" s="77">
        <v>6.3951045708117299E-2</v>
      </c>
      <c r="I13" s="77">
        <f t="shared" si="2"/>
        <v>6.3951045708117299E-2</v>
      </c>
      <c r="J13" s="76">
        <f>分析係数表!G16</f>
        <v>3.3670033670033669E-2</v>
      </c>
      <c r="K13" s="78">
        <f t="shared" si="3"/>
        <v>2.1532338622261716E-3</v>
      </c>
      <c r="L13" s="79"/>
      <c r="M13" s="80"/>
      <c r="N13" s="81">
        <f>分析係数表!H16</f>
        <v>1.6043989549327908E-2</v>
      </c>
      <c r="O13" s="82">
        <f t="shared" si="4"/>
        <v>0.10209723071602241</v>
      </c>
      <c r="P13" s="76">
        <f>分析係数表!C16</f>
        <v>1.1051985264019626E-2</v>
      </c>
      <c r="Q13" s="82">
        <f t="shared" si="5"/>
        <v>1.1283770893706915E-3</v>
      </c>
      <c r="R13" s="83">
        <v>1.2400724857711679E-3</v>
      </c>
      <c r="S13" s="84">
        <f t="shared" si="6"/>
        <v>6.5191118193888467E-2</v>
      </c>
      <c r="T13" s="85">
        <f>分析係数表!F16</f>
        <v>0.28619528619528617</v>
      </c>
      <c r="U13" s="86">
        <f t="shared" si="7"/>
        <v>1.8657390728890638E-2</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投入係数表!Z14</f>
        <v>0</v>
      </c>
      <c r="E14" s="77">
        <f t="shared" si="0"/>
        <v>0</v>
      </c>
      <c r="F14" s="76">
        <f>分析係数表!C17</f>
        <v>8.8733956583742724E-2</v>
      </c>
      <c r="G14" s="77">
        <f t="shared" si="1"/>
        <v>0</v>
      </c>
      <c r="H14" s="77">
        <v>8.224175386299111E-3</v>
      </c>
      <c r="I14" s="77">
        <f t="shared" si="2"/>
        <v>8.224175386299111E-3</v>
      </c>
      <c r="J14" s="76">
        <f>分析係数表!G17</f>
        <v>0.21220484513952775</v>
      </c>
      <c r="K14" s="78">
        <f t="shared" si="3"/>
        <v>1.7452098642499188E-3</v>
      </c>
      <c r="L14" s="79"/>
      <c r="M14" s="80"/>
      <c r="N14" s="81">
        <f>分析係数表!H17</f>
        <v>2.8579889640622342E-3</v>
      </c>
      <c r="O14" s="82">
        <f t="shared" si="4"/>
        <v>1.8187044921126317E-2</v>
      </c>
      <c r="P14" s="76">
        <f>分析係数表!C17</f>
        <v>8.8733956583742724E-2</v>
      </c>
      <c r="Q14" s="82">
        <f t="shared" si="5"/>
        <v>1.6138084544178011E-3</v>
      </c>
      <c r="R14" s="83">
        <v>2.6502775533156688E-3</v>
      </c>
      <c r="S14" s="84">
        <f t="shared" si="6"/>
        <v>1.087445293961478E-2</v>
      </c>
      <c r="T14" s="85">
        <f>分析係数表!F17</f>
        <v>0.32198712051517941</v>
      </c>
      <c r="U14" s="86">
        <f t="shared" si="7"/>
        <v>3.5014337892043911E-3</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投入係数表!Z15</f>
        <v>0</v>
      </c>
      <c r="E15" s="77">
        <f t="shared" si="0"/>
        <v>0</v>
      </c>
      <c r="F15" s="76">
        <f>分析係数表!C18</f>
        <v>2.3869801084990927E-2</v>
      </c>
      <c r="G15" s="77">
        <f t="shared" si="1"/>
        <v>0</v>
      </c>
      <c r="H15" s="77">
        <v>1.9783814476420098E-3</v>
      </c>
      <c r="I15" s="77">
        <f t="shared" si="2"/>
        <v>1.9783814476420098E-3</v>
      </c>
      <c r="J15" s="76">
        <f>分析係数表!G18</f>
        <v>0.2144702842377261</v>
      </c>
      <c r="K15" s="78">
        <f t="shared" si="3"/>
        <v>4.2430403140642588E-4</v>
      </c>
      <c r="L15" s="79"/>
      <c r="M15" s="80"/>
      <c r="N15" s="81">
        <f>分析係数表!H18</f>
        <v>4.2405476965239774E-4</v>
      </c>
      <c r="O15" s="82">
        <f t="shared" si="4"/>
        <v>2.6985069717428379E-3</v>
      </c>
      <c r="P15" s="76">
        <f>分析係数表!C18</f>
        <v>2.3869801084990927E-2</v>
      </c>
      <c r="Q15" s="82">
        <f t="shared" si="5"/>
        <v>6.4412824641962767E-5</v>
      </c>
      <c r="R15" s="83">
        <v>1.3343380840733797E-4</v>
      </c>
      <c r="S15" s="84">
        <f t="shared" si="6"/>
        <v>2.1118152560493479E-3</v>
      </c>
      <c r="T15" s="85">
        <f>分析係数表!F18</f>
        <v>0.4573643410852713</v>
      </c>
      <c r="U15" s="86">
        <f t="shared" si="7"/>
        <v>9.6586899307683348E-4</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投入係数表!Z16</f>
        <v>0</v>
      </c>
      <c r="E16" s="77">
        <f t="shared" si="0"/>
        <v>0</v>
      </c>
      <c r="F16" s="76">
        <f>分析係数表!C19</f>
        <v>4.6660019940179431E-2</v>
      </c>
      <c r="G16" s="77">
        <f t="shared" si="1"/>
        <v>0</v>
      </c>
      <c r="H16" s="77">
        <v>1.7657145688265178E-3</v>
      </c>
      <c r="I16" s="77">
        <f t="shared" si="2"/>
        <v>1.7657145688265178E-3</v>
      </c>
      <c r="J16" s="76">
        <f>分析係数表!G19</f>
        <v>5.7803468208092484E-2</v>
      </c>
      <c r="K16" s="78">
        <f t="shared" si="3"/>
        <v>1.0206442594372935E-4</v>
      </c>
      <c r="L16" s="79"/>
      <c r="M16" s="80"/>
      <c r="N16" s="81">
        <f>分析係数表!H19</f>
        <v>-1.0864213106796968E-4</v>
      </c>
      <c r="O16" s="82">
        <f t="shared" si="4"/>
        <v>-6.9135302581841307E-4</v>
      </c>
      <c r="P16" s="76">
        <f>分析係数表!C19</f>
        <v>4.6660019940179431E-2</v>
      </c>
      <c r="Q16" s="82">
        <f t="shared" si="5"/>
        <v>-3.2258545970390542E-5</v>
      </c>
      <c r="R16" s="83">
        <v>1.2920461915766092E-5</v>
      </c>
      <c r="S16" s="84">
        <f t="shared" si="6"/>
        <v>1.7786350307422839E-3</v>
      </c>
      <c r="T16" s="85">
        <f>分析係数表!F19</f>
        <v>0.24084778420038536</v>
      </c>
      <c r="U16" s="86">
        <f t="shared" si="7"/>
        <v>4.2838030605546338E-4</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投入係数表!Z17</f>
        <v>4.248088360237893E-4</v>
      </c>
      <c r="E17" s="77">
        <f t="shared" si="0"/>
        <v>4.2480883602378929E-2</v>
      </c>
      <c r="F17" s="76">
        <f>分析係数表!C20</f>
        <v>8.9601315248664215E-2</v>
      </c>
      <c r="G17" s="77">
        <f t="shared" si="1"/>
        <v>3.8063430436985645E-3</v>
      </c>
      <c r="H17" s="77">
        <v>5.5502030849751988E-3</v>
      </c>
      <c r="I17" s="77">
        <f t="shared" si="2"/>
        <v>5.5502030849751988E-3</v>
      </c>
      <c r="J17" s="76">
        <f>分析係数表!G20</f>
        <v>9.990662931839403E-2</v>
      </c>
      <c r="K17" s="78">
        <f t="shared" si="3"/>
        <v>5.5450208225242418E-4</v>
      </c>
      <c r="L17" s="79"/>
      <c r="M17" s="80"/>
      <c r="N17" s="81">
        <f>分析係数表!H20</f>
        <v>5.2919231584720706E-4</v>
      </c>
      <c r="O17" s="82">
        <f t="shared" si="4"/>
        <v>3.3675582870509794E-3</v>
      </c>
      <c r="P17" s="76">
        <f>分析係数表!C20</f>
        <v>8.9601315248664215E-2</v>
      </c>
      <c r="Q17" s="82">
        <f t="shared" si="5"/>
        <v>3.0173765169630646E-4</v>
      </c>
      <c r="R17" s="83">
        <v>4.3679886571647931E-4</v>
      </c>
      <c r="S17" s="84">
        <f t="shared" si="6"/>
        <v>5.9870019506916778E-3</v>
      </c>
      <c r="T17" s="85">
        <f>分析係数表!F20</f>
        <v>0.22315592903828199</v>
      </c>
      <c r="U17" s="86">
        <f t="shared" si="7"/>
        <v>1.3360349824606079E-3</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投入係数表!Z18</f>
        <v>4.248088360237893E-4</v>
      </c>
      <c r="E18" s="77">
        <f t="shared" si="0"/>
        <v>4.2480883602378929E-2</v>
      </c>
      <c r="F18" s="76">
        <f>分析係数表!C21</f>
        <v>3.6263368983957212E-2</v>
      </c>
      <c r="G18" s="77">
        <f t="shared" si="1"/>
        <v>1.5404999568376045E-3</v>
      </c>
      <c r="H18" s="77">
        <v>6.9272334504132714E-3</v>
      </c>
      <c r="I18" s="77">
        <f t="shared" si="2"/>
        <v>6.9272334504132714E-3</v>
      </c>
      <c r="J18" s="76">
        <f>分析係数表!G21</f>
        <v>0.2855369335816263</v>
      </c>
      <c r="K18" s="78">
        <f t="shared" si="3"/>
        <v>1.9779809976350742E-3</v>
      </c>
      <c r="L18" s="79"/>
      <c r="M18" s="80"/>
      <c r="N18" s="81">
        <f>分析係数表!H21</f>
        <v>8.8140309559981843E-4</v>
      </c>
      <c r="O18" s="82">
        <f t="shared" si="4"/>
        <v>5.608880193333254E-3</v>
      </c>
      <c r="P18" s="76">
        <f>分析係数表!C21</f>
        <v>3.6263368983957212E-2</v>
      </c>
      <c r="Q18" s="82">
        <f t="shared" si="5"/>
        <v>2.0339689203765306E-4</v>
      </c>
      <c r="R18" s="83">
        <v>3.7663192651627732E-4</v>
      </c>
      <c r="S18" s="84">
        <f t="shared" si="6"/>
        <v>7.3038653769295489E-3</v>
      </c>
      <c r="T18" s="85">
        <f>分析係数表!F21</f>
        <v>0.42644320297951582</v>
      </c>
      <c r="U18" s="86">
        <f t="shared" si="7"/>
        <v>3.1146837454690255E-3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投入係数表!Z19</f>
        <v>0</v>
      </c>
      <c r="E19" s="77">
        <f t="shared" si="0"/>
        <v>0</v>
      </c>
      <c r="F19" s="76">
        <f>分析係数表!C22</f>
        <v>2.6618889173278704E-2</v>
      </c>
      <c r="G19" s="77">
        <f t="shared" si="1"/>
        <v>0</v>
      </c>
      <c r="H19" s="77">
        <v>1.3456072394332789E-3</v>
      </c>
      <c r="I19" s="77">
        <f t="shared" si="2"/>
        <v>1.3456072394332789E-3</v>
      </c>
      <c r="J19" s="76">
        <f>分析係数表!G22</f>
        <v>0.1945614707008809</v>
      </c>
      <c r="K19" s="78">
        <f t="shared" si="3"/>
        <v>2.6180332348989114E-4</v>
      </c>
      <c r="L19" s="79"/>
      <c r="M19" s="80"/>
      <c r="N19" s="81">
        <f>分析係数表!H22</f>
        <v>4.2055018477923743E-5</v>
      </c>
      <c r="O19" s="82">
        <f t="shared" si="4"/>
        <v>2.6762052612325666E-4</v>
      </c>
      <c r="P19" s="76">
        <f>分析係数表!C22</f>
        <v>2.6618889173278704E-2</v>
      </c>
      <c r="Q19" s="82">
        <f t="shared" si="5"/>
        <v>7.1237611253695069E-6</v>
      </c>
      <c r="R19" s="83">
        <v>7.4623719666716025E-5</v>
      </c>
      <c r="S19" s="84">
        <f t="shared" si="6"/>
        <v>1.4202309590999949E-3</v>
      </c>
      <c r="T19" s="85">
        <f>分析係数表!F22</f>
        <v>0.4128686327077748</v>
      </c>
      <c r="U19" s="86">
        <f t="shared" si="7"/>
        <v>5.8636881421286649E-4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1.561119735718997E-4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投入係数表!Z21</f>
        <v>0</v>
      </c>
      <c r="E21" s="77">
        <f t="shared" si="0"/>
        <v>0</v>
      </c>
      <c r="F21" s="76">
        <f>分析係数表!C24</f>
        <v>0.22997002997003002</v>
      </c>
      <c r="G21" s="77">
        <f t="shared" si="1"/>
        <v>0</v>
      </c>
      <c r="H21" s="77">
        <v>5.1095767156142495E-3</v>
      </c>
      <c r="I21" s="77">
        <f t="shared" si="2"/>
        <v>5.1095767156142495E-3</v>
      </c>
      <c r="J21" s="76">
        <f>分析係数表!G24</f>
        <v>0.20787401574803149</v>
      </c>
      <c r="K21" s="78">
        <f t="shared" si="3"/>
        <v>1.0621482306473716E-3</v>
      </c>
      <c r="L21" s="79"/>
      <c r="M21" s="80"/>
      <c r="N21" s="81">
        <f>分析係数表!H24</f>
        <v>3.2417410076732888E-4</v>
      </c>
      <c r="O21" s="82">
        <f t="shared" si="4"/>
        <v>2.0629082222001034E-3</v>
      </c>
      <c r="P21" s="76">
        <f>分析係数表!C24</f>
        <v>0.22997002997003002</v>
      </c>
      <c r="Q21" s="82">
        <f t="shared" si="5"/>
        <v>4.7440706568477911E-4</v>
      </c>
      <c r="R21" s="83">
        <v>1.7489746795719063E-3</v>
      </c>
      <c r="S21" s="84">
        <f t="shared" si="6"/>
        <v>6.8585513951861556E-3</v>
      </c>
      <c r="T21" s="85">
        <f>分析係数表!F24</f>
        <v>0.39317585301837271</v>
      </c>
      <c r="U21" s="86">
        <f t="shared" si="7"/>
        <v>2.6966167952726669E-3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投入係数表!Z22</f>
        <v>0</v>
      </c>
      <c r="E22" s="77">
        <f t="shared" si="0"/>
        <v>0</v>
      </c>
      <c r="F22" s="76">
        <f>分析係数表!C25</f>
        <v>3.4042553191489411E-2</v>
      </c>
      <c r="G22" s="77">
        <f t="shared" si="1"/>
        <v>0</v>
      </c>
      <c r="H22" s="77">
        <v>2.133524769297184E-3</v>
      </c>
      <c r="I22" s="77">
        <f t="shared" si="2"/>
        <v>2.133524769297184E-3</v>
      </c>
      <c r="J22" s="76">
        <f>分析係数表!G25</f>
        <v>0.19567456230690011</v>
      </c>
      <c r="K22" s="78">
        <f t="shared" si="3"/>
        <v>4.1747652540315654E-4</v>
      </c>
      <c r="L22" s="79"/>
      <c r="M22" s="80"/>
      <c r="N22" s="81">
        <f>分析係数表!H25</f>
        <v>4.906418822424437E-4</v>
      </c>
      <c r="O22" s="82">
        <f t="shared" si="4"/>
        <v>3.1222394714379943E-3</v>
      </c>
      <c r="P22" s="76">
        <f>分析係数表!C25</f>
        <v>3.4042553191489411E-2</v>
      </c>
      <c r="Q22" s="82">
        <f t="shared" si="5"/>
        <v>1.062890032829957E-4</v>
      </c>
      <c r="R22" s="83">
        <v>2.5059086880155633E-4</v>
      </c>
      <c r="S22" s="84">
        <f t="shared" si="6"/>
        <v>2.3841156380987405E-3</v>
      </c>
      <c r="T22" s="85">
        <f>分析係数表!F25</f>
        <v>0.35015447991761073</v>
      </c>
      <c r="U22" s="86">
        <f t="shared" si="7"/>
        <v>8.348087713219071E-4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投入係数表!Z23</f>
        <v>0</v>
      </c>
      <c r="E23" s="77">
        <f t="shared" si="0"/>
        <v>0</v>
      </c>
      <c r="F23" s="76">
        <f>分析係数表!C26</f>
        <v>5.4550934297769693E-2</v>
      </c>
      <c r="G23" s="77">
        <f t="shared" si="1"/>
        <v>0</v>
      </c>
      <c r="H23" s="77">
        <v>2.546971039420495E-3</v>
      </c>
      <c r="I23" s="77">
        <f t="shared" si="2"/>
        <v>2.546971039420495E-3</v>
      </c>
      <c r="J23" s="76">
        <f>分析係数表!G26</f>
        <v>0.19694507637309067</v>
      </c>
      <c r="K23" s="78">
        <f t="shared" si="3"/>
        <v>5.0161340587871945E-4</v>
      </c>
      <c r="L23" s="79"/>
      <c r="M23" s="80"/>
      <c r="N23" s="81">
        <f>分析係数表!H26</f>
        <v>1.0098461312011439E-2</v>
      </c>
      <c r="O23" s="82">
        <f t="shared" si="4"/>
        <v>6.4262378835347009E-2</v>
      </c>
      <c r="P23" s="76">
        <f>分析係数表!C26</f>
        <v>5.4550934297769693E-2</v>
      </c>
      <c r="Q23" s="82">
        <f t="shared" si="5"/>
        <v>3.5055728056654005E-3</v>
      </c>
      <c r="R23" s="83">
        <v>3.6484902405773513E-3</v>
      </c>
      <c r="S23" s="84">
        <f t="shared" si="6"/>
        <v>6.1954612799978463E-3</v>
      </c>
      <c r="T23" s="85">
        <f>分析係数表!F26</f>
        <v>0.33636659083522913</v>
      </c>
      <c r="U23" s="86">
        <f t="shared" si="7"/>
        <v>2.0839461894045404E-3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投入係数表!Z24</f>
        <v>0</v>
      </c>
      <c r="E24" s="77">
        <f t="shared" si="0"/>
        <v>0</v>
      </c>
      <c r="F24" s="76">
        <f>分析係数表!C27</f>
        <v>4.1345611727119369E-3</v>
      </c>
      <c r="G24" s="77">
        <f t="shared" si="1"/>
        <v>0</v>
      </c>
      <c r="H24" s="77">
        <v>3.2896436890995689E-5</v>
      </c>
      <c r="I24" s="77">
        <f t="shared" si="2"/>
        <v>3.2896436890995689E-5</v>
      </c>
      <c r="J24" s="76">
        <f>分析係数表!G27</f>
        <v>0.17796610169491525</v>
      </c>
      <c r="K24" s="78">
        <f t="shared" si="3"/>
        <v>5.8544506331433006E-6</v>
      </c>
      <c r="L24" s="79"/>
      <c r="M24" s="80"/>
      <c r="N24" s="81">
        <f>分析係数表!H27</f>
        <v>1.0540039006029638E-2</v>
      </c>
      <c r="O24" s="82">
        <f t="shared" si="4"/>
        <v>6.7072394359641199E-2</v>
      </c>
      <c r="P24" s="76">
        <f>分析係数表!C27</f>
        <v>4.1345611727119369E-3</v>
      </c>
      <c r="Q24" s="82">
        <f t="shared" si="5"/>
        <v>2.7731491748019563E-4</v>
      </c>
      <c r="R24" s="83">
        <v>2.7960578111920013E-4</v>
      </c>
      <c r="S24" s="84">
        <f t="shared" si="6"/>
        <v>3.1250221801019582E-4</v>
      </c>
      <c r="T24" s="85">
        <f>分析係数表!F27</f>
        <v>0.33898305084745761</v>
      </c>
      <c r="U24" s="86">
        <f t="shared" si="7"/>
        <v>1.0593295525769349E-4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投入係数表!Z25</f>
        <v>0</v>
      </c>
      <c r="E25" s="77">
        <f t="shared" si="0"/>
        <v>0</v>
      </c>
      <c r="F25" s="76">
        <f>分析係数表!C28</f>
        <v>7.7271221989182459E-3</v>
      </c>
      <c r="G25" s="77">
        <f t="shared" si="1"/>
        <v>0</v>
      </c>
      <c r="H25" s="77">
        <v>1.459891140997024E-3</v>
      </c>
      <c r="I25" s="77">
        <f t="shared" si="2"/>
        <v>1.459891140997024E-3</v>
      </c>
      <c r="J25" s="76">
        <f>分析係数表!G28</f>
        <v>0.12525050100200399</v>
      </c>
      <c r="K25" s="78">
        <f t="shared" si="3"/>
        <v>1.8285209681826451E-4</v>
      </c>
      <c r="L25" s="79"/>
      <c r="M25" s="80"/>
      <c r="N25" s="81">
        <f>分析係数表!H28</f>
        <v>1.922089573684773E-2</v>
      </c>
      <c r="O25" s="82">
        <f t="shared" si="4"/>
        <v>0.12231373129358343</v>
      </c>
      <c r="P25" s="76">
        <f>分析係数表!C28</f>
        <v>7.7271221989182459E-3</v>
      </c>
      <c r="Q25" s="82">
        <f t="shared" si="5"/>
        <v>9.451331483111699E-4</v>
      </c>
      <c r="R25" s="83">
        <v>1.0329494649444322E-3</v>
      </c>
      <c r="S25" s="84">
        <f t="shared" si="6"/>
        <v>2.4928406059414564E-3</v>
      </c>
      <c r="T25" s="85">
        <f>分析係数表!F28</f>
        <v>0.21442885771543085</v>
      </c>
      <c r="U25" s="86">
        <f t="shared" si="7"/>
        <v>5.3453696359866902E-4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投入係数表!Z26</f>
        <v>8.4961767204757861E-3</v>
      </c>
      <c r="E26" s="77">
        <f t="shared" si="0"/>
        <v>0.84961767204757865</v>
      </c>
      <c r="F26" s="76">
        <f>分析係数表!C29</f>
        <v>1.9657209257286756E-2</v>
      </c>
      <c r="G26" s="77">
        <f t="shared" si="1"/>
        <v>1.6701112368128088E-2</v>
      </c>
      <c r="H26" s="77">
        <v>1.7908239237144841E-2</v>
      </c>
      <c r="I26" s="77">
        <f t="shared" si="2"/>
        <v>1.7908239237144841E-2</v>
      </c>
      <c r="J26" s="76">
        <f>分析係数表!G29</f>
        <v>0.25806451612903225</v>
      </c>
      <c r="K26" s="78">
        <f t="shared" si="3"/>
        <v>4.621481093456733E-3</v>
      </c>
      <c r="L26" s="79"/>
      <c r="M26" s="80"/>
      <c r="N26" s="81">
        <f>分析係数表!H29</f>
        <v>9.642865278500598E-3</v>
      </c>
      <c r="O26" s="82">
        <f t="shared" si="4"/>
        <v>6.136315646901172E-2</v>
      </c>
      <c r="P26" s="76">
        <f>分析係数表!C29</f>
        <v>1.9657209257286756E-2</v>
      </c>
      <c r="Q26" s="82">
        <f t="shared" si="5"/>
        <v>1.206228407398993E-3</v>
      </c>
      <c r="R26" s="83">
        <v>1.5395547918720537E-3</v>
      </c>
      <c r="S26" s="84">
        <f t="shared" si="6"/>
        <v>1.9447794029016894E-2</v>
      </c>
      <c r="T26" s="85">
        <f>分析係数表!F29</f>
        <v>0.38879456706281834</v>
      </c>
      <c r="U26" s="86">
        <f t="shared" si="7"/>
        <v>7.5611966598384869E-3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投入係数表!Z27</f>
        <v>1.3169073916737469E-2</v>
      </c>
      <c r="E27" s="77">
        <f t="shared" si="0"/>
        <v>1.3169073916737468</v>
      </c>
      <c r="F27" s="76">
        <f>分析係数表!C30</f>
        <v>1</v>
      </c>
      <c r="G27" s="77">
        <f t="shared" si="1"/>
        <v>1.3169073916737468</v>
      </c>
      <c r="H27" s="77">
        <v>1.3588644884854906</v>
      </c>
      <c r="I27" s="77">
        <f t="shared" si="2"/>
        <v>1.3588644884854906</v>
      </c>
      <c r="J27" s="76">
        <f>分析係数表!G30</f>
        <v>0.34450191140094444</v>
      </c>
      <c r="K27" s="78">
        <f t="shared" si="3"/>
        <v>0.46813141361811816</v>
      </c>
      <c r="L27" s="79"/>
      <c r="M27" s="80"/>
      <c r="N27" s="81">
        <f>分析係数表!H30</f>
        <v>0</v>
      </c>
      <c r="O27" s="82">
        <f t="shared" si="4"/>
        <v>0</v>
      </c>
      <c r="P27" s="76">
        <f>分析係数表!C30</f>
        <v>1</v>
      </c>
      <c r="Q27" s="82">
        <f t="shared" si="5"/>
        <v>0</v>
      </c>
      <c r="R27" s="83">
        <v>1.9779630547578701E-2</v>
      </c>
      <c r="S27" s="84">
        <f t="shared" si="6"/>
        <v>1.3786441190330694</v>
      </c>
      <c r="T27" s="85">
        <f>分析係数表!F30</f>
        <v>0.44116418773490956</v>
      </c>
      <c r="U27" s="86">
        <f t="shared" si="7"/>
        <v>0.60820841294873407</v>
      </c>
      <c r="V27" s="87">
        <f>分析係数表!D30</f>
        <v>0.11857110732757237</v>
      </c>
      <c r="W27" s="167">
        <f t="shared" si="8"/>
        <v>0</v>
      </c>
      <c r="X27" s="76">
        <f>分析係数表!E30</f>
        <v>8.0246715281570236E-2</v>
      </c>
      <c r="Y27" s="166">
        <f t="shared" si="9"/>
        <v>0</v>
      </c>
    </row>
    <row r="28" spans="1:25" x14ac:dyDescent="0.2">
      <c r="A28" s="6" t="s">
        <v>16</v>
      </c>
      <c r="B28" s="5" t="s">
        <v>193</v>
      </c>
      <c r="C28" s="75">
        <f>最終需要_まとめ!C29</f>
        <v>100</v>
      </c>
      <c r="D28" s="76">
        <f>投入係数表!Z28</f>
        <v>0.10152931180968564</v>
      </c>
      <c r="E28" s="77">
        <f t="shared" si="0"/>
        <v>10.152931180968563</v>
      </c>
      <c r="F28" s="76">
        <f>分析係数表!C31</f>
        <v>0.10575835708146741</v>
      </c>
      <c r="G28" s="77">
        <f t="shared" si="1"/>
        <v>1.0737573212604379</v>
      </c>
      <c r="H28" s="77">
        <v>1.1014825188490223</v>
      </c>
      <c r="I28" s="77">
        <f t="shared" si="2"/>
        <v>101.10148251884902</v>
      </c>
      <c r="J28" s="76">
        <f>分析係数表!G31</f>
        <v>7.0943075615972809E-2</v>
      </c>
      <c r="K28" s="78">
        <f t="shared" si="3"/>
        <v>7.1724501192216596</v>
      </c>
      <c r="L28" s="79"/>
      <c r="M28" s="80"/>
      <c r="N28" s="81">
        <f>分析係数表!H31</f>
        <v>2.1586490526230941E-2</v>
      </c>
      <c r="O28" s="82">
        <f t="shared" si="4"/>
        <v>0.13736738588801661</v>
      </c>
      <c r="P28" s="76">
        <f>分析係数表!C31</f>
        <v>0.10575835708146741</v>
      </c>
      <c r="Q28" s="82">
        <f t="shared" si="5"/>
        <v>1.4527749048092588E-2</v>
      </c>
      <c r="R28" s="83">
        <v>1.8513005432836474E-2</v>
      </c>
      <c r="S28" s="84">
        <f t="shared" si="6"/>
        <v>101.11999552428186</v>
      </c>
      <c r="T28" s="85">
        <f>分析係数表!F31</f>
        <v>0.34494477485131692</v>
      </c>
      <c r="U28" s="86">
        <f t="shared" si="7"/>
        <v>34.880814089089583</v>
      </c>
      <c r="V28" s="87">
        <f>分析係数表!D31</f>
        <v>1.2744265080713678E-2</v>
      </c>
      <c r="W28" s="167">
        <f t="shared" si="8"/>
        <v>1</v>
      </c>
      <c r="X28" s="76">
        <f>分析係数表!E31</f>
        <v>1.1045029736618521E-2</v>
      </c>
      <c r="Y28" s="166">
        <f t="shared" si="9"/>
        <v>1</v>
      </c>
    </row>
    <row r="29" spans="1:25" x14ac:dyDescent="0.2">
      <c r="A29" s="6" t="s">
        <v>17</v>
      </c>
      <c r="B29" s="5" t="s">
        <v>273</v>
      </c>
      <c r="C29" s="90"/>
      <c r="D29" s="76">
        <f>投入係数表!Z29</f>
        <v>4.248088360237893E-4</v>
      </c>
      <c r="E29" s="77">
        <f t="shared" si="0"/>
        <v>4.2480883602378929E-2</v>
      </c>
      <c r="F29" s="76">
        <f>分析係数表!C32</f>
        <v>0.81083319529567666</v>
      </c>
      <c r="G29" s="77">
        <f t="shared" si="1"/>
        <v>3.4444910590300623E-2</v>
      </c>
      <c r="H29" s="77">
        <v>5.461630249069295E-2</v>
      </c>
      <c r="I29" s="77">
        <f t="shared" si="2"/>
        <v>5.461630249069295E-2</v>
      </c>
      <c r="J29" s="76">
        <f>分析係数表!G32</f>
        <v>0.14021915584415584</v>
      </c>
      <c r="K29" s="78">
        <f t="shared" si="3"/>
        <v>7.6582518305740319E-3</v>
      </c>
      <c r="L29" s="79"/>
      <c r="M29" s="80"/>
      <c r="N29" s="81">
        <f>分析係数表!H32</f>
        <v>6.133023528030546E-3</v>
      </c>
      <c r="O29" s="82">
        <f t="shared" si="4"/>
        <v>3.9027993392974927E-2</v>
      </c>
      <c r="P29" s="76">
        <f>分析係数表!C32</f>
        <v>0.81083319529567666</v>
      </c>
      <c r="Q29" s="82">
        <f t="shared" si="5"/>
        <v>3.1645192588804417E-2</v>
      </c>
      <c r="R29" s="83">
        <v>4.0856083497063871E-2</v>
      </c>
      <c r="S29" s="84">
        <f t="shared" si="6"/>
        <v>9.5472385987756814E-2</v>
      </c>
      <c r="T29" s="85">
        <f>分析係数表!F32</f>
        <v>0.48336038961038963</v>
      </c>
      <c r="U29" s="86">
        <f t="shared" si="7"/>
        <v>4.6147569688075638E-2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投入係数表!Z30</f>
        <v>1.2319456244689889E-2</v>
      </c>
      <c r="E30" s="77">
        <f t="shared" si="0"/>
        <v>1.231945624468989</v>
      </c>
      <c r="F30" s="76">
        <f>分析係数表!C33</f>
        <v>0.62414151925078043</v>
      </c>
      <c r="G30" s="77">
        <f t="shared" si="1"/>
        <v>0.76890841369042628</v>
      </c>
      <c r="H30" s="77">
        <v>0.79503156243136253</v>
      </c>
      <c r="I30" s="77">
        <f t="shared" si="2"/>
        <v>0.79503156243136253</v>
      </c>
      <c r="J30" s="76">
        <f>分析係数表!G33</f>
        <v>0.5071547420965058</v>
      </c>
      <c r="K30" s="78">
        <f t="shared" si="3"/>
        <v>0.4032040270034597</v>
      </c>
      <c r="L30" s="79"/>
      <c r="M30" s="80"/>
      <c r="N30" s="81">
        <f>分析係数表!H33</f>
        <v>9.1820123676800169E-4</v>
      </c>
      <c r="O30" s="82">
        <f t="shared" si="4"/>
        <v>5.8430481536911032E-3</v>
      </c>
      <c r="P30" s="76">
        <f>分析係数表!C33</f>
        <v>0.62414151925078043</v>
      </c>
      <c r="Q30" s="82">
        <f t="shared" si="5"/>
        <v>3.6468889517002325E-3</v>
      </c>
      <c r="R30" s="83">
        <v>1.0455541125185775E-2</v>
      </c>
      <c r="S30" s="84">
        <f t="shared" si="6"/>
        <v>0.80548710355654829</v>
      </c>
      <c r="T30" s="85">
        <f>分析係数表!F33</f>
        <v>0.64758735440931781</v>
      </c>
      <c r="U30" s="86">
        <f t="shared" si="7"/>
        <v>0.52162326240300927</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投入係数表!Z31</f>
        <v>1.7417162276975363E-2</v>
      </c>
      <c r="E31" s="77">
        <f t="shared" si="0"/>
        <v>1.7417162276975362</v>
      </c>
      <c r="F31" s="76">
        <f>分析係数表!C34</f>
        <v>0.18299609672932837</v>
      </c>
      <c r="G31" s="77">
        <f t="shared" si="1"/>
        <v>0.31872727127877926</v>
      </c>
      <c r="H31" s="77">
        <v>0.3601592951664262</v>
      </c>
      <c r="I31" s="77">
        <f t="shared" si="2"/>
        <v>0.3601592951664262</v>
      </c>
      <c r="J31" s="76">
        <f>分析係数表!G34</f>
        <v>0.4248231396077729</v>
      </c>
      <c r="K31" s="78">
        <f t="shared" si="3"/>
        <v>0.15300400253152377</v>
      </c>
      <c r="L31" s="79"/>
      <c r="M31" s="80"/>
      <c r="N31" s="81">
        <f>分析係数表!H34</f>
        <v>0.15256158869841471</v>
      </c>
      <c r="O31" s="82">
        <f t="shared" si="4"/>
        <v>0.97083806193313416</v>
      </c>
      <c r="P31" s="76">
        <f>分析係数表!C34</f>
        <v>0.18299609672932837</v>
      </c>
      <c r="Q31" s="82">
        <f t="shared" si="5"/>
        <v>0.17765957589002951</v>
      </c>
      <c r="R31" s="83">
        <v>0.18814856050883721</v>
      </c>
      <c r="S31" s="84">
        <f t="shared" si="6"/>
        <v>0.54830785567526341</v>
      </c>
      <c r="T31" s="85">
        <f>分析係数表!F34</f>
        <v>0.70132234858660936</v>
      </c>
      <c r="U31" s="86">
        <f t="shared" si="7"/>
        <v>0.38454055309066337</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投入係数表!Z32</f>
        <v>1.9116397621070518E-2</v>
      </c>
      <c r="E32" s="77">
        <f t="shared" si="0"/>
        <v>1.9116397621070518</v>
      </c>
      <c r="F32" s="76">
        <f>分析係数表!C35</f>
        <v>0.35090186993215289</v>
      </c>
      <c r="G32" s="77">
        <f t="shared" si="1"/>
        <v>0.67079796716002038</v>
      </c>
      <c r="H32" s="77">
        <v>0.73868688916831193</v>
      </c>
      <c r="I32" s="77">
        <f t="shared" si="2"/>
        <v>0.73868688916831193</v>
      </c>
      <c r="J32" s="76">
        <f>分析係数表!G35</f>
        <v>0.31384360320530535</v>
      </c>
      <c r="K32" s="78">
        <f t="shared" si="3"/>
        <v>0.23183215493710108</v>
      </c>
      <c r="L32" s="79"/>
      <c r="M32" s="80"/>
      <c r="N32" s="81">
        <f>分析係数表!H35</f>
        <v>5.7313981015663741E-2</v>
      </c>
      <c r="O32" s="82">
        <f t="shared" si="4"/>
        <v>0.36472217368497828</v>
      </c>
      <c r="P32" s="76">
        <f>分析係数表!C35</f>
        <v>0.35090186993215289</v>
      </c>
      <c r="Q32" s="82">
        <f t="shared" si="5"/>
        <v>0.12798169275177831</v>
      </c>
      <c r="R32" s="83">
        <v>0.17395055159746362</v>
      </c>
      <c r="S32" s="84">
        <f t="shared" si="6"/>
        <v>0.91263744076577558</v>
      </c>
      <c r="T32" s="85">
        <f>分析係数表!F35</f>
        <v>0.64653219121304228</v>
      </c>
      <c r="U32" s="86">
        <f t="shared" si="7"/>
        <v>0.59004948436135995</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投入係数表!Z33</f>
        <v>1.6992353440951572E-3</v>
      </c>
      <c r="E33" s="77">
        <f t="shared" si="0"/>
        <v>0.16992353440951571</v>
      </c>
      <c r="F33" s="76">
        <f>分析係数表!C36</f>
        <v>0.93626150666917152</v>
      </c>
      <c r="G33" s="77">
        <f t="shared" si="1"/>
        <v>0.15909286434480399</v>
      </c>
      <c r="H33" s="77">
        <v>0.2155917377767593</v>
      </c>
      <c r="I33" s="77">
        <f t="shared" si="2"/>
        <v>0.2155917377767593</v>
      </c>
      <c r="J33" s="76">
        <f>分析係数表!G36</f>
        <v>2.823270008148657E-2</v>
      </c>
      <c r="K33" s="78">
        <f t="shared" si="3"/>
        <v>6.0867368726977436E-3</v>
      </c>
      <c r="L33" s="79"/>
      <c r="M33" s="80"/>
      <c r="N33" s="81">
        <f>分析係数表!H36</f>
        <v>0.22062413152006111</v>
      </c>
      <c r="O33" s="82">
        <f t="shared" si="4"/>
        <v>1.4039595817531145</v>
      </c>
      <c r="P33" s="76">
        <f>分析係数表!C36</f>
        <v>0.93626150666917152</v>
      </c>
      <c r="Q33" s="82">
        <f t="shared" si="5"/>
        <v>1.3144733133147908</v>
      </c>
      <c r="R33" s="83">
        <v>1.3547546341508352</v>
      </c>
      <c r="S33" s="84">
        <f t="shared" si="6"/>
        <v>1.5703463719275945</v>
      </c>
      <c r="T33" s="85">
        <f>分析係数表!F36</f>
        <v>0.87228977263648999</v>
      </c>
      <c r="U33" s="86">
        <f t="shared" si="7"/>
        <v>1.3697970797292585</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投入係数表!Z34</f>
        <v>3.2285471537807989E-2</v>
      </c>
      <c r="E34" s="77">
        <f t="shared" si="0"/>
        <v>3.228547153780799</v>
      </c>
      <c r="F34" s="76">
        <f>分析係数表!C37</f>
        <v>0.39878226197532196</v>
      </c>
      <c r="G34" s="77">
        <f t="shared" si="1"/>
        <v>1.2874873368786948</v>
      </c>
      <c r="H34" s="77">
        <v>1.3869452380497129</v>
      </c>
      <c r="I34" s="77">
        <f t="shared" si="2"/>
        <v>1.3869452380497129</v>
      </c>
      <c r="J34" s="76">
        <f>分析係数表!G37</f>
        <v>0.35520734135572679</v>
      </c>
      <c r="K34" s="78">
        <f t="shared" si="3"/>
        <v>0.49265313061362415</v>
      </c>
      <c r="L34" s="79"/>
      <c r="M34" s="80"/>
      <c r="N34" s="81">
        <f>分析係数表!H37</f>
        <v>4.5952116856878007E-2</v>
      </c>
      <c r="O34" s="82">
        <f t="shared" si="4"/>
        <v>0.29242002821067842</v>
      </c>
      <c r="P34" s="76">
        <f>分析係数表!C37</f>
        <v>0.39878226197532196</v>
      </c>
      <c r="Q34" s="82">
        <f t="shared" si="5"/>
        <v>0.11661192029674181</v>
      </c>
      <c r="R34" s="83">
        <v>0.13169987132856714</v>
      </c>
      <c r="S34" s="84">
        <f t="shared" si="6"/>
        <v>1.51864510937828</v>
      </c>
      <c r="T34" s="85">
        <f>分析係数表!F37</f>
        <v>0.68833867197645227</v>
      </c>
      <c r="U34" s="86">
        <f t="shared" si="7"/>
        <v>1.0453421577929793</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投入係数表!Z35</f>
        <v>5.9473237043330502E-3</v>
      </c>
      <c r="E35" s="77">
        <f t="shared" si="0"/>
        <v>0.59473237043330507</v>
      </c>
      <c r="F35" s="76">
        <f>分析係数表!C38</f>
        <v>8.3634220028000916E-2</v>
      </c>
      <c r="G35" s="77">
        <f t="shared" si="1"/>
        <v>4.9739977926593584E-2</v>
      </c>
      <c r="H35" s="77">
        <v>6.7180876462487812E-2</v>
      </c>
      <c r="I35" s="77">
        <f t="shared" si="2"/>
        <v>6.7180876462487812E-2</v>
      </c>
      <c r="J35" s="76">
        <f>分析係数表!G38</f>
        <v>0.16582661290322581</v>
      </c>
      <c r="K35" s="78">
        <f t="shared" si="3"/>
        <v>1.11403771956444E-2</v>
      </c>
      <c r="L35" s="79"/>
      <c r="M35" s="80"/>
      <c r="N35" s="81">
        <f>分析係数表!H38</f>
        <v>4.1594165567103165E-2</v>
      </c>
      <c r="O35" s="82">
        <f t="shared" si="4"/>
        <v>0.26468785119115601</v>
      </c>
      <c r="P35" s="76">
        <f>分析係数表!C38</f>
        <v>8.3634220028000916E-2</v>
      </c>
      <c r="Q35" s="82">
        <f t="shared" si="5"/>
        <v>2.2136961985259905E-2</v>
      </c>
      <c r="R35" s="83">
        <v>2.6577245930695038E-2</v>
      </c>
      <c r="S35" s="84">
        <f t="shared" si="6"/>
        <v>9.3758122393182847E-2</v>
      </c>
      <c r="T35" s="85">
        <f>分析係数表!F38</f>
        <v>0.52116935483870963</v>
      </c>
      <c r="U35" s="86">
        <f t="shared" si="7"/>
        <v>4.8863860158543881E-2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投入係数表!Z36</f>
        <v>0</v>
      </c>
      <c r="E36" s="77">
        <f t="shared" si="0"/>
        <v>0</v>
      </c>
      <c r="F36" s="76">
        <f>分析係数表!C39</f>
        <v>1</v>
      </c>
      <c r="G36" s="77">
        <f t="shared" si="1"/>
        <v>0</v>
      </c>
      <c r="H36" s="77">
        <v>6.3797152319477347E-3</v>
      </c>
      <c r="I36" s="77">
        <f t="shared" si="2"/>
        <v>6.3797152319477347E-3</v>
      </c>
      <c r="J36" s="76">
        <f>分析係数表!G39</f>
        <v>0.35526355444380819</v>
      </c>
      <c r="K36" s="78">
        <f t="shared" si="3"/>
        <v>2.2664803096410563E-3</v>
      </c>
      <c r="L36" s="79"/>
      <c r="M36" s="80"/>
      <c r="N36" s="81">
        <f>分析係数表!H39</f>
        <v>3.6622911924525259E-3</v>
      </c>
      <c r="O36" s="82">
        <f t="shared" si="4"/>
        <v>2.33052874832336E-2</v>
      </c>
      <c r="P36" s="76">
        <f>分析係数表!C39</f>
        <v>1</v>
      </c>
      <c r="Q36" s="82">
        <f t="shared" si="5"/>
        <v>2.33052874832336E-2</v>
      </c>
      <c r="R36" s="83">
        <v>2.5562646948778075E-2</v>
      </c>
      <c r="S36" s="84">
        <f t="shared" si="6"/>
        <v>3.1942362180725811E-2</v>
      </c>
      <c r="T36" s="85">
        <f>分析係数表!F39</f>
        <v>0.70609686266236704</v>
      </c>
      <c r="U36" s="86">
        <f t="shared" si="7"/>
        <v>2.2554401721835541E-2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投入係数表!Z37</f>
        <v>0</v>
      </c>
      <c r="E37" s="77">
        <f t="shared" si="0"/>
        <v>0</v>
      </c>
      <c r="F37" s="76">
        <f>分析係数表!C40</f>
        <v>0.97034701574441762</v>
      </c>
      <c r="G37" s="77">
        <f t="shared" si="1"/>
        <v>0</v>
      </c>
      <c r="H37" s="77">
        <v>6.9729304208660369E-3</v>
      </c>
      <c r="I37" s="77">
        <f t="shared" si="2"/>
        <v>6.9729304208660369E-3</v>
      </c>
      <c r="J37" s="76">
        <f>分析係数表!G40</f>
        <v>0.52785971223021577</v>
      </c>
      <c r="K37" s="78">
        <f t="shared" si="3"/>
        <v>3.6807290453596637E-3</v>
      </c>
      <c r="L37" s="79"/>
      <c r="M37" s="80"/>
      <c r="N37" s="81">
        <f>分析係数表!H40</f>
        <v>3.2261456049877249E-2</v>
      </c>
      <c r="O37" s="82">
        <f t="shared" si="4"/>
        <v>0.20529839610230324</v>
      </c>
      <c r="P37" s="76">
        <f>分析係数表!C40</f>
        <v>0.97034701574441762</v>
      </c>
      <c r="Q37" s="82">
        <f t="shared" si="5"/>
        <v>0.19921068599498534</v>
      </c>
      <c r="R37" s="83">
        <v>0.20004567232198756</v>
      </c>
      <c r="S37" s="84">
        <f t="shared" si="6"/>
        <v>0.20701860274285358</v>
      </c>
      <c r="T37" s="85">
        <f>分析係数表!F40</f>
        <v>0.72733812949640286</v>
      </c>
      <c r="U37" s="86">
        <f t="shared" si="7"/>
        <v>0.15057252328994603</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投入係数表!Z38</f>
        <v>0</v>
      </c>
      <c r="E38" s="77">
        <f t="shared" si="0"/>
        <v>0</v>
      </c>
      <c r="F38" s="76">
        <f>分析係数表!C41</f>
        <v>0.80320409637637991</v>
      </c>
      <c r="G38" s="77">
        <f t="shared" si="1"/>
        <v>0</v>
      </c>
      <c r="H38" s="77">
        <v>4.2873473659378944E-4</v>
      </c>
      <c r="I38" s="77">
        <f t="shared" si="2"/>
        <v>4.2873473659378944E-4</v>
      </c>
      <c r="J38" s="76">
        <f>分析係数表!G41</f>
        <v>0.45147490221642766</v>
      </c>
      <c r="K38" s="78">
        <f t="shared" si="3"/>
        <v>1.9356297328046695E-4</v>
      </c>
      <c r="L38" s="79"/>
      <c r="M38" s="80"/>
      <c r="N38" s="81">
        <f>分析係数表!H41</f>
        <v>4.9603894294711057E-2</v>
      </c>
      <c r="O38" s="82">
        <f t="shared" si="4"/>
        <v>0.31565841056238125</v>
      </c>
      <c r="P38" s="76">
        <f>分析係数表!C41</f>
        <v>0.80320409637637991</v>
      </c>
      <c r="Q38" s="82">
        <f t="shared" si="5"/>
        <v>0.25353812841936174</v>
      </c>
      <c r="R38" s="83">
        <v>0.2578932256645517</v>
      </c>
      <c r="S38" s="84">
        <f t="shared" si="6"/>
        <v>0.25832196040114547</v>
      </c>
      <c r="T38" s="85">
        <f>分析係数表!F41</f>
        <v>0.55671447196870927</v>
      </c>
      <c r="U38" s="86">
        <f t="shared" si="7"/>
        <v>0.14381157378264553</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投入係数表!Z39</f>
        <v>4.248088360237893E-4</v>
      </c>
      <c r="E39" s="77">
        <f>$C$28*D39</f>
        <v>4.2480883602378929E-2</v>
      </c>
      <c r="F39" s="76">
        <f>分析係数表!C42</f>
        <v>0.66636504653567741</v>
      </c>
      <c r="G39" s="77">
        <f>E39*F39</f>
        <v>2.8307775978575929E-2</v>
      </c>
      <c r="H39" s="77">
        <v>3.680480950768697E-2</v>
      </c>
      <c r="I39" s="77">
        <f>C39+H39</f>
        <v>3.680480950768697E-2</v>
      </c>
      <c r="J39" s="76">
        <f>分析係数表!G42</f>
        <v>0.48517520215633425</v>
      </c>
      <c r="K39" s="78">
        <f>I39*J39</f>
        <v>1.7856780893217399E-2</v>
      </c>
      <c r="L39" s="79"/>
      <c r="M39" s="80"/>
      <c r="N39" s="81">
        <f>分析係数表!H42</f>
        <v>1.1980423388898527E-2</v>
      </c>
      <c r="O39" s="82">
        <f t="shared" si="4"/>
        <v>7.6238397379362735E-2</v>
      </c>
      <c r="P39" s="76">
        <f>分析係数表!C42</f>
        <v>0.66636504653567741</v>
      </c>
      <c r="Q39" s="82">
        <f>O39*P39</f>
        <v>5.0802603217504516E-2</v>
      </c>
      <c r="R39" s="83">
        <v>5.3189123751319366E-2</v>
      </c>
      <c r="S39" s="84">
        <f>I39+R39</f>
        <v>8.9993933259006342E-2</v>
      </c>
      <c r="T39" s="85">
        <f>分析係数表!F42</f>
        <v>0.56103195995379285</v>
      </c>
      <c r="U39" s="86">
        <f>S39*T39</f>
        <v>5.0489472760251154E-2</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投入係数表!Z40</f>
        <v>6.7969413763806288E-2</v>
      </c>
      <c r="E40" s="77">
        <f>$C$28*D40</f>
        <v>6.7969413763806292</v>
      </c>
      <c r="F40" s="76">
        <f>分析係数表!C43</f>
        <v>0.41782866643993499</v>
      </c>
      <c r="G40" s="77">
        <f>E40*F40</f>
        <v>2.8399569511635345</v>
      </c>
      <c r="H40" s="77">
        <v>3.2131459414259727</v>
      </c>
      <c r="I40" s="77">
        <f>C40+H40</f>
        <v>3.2131459414259727</v>
      </c>
      <c r="J40" s="76">
        <f>分析係数表!G43</f>
        <v>0.34963029507290444</v>
      </c>
      <c r="K40" s="78">
        <f>I40*J40</f>
        <v>1.1234131636130682</v>
      </c>
      <c r="L40" s="79"/>
      <c r="M40" s="80"/>
      <c r="N40" s="81">
        <f>分析係数表!H43</f>
        <v>3.3095547249689404E-2</v>
      </c>
      <c r="O40" s="82">
        <f t="shared" si="4"/>
        <v>0.21060620320374784</v>
      </c>
      <c r="P40" s="76">
        <f>分析係数表!C43</f>
        <v>0.41782866643993499</v>
      </c>
      <c r="Q40" s="82">
        <f>O40*P40</f>
        <v>8.7997309028599924E-2</v>
      </c>
      <c r="R40" s="83">
        <v>0.1466197576229096</v>
      </c>
      <c r="S40" s="84">
        <f>I40+R40</f>
        <v>3.3597656990488822</v>
      </c>
      <c r="T40" s="85">
        <f>分析係数表!F43</f>
        <v>0.60413931310897662</v>
      </c>
      <c r="U40" s="86">
        <f>S40*T40</f>
        <v>2.0297665416304924</v>
      </c>
      <c r="V40" s="87">
        <f>分析係数表!D43</f>
        <v>0.20869324856609772</v>
      </c>
      <c r="W40" s="167">
        <f>ROUND(S40*V40,0)</f>
        <v>1</v>
      </c>
      <c r="X40" s="76">
        <f>分析係数表!E43</f>
        <v>0.13682537488770644</v>
      </c>
      <c r="Y40" s="166">
        <f>ROUND(S40*X40,0)</f>
        <v>0</v>
      </c>
    </row>
    <row r="41" spans="1:25" x14ac:dyDescent="0.2">
      <c r="A41" s="6" t="s">
        <v>341</v>
      </c>
      <c r="B41" s="5" t="s">
        <v>42</v>
      </c>
      <c r="C41" s="90"/>
      <c r="D41" s="76">
        <f>投入係数表!Z41</f>
        <v>0</v>
      </c>
      <c r="E41" s="77">
        <f>$C$28*D41</f>
        <v>0</v>
      </c>
      <c r="F41" s="76">
        <f>分析係数表!C44</f>
        <v>0.43300030015865532</v>
      </c>
      <c r="G41" s="77">
        <f>E41*F41</f>
        <v>0</v>
      </c>
      <c r="H41" s="77">
        <v>3.1634467874765608E-3</v>
      </c>
      <c r="I41" s="77">
        <f>C41+H41</f>
        <v>3.1634467874765608E-3</v>
      </c>
      <c r="J41" s="76">
        <f>分析係数表!G44</f>
        <v>0.26179408564929285</v>
      </c>
      <c r="K41" s="78">
        <f>I41*J41</f>
        <v>8.2817165922761905E-4</v>
      </c>
      <c r="L41" s="79"/>
      <c r="M41" s="80"/>
      <c r="N41" s="81">
        <f>分析係数表!H44</f>
        <v>0.10792544346140839</v>
      </c>
      <c r="O41" s="82">
        <f t="shared" si="4"/>
        <v>0.68679232601906259</v>
      </c>
      <c r="P41" s="76">
        <f>分析係数表!C44</f>
        <v>0.43300030015865532</v>
      </c>
      <c r="Q41" s="82">
        <f>O41*P41</f>
        <v>0.29738128331291513</v>
      </c>
      <c r="R41" s="83">
        <v>0.30220004962060365</v>
      </c>
      <c r="S41" s="84">
        <f>I41+R41</f>
        <v>0.30536349640808019</v>
      </c>
      <c r="T41" s="85">
        <f>分析係数表!F44</f>
        <v>0.57012714425433242</v>
      </c>
      <c r="U41" s="86">
        <f>S41*T41</f>
        <v>0.17409601816665685</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投入係数表!Z42</f>
        <v>0</v>
      </c>
      <c r="E42" s="77">
        <f>$C$28*D42</f>
        <v>0</v>
      </c>
      <c r="F42" s="76">
        <f>分析係数表!C45</f>
        <v>1</v>
      </c>
      <c r="G42" s="77">
        <f>E42*F42</f>
        <v>0</v>
      </c>
      <c r="H42" s="77">
        <v>4.4485440274225864E-3</v>
      </c>
      <c r="I42" s="77">
        <f>C42+H42</f>
        <v>4.4485440274225864E-3</v>
      </c>
      <c r="J42" s="76">
        <f>分析係数表!G45</f>
        <v>0</v>
      </c>
      <c r="K42" s="78">
        <f>I42*J42</f>
        <v>0</v>
      </c>
      <c r="L42" s="79"/>
      <c r="M42" s="80"/>
      <c r="N42" s="81">
        <f>分析係数表!H45</f>
        <v>0</v>
      </c>
      <c r="O42" s="82">
        <f t="shared" si="4"/>
        <v>0</v>
      </c>
      <c r="P42" s="76">
        <f>分析係数表!C45</f>
        <v>1</v>
      </c>
      <c r="Q42" s="82">
        <f>O42*P42</f>
        <v>0</v>
      </c>
      <c r="R42" s="83">
        <v>1.1652508937580451E-3</v>
      </c>
      <c r="S42" s="84">
        <f>I42+R42</f>
        <v>5.6137949211806319E-3</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3.3984706881903144E-3</v>
      </c>
      <c r="E43" s="77">
        <f>$C$28*D43</f>
        <v>0.33984706881903143</v>
      </c>
      <c r="F43" s="76">
        <f>分析係数表!C46</f>
        <v>7.8922701993376254E-2</v>
      </c>
      <c r="G43" s="77">
        <f>E43*F43</f>
        <v>2.682164893572685E-2</v>
      </c>
      <c r="H43" s="77">
        <v>3.3652997848524303E-2</v>
      </c>
      <c r="I43" s="77">
        <f>C43+H43</f>
        <v>3.3652997848524303E-2</v>
      </c>
      <c r="J43" s="76">
        <f>分析係数表!G46</f>
        <v>9.4786729857819912E-3</v>
      </c>
      <c r="K43" s="78">
        <f>I43*J43</f>
        <v>3.1898576159738681E-4</v>
      </c>
      <c r="L43" s="79"/>
      <c r="M43" s="80"/>
      <c r="N43" s="81">
        <f>分析係数表!H46</f>
        <v>2.1453316301050851E-2</v>
      </c>
      <c r="O43" s="82">
        <f t="shared" si="4"/>
        <v>0.1365199208886263</v>
      </c>
      <c r="P43" s="76">
        <f>分析係数表!C46</f>
        <v>7.8922701993376254E-2</v>
      </c>
      <c r="Q43" s="82">
        <f>O43*P43</f>
        <v>1.0774521032452355E-2</v>
      </c>
      <c r="R43" s="83">
        <v>1.1907571180747109E-2</v>
      </c>
      <c r="S43" s="84">
        <f>I43+R43</f>
        <v>4.5560569029271414E-2</v>
      </c>
      <c r="T43" s="85">
        <f>分析係数表!F46</f>
        <v>0.3135860979462875</v>
      </c>
      <c r="U43" s="86">
        <f>S43*T43</f>
        <v>1.4287161062101698E-2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投入係数表!Z44</f>
        <v>0.64655904842820733</v>
      </c>
      <c r="E44" s="91">
        <f>SUM(E5:E43)</f>
        <v>64.655904842820732</v>
      </c>
      <c r="F44" s="92">
        <f>分析係数表!C47</f>
        <v>0.45048821757167268</v>
      </c>
      <c r="G44" s="91">
        <f>SUM(G5:G43)</f>
        <v>8.7086236039030851</v>
      </c>
      <c r="H44" s="91">
        <f>SUM(H5:H43)</f>
        <v>9.5537111326872299</v>
      </c>
      <c r="I44" s="91">
        <f>SUM(I5:I43)</f>
        <v>109.55371113268723</v>
      </c>
      <c r="J44" s="92">
        <f>分析係数表!G47</f>
        <v>0.27984959706440876</v>
      </c>
      <c r="K44" s="93">
        <f>SUM(K5:K43)</f>
        <v>10.143859555562315</v>
      </c>
      <c r="L44" s="94">
        <f>最終需要_まとめ!$L$33</f>
        <v>0.62733333333333341</v>
      </c>
      <c r="M44" s="91">
        <f>K44*L44</f>
        <v>6.363581227856093</v>
      </c>
      <c r="N44" s="95">
        <f>分析係数表!H47</f>
        <v>1</v>
      </c>
      <c r="O44" s="96">
        <f>SUM(O5:O43)</f>
        <v>6.3635812278560921</v>
      </c>
      <c r="P44" s="92">
        <f>分析係数表!C47</f>
        <v>0.45048821757167268</v>
      </c>
      <c r="Q44" s="96">
        <f>SUM(Q5:Q43)</f>
        <v>2.7705066282163235</v>
      </c>
      <c r="R44" s="91">
        <f>SUM(R7:R43)</f>
        <v>3.0023414647655757</v>
      </c>
      <c r="S44" s="97">
        <f>SUM(S5:S43)</f>
        <v>112.56208211410006</v>
      </c>
      <c r="T44" s="98">
        <f>分析係数表!F47</f>
        <v>0.63574062575658508</v>
      </c>
      <c r="U44" s="99">
        <f>SUM(U5:U43)</f>
        <v>42.180953208616508</v>
      </c>
      <c r="V44" s="100">
        <f>分析係数表!D47</f>
        <v>9.9789350246801134E-2</v>
      </c>
      <c r="W44" s="164">
        <f>SUM(W5:W43)</f>
        <v>2</v>
      </c>
      <c r="X44" s="92">
        <f>分析係数表!E47</f>
        <v>7.8362037587557998E-2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6.7564113487262545E-2</v>
      </c>
      <c r="G5" s="77">
        <f t="shared" ref="G5:G38" si="1">E5*F5</f>
        <v>0</v>
      </c>
      <c r="H5" s="77">
        <f t="array" ref="H5:H43">MMULT(逆行列係数!C5:AO43,'25'!G5:G43)</f>
        <v>3.8391074532259656E-4</v>
      </c>
      <c r="I5" s="77">
        <f t="shared" ref="I5:I38" si="2">C5+H5</f>
        <v>3.8391074532259656E-4</v>
      </c>
      <c r="J5" s="76">
        <f>分析係数表!G8</f>
        <v>0.11970979443772672</v>
      </c>
      <c r="K5" s="78">
        <f t="shared" ref="K5:K38" si="3">I5*J5</f>
        <v>4.5957876405002492E-5</v>
      </c>
      <c r="L5" s="79" t="s">
        <v>185</v>
      </c>
      <c r="M5" s="80" t="s">
        <v>185</v>
      </c>
      <c r="N5" s="81">
        <f>分析係数表!H8</f>
        <v>1.0734543466490035E-2</v>
      </c>
      <c r="O5" s="82">
        <f t="shared" ref="O5:O43" si="4">$M$44*N5</f>
        <v>0.13511056273410021</v>
      </c>
      <c r="P5" s="76">
        <f>分析係数表!C8</f>
        <v>6.7564113487262545E-2</v>
      </c>
      <c r="Q5" s="82">
        <f t="shared" ref="Q5:Q38" si="5">O5*P5</f>
        <v>9.1286253938946526E-3</v>
      </c>
      <c r="R5" s="83">
        <f t="array" ref="R5:R43">MMULT(逆行列係数!C5:AO43,'25'!Q5:Q43)</f>
        <v>1.064489509338567E-2</v>
      </c>
      <c r="S5" s="84">
        <f t="shared" ref="S5:S38" si="6">I5+R5</f>
        <v>1.1028805838708267E-2</v>
      </c>
      <c r="T5" s="85">
        <f>分析係数表!F8</f>
        <v>0.45405078597339782</v>
      </c>
      <c r="U5" s="86">
        <f t="shared" ref="U5:U38" si="7">S5*T5</f>
        <v>5.0076379594134876E-3</v>
      </c>
      <c r="V5" s="87">
        <f>分析係数表!D8</f>
        <v>0.6704957678355502</v>
      </c>
      <c r="W5" s="167">
        <f t="shared" ref="W5:W38" si="8">ROUND(S5*V5,0)</f>
        <v>0</v>
      </c>
      <c r="X5" s="76">
        <f>分析係数表!E8</f>
        <v>0.43288996372430472</v>
      </c>
      <c r="Y5" s="166">
        <f t="shared" ref="Y5:Y38" si="9">ROUND(S5*X5,0)</f>
        <v>0</v>
      </c>
    </row>
    <row r="6" spans="1:25" x14ac:dyDescent="0.2">
      <c r="A6" s="6" t="s">
        <v>220</v>
      </c>
      <c r="B6" s="5" t="s">
        <v>266</v>
      </c>
      <c r="C6" s="90"/>
      <c r="D6" s="76">
        <f>投入係数表!AA6</f>
        <v>0</v>
      </c>
      <c r="E6" s="77">
        <f t="shared" si="0"/>
        <v>0</v>
      </c>
      <c r="F6" s="76">
        <f>分析係数表!C9</f>
        <v>0.16339869281045749</v>
      </c>
      <c r="G6" s="77">
        <f t="shared" si="1"/>
        <v>0</v>
      </c>
      <c r="H6" s="77">
        <v>6.3390275767675637E-5</v>
      </c>
      <c r="I6" s="77">
        <f t="shared" si="2"/>
        <v>6.3390275767675637E-5</v>
      </c>
      <c r="J6" s="76">
        <f>分析係数表!G9</f>
        <v>0.24691358024691357</v>
      </c>
      <c r="K6" s="78">
        <f t="shared" si="3"/>
        <v>1.5651919942635957E-5</v>
      </c>
      <c r="L6" s="79"/>
      <c r="M6" s="80"/>
      <c r="N6" s="81">
        <f>分析係数表!H9</f>
        <v>5.6599045701539042E-4</v>
      </c>
      <c r="O6" s="82">
        <f t="shared" si="4"/>
        <v>7.1238510876778273E-3</v>
      </c>
      <c r="P6" s="76">
        <f>分析係数表!C9</f>
        <v>0.16339869281045749</v>
      </c>
      <c r="Q6" s="82">
        <f t="shared" si="5"/>
        <v>1.1640279555029127E-3</v>
      </c>
      <c r="R6" s="83">
        <v>1.2808804306784845E-3</v>
      </c>
      <c r="S6" s="84">
        <f t="shared" si="6"/>
        <v>1.3442707064461601E-3</v>
      </c>
      <c r="T6" s="85">
        <f>分析係数表!F9</f>
        <v>0.67901234567901236</v>
      </c>
      <c r="U6" s="86">
        <f t="shared" si="7"/>
        <v>9.1277640561159023E-4</v>
      </c>
      <c r="V6" s="87">
        <f>分析係数表!D9</f>
        <v>7.407407407407407E-2</v>
      </c>
      <c r="W6" s="167">
        <f t="shared" si="8"/>
        <v>0</v>
      </c>
      <c r="X6" s="76">
        <f>分析係数表!E9</f>
        <v>0</v>
      </c>
      <c r="Y6" s="166">
        <f t="shared" si="9"/>
        <v>0</v>
      </c>
    </row>
    <row r="7" spans="1:25" x14ac:dyDescent="0.2">
      <c r="A7" s="6" t="s">
        <v>221</v>
      </c>
      <c r="B7" s="5" t="s">
        <v>267</v>
      </c>
      <c r="C7" s="90"/>
      <c r="D7" s="76">
        <f>投入係数表!AA7</f>
        <v>0</v>
      </c>
      <c r="E7" s="77">
        <f t="shared" si="0"/>
        <v>0</v>
      </c>
      <c r="F7" s="76">
        <f>分析係数表!C10</f>
        <v>3.0864197530864335E-3</v>
      </c>
      <c r="G7" s="77">
        <f t="shared" si="1"/>
        <v>0</v>
      </c>
      <c r="H7" s="77">
        <v>5.0387060708210137E-7</v>
      </c>
      <c r="I7" s="77">
        <f t="shared" si="2"/>
        <v>5.0387060708210137E-7</v>
      </c>
      <c r="J7" s="76">
        <f>分析係数表!G10</f>
        <v>0.2857142857142857</v>
      </c>
      <c r="K7" s="78">
        <f t="shared" si="3"/>
        <v>1.4396303059488609E-7</v>
      </c>
      <c r="L7" s="79"/>
      <c r="M7" s="80"/>
      <c r="N7" s="81">
        <f>分析係数表!H10</f>
        <v>1.0759075560602157E-3</v>
      </c>
      <c r="O7" s="82">
        <f t="shared" si="4"/>
        <v>1.3541933646545467E-2</v>
      </c>
      <c r="P7" s="76">
        <f>分析係数表!C10</f>
        <v>3.0864197530864335E-3</v>
      </c>
      <c r="Q7" s="82">
        <f t="shared" si="5"/>
        <v>4.1796091501683723E-5</v>
      </c>
      <c r="R7" s="83">
        <v>5.3780500114725562E-5</v>
      </c>
      <c r="S7" s="84">
        <f t="shared" si="6"/>
        <v>5.428437072180766E-5</v>
      </c>
      <c r="T7" s="85">
        <f>分析係数表!F10</f>
        <v>0.5714285714285714</v>
      </c>
      <c r="U7" s="86">
        <f t="shared" si="7"/>
        <v>3.1019640412461521E-5</v>
      </c>
      <c r="V7" s="87">
        <f>分析係数表!D10</f>
        <v>0</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1.4903129657227732E-3</v>
      </c>
      <c r="G8" s="77">
        <f t="shared" si="1"/>
        <v>0</v>
      </c>
      <c r="H8" s="77">
        <v>2.8065132927648865E-4</v>
      </c>
      <c r="I8" s="77">
        <f t="shared" si="2"/>
        <v>2.8065132927648865E-4</v>
      </c>
      <c r="J8" s="76">
        <f>分析係数表!G11</f>
        <v>0.75</v>
      </c>
      <c r="K8" s="78">
        <f t="shared" si="3"/>
        <v>2.1048849695736647E-4</v>
      </c>
      <c r="L8" s="79"/>
      <c r="M8" s="80"/>
      <c r="N8" s="81">
        <f>分析係数表!H11</f>
        <v>-1.9275216802381716E-5</v>
      </c>
      <c r="O8" s="82">
        <f t="shared" si="4"/>
        <v>-2.4260793177850184E-4</v>
      </c>
      <c r="P8" s="76">
        <f>分析係数表!C11</f>
        <v>1.4903129657227732E-3</v>
      </c>
      <c r="Q8" s="82">
        <f t="shared" si="5"/>
        <v>-3.615617463166873E-7</v>
      </c>
      <c r="R8" s="83">
        <v>1.8906831655438209E-5</v>
      </c>
      <c r="S8" s="84">
        <f t="shared" si="6"/>
        <v>2.9955816093192686E-4</v>
      </c>
      <c r="T8" s="85">
        <f>分析係数表!F11</f>
        <v>1</v>
      </c>
      <c r="U8" s="86">
        <f t="shared" si="7"/>
        <v>2.9955816093192686E-4</v>
      </c>
      <c r="V8" s="87">
        <f>分析係数表!D11</f>
        <v>2</v>
      </c>
      <c r="W8" s="167">
        <f t="shared" si="8"/>
        <v>0</v>
      </c>
      <c r="X8" s="76">
        <f>分析係数表!E11</f>
        <v>0</v>
      </c>
      <c r="Y8" s="166">
        <f t="shared" si="9"/>
        <v>0</v>
      </c>
    </row>
    <row r="9" spans="1:25" x14ac:dyDescent="0.2">
      <c r="A9" s="6" t="s">
        <v>223</v>
      </c>
      <c r="B9" s="5" t="s">
        <v>191</v>
      </c>
      <c r="C9" s="90"/>
      <c r="D9" s="76">
        <f>投入係数表!AA9</f>
        <v>0</v>
      </c>
      <c r="E9" s="77">
        <f t="shared" si="0"/>
        <v>0</v>
      </c>
      <c r="F9" s="76">
        <f>分析係数表!C12</f>
        <v>4.2687511748856433E-2</v>
      </c>
      <c r="G9" s="77">
        <f t="shared" si="1"/>
        <v>0</v>
      </c>
      <c r="H9" s="77">
        <v>1.4882678536612434E-4</v>
      </c>
      <c r="I9" s="77">
        <f t="shared" si="2"/>
        <v>1.4882678536612434E-4</v>
      </c>
      <c r="J9" s="76">
        <f>分析係数表!G12</f>
        <v>0.14470108695652173</v>
      </c>
      <c r="K9" s="78">
        <f t="shared" si="3"/>
        <v>2.1535397610723154E-5</v>
      </c>
      <c r="L9" s="79"/>
      <c r="M9" s="80"/>
      <c r="N9" s="81">
        <f>分析係数表!H12</f>
        <v>8.7239631247579649E-2</v>
      </c>
      <c r="O9" s="82">
        <f t="shared" si="4"/>
        <v>1.0980434992294994</v>
      </c>
      <c r="P9" s="76">
        <f>分析係数表!C12</f>
        <v>4.2687511748856433E-2</v>
      </c>
      <c r="Q9" s="82">
        <f t="shared" si="5"/>
        <v>4.6872744774114683E-2</v>
      </c>
      <c r="R9" s="83">
        <v>5.0076406658084244E-2</v>
      </c>
      <c r="S9" s="84">
        <f t="shared" si="6"/>
        <v>5.0225233443450368E-2</v>
      </c>
      <c r="T9" s="85">
        <f>分析係数表!F12</f>
        <v>0.28543931159420288</v>
      </c>
      <c r="U9" s="86">
        <f t="shared" si="7"/>
        <v>1.4336256058756609E-2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投入係数表!AA10</f>
        <v>1.0146103896103895E-3</v>
      </c>
      <c r="E10" s="77">
        <f t="shared" si="0"/>
        <v>0.10146103896103895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0.17130325510214764</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投入係数表!AA11</f>
        <v>2.637987012987013E-3</v>
      </c>
      <c r="E11" s="77">
        <f t="shared" si="0"/>
        <v>0.26379870129870131</v>
      </c>
      <c r="F11" s="76">
        <f>分析係数表!C14</f>
        <v>1.2640726841793404E-2</v>
      </c>
      <c r="G11" s="77">
        <f t="shared" si="1"/>
        <v>3.334607324336734E-3</v>
      </c>
      <c r="H11" s="77">
        <v>6.5452192887573094E-3</v>
      </c>
      <c r="I11" s="77">
        <f t="shared" si="2"/>
        <v>6.5452192887573094E-3</v>
      </c>
      <c r="J11" s="76">
        <f>分析係数表!G14</f>
        <v>0.18151815181518152</v>
      </c>
      <c r="K11" s="78">
        <f t="shared" si="3"/>
        <v>1.1880761085203038E-3</v>
      </c>
      <c r="L11" s="79"/>
      <c r="M11" s="80"/>
      <c r="N11" s="81">
        <f>分析係数表!H14</f>
        <v>1.1056965274820784E-3</v>
      </c>
      <c r="O11" s="82">
        <f t="shared" si="4"/>
        <v>1.3916873177475879E-2</v>
      </c>
      <c r="P11" s="76">
        <f>分析係数表!C14</f>
        <v>1.2640726841793404E-2</v>
      </c>
      <c r="Q11" s="82">
        <f t="shared" si="5"/>
        <v>1.7591939232835402E-4</v>
      </c>
      <c r="R11" s="83">
        <v>4.8140044121028835E-4</v>
      </c>
      <c r="S11" s="84">
        <f t="shared" si="6"/>
        <v>7.0266197299675981E-3</v>
      </c>
      <c r="T11" s="85">
        <f>分析係数表!F14</f>
        <v>0.32673267326732675</v>
      </c>
      <c r="U11" s="86">
        <f t="shared" si="7"/>
        <v>2.2958262484052551E-3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投入係数表!AA12</f>
        <v>8.9285714285714281E-3</v>
      </c>
      <c r="E12" s="77">
        <f t="shared" si="0"/>
        <v>0.89285714285714279</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0.10081462328723018</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投入係数表!AA13</f>
        <v>1.176948051948052E-2</v>
      </c>
      <c r="E13" s="77">
        <f t="shared" si="0"/>
        <v>1.176948051948052</v>
      </c>
      <c r="F13" s="76">
        <f>分析係数表!C16</f>
        <v>1.1051985264019626E-2</v>
      </c>
      <c r="G13" s="77">
        <f t="shared" si="1"/>
        <v>1.3007612526646475E-2</v>
      </c>
      <c r="H13" s="77">
        <v>1.5319163665196511E-2</v>
      </c>
      <c r="I13" s="77">
        <f t="shared" si="2"/>
        <v>1.5319163665196511E-2</v>
      </c>
      <c r="J13" s="76">
        <f>分析係数表!G16</f>
        <v>3.3670033670033669E-2</v>
      </c>
      <c r="K13" s="78">
        <f t="shared" si="3"/>
        <v>5.157967564039229E-4</v>
      </c>
      <c r="L13" s="79"/>
      <c r="M13" s="80"/>
      <c r="N13" s="81">
        <f>分析係数表!H16</f>
        <v>1.6043989549327908E-2</v>
      </c>
      <c r="O13" s="82">
        <f t="shared" si="4"/>
        <v>0.20193802030581481</v>
      </c>
      <c r="P13" s="76">
        <f>分析係数表!C16</f>
        <v>1.1051985264019626E-2</v>
      </c>
      <c r="Q13" s="82">
        <f t="shared" si="5"/>
        <v>2.2318160246651612E-3</v>
      </c>
      <c r="R13" s="83">
        <v>2.4527382481985549E-3</v>
      </c>
      <c r="S13" s="84">
        <f t="shared" si="6"/>
        <v>1.7771901913395068E-2</v>
      </c>
      <c r="T13" s="85">
        <f>分析係数表!F16</f>
        <v>0.28619528619528617</v>
      </c>
      <c r="U13" s="86">
        <f t="shared" si="7"/>
        <v>5.0862345543386551E-3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投入係数表!AA14</f>
        <v>3.916396103896104E-2</v>
      </c>
      <c r="E14" s="77">
        <f t="shared" si="0"/>
        <v>3.9163961038961039</v>
      </c>
      <c r="F14" s="76">
        <f>分析係数表!C17</f>
        <v>8.8733956583742724E-2</v>
      </c>
      <c r="G14" s="77">
        <f t="shared" si="1"/>
        <v>0.34751732184785605</v>
      </c>
      <c r="H14" s="77">
        <v>0.40023748307009982</v>
      </c>
      <c r="I14" s="77">
        <f t="shared" si="2"/>
        <v>0.40023748307009982</v>
      </c>
      <c r="J14" s="76">
        <f>分析係数表!G17</f>
        <v>0.21220484513952775</v>
      </c>
      <c r="K14" s="78">
        <f t="shared" si="3"/>
        <v>8.4932333113924896E-2</v>
      </c>
      <c r="L14" s="79"/>
      <c r="M14" s="80"/>
      <c r="N14" s="81">
        <f>分析係数表!H17</f>
        <v>2.8579889640622342E-3</v>
      </c>
      <c r="O14" s="82">
        <f t="shared" si="4"/>
        <v>3.5972139702794226E-2</v>
      </c>
      <c r="P14" s="76">
        <f>分析係数表!C17</f>
        <v>8.8733956583742724E-2</v>
      </c>
      <c r="Q14" s="82">
        <f t="shared" si="5"/>
        <v>3.1919502826120707E-3</v>
      </c>
      <c r="R14" s="83">
        <v>5.2419815760342226E-3</v>
      </c>
      <c r="S14" s="84">
        <f t="shared" si="6"/>
        <v>0.40547946464613405</v>
      </c>
      <c r="T14" s="85">
        <f>分析係数表!F17</f>
        <v>0.32198712051517941</v>
      </c>
      <c r="U14" s="86">
        <f t="shared" si="7"/>
        <v>0.13055916524944519</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投入係数表!AA15</f>
        <v>4.667207792207792E-3</v>
      </c>
      <c r="E15" s="77">
        <f t="shared" si="0"/>
        <v>0.4667207792207792</v>
      </c>
      <c r="F15" s="76">
        <f>分析係数表!C18</f>
        <v>2.3869801084990927E-2</v>
      </c>
      <c r="G15" s="77">
        <f t="shared" si="1"/>
        <v>1.1140532162231966E-2</v>
      </c>
      <c r="H15" s="77">
        <v>1.68125568971965E-2</v>
      </c>
      <c r="I15" s="77">
        <f t="shared" si="2"/>
        <v>1.68125568971965E-2</v>
      </c>
      <c r="J15" s="76">
        <f>分析係数表!G18</f>
        <v>0.2144702842377261</v>
      </c>
      <c r="K15" s="78">
        <f t="shared" si="3"/>
        <v>3.6057938565046757E-3</v>
      </c>
      <c r="L15" s="79"/>
      <c r="M15" s="80"/>
      <c r="N15" s="81">
        <f>分析係数表!H18</f>
        <v>4.2405476965239774E-4</v>
      </c>
      <c r="O15" s="82">
        <f t="shared" si="4"/>
        <v>5.3373744991270407E-3</v>
      </c>
      <c r="P15" s="76">
        <f>分析係数表!C18</f>
        <v>2.3869801084990927E-2</v>
      </c>
      <c r="Q15" s="82">
        <f t="shared" si="5"/>
        <v>1.2740206761026554E-4</v>
      </c>
      <c r="R15" s="83">
        <v>2.6391860898353057E-4</v>
      </c>
      <c r="S15" s="84">
        <f t="shared" si="6"/>
        <v>1.7076475506180033E-2</v>
      </c>
      <c r="T15" s="85">
        <f>分析係数表!F18</f>
        <v>0.4573643410852713</v>
      </c>
      <c r="U15" s="86">
        <f t="shared" si="7"/>
        <v>7.8101709679428049E-3</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投入係数表!AA16</f>
        <v>0</v>
      </c>
      <c r="E16" s="77">
        <f t="shared" si="0"/>
        <v>0</v>
      </c>
      <c r="F16" s="76">
        <f>分析係数表!C19</f>
        <v>4.6660019940179431E-2</v>
      </c>
      <c r="G16" s="77">
        <f t="shared" si="1"/>
        <v>0</v>
      </c>
      <c r="H16" s="77">
        <v>4.4431128621695969E-3</v>
      </c>
      <c r="I16" s="77">
        <f t="shared" si="2"/>
        <v>4.4431128621695969E-3</v>
      </c>
      <c r="J16" s="76">
        <f>分析係数表!G19</f>
        <v>5.7803468208092484E-2</v>
      </c>
      <c r="K16" s="78">
        <f t="shared" si="3"/>
        <v>2.5682733307338712E-4</v>
      </c>
      <c r="L16" s="79"/>
      <c r="M16" s="80"/>
      <c r="N16" s="81">
        <f>分析係数表!H19</f>
        <v>-1.0864213106796968E-4</v>
      </c>
      <c r="O16" s="82">
        <f t="shared" si="4"/>
        <v>-1.3674265245697378E-3</v>
      </c>
      <c r="P16" s="76">
        <f>分析係数表!C19</f>
        <v>4.6660019940179431E-2</v>
      </c>
      <c r="Q16" s="82">
        <f t="shared" si="5"/>
        <v>-6.3804148903154226E-5</v>
      </c>
      <c r="R16" s="83">
        <v>2.5555369939108672E-5</v>
      </c>
      <c r="S16" s="84">
        <f t="shared" si="6"/>
        <v>4.4686682321087058E-3</v>
      </c>
      <c r="T16" s="85">
        <f>分析係数表!F19</f>
        <v>0.24084778420038536</v>
      </c>
      <c r="U16" s="86">
        <f t="shared" si="7"/>
        <v>1.0762688420300351E-3</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投入係数表!AA17</f>
        <v>2.0292207792207794E-4</v>
      </c>
      <c r="E17" s="77">
        <f t="shared" si="0"/>
        <v>2.0292207792207792E-2</v>
      </c>
      <c r="F17" s="76">
        <f>分析係数表!C20</f>
        <v>8.9601315248664215E-2</v>
      </c>
      <c r="G17" s="77">
        <f t="shared" si="1"/>
        <v>1.8182085074810108E-3</v>
      </c>
      <c r="H17" s="77">
        <v>5.9125195326559764E-3</v>
      </c>
      <c r="I17" s="77">
        <f t="shared" si="2"/>
        <v>5.9125195326559764E-3</v>
      </c>
      <c r="J17" s="76">
        <f>分析係数表!G20</f>
        <v>9.990662931839403E-2</v>
      </c>
      <c r="K17" s="78">
        <f t="shared" si="3"/>
        <v>5.906998972868249E-4</v>
      </c>
      <c r="L17" s="79"/>
      <c r="M17" s="80"/>
      <c r="N17" s="81">
        <f>分析係数表!H20</f>
        <v>5.2919231584720706E-4</v>
      </c>
      <c r="O17" s="82">
        <f t="shared" si="4"/>
        <v>6.6606904906461413E-3</v>
      </c>
      <c r="P17" s="76">
        <f>分析係数表!C20</f>
        <v>8.9601315248664215E-2</v>
      </c>
      <c r="Q17" s="82">
        <f t="shared" si="5"/>
        <v>5.968066284261648E-4</v>
      </c>
      <c r="R17" s="83">
        <v>8.6394408149964466E-4</v>
      </c>
      <c r="S17" s="84">
        <f t="shared" si="6"/>
        <v>6.7764636141556213E-3</v>
      </c>
      <c r="T17" s="85">
        <f>分析係数表!F20</f>
        <v>0.22315592903828199</v>
      </c>
      <c r="U17" s="86">
        <f t="shared" si="7"/>
        <v>1.5122080334110117E-3</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投入係数表!AA18</f>
        <v>8.1168831168831174E-4</v>
      </c>
      <c r="E18" s="77">
        <f t="shared" si="0"/>
        <v>8.1168831168831168E-2</v>
      </c>
      <c r="F18" s="76">
        <f>分析係数表!C21</f>
        <v>3.6263368983957212E-2</v>
      </c>
      <c r="G18" s="77">
        <f t="shared" si="1"/>
        <v>2.9434552746718514E-3</v>
      </c>
      <c r="H18" s="77">
        <v>1.6055670349191691E-2</v>
      </c>
      <c r="I18" s="77">
        <f t="shared" si="2"/>
        <v>1.6055670349191691E-2</v>
      </c>
      <c r="J18" s="76">
        <f>分析係数表!G21</f>
        <v>0.2855369335816263</v>
      </c>
      <c r="K18" s="78">
        <f t="shared" si="3"/>
        <v>4.5844868781056347E-3</v>
      </c>
      <c r="L18" s="79"/>
      <c r="M18" s="80"/>
      <c r="N18" s="81">
        <f>分析係数表!H21</f>
        <v>8.8140309559981843E-4</v>
      </c>
      <c r="O18" s="82">
        <f t="shared" si="4"/>
        <v>1.109379906223513E-2</v>
      </c>
      <c r="P18" s="76">
        <f>分析係数表!C21</f>
        <v>3.6263368983957212E-2</v>
      </c>
      <c r="Q18" s="82">
        <f t="shared" si="5"/>
        <v>4.0229852882771099E-4</v>
      </c>
      <c r="R18" s="83">
        <v>7.4493994686504678E-4</v>
      </c>
      <c r="S18" s="84">
        <f t="shared" si="6"/>
        <v>1.6800610296056739E-2</v>
      </c>
      <c r="T18" s="85">
        <f>分析係数表!F21</f>
        <v>0.42644320297951582</v>
      </c>
      <c r="U18" s="86">
        <f t="shared" si="7"/>
        <v>7.1645060666610675E-3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投入係数表!AA19</f>
        <v>1.075487012987013E-2</v>
      </c>
      <c r="E19" s="77">
        <f t="shared" si="0"/>
        <v>1.0754870129870131</v>
      </c>
      <c r="F19" s="76">
        <f>分析係数表!C22</f>
        <v>2.6618889173278704E-2</v>
      </c>
      <c r="G19" s="77">
        <f t="shared" si="1"/>
        <v>2.8628269606001854E-2</v>
      </c>
      <c r="H19" s="77">
        <v>3.3960776805374238E-2</v>
      </c>
      <c r="I19" s="77">
        <f t="shared" si="2"/>
        <v>3.3960776805374238E-2</v>
      </c>
      <c r="J19" s="76">
        <f>分析係数表!G22</f>
        <v>0.1945614707008809</v>
      </c>
      <c r="K19" s="78">
        <f t="shared" si="3"/>
        <v>6.6074586813979755E-3</v>
      </c>
      <c r="L19" s="79"/>
      <c r="M19" s="80"/>
      <c r="N19" s="81">
        <f>分析係数表!H22</f>
        <v>4.2055018477923743E-5</v>
      </c>
      <c r="O19" s="82">
        <f t="shared" si="4"/>
        <v>5.2932639660764039E-4</v>
      </c>
      <c r="P19" s="76">
        <f>分析係数表!C22</f>
        <v>2.6618889173278704E-2</v>
      </c>
      <c r="Q19" s="82">
        <f t="shared" si="5"/>
        <v>1.4090080687789748E-5</v>
      </c>
      <c r="R19" s="83">
        <v>1.4759818764592457E-4</v>
      </c>
      <c r="S19" s="84">
        <f t="shared" si="6"/>
        <v>3.4108374993020163E-2</v>
      </c>
      <c r="T19" s="85">
        <f>分析係数表!F22</f>
        <v>0.4128686327077748</v>
      </c>
      <c r="U19" s="86">
        <f t="shared" si="7"/>
        <v>1.4082278147252292E-2</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投入係数表!AA20</f>
        <v>2.0292207792207794E-4</v>
      </c>
      <c r="E20" s="77">
        <f t="shared" si="0"/>
        <v>2.0292207792207792E-2</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3.087737313544569E-4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投入係数表!AA21</f>
        <v>2.0292207792207794E-4</v>
      </c>
      <c r="E21" s="77">
        <f t="shared" si="0"/>
        <v>2.0292207792207792E-2</v>
      </c>
      <c r="F21" s="76">
        <f>分析係数表!C24</f>
        <v>0.22997002997003002</v>
      </c>
      <c r="G21" s="77">
        <f t="shared" si="1"/>
        <v>4.6665996341321023E-3</v>
      </c>
      <c r="H21" s="77">
        <v>1.6211350970678908E-2</v>
      </c>
      <c r="I21" s="77">
        <f t="shared" si="2"/>
        <v>1.6211350970678908E-2</v>
      </c>
      <c r="J21" s="76">
        <f>分析係数表!G24</f>
        <v>0.20787401574803149</v>
      </c>
      <c r="K21" s="78">
        <f t="shared" si="3"/>
        <v>3.3699186269757729E-3</v>
      </c>
      <c r="L21" s="79"/>
      <c r="M21" s="80"/>
      <c r="N21" s="81">
        <f>分析係数表!H24</f>
        <v>3.2417410076732888E-4</v>
      </c>
      <c r="O21" s="82">
        <f t="shared" si="4"/>
        <v>4.080224307183895E-3</v>
      </c>
      <c r="P21" s="76">
        <f>分析係数表!C24</f>
        <v>0.22997002997003002</v>
      </c>
      <c r="Q21" s="82">
        <f t="shared" si="5"/>
        <v>9.3832930620752527E-4</v>
      </c>
      <c r="R21" s="83">
        <v>3.4592954371123925E-3</v>
      </c>
      <c r="S21" s="84">
        <f t="shared" si="6"/>
        <v>1.9670646407791301E-2</v>
      </c>
      <c r="T21" s="85">
        <f>分析係数表!F24</f>
        <v>0.39317585301837271</v>
      </c>
      <c r="U21" s="86">
        <f t="shared" si="7"/>
        <v>7.7340231808061335E-3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投入係数表!AA22</f>
        <v>0</v>
      </c>
      <c r="E22" s="77">
        <f t="shared" si="0"/>
        <v>0</v>
      </c>
      <c r="F22" s="76">
        <f>分析係数表!C25</f>
        <v>3.4042553191489411E-2</v>
      </c>
      <c r="G22" s="77">
        <f t="shared" si="1"/>
        <v>0</v>
      </c>
      <c r="H22" s="77">
        <v>4.5580747136937149E-3</v>
      </c>
      <c r="I22" s="77">
        <f t="shared" si="2"/>
        <v>4.5580747136937149E-3</v>
      </c>
      <c r="J22" s="76">
        <f>分析係数表!G25</f>
        <v>0.19567456230690011</v>
      </c>
      <c r="K22" s="78">
        <f t="shared" si="3"/>
        <v>8.9189927456416668E-4</v>
      </c>
      <c r="L22" s="79"/>
      <c r="M22" s="80"/>
      <c r="N22" s="81">
        <f>分析係数表!H25</f>
        <v>4.906418822424437E-4</v>
      </c>
      <c r="O22" s="82">
        <f t="shared" si="4"/>
        <v>6.1754746270891387E-3</v>
      </c>
      <c r="P22" s="76">
        <f>分析係数表!C25</f>
        <v>3.4042553191489411E-2</v>
      </c>
      <c r="Q22" s="82">
        <f t="shared" si="5"/>
        <v>2.1022892347537524E-4</v>
      </c>
      <c r="R22" s="83">
        <v>4.9564345279111519E-4</v>
      </c>
      <c r="S22" s="84">
        <f t="shared" si="6"/>
        <v>5.0537181664848298E-3</v>
      </c>
      <c r="T22" s="85">
        <f>分析係数表!F25</f>
        <v>0.35015447991761073</v>
      </c>
      <c r="U22" s="86">
        <f t="shared" si="7"/>
        <v>1.7695820562356769E-3</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投入係数表!AA23</f>
        <v>2.0292207792207794E-4</v>
      </c>
      <c r="E23" s="77">
        <f t="shared" si="0"/>
        <v>2.0292207792207792E-2</v>
      </c>
      <c r="F23" s="76">
        <f>分析係数表!C26</f>
        <v>5.4550934297769693E-2</v>
      </c>
      <c r="G23" s="77">
        <f t="shared" si="1"/>
        <v>1.1069588940294175E-3</v>
      </c>
      <c r="H23" s="77">
        <v>6.7663159036757516E-3</v>
      </c>
      <c r="I23" s="77">
        <f t="shared" si="2"/>
        <v>6.7663159036757516E-3</v>
      </c>
      <c r="J23" s="76">
        <f>分析係数表!G26</f>
        <v>0.19694507637309067</v>
      </c>
      <c r="K23" s="78">
        <f t="shared" si="3"/>
        <v>1.3325926024138788E-3</v>
      </c>
      <c r="L23" s="79"/>
      <c r="M23" s="80"/>
      <c r="N23" s="81">
        <f>分析係数表!H26</f>
        <v>1.0098461312011439E-2</v>
      </c>
      <c r="O23" s="82">
        <f t="shared" si="4"/>
        <v>0.12710450098540965</v>
      </c>
      <c r="P23" s="76">
        <f>分析係数表!C26</f>
        <v>5.4550934297769693E-2</v>
      </c>
      <c r="Q23" s="82">
        <f t="shared" si="5"/>
        <v>6.9336692822058853E-3</v>
      </c>
      <c r="R23" s="83">
        <v>7.2163455474767652E-3</v>
      </c>
      <c r="S23" s="84">
        <f t="shared" si="6"/>
        <v>1.3982661451152517E-2</v>
      </c>
      <c r="T23" s="85">
        <f>分析係数表!F26</f>
        <v>0.33636659083522913</v>
      </c>
      <c r="U23" s="86">
        <f t="shared" si="7"/>
        <v>4.7033001631273498E-3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投入係数表!AA24</f>
        <v>0</v>
      </c>
      <c r="E24" s="77">
        <f t="shared" si="0"/>
        <v>0</v>
      </c>
      <c r="F24" s="76">
        <f>分析係数表!C27</f>
        <v>4.1345611727119369E-3</v>
      </c>
      <c r="G24" s="77">
        <f t="shared" si="1"/>
        <v>0</v>
      </c>
      <c r="H24" s="77">
        <v>7.0774652588463205E-5</v>
      </c>
      <c r="I24" s="77">
        <f t="shared" si="2"/>
        <v>7.0774652588463205E-5</v>
      </c>
      <c r="J24" s="76">
        <f>分析係数表!G27</f>
        <v>0.17796610169491525</v>
      </c>
      <c r="K24" s="78">
        <f t="shared" si="3"/>
        <v>1.259548901998074E-5</v>
      </c>
      <c r="L24" s="79"/>
      <c r="M24" s="80"/>
      <c r="N24" s="81">
        <f>分析係数表!H27</f>
        <v>1.0540039006029638E-2</v>
      </c>
      <c r="O24" s="82">
        <f t="shared" si="4"/>
        <v>0.13266242814978987</v>
      </c>
      <c r="P24" s="76">
        <f>分析係数表!C27</f>
        <v>4.1345611727119369E-3</v>
      </c>
      <c r="Q24" s="82">
        <f t="shared" si="5"/>
        <v>5.4850092450580833E-4</v>
      </c>
      <c r="R24" s="83">
        <v>5.5303202162574748E-4</v>
      </c>
      <c r="S24" s="84">
        <f t="shared" si="6"/>
        <v>6.2380667421421069E-4</v>
      </c>
      <c r="T24" s="85">
        <f>分析係数表!F27</f>
        <v>0.33898305084745761</v>
      </c>
      <c r="U24" s="86">
        <f t="shared" si="7"/>
        <v>2.114598895641392E-4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投入係数表!AA25</f>
        <v>0</v>
      </c>
      <c r="E25" s="77">
        <f t="shared" si="0"/>
        <v>0</v>
      </c>
      <c r="F25" s="76">
        <f>分析係数表!C28</f>
        <v>7.7271221989182459E-3</v>
      </c>
      <c r="G25" s="77">
        <f t="shared" si="1"/>
        <v>0</v>
      </c>
      <c r="H25" s="77">
        <v>2.5317421533394505E-3</v>
      </c>
      <c r="I25" s="77">
        <f t="shared" si="2"/>
        <v>2.5317421533394505E-3</v>
      </c>
      <c r="J25" s="76">
        <f>分析係数表!G28</f>
        <v>0.12525050100200399</v>
      </c>
      <c r="K25" s="78">
        <f t="shared" si="3"/>
        <v>3.1710197311365858E-4</v>
      </c>
      <c r="L25" s="79"/>
      <c r="M25" s="80"/>
      <c r="N25" s="81">
        <f>分析係数表!H28</f>
        <v>1.922089573684773E-2</v>
      </c>
      <c r="O25" s="82">
        <f t="shared" si="4"/>
        <v>0.24192421851621698</v>
      </c>
      <c r="P25" s="76">
        <f>分析係数表!C28</f>
        <v>7.7271221989182459E-3</v>
      </c>
      <c r="Q25" s="82">
        <f t="shared" si="5"/>
        <v>1.8693779993526089E-3</v>
      </c>
      <c r="R25" s="83">
        <v>2.0430698126084864E-3</v>
      </c>
      <c r="S25" s="84">
        <f t="shared" si="6"/>
        <v>4.5748119659479369E-3</v>
      </c>
      <c r="T25" s="85">
        <f>分析係数表!F28</f>
        <v>0.21442885771543085</v>
      </c>
      <c r="U25" s="86">
        <f t="shared" si="7"/>
        <v>9.8097170412110059E-4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投入係数表!AA26</f>
        <v>3.4496753246753245E-3</v>
      </c>
      <c r="E26" s="77">
        <f t="shared" si="0"/>
        <v>0.34496753246753248</v>
      </c>
      <c r="F26" s="76">
        <f>分析係数表!C29</f>
        <v>1.9657209257286756E-2</v>
      </c>
      <c r="G26" s="77">
        <f t="shared" si="1"/>
        <v>6.7810989726841487E-3</v>
      </c>
      <c r="H26" s="77">
        <v>9.8199904256282781E-3</v>
      </c>
      <c r="I26" s="77">
        <f t="shared" si="2"/>
        <v>9.8199904256282781E-3</v>
      </c>
      <c r="J26" s="76">
        <f>分析係数表!G29</f>
        <v>0.25806451612903225</v>
      </c>
      <c r="K26" s="78">
        <f t="shared" si="3"/>
        <v>2.534191077581491E-3</v>
      </c>
      <c r="L26" s="79"/>
      <c r="M26" s="80"/>
      <c r="N26" s="81">
        <f>分析係数表!H29</f>
        <v>9.642865278500598E-3</v>
      </c>
      <c r="O26" s="82">
        <f t="shared" si="4"/>
        <v>0.12137013168882688</v>
      </c>
      <c r="P26" s="76">
        <f>分析係数表!C29</f>
        <v>1.9657209257286756E-2</v>
      </c>
      <c r="Q26" s="82">
        <f t="shared" si="5"/>
        <v>2.3857980761917202E-3</v>
      </c>
      <c r="R26" s="83">
        <v>3.0450840306110631E-3</v>
      </c>
      <c r="S26" s="84">
        <f t="shared" si="6"/>
        <v>1.2865074456239342E-2</v>
      </c>
      <c r="T26" s="85">
        <f>分析係数表!F29</f>
        <v>0.38879456706281834</v>
      </c>
      <c r="U26" s="86">
        <f t="shared" si="7"/>
        <v>5.0018710534444977E-3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投入係数表!AA27</f>
        <v>3.0032467532467532E-2</v>
      </c>
      <c r="E27" s="77">
        <f t="shared" si="0"/>
        <v>3.0032467532467533</v>
      </c>
      <c r="F27" s="76">
        <f>分析係数表!C30</f>
        <v>1</v>
      </c>
      <c r="G27" s="77">
        <f t="shared" si="1"/>
        <v>3.0032467532467533</v>
      </c>
      <c r="H27" s="77">
        <v>3.2806711760531413</v>
      </c>
      <c r="I27" s="77">
        <f t="shared" si="2"/>
        <v>3.2806711760531413</v>
      </c>
      <c r="J27" s="76">
        <f>分析係数表!G30</f>
        <v>0.34450191140094444</v>
      </c>
      <c r="K27" s="78">
        <f t="shared" si="3"/>
        <v>1.1301974908282915</v>
      </c>
      <c r="L27" s="79"/>
      <c r="M27" s="80"/>
      <c r="N27" s="81">
        <f>分析係数表!H30</f>
        <v>0</v>
      </c>
      <c r="O27" s="82">
        <f t="shared" si="4"/>
        <v>0</v>
      </c>
      <c r="P27" s="76">
        <f>分析係数表!C30</f>
        <v>1</v>
      </c>
      <c r="Q27" s="82">
        <f t="shared" si="5"/>
        <v>0</v>
      </c>
      <c r="R27" s="83">
        <v>3.9122113373165492E-2</v>
      </c>
      <c r="S27" s="84">
        <f t="shared" si="6"/>
        <v>3.3197932894263067</v>
      </c>
      <c r="T27" s="85">
        <f>分析係数表!F30</f>
        <v>0.44116418773490956</v>
      </c>
      <c r="U27" s="86">
        <f t="shared" si="7"/>
        <v>1.4645739099775601</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投入係数表!AA28</f>
        <v>4.3425324675324672E-2</v>
      </c>
      <c r="E28" s="77">
        <f t="shared" si="0"/>
        <v>4.3425324675324672</v>
      </c>
      <c r="F28" s="76">
        <f>分析係数表!C31</f>
        <v>0.10575835708146741</v>
      </c>
      <c r="G28" s="77">
        <f t="shared" si="1"/>
        <v>0.45925909933916448</v>
      </c>
      <c r="H28" s="77">
        <v>0.51518573757243091</v>
      </c>
      <c r="I28" s="77">
        <f t="shared" si="2"/>
        <v>0.51518573757243091</v>
      </c>
      <c r="J28" s="76">
        <f>分析係数表!G31</f>
        <v>7.0943075615972809E-2</v>
      </c>
      <c r="K28" s="78">
        <f t="shared" si="3"/>
        <v>3.6548860736871691E-2</v>
      </c>
      <c r="L28" s="79"/>
      <c r="M28" s="80"/>
      <c r="N28" s="81">
        <f>分析係数表!H31</f>
        <v>2.1586490526230941E-2</v>
      </c>
      <c r="O28" s="82">
        <f t="shared" si="4"/>
        <v>0.27169882832539671</v>
      </c>
      <c r="P28" s="76">
        <f>分析係数表!C31</f>
        <v>0.10575835708146741</v>
      </c>
      <c r="Q28" s="82">
        <f t="shared" si="5"/>
        <v>2.873442170465362E-2</v>
      </c>
      <c r="R28" s="83">
        <v>3.6616856704136835E-2</v>
      </c>
      <c r="S28" s="84">
        <f t="shared" si="6"/>
        <v>0.55180259427656775</v>
      </c>
      <c r="T28" s="85">
        <f>分析係数表!F31</f>
        <v>0.34494477485131692</v>
      </c>
      <c r="U28" s="86">
        <f t="shared" si="7"/>
        <v>0.19034142164510323</v>
      </c>
      <c r="V28" s="87">
        <f>分析係数表!D31</f>
        <v>1.2744265080713678E-2</v>
      </c>
      <c r="W28" s="167">
        <f t="shared" si="8"/>
        <v>0</v>
      </c>
      <c r="X28" s="76">
        <f>分析係数表!E31</f>
        <v>1.1045029736618521E-2</v>
      </c>
      <c r="Y28" s="166">
        <f t="shared" si="9"/>
        <v>0</v>
      </c>
    </row>
    <row r="29" spans="1:25" x14ac:dyDescent="0.2">
      <c r="A29" s="6" t="s">
        <v>17</v>
      </c>
      <c r="B29" s="5" t="s">
        <v>273</v>
      </c>
      <c r="C29" s="75">
        <f>最終需要_まとめ!C30</f>
        <v>100</v>
      </c>
      <c r="D29" s="76">
        <f>投入係数表!AA29</f>
        <v>9.2329545454545456E-2</v>
      </c>
      <c r="E29" s="77">
        <f t="shared" si="0"/>
        <v>9.232954545454545</v>
      </c>
      <c r="F29" s="76">
        <f>分析係数表!C32</f>
        <v>0.81083319529567666</v>
      </c>
      <c r="G29" s="77">
        <f t="shared" si="1"/>
        <v>7.4863860361106509</v>
      </c>
      <c r="H29" s="77">
        <v>8.108346709642797</v>
      </c>
      <c r="I29" s="77">
        <f t="shared" si="2"/>
        <v>108.1083467096428</v>
      </c>
      <c r="J29" s="76">
        <f>分析係数表!G32</f>
        <v>0.14021915584415584</v>
      </c>
      <c r="K29" s="78">
        <f t="shared" si="3"/>
        <v>15.158861115333437</v>
      </c>
      <c r="L29" s="79"/>
      <c r="M29" s="80"/>
      <c r="N29" s="81">
        <f>分析係数表!H32</f>
        <v>6.133023528030546E-3</v>
      </c>
      <c r="O29" s="82">
        <f t="shared" si="4"/>
        <v>7.7193432838614226E-2</v>
      </c>
      <c r="P29" s="76">
        <f>分析係数表!C32</f>
        <v>0.81083319529567666</v>
      </c>
      <c r="Q29" s="82">
        <f t="shared" si="5"/>
        <v>6.2590997804375784E-2</v>
      </c>
      <c r="R29" s="83">
        <v>8.0809210602334106E-2</v>
      </c>
      <c r="S29" s="84">
        <f t="shared" si="6"/>
        <v>108.18915592024514</v>
      </c>
      <c r="T29" s="85">
        <f>分析係数表!F32</f>
        <v>0.48336038961038963</v>
      </c>
      <c r="U29" s="86">
        <f t="shared" si="7"/>
        <v>52.294352557228883</v>
      </c>
      <c r="V29" s="87">
        <f>分析係数表!D32</f>
        <v>1.461038961038961E-2</v>
      </c>
      <c r="W29" s="167">
        <f t="shared" si="8"/>
        <v>2</v>
      </c>
      <c r="X29" s="76">
        <f>分析係数表!E32</f>
        <v>2.1915584415584416E-2</v>
      </c>
      <c r="Y29" s="166">
        <f t="shared" si="9"/>
        <v>2</v>
      </c>
    </row>
    <row r="30" spans="1:25" x14ac:dyDescent="0.2">
      <c r="A30" s="6" t="s">
        <v>18</v>
      </c>
      <c r="B30" s="5" t="s">
        <v>274</v>
      </c>
      <c r="C30" s="90"/>
      <c r="D30" s="76">
        <f>投入係数表!AA30</f>
        <v>2.029220779220779E-3</v>
      </c>
      <c r="E30" s="77">
        <f t="shared" si="0"/>
        <v>0.20292207792207789</v>
      </c>
      <c r="F30" s="76">
        <f>分析係数表!C33</f>
        <v>0.62414151925078043</v>
      </c>
      <c r="G30" s="77">
        <f t="shared" si="1"/>
        <v>0.12665209400381094</v>
      </c>
      <c r="H30" s="77">
        <v>0.15765106278572855</v>
      </c>
      <c r="I30" s="77">
        <f t="shared" si="2"/>
        <v>0.15765106278572855</v>
      </c>
      <c r="J30" s="76">
        <f>分析係数表!G33</f>
        <v>0.5071547420965058</v>
      </c>
      <c r="K30" s="78">
        <f t="shared" si="3"/>
        <v>7.9953484088336205E-2</v>
      </c>
      <c r="L30" s="79"/>
      <c r="M30" s="80"/>
      <c r="N30" s="81">
        <f>分析係数表!H33</f>
        <v>9.1820123676800169E-4</v>
      </c>
      <c r="O30" s="82">
        <f t="shared" si="4"/>
        <v>1.1556959659266815E-2</v>
      </c>
      <c r="P30" s="76">
        <f>分析係数表!C33</f>
        <v>0.62414151925078043</v>
      </c>
      <c r="Q30" s="82">
        <f t="shared" si="5"/>
        <v>7.2131783596547719E-3</v>
      </c>
      <c r="R30" s="83">
        <v>2.0680005336468969E-2</v>
      </c>
      <c r="S30" s="84">
        <f t="shared" si="6"/>
        <v>0.17833106812219751</v>
      </c>
      <c r="T30" s="85">
        <f>分析係数表!F33</f>
        <v>0.64758735440931781</v>
      </c>
      <c r="U30" s="86">
        <f t="shared" si="7"/>
        <v>0.11548494461424172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投入係数表!AA31</f>
        <v>1.8262987012987012E-2</v>
      </c>
      <c r="E31" s="77">
        <f t="shared" si="0"/>
        <v>1.8262987012987013</v>
      </c>
      <c r="F31" s="76">
        <f>分析係数表!C34</f>
        <v>0.18299609672932837</v>
      </c>
      <c r="G31" s="77">
        <f t="shared" si="1"/>
        <v>0.33420553379950391</v>
      </c>
      <c r="H31" s="77">
        <v>0.4501212324820153</v>
      </c>
      <c r="I31" s="77">
        <f t="shared" si="2"/>
        <v>0.4501212324820153</v>
      </c>
      <c r="J31" s="76">
        <f>分析係数表!G34</f>
        <v>0.4248231396077729</v>
      </c>
      <c r="K31" s="78">
        <f t="shared" si="3"/>
        <v>0.19122191518713</v>
      </c>
      <c r="L31" s="79"/>
      <c r="M31" s="80"/>
      <c r="N31" s="81">
        <f>分析係数表!H34</f>
        <v>0.15256158869841471</v>
      </c>
      <c r="O31" s="82">
        <f t="shared" si="4"/>
        <v>1.920219724760317</v>
      </c>
      <c r="P31" s="76">
        <f>分析係数表!C34</f>
        <v>0.18299609672932837</v>
      </c>
      <c r="Q31" s="82">
        <f t="shared" si="5"/>
        <v>0.35139271449380327</v>
      </c>
      <c r="R31" s="83">
        <v>0.37213886768606369</v>
      </c>
      <c r="S31" s="84">
        <f t="shared" si="6"/>
        <v>0.82226010016807893</v>
      </c>
      <c r="T31" s="85">
        <f>分析係数表!F34</f>
        <v>0.70132234858660936</v>
      </c>
      <c r="U31" s="86">
        <f t="shared" si="7"/>
        <v>0.5766693845989378</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投入係数表!AA32</f>
        <v>2.3741883116883116E-2</v>
      </c>
      <c r="E32" s="77">
        <f t="shared" si="0"/>
        <v>2.3741883116883118</v>
      </c>
      <c r="F32" s="76">
        <f>分析係数表!C35</f>
        <v>0.35090186993215289</v>
      </c>
      <c r="G32" s="77">
        <f t="shared" si="1"/>
        <v>0.83310711814248961</v>
      </c>
      <c r="H32" s="77">
        <v>0.97914722502876961</v>
      </c>
      <c r="I32" s="77">
        <f t="shared" si="2"/>
        <v>0.97914722502876961</v>
      </c>
      <c r="J32" s="76">
        <f>分析係数表!G35</f>
        <v>0.31384360320530535</v>
      </c>
      <c r="K32" s="78">
        <f t="shared" si="3"/>
        <v>0.307299093171505</v>
      </c>
      <c r="L32" s="79"/>
      <c r="M32" s="80"/>
      <c r="N32" s="81">
        <f>分析係数表!H35</f>
        <v>5.7313981015663741E-2</v>
      </c>
      <c r="O32" s="82">
        <f t="shared" si="4"/>
        <v>0.72138365751011257</v>
      </c>
      <c r="P32" s="76">
        <f>分析係数表!C35</f>
        <v>0.35090186993215289</v>
      </c>
      <c r="Q32" s="82">
        <f t="shared" si="5"/>
        <v>0.25313487435879423</v>
      </c>
      <c r="R32" s="83">
        <v>0.34405663869963987</v>
      </c>
      <c r="S32" s="84">
        <f t="shared" si="6"/>
        <v>1.3232038637284096</v>
      </c>
      <c r="T32" s="85">
        <f>分析係数表!F35</f>
        <v>0.64653219121304228</v>
      </c>
      <c r="U32" s="86">
        <f t="shared" si="7"/>
        <v>0.85549389343789251</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投入係数表!AA33</f>
        <v>2.0292207792207794E-4</v>
      </c>
      <c r="E33" s="77">
        <f t="shared" si="0"/>
        <v>2.0292207792207792E-2</v>
      </c>
      <c r="F33" s="76">
        <f>分析係数表!C36</f>
        <v>0.93626150666917152</v>
      </c>
      <c r="G33" s="77">
        <f t="shared" si="1"/>
        <v>1.8998813041176371E-2</v>
      </c>
      <c r="H33" s="77">
        <v>0.11651980631602768</v>
      </c>
      <c r="I33" s="77">
        <f t="shared" si="2"/>
        <v>0.11651980631602768</v>
      </c>
      <c r="J33" s="76">
        <f>分析係数表!G36</f>
        <v>2.823270008148657E-2</v>
      </c>
      <c r="K33" s="78">
        <f t="shared" si="3"/>
        <v>3.2896687452733139E-3</v>
      </c>
      <c r="L33" s="79"/>
      <c r="M33" s="80"/>
      <c r="N33" s="81">
        <f>分析係数表!H36</f>
        <v>0.22062413152006111</v>
      </c>
      <c r="O33" s="82">
        <f t="shared" si="4"/>
        <v>2.7768903871367319</v>
      </c>
      <c r="P33" s="76">
        <f>分析係数表!C36</f>
        <v>0.93626150666917152</v>
      </c>
      <c r="Q33" s="82">
        <f t="shared" si="5"/>
        <v>2.5998955777157757</v>
      </c>
      <c r="R33" s="83">
        <v>2.6795679657706426</v>
      </c>
      <c r="S33" s="84">
        <f t="shared" si="6"/>
        <v>2.7960877720866701</v>
      </c>
      <c r="T33" s="85">
        <f>分析係数表!F36</f>
        <v>0.87228977263648999</v>
      </c>
      <c r="U33" s="86">
        <f t="shared" si="7"/>
        <v>2.4389987669851512</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投入係数表!AA34</f>
        <v>1.278409090909091E-2</v>
      </c>
      <c r="E34" s="77">
        <f t="shared" si="0"/>
        <v>1.2784090909090911</v>
      </c>
      <c r="F34" s="76">
        <f>分析係数表!C37</f>
        <v>0.39878226197532196</v>
      </c>
      <c r="G34" s="77">
        <f t="shared" si="1"/>
        <v>0.50980686900254235</v>
      </c>
      <c r="H34" s="77">
        <v>0.66892104038214872</v>
      </c>
      <c r="I34" s="77">
        <f t="shared" si="2"/>
        <v>0.66892104038214872</v>
      </c>
      <c r="J34" s="76">
        <f>分析係数表!G37</f>
        <v>0.35520734135572679</v>
      </c>
      <c r="K34" s="78">
        <f t="shared" si="3"/>
        <v>0.23760566433104982</v>
      </c>
      <c r="L34" s="79"/>
      <c r="M34" s="80"/>
      <c r="N34" s="81">
        <f>分析係数表!H37</f>
        <v>4.5952116856878007E-2</v>
      </c>
      <c r="O34" s="82">
        <f t="shared" si="4"/>
        <v>0.57837730935994836</v>
      </c>
      <c r="P34" s="76">
        <f>分析係数表!C37</f>
        <v>0.39878226197532196</v>
      </c>
      <c r="Q34" s="82">
        <f t="shared" si="5"/>
        <v>0.23064661170176076</v>
      </c>
      <c r="R34" s="83">
        <v>0.26048905640344394</v>
      </c>
      <c r="S34" s="84">
        <f t="shared" si="6"/>
        <v>0.92941009678559272</v>
      </c>
      <c r="T34" s="85">
        <f>分析係数表!F37</f>
        <v>0.68833867197645227</v>
      </c>
      <c r="U34" s="86">
        <f t="shared" si="7"/>
        <v>0.63974891174290083</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投入係数表!AA35</f>
        <v>4.0381493506493504E-2</v>
      </c>
      <c r="E35" s="77">
        <f t="shared" si="0"/>
        <v>4.0381493506493502</v>
      </c>
      <c r="F35" s="76">
        <f>分析係数表!C38</f>
        <v>8.3634220028000916E-2</v>
      </c>
      <c r="G35" s="77">
        <f t="shared" si="1"/>
        <v>0.33772747129813679</v>
      </c>
      <c r="H35" s="77">
        <v>0.40226906211365665</v>
      </c>
      <c r="I35" s="77">
        <f t="shared" si="2"/>
        <v>0.40226906211365665</v>
      </c>
      <c r="J35" s="76">
        <f>分析係数表!G38</f>
        <v>0.16582661290322581</v>
      </c>
      <c r="K35" s="78">
        <f t="shared" si="3"/>
        <v>6.6706916046065046E-2</v>
      </c>
      <c r="L35" s="79"/>
      <c r="M35" s="80"/>
      <c r="N35" s="81">
        <f>分析係数表!H38</f>
        <v>4.1594165567103165E-2</v>
      </c>
      <c r="O35" s="82">
        <f t="shared" si="4"/>
        <v>0.52352586151148173</v>
      </c>
      <c r="P35" s="76">
        <f>分析係数表!C38</f>
        <v>8.3634220028000916E-2</v>
      </c>
      <c r="Q35" s="82">
        <f t="shared" si="5"/>
        <v>4.3784677091999999E-2</v>
      </c>
      <c r="R35" s="83">
        <v>5.2567110692289094E-2</v>
      </c>
      <c r="S35" s="84">
        <f t="shared" si="6"/>
        <v>0.45483617280594574</v>
      </c>
      <c r="T35" s="85">
        <f>分析係数表!F38</f>
        <v>0.52116935483870963</v>
      </c>
      <c r="U35" s="86">
        <f t="shared" si="7"/>
        <v>0.2370466747385826</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投入係数表!AA36</f>
        <v>0</v>
      </c>
      <c r="E36" s="77">
        <f t="shared" si="0"/>
        <v>0</v>
      </c>
      <c r="F36" s="76">
        <f>分析係数表!C39</f>
        <v>1</v>
      </c>
      <c r="G36" s="77">
        <f t="shared" si="1"/>
        <v>0</v>
      </c>
      <c r="H36" s="77">
        <v>1.8204199876136005E-2</v>
      </c>
      <c r="I36" s="77">
        <f t="shared" si="2"/>
        <v>1.8204199876136005E-2</v>
      </c>
      <c r="J36" s="76">
        <f>分析係数表!G39</f>
        <v>0.35526355444380819</v>
      </c>
      <c r="K36" s="78">
        <f t="shared" si="3"/>
        <v>6.4672887538016095E-3</v>
      </c>
      <c r="L36" s="79"/>
      <c r="M36" s="80"/>
      <c r="N36" s="81">
        <f>分析係数表!H39</f>
        <v>3.6622911924525259E-3</v>
      </c>
      <c r="O36" s="82">
        <f t="shared" si="4"/>
        <v>4.6095507037915352E-2</v>
      </c>
      <c r="P36" s="76">
        <f>分析係数表!C39</f>
        <v>1</v>
      </c>
      <c r="Q36" s="82">
        <f t="shared" si="5"/>
        <v>4.6095507037915352E-2</v>
      </c>
      <c r="R36" s="83">
        <v>5.0560336283466137E-2</v>
      </c>
      <c r="S36" s="84">
        <f t="shared" si="6"/>
        <v>6.8764536159602138E-2</v>
      </c>
      <c r="T36" s="85">
        <f>分析係数表!F39</f>
        <v>0.70609686266236704</v>
      </c>
      <c r="U36" s="86">
        <f t="shared" si="7"/>
        <v>4.8554423244727966E-2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投入係数表!AA37</f>
        <v>2.0292207792207794E-4</v>
      </c>
      <c r="E37" s="77">
        <f t="shared" si="0"/>
        <v>2.0292207792207792E-2</v>
      </c>
      <c r="F37" s="76">
        <f>分析係数表!C40</f>
        <v>0.97034701574441762</v>
      </c>
      <c r="G37" s="77">
        <f t="shared" si="1"/>
        <v>1.969048327403445E-2</v>
      </c>
      <c r="H37" s="77">
        <v>2.7894136305105233E-2</v>
      </c>
      <c r="I37" s="77">
        <f t="shared" si="2"/>
        <v>2.7894136305105233E-2</v>
      </c>
      <c r="J37" s="76">
        <f>分析係数表!G40</f>
        <v>0.52785971223021577</v>
      </c>
      <c r="K37" s="78">
        <f t="shared" si="3"/>
        <v>1.4724190762923263E-2</v>
      </c>
      <c r="L37" s="79"/>
      <c r="M37" s="80"/>
      <c r="N37" s="81">
        <f>分析係数表!H40</f>
        <v>3.2261456049877249E-2</v>
      </c>
      <c r="O37" s="82">
        <f t="shared" si="4"/>
        <v>0.40605951199763612</v>
      </c>
      <c r="P37" s="76">
        <f>分析係数表!C40</f>
        <v>0.97034701574441762</v>
      </c>
      <c r="Q37" s="82">
        <f t="shared" si="5"/>
        <v>0.39401863568154077</v>
      </c>
      <c r="R37" s="83">
        <v>0.39567015438263314</v>
      </c>
      <c r="S37" s="84">
        <f t="shared" si="6"/>
        <v>0.42356429068773838</v>
      </c>
      <c r="T37" s="85">
        <f>分析係数表!F40</f>
        <v>0.72733812949640286</v>
      </c>
      <c r="U37" s="86">
        <f t="shared" si="7"/>
        <v>0.30807445891029028</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投入係数表!AA38</f>
        <v>4.0584415584415587E-4</v>
      </c>
      <c r="E38" s="77">
        <f t="shared" si="0"/>
        <v>4.0584415584415584E-2</v>
      </c>
      <c r="F38" s="76">
        <f>分析係数表!C41</f>
        <v>0.80320409637637991</v>
      </c>
      <c r="G38" s="77">
        <f t="shared" si="1"/>
        <v>3.2597568846443992E-2</v>
      </c>
      <c r="H38" s="77">
        <v>3.6750737257799503E-2</v>
      </c>
      <c r="I38" s="77">
        <f t="shared" si="2"/>
        <v>3.6750737257799503E-2</v>
      </c>
      <c r="J38" s="76">
        <f>分析係数表!G41</f>
        <v>0.45147490221642766</v>
      </c>
      <c r="K38" s="78">
        <f t="shared" si="3"/>
        <v>1.6592035509846656E-2</v>
      </c>
      <c r="L38" s="79"/>
      <c r="M38" s="80"/>
      <c r="N38" s="81">
        <f>分析係数表!H41</f>
        <v>4.9603894294711057E-2</v>
      </c>
      <c r="O38" s="82">
        <f t="shared" si="4"/>
        <v>0.62434048479871185</v>
      </c>
      <c r="P38" s="76">
        <f>分析係数表!C41</f>
        <v>0.80320409637637991</v>
      </c>
      <c r="Q38" s="82">
        <f t="shared" si="5"/>
        <v>0.50147283492394035</v>
      </c>
      <c r="R38" s="83">
        <v>0.51008677782684941</v>
      </c>
      <c r="S38" s="84">
        <f t="shared" si="6"/>
        <v>0.54683751508464895</v>
      </c>
      <c r="T38" s="85">
        <f>分析係数表!F41</f>
        <v>0.55671447196870927</v>
      </c>
      <c r="U38" s="86">
        <f t="shared" si="7"/>
        <v>0.30443235846303141</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投入係数表!AA39</f>
        <v>9.3344155844155841E-3</v>
      </c>
      <c r="E39" s="77">
        <f>$C$29*D39</f>
        <v>0.93344155844155841</v>
      </c>
      <c r="F39" s="76">
        <f>分析係数表!C42</f>
        <v>0.66636504653567741</v>
      </c>
      <c r="G39" s="77">
        <f>E39*F39</f>
        <v>0.62201282752924436</v>
      </c>
      <c r="H39" s="77">
        <v>0.68509416603036</v>
      </c>
      <c r="I39" s="77">
        <f>C39+H39</f>
        <v>0.68509416603036</v>
      </c>
      <c r="J39" s="76">
        <f>分析係数表!G42</f>
        <v>0.48517520215633425</v>
      </c>
      <c r="K39" s="78">
        <f>I39*J39</f>
        <v>0.33239070049990516</v>
      </c>
      <c r="L39" s="79"/>
      <c r="M39" s="80"/>
      <c r="N39" s="81">
        <f>分析係数表!H42</f>
        <v>1.1980423388898527E-2</v>
      </c>
      <c r="O39" s="82">
        <f t="shared" si="4"/>
        <v>0.15079185723360156</v>
      </c>
      <c r="P39" s="76">
        <f>分析係数表!C42</f>
        <v>0.66636504653567741</v>
      </c>
      <c r="Q39" s="82">
        <f>O39*P39</f>
        <v>0.10048242296267013</v>
      </c>
      <c r="R39" s="83">
        <v>0.10520271976835142</v>
      </c>
      <c r="S39" s="84">
        <f>I39+R39</f>
        <v>0.79029688579871138</v>
      </c>
      <c r="T39" s="85">
        <f>分析係数表!F42</f>
        <v>0.56103195995379285</v>
      </c>
      <c r="U39" s="86">
        <f>S39*T39</f>
        <v>0.44338181078502986</v>
      </c>
      <c r="V39" s="87">
        <f>分析係数表!D42</f>
        <v>0.11378513669618791</v>
      </c>
      <c r="W39" s="167">
        <f>ROUND(S39*V39,0)</f>
        <v>0</v>
      </c>
      <c r="X39" s="76">
        <f>分析係数表!E42</f>
        <v>9.7612629957643429E-2</v>
      </c>
      <c r="Y39" s="166">
        <f>ROUND(S39*X39,0)</f>
        <v>0</v>
      </c>
    </row>
    <row r="40" spans="1:25" x14ac:dyDescent="0.2">
      <c r="A40" s="6" t="s">
        <v>195</v>
      </c>
      <c r="B40" s="5" t="s">
        <v>41</v>
      </c>
      <c r="C40" s="90"/>
      <c r="D40" s="76">
        <f>投入係数表!AA40</f>
        <v>0.13494318181818182</v>
      </c>
      <c r="E40" s="77">
        <f>$C$29*D40</f>
        <v>13.494318181818182</v>
      </c>
      <c r="F40" s="76">
        <f>分析係数表!C43</f>
        <v>0.41782866643993499</v>
      </c>
      <c r="G40" s="77">
        <f>E40*F40</f>
        <v>5.6383129704252593</v>
      </c>
      <c r="H40" s="77">
        <v>6.7663022712335916</v>
      </c>
      <c r="I40" s="77">
        <f>C40+H40</f>
        <v>6.7663022712335916</v>
      </c>
      <c r="J40" s="76">
        <f>分析係数表!G43</f>
        <v>0.34963029507290444</v>
      </c>
      <c r="K40" s="78">
        <f>I40*J40</f>
        <v>2.3657042596438642</v>
      </c>
      <c r="L40" s="79"/>
      <c r="M40" s="80"/>
      <c r="N40" s="81">
        <f>分析係数表!H43</f>
        <v>3.3095547249689404E-2</v>
      </c>
      <c r="O40" s="82">
        <f t="shared" si="4"/>
        <v>0.41655781886368765</v>
      </c>
      <c r="P40" s="76">
        <f>分析係数表!C43</f>
        <v>0.41782866643993499</v>
      </c>
      <c r="Q40" s="82">
        <f>O40*P40</f>
        <v>0.17404979795094261</v>
      </c>
      <c r="R40" s="83">
        <v>0.28999908601284208</v>
      </c>
      <c r="S40" s="84">
        <f>I40+R40</f>
        <v>7.0563013572464337</v>
      </c>
      <c r="T40" s="85">
        <f>分析係数表!F43</f>
        <v>0.60413931310897662</v>
      </c>
      <c r="U40" s="86">
        <f>S40*T40</f>
        <v>4.2629890550568001</v>
      </c>
      <c r="V40" s="87">
        <f>分析係数表!D43</f>
        <v>0.20869324856609772</v>
      </c>
      <c r="W40" s="167">
        <f>ROUND(S40*V40,0)</f>
        <v>1</v>
      </c>
      <c r="X40" s="76">
        <f>分析係数表!E43</f>
        <v>0.13682537488770644</v>
      </c>
      <c r="Y40" s="166">
        <f>ROUND(S40*X40,0)</f>
        <v>1</v>
      </c>
    </row>
    <row r="41" spans="1:25" x14ac:dyDescent="0.2">
      <c r="A41" s="6" t="s">
        <v>341</v>
      </c>
      <c r="B41" s="5" t="s">
        <v>42</v>
      </c>
      <c r="C41" s="90"/>
      <c r="D41" s="76">
        <f>投入係数表!AA41</f>
        <v>2.0292207792207794E-4</v>
      </c>
      <c r="E41" s="77">
        <f>$C$29*D41</f>
        <v>2.0292207792207792E-2</v>
      </c>
      <c r="F41" s="76">
        <f>分析係数表!C44</f>
        <v>0.43300030015865532</v>
      </c>
      <c r="G41" s="77">
        <f>E41*F41</f>
        <v>8.7865320649077785E-3</v>
      </c>
      <c r="H41" s="77">
        <v>1.5371618507505305E-2</v>
      </c>
      <c r="I41" s="77">
        <f>C41+H41</f>
        <v>1.5371618507505305E-2</v>
      </c>
      <c r="J41" s="76">
        <f>分析係数表!G44</f>
        <v>0.26179408564929285</v>
      </c>
      <c r="K41" s="78">
        <f>I41*J41</f>
        <v>4.0241988121220993E-3</v>
      </c>
      <c r="L41" s="79"/>
      <c r="M41" s="80"/>
      <c r="N41" s="81">
        <f>分析係数表!H44</f>
        <v>0.10792544346140839</v>
      </c>
      <c r="O41" s="82">
        <f t="shared" si="4"/>
        <v>1.3584059205608825</v>
      </c>
      <c r="P41" s="76">
        <f>分析係数表!C44</f>
        <v>0.43300030015865532</v>
      </c>
      <c r="Q41" s="82">
        <f>O41*P41</f>
        <v>0.58819017134015661</v>
      </c>
      <c r="R41" s="83">
        <v>0.59772120486248193</v>
      </c>
      <c r="S41" s="84">
        <f>I41+R41</f>
        <v>0.61309282336998727</v>
      </c>
      <c r="T41" s="85">
        <f>分析係数表!F44</f>
        <v>0.57012714425433242</v>
      </c>
      <c r="U41" s="86">
        <f>S41*T41</f>
        <v>0.34954086055075667</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76">
        <f>投入係数表!AA42</f>
        <v>2.0292207792207794E-4</v>
      </c>
      <c r="E42" s="77">
        <f>$C$29*D42</f>
        <v>2.0292207792207792E-2</v>
      </c>
      <c r="F42" s="76">
        <f>分析係数表!C45</f>
        <v>1</v>
      </c>
      <c r="G42" s="77">
        <f>E42*F42</f>
        <v>2.0292207792207792E-2</v>
      </c>
      <c r="H42" s="77">
        <v>2.8963839430724864E-2</v>
      </c>
      <c r="I42" s="77">
        <f>C42+H42</f>
        <v>2.8963839430724864E-2</v>
      </c>
      <c r="J42" s="76">
        <f>分析係数表!G45</f>
        <v>0</v>
      </c>
      <c r="K42" s="78">
        <f>I42*J42</f>
        <v>0</v>
      </c>
      <c r="L42" s="79"/>
      <c r="M42" s="80"/>
      <c r="N42" s="81">
        <f>分析係数表!H45</f>
        <v>0</v>
      </c>
      <c r="O42" s="82">
        <f t="shared" si="4"/>
        <v>0</v>
      </c>
      <c r="P42" s="76">
        <f>分析係数表!C45</f>
        <v>1</v>
      </c>
      <c r="Q42" s="82">
        <f>O42*P42</f>
        <v>0</v>
      </c>
      <c r="R42" s="83">
        <v>2.3047486890176083E-3</v>
      </c>
      <c r="S42" s="84">
        <f>I42+R42</f>
        <v>3.1268588119742473E-2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1.0146103896103896E-2</v>
      </c>
      <c r="E43" s="77">
        <f>$C$29*D43</f>
        <v>1.0146103896103895</v>
      </c>
      <c r="F43" s="76">
        <f>分析係数表!C46</f>
        <v>7.8922701993376254E-2</v>
      </c>
      <c r="G43" s="77">
        <f>E43*F43</f>
        <v>8.0075793418604144E-2</v>
      </c>
      <c r="H43" s="77">
        <v>9.6027154346617419E-2</v>
      </c>
      <c r="I43" s="77">
        <f>C43+H43</f>
        <v>9.6027154346617419E-2</v>
      </c>
      <c r="J43" s="76">
        <f>分析係数表!G46</f>
        <v>9.4786729857819912E-3</v>
      </c>
      <c r="K43" s="78">
        <f>I43*J43</f>
        <v>9.1020999380680024E-4</v>
      </c>
      <c r="L43" s="79"/>
      <c r="M43" s="80"/>
      <c r="N43" s="81">
        <f>分析係数表!H46</f>
        <v>2.1453316301050851E-2</v>
      </c>
      <c r="O43" s="82">
        <f t="shared" si="4"/>
        <v>0.27002262806947258</v>
      </c>
      <c r="P43" s="76">
        <f>分析係数表!C46</f>
        <v>7.8922701993376254E-2</v>
      </c>
      <c r="Q43" s="82">
        <f>O43*P43</f>
        <v>2.1310915406595257E-2</v>
      </c>
      <c r="R43" s="83">
        <v>2.3551974270280433E-2</v>
      </c>
      <c r="S43" s="84">
        <f>I43+R43</f>
        <v>0.11957912861689785</v>
      </c>
      <c r="T43" s="85">
        <f>分析係数表!F46</f>
        <v>0.3135860979462875</v>
      </c>
      <c r="U43" s="86">
        <f>S43*T43</f>
        <v>3.7498352338790238E-2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92">
        <f>投入係数表!AA44</f>
        <v>0.50263798701298701</v>
      </c>
      <c r="E44" s="91">
        <f>SUM(E5:E43)</f>
        <v>50.263798701298697</v>
      </c>
      <c r="F44" s="92">
        <f>分析係数表!C47</f>
        <v>0.45048821757167268</v>
      </c>
      <c r="G44" s="91">
        <f>SUM(G5:G43)</f>
        <v>19.952102836085</v>
      </c>
      <c r="H44" s="91">
        <f>SUM(H5:H43)</f>
        <v>22.893563209661142</v>
      </c>
      <c r="I44" s="91">
        <f>SUM(I5:I43)</f>
        <v>122.89356320966117</v>
      </c>
      <c r="J44" s="92">
        <f>分析係数表!G47</f>
        <v>0.27984959706440876</v>
      </c>
      <c r="K44" s="93">
        <f>SUM(K5:K43)</f>
        <v>20.063530641767056</v>
      </c>
      <c r="L44" s="94">
        <f>最終需要_まとめ!$L$33</f>
        <v>0.62733333333333341</v>
      </c>
      <c r="M44" s="91">
        <f>K44*L44</f>
        <v>12.586521555935201</v>
      </c>
      <c r="N44" s="95">
        <f>分析係数表!H47</f>
        <v>1</v>
      </c>
      <c r="O44" s="96">
        <f>SUM(O5:O43)</f>
        <v>12.586521555935201</v>
      </c>
      <c r="P44" s="92">
        <f>分析係数表!C47</f>
        <v>0.45048821757167268</v>
      </c>
      <c r="Q44" s="96">
        <f>SUM(Q5:Q43)</f>
        <v>5.4797825545560404</v>
      </c>
      <c r="R44" s="91">
        <f>SUM(R5:R43)</f>
        <v>5.9502542436406278</v>
      </c>
      <c r="S44" s="97">
        <f>SUM(S5:S43)</f>
        <v>128.84381745330174</v>
      </c>
      <c r="T44" s="98">
        <f>分析係数表!F47</f>
        <v>0.63574062575658508</v>
      </c>
      <c r="U44" s="99">
        <f>SUM(U5:U43)</f>
        <v>64.777756898700588</v>
      </c>
      <c r="V44" s="100">
        <f>分析係数表!D47</f>
        <v>9.9789350246801134E-2</v>
      </c>
      <c r="W44" s="164">
        <f>SUM(W5:W43)</f>
        <v>3</v>
      </c>
      <c r="X44" s="92">
        <f>分析係数表!E47</f>
        <v>7.8362037587557998E-2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110.59102230405819</v>
      </c>
      <c r="E6" s="168">
        <f>'1'!U44</f>
        <v>52.144670448298115</v>
      </c>
      <c r="F6" s="119">
        <f>'1'!W44</f>
        <v>69</v>
      </c>
      <c r="G6" s="171">
        <f>'1'!Y44</f>
        <v>44</v>
      </c>
      <c r="H6" s="53">
        <v>1</v>
      </c>
      <c r="I6" s="56"/>
      <c r="J6" s="104" t="s">
        <v>102</v>
      </c>
      <c r="K6" s="185">
        <v>0.75600000000000001</v>
      </c>
      <c r="L6" s="186">
        <v>0.73199999999999998</v>
      </c>
    </row>
    <row r="7" spans="1:12" x14ac:dyDescent="0.2">
      <c r="A7" s="159" t="s">
        <v>220</v>
      </c>
      <c r="B7" s="3" t="s">
        <v>266</v>
      </c>
      <c r="C7" s="133">
        <v>100</v>
      </c>
      <c r="D7" s="128">
        <f>'2'!S44</f>
        <v>113.96779399171621</v>
      </c>
      <c r="E7" s="169">
        <f>'2'!U44</f>
        <v>77.513591143608991</v>
      </c>
      <c r="F7" s="120">
        <f>'2'!W44</f>
        <v>8</v>
      </c>
      <c r="G7" s="172">
        <f>'2'!Y44</f>
        <v>0</v>
      </c>
      <c r="H7" s="156">
        <v>2</v>
      </c>
      <c r="I7" s="56"/>
      <c r="J7" s="103" t="s">
        <v>135</v>
      </c>
      <c r="K7" s="187">
        <v>0.74099999999999999</v>
      </c>
      <c r="L7" s="188">
        <v>0.71099999999999997</v>
      </c>
    </row>
    <row r="8" spans="1:12" x14ac:dyDescent="0.2">
      <c r="A8" s="159" t="s">
        <v>221</v>
      </c>
      <c r="B8" s="3" t="s">
        <v>267</v>
      </c>
      <c r="C8" s="133">
        <v>100</v>
      </c>
      <c r="D8" s="128">
        <f>'3'!S44</f>
        <v>112.55199794742192</v>
      </c>
      <c r="E8" s="169">
        <f>'3'!U44</f>
        <v>65.840231984954386</v>
      </c>
      <c r="F8" s="120">
        <f>'3'!W44</f>
        <v>1</v>
      </c>
      <c r="G8" s="172">
        <f>'3'!Y44</f>
        <v>1</v>
      </c>
      <c r="H8" s="156">
        <v>3</v>
      </c>
      <c r="I8" s="56"/>
      <c r="J8" s="103" t="s">
        <v>136</v>
      </c>
      <c r="K8" s="187">
        <v>0.90500000000000003</v>
      </c>
      <c r="L8" s="188">
        <v>0.73599999999999999</v>
      </c>
    </row>
    <row r="9" spans="1:12" x14ac:dyDescent="0.2">
      <c r="A9" s="159" t="s">
        <v>222</v>
      </c>
      <c r="B9" s="3" t="s">
        <v>27</v>
      </c>
      <c r="C9" s="133">
        <v>100</v>
      </c>
      <c r="D9" s="128">
        <f>'4'!S44</f>
        <v>122.24279845063916</v>
      </c>
      <c r="E9" s="169">
        <f>'4'!U44</f>
        <v>116.18138190130344</v>
      </c>
      <c r="F9" s="120">
        <f>'4'!W44</f>
        <v>200</v>
      </c>
      <c r="G9" s="172">
        <f>'4'!Y44</f>
        <v>0</v>
      </c>
      <c r="H9" s="156">
        <v>4</v>
      </c>
      <c r="I9" s="56"/>
      <c r="J9" s="103" t="s">
        <v>137</v>
      </c>
      <c r="K9" s="187">
        <v>0.871</v>
      </c>
      <c r="L9" s="188">
        <v>0.74299999999999999</v>
      </c>
    </row>
    <row r="10" spans="1:12" x14ac:dyDescent="0.2">
      <c r="A10" s="2" t="s">
        <v>223</v>
      </c>
      <c r="B10" s="10" t="s">
        <v>191</v>
      </c>
      <c r="C10" s="132">
        <v>100</v>
      </c>
      <c r="D10" s="127">
        <f>'5'!S44</f>
        <v>112.74697488157886</v>
      </c>
      <c r="E10" s="168">
        <f>'5'!U44</f>
        <v>36.477914552441241</v>
      </c>
      <c r="F10" s="119">
        <f>'5'!W44</f>
        <v>12</v>
      </c>
      <c r="G10" s="171">
        <f>'5'!Y44</f>
        <v>12</v>
      </c>
      <c r="H10" s="53">
        <v>5</v>
      </c>
      <c r="I10" s="56"/>
      <c r="J10" s="103" t="s">
        <v>138</v>
      </c>
      <c r="K10" s="187">
        <v>0.82499999999999996</v>
      </c>
      <c r="L10" s="188">
        <v>0.73499999999999999</v>
      </c>
    </row>
    <row r="11" spans="1:12" x14ac:dyDescent="0.2">
      <c r="A11" s="159" t="s">
        <v>224</v>
      </c>
      <c r="B11" s="3" t="s">
        <v>28</v>
      </c>
      <c r="C11" s="133">
        <v>100</v>
      </c>
      <c r="D11" s="128">
        <f>'6'!S44</f>
        <v>113.69756503982522</v>
      </c>
      <c r="E11" s="169">
        <f>'6'!U44</f>
        <v>47.699413592165492</v>
      </c>
      <c r="F11" s="120">
        <f>'6'!W44</f>
        <v>13</v>
      </c>
      <c r="G11" s="172">
        <f>'6'!Y44</f>
        <v>11</v>
      </c>
      <c r="H11" s="156">
        <v>6</v>
      </c>
      <c r="I11" s="56"/>
      <c r="J11" s="103" t="s">
        <v>139</v>
      </c>
      <c r="K11" s="187">
        <v>0.86899999999999999</v>
      </c>
      <c r="L11" s="188">
        <v>0.76500000000000001</v>
      </c>
    </row>
    <row r="12" spans="1:12" x14ac:dyDescent="0.2">
      <c r="A12" s="159" t="s">
        <v>225</v>
      </c>
      <c r="B12" s="3" t="s">
        <v>268</v>
      </c>
      <c r="C12" s="133">
        <v>100</v>
      </c>
      <c r="D12" s="128">
        <f>'7'!S44</f>
        <v>112.72994408849688</v>
      </c>
      <c r="E12" s="169">
        <f>'7'!U44</f>
        <v>40.970554064060323</v>
      </c>
      <c r="F12" s="120">
        <f>'7'!W44</f>
        <v>17</v>
      </c>
      <c r="G12" s="172">
        <f>'7'!Y44</f>
        <v>7</v>
      </c>
      <c r="H12" s="156">
        <v>7</v>
      </c>
      <c r="I12" s="56"/>
      <c r="J12" s="103" t="s">
        <v>140</v>
      </c>
      <c r="K12" s="187">
        <v>0.80400000000000005</v>
      </c>
      <c r="L12" s="188">
        <v>0.749</v>
      </c>
    </row>
    <row r="13" spans="1:12" x14ac:dyDescent="0.2">
      <c r="A13" s="159" t="s">
        <v>226</v>
      </c>
      <c r="B13" s="3" t="s">
        <v>29</v>
      </c>
      <c r="C13" s="133">
        <v>100</v>
      </c>
      <c r="D13" s="128">
        <f>'8'!S44</f>
        <v>109.35818150650934</v>
      </c>
      <c r="E13" s="169">
        <f>'8'!U44</f>
        <v>36.400459121389623</v>
      </c>
      <c r="F13" s="120">
        <f>'8'!W44</f>
        <v>4</v>
      </c>
      <c r="G13" s="172">
        <f>'8'!Y44</f>
        <v>3</v>
      </c>
      <c r="H13" s="156">
        <v>8</v>
      </c>
      <c r="I13" s="56"/>
      <c r="J13" s="103" t="s">
        <v>196</v>
      </c>
      <c r="K13" s="161">
        <v>0.78600000000000003</v>
      </c>
      <c r="L13" s="189">
        <v>0.73599999999999999</v>
      </c>
    </row>
    <row r="14" spans="1:12" x14ac:dyDescent="0.2">
      <c r="A14" s="159" t="s">
        <v>227</v>
      </c>
      <c r="B14" s="3" t="s">
        <v>30</v>
      </c>
      <c r="C14" s="133">
        <v>100</v>
      </c>
      <c r="D14" s="128">
        <f>'9'!S44</f>
        <v>102.79562336818951</v>
      </c>
      <c r="E14" s="169">
        <f>'9'!U44</f>
        <v>30.526429435823939</v>
      </c>
      <c r="F14" s="120">
        <f>'9'!W44</f>
        <v>3</v>
      </c>
      <c r="G14" s="172">
        <f>'9'!Y44</f>
        <v>3</v>
      </c>
      <c r="H14" s="156">
        <v>9</v>
      </c>
      <c r="I14" s="56"/>
      <c r="J14" s="103" t="s">
        <v>197</v>
      </c>
      <c r="K14" s="161">
        <v>0.69399999999999995</v>
      </c>
      <c r="L14" s="189">
        <v>0.751</v>
      </c>
    </row>
    <row r="15" spans="1:12" x14ac:dyDescent="0.2">
      <c r="A15" s="159" t="s">
        <v>2</v>
      </c>
      <c r="B15" s="3" t="s">
        <v>365</v>
      </c>
      <c r="C15" s="133">
        <v>100</v>
      </c>
      <c r="D15" s="128">
        <f>'10'!S44</f>
        <v>114.2102183316579</v>
      </c>
      <c r="E15" s="169">
        <f>'10'!U44</f>
        <v>40.972581448258076</v>
      </c>
      <c r="F15" s="120">
        <f>'10'!W44</f>
        <v>6</v>
      </c>
      <c r="G15" s="172">
        <f>'10'!Y44</f>
        <v>5</v>
      </c>
      <c r="H15" s="156">
        <v>10</v>
      </c>
      <c r="I15" s="56"/>
      <c r="J15" s="103" t="s">
        <v>198</v>
      </c>
      <c r="K15" s="161">
        <v>0.66300000000000003</v>
      </c>
      <c r="L15" s="189">
        <v>0.73499999999999999</v>
      </c>
    </row>
    <row r="16" spans="1:12" x14ac:dyDescent="0.2">
      <c r="A16" s="159" t="s">
        <v>3</v>
      </c>
      <c r="B16" s="3" t="s">
        <v>31</v>
      </c>
      <c r="C16" s="133">
        <v>100</v>
      </c>
      <c r="D16" s="128">
        <f>'11'!S44</f>
        <v>115.37504886794648</v>
      </c>
      <c r="E16" s="169">
        <f>'11'!U44</f>
        <v>55.780162898393769</v>
      </c>
      <c r="F16" s="120">
        <f>'11'!W44</f>
        <v>6</v>
      </c>
      <c r="G16" s="172">
        <f>'11'!Y44</f>
        <v>2</v>
      </c>
      <c r="H16" s="156">
        <v>11</v>
      </c>
      <c r="I16" s="56"/>
      <c r="J16" s="103" t="s">
        <v>199</v>
      </c>
      <c r="K16" s="161">
        <v>0.66</v>
      </c>
      <c r="L16" s="189">
        <v>0.72199999999999998</v>
      </c>
    </row>
    <row r="17" spans="1:12" x14ac:dyDescent="0.2">
      <c r="A17" s="159" t="s">
        <v>4</v>
      </c>
      <c r="B17" s="3" t="s">
        <v>32</v>
      </c>
      <c r="C17" s="133">
        <v>100</v>
      </c>
      <c r="D17" s="128">
        <f>'12'!S44</f>
        <v>107.97582387669614</v>
      </c>
      <c r="E17" s="169">
        <f>'12'!U44</f>
        <v>28.099808603461671</v>
      </c>
      <c r="F17" s="120">
        <f>'12'!W44</f>
        <v>0</v>
      </c>
      <c r="G17" s="172">
        <f>'12'!Y44</f>
        <v>0</v>
      </c>
      <c r="H17" s="156">
        <v>12</v>
      </c>
      <c r="I17" s="56"/>
      <c r="J17" s="103" t="s">
        <v>200</v>
      </c>
      <c r="K17" s="161">
        <v>0.69299999999999995</v>
      </c>
      <c r="L17" s="189">
        <v>0.73899999999999999</v>
      </c>
    </row>
    <row r="18" spans="1:12" x14ac:dyDescent="0.2">
      <c r="A18" s="159" t="s">
        <v>5</v>
      </c>
      <c r="B18" s="3" t="s">
        <v>33</v>
      </c>
      <c r="C18" s="133">
        <v>100</v>
      </c>
      <c r="D18" s="128">
        <f>'13'!S44</f>
        <v>111.58986987509755</v>
      </c>
      <c r="E18" s="169">
        <f>'13'!U44</f>
        <v>28.265618432573266</v>
      </c>
      <c r="F18" s="120">
        <f>'13'!W44</f>
        <v>7</v>
      </c>
      <c r="G18" s="172">
        <f>'13'!Y44</f>
        <v>6</v>
      </c>
      <c r="H18" s="156">
        <v>13</v>
      </c>
      <c r="I18" s="56"/>
      <c r="J18" s="103" t="s">
        <v>216</v>
      </c>
      <c r="K18" s="161">
        <v>0.75800000000000001</v>
      </c>
      <c r="L18" s="189">
        <v>0.74199999999999999</v>
      </c>
    </row>
    <row r="19" spans="1:12" x14ac:dyDescent="0.2">
      <c r="A19" s="159" t="s">
        <v>6</v>
      </c>
      <c r="B19" s="3" t="s">
        <v>34</v>
      </c>
      <c r="C19" s="133">
        <v>100</v>
      </c>
      <c r="D19" s="128">
        <f>'14'!S44</f>
        <v>115.85468861463295</v>
      </c>
      <c r="E19" s="169">
        <f>'14'!U44</f>
        <v>52.710412972400661</v>
      </c>
      <c r="F19" s="120">
        <f>'14'!W44</f>
        <v>13</v>
      </c>
      <c r="G19" s="172">
        <f>'14'!Y44</f>
        <v>11</v>
      </c>
      <c r="H19" s="156">
        <v>14</v>
      </c>
      <c r="I19" s="56"/>
      <c r="J19" s="103" t="s">
        <v>217</v>
      </c>
      <c r="K19" s="161">
        <v>0.752</v>
      </c>
      <c r="L19" s="189">
        <v>0.72199999999999998</v>
      </c>
    </row>
    <row r="20" spans="1:12" x14ac:dyDescent="0.2">
      <c r="A20" s="159" t="s">
        <v>7</v>
      </c>
      <c r="B20" s="3" t="s">
        <v>269</v>
      </c>
      <c r="C20" s="133">
        <v>100</v>
      </c>
      <c r="D20" s="128">
        <f>'15'!S44</f>
        <v>112.86429477346616</v>
      </c>
      <c r="E20" s="169">
        <f>'15'!U44</f>
        <v>49.352662257823667</v>
      </c>
      <c r="F20" s="120">
        <f>'15'!W44</f>
        <v>3</v>
      </c>
      <c r="G20" s="172">
        <f>'15'!Y44</f>
        <v>3</v>
      </c>
      <c r="H20" s="156">
        <v>15</v>
      </c>
      <c r="I20" s="56"/>
      <c r="J20" s="103" t="s">
        <v>218</v>
      </c>
      <c r="K20" s="161">
        <v>0.71899999999999997</v>
      </c>
      <c r="L20" s="189">
        <v>0.74399999999999999</v>
      </c>
    </row>
    <row r="21" spans="1:12" x14ac:dyDescent="0.2">
      <c r="A21" s="159" t="s">
        <v>8</v>
      </c>
      <c r="B21" s="3" t="s">
        <v>270</v>
      </c>
      <c r="C21" s="133">
        <v>100</v>
      </c>
      <c r="D21" s="128">
        <f>'16'!S44</f>
        <v>112.28847332028677</v>
      </c>
      <c r="E21" s="169">
        <f>'16'!U44</f>
        <v>52.110846967851046</v>
      </c>
      <c r="F21" s="120">
        <f>'16'!W44</f>
        <v>0</v>
      </c>
      <c r="G21" s="172">
        <f>'16'!Y44</f>
        <v>0</v>
      </c>
      <c r="H21" s="156">
        <v>16</v>
      </c>
      <c r="I21" s="56"/>
      <c r="J21" s="103" t="s">
        <v>219</v>
      </c>
      <c r="K21" s="161">
        <v>0.82599999999999996</v>
      </c>
      <c r="L21" s="189">
        <v>0.75</v>
      </c>
    </row>
    <row r="22" spans="1:12" x14ac:dyDescent="0.2">
      <c r="A22" s="159" t="s">
        <v>9</v>
      </c>
      <c r="B22" s="3" t="s">
        <v>271</v>
      </c>
      <c r="C22" s="133">
        <v>100</v>
      </c>
      <c r="D22" s="128">
        <f>'17'!S44</f>
        <v>115.05905664411901</v>
      </c>
      <c r="E22" s="169">
        <f>'17'!U44</f>
        <v>48.446632696194449</v>
      </c>
      <c r="F22" s="120">
        <f>'17'!W44</f>
        <v>35</v>
      </c>
      <c r="G22" s="172">
        <f>'17'!Y44</f>
        <v>34</v>
      </c>
      <c r="H22" s="156">
        <v>17</v>
      </c>
      <c r="I22" s="56"/>
      <c r="J22" s="103" t="s">
        <v>253</v>
      </c>
      <c r="K22" s="161">
        <v>0.84399999999999997</v>
      </c>
      <c r="L22" s="189">
        <v>0.76200000000000001</v>
      </c>
    </row>
    <row r="23" spans="1:12" x14ac:dyDescent="0.2">
      <c r="A23" s="159" t="s">
        <v>10</v>
      </c>
      <c r="B23" s="3" t="s">
        <v>272</v>
      </c>
      <c r="C23" s="133">
        <v>100</v>
      </c>
      <c r="D23" s="128">
        <f>'18'!S44</f>
        <v>113.70316729857466</v>
      </c>
      <c r="E23" s="169">
        <f>'18'!U44</f>
        <v>43.524379822922526</v>
      </c>
      <c r="F23" s="120">
        <f>'18'!W44</f>
        <v>11</v>
      </c>
      <c r="G23" s="172">
        <f>'18'!Y44</f>
        <v>10</v>
      </c>
      <c r="H23" s="156">
        <v>18</v>
      </c>
      <c r="I23" s="56"/>
      <c r="J23" s="190" t="s">
        <v>263</v>
      </c>
      <c r="K23" s="394">
        <v>0.94499999999999995</v>
      </c>
      <c r="L23" s="395">
        <v>0.77200000000000002</v>
      </c>
    </row>
    <row r="24" spans="1:12" x14ac:dyDescent="0.2">
      <c r="A24" s="159" t="s">
        <v>11</v>
      </c>
      <c r="B24" s="3" t="s">
        <v>35</v>
      </c>
      <c r="C24" s="133">
        <v>100</v>
      </c>
      <c r="D24" s="128">
        <f>'19'!S44</f>
        <v>113.71003704730292</v>
      </c>
      <c r="E24" s="169">
        <f>'19'!U44</f>
        <v>42.065821461407786</v>
      </c>
      <c r="F24" s="120">
        <f>'19'!W44</f>
        <v>10</v>
      </c>
      <c r="G24" s="172">
        <f>'19'!Y44</f>
        <v>11</v>
      </c>
      <c r="H24" s="156">
        <v>19</v>
      </c>
      <c r="I24" s="56"/>
      <c r="J24" s="103" t="s">
        <v>340</v>
      </c>
      <c r="K24" s="161">
        <v>0.80800000000000005</v>
      </c>
      <c r="L24" s="189">
        <v>0.74199999999999999</v>
      </c>
    </row>
    <row r="25" spans="1:12" x14ac:dyDescent="0.2">
      <c r="A25" s="159" t="s">
        <v>12</v>
      </c>
      <c r="B25" s="3" t="s">
        <v>367</v>
      </c>
      <c r="C25" s="133">
        <v>100</v>
      </c>
      <c r="D25" s="128">
        <f>'20'!S44</f>
        <v>111.82742645748615</v>
      </c>
      <c r="E25" s="169">
        <f>'20'!U44</f>
        <v>41.303985332178485</v>
      </c>
      <c r="F25" s="120">
        <f>'20'!W44</f>
        <v>122</v>
      </c>
      <c r="G25" s="172">
        <f>'20'!Y44</f>
        <v>147</v>
      </c>
      <c r="H25" s="156">
        <v>20</v>
      </c>
      <c r="I25" s="56"/>
      <c r="J25" s="103" t="s">
        <v>369</v>
      </c>
      <c r="K25" s="161">
        <v>0.82699999999999996</v>
      </c>
      <c r="L25" s="189">
        <v>0.69599999999999995</v>
      </c>
    </row>
    <row r="26" spans="1:12" x14ac:dyDescent="0.2">
      <c r="A26" s="159" t="s">
        <v>13</v>
      </c>
      <c r="B26" s="3" t="s">
        <v>192</v>
      </c>
      <c r="C26" s="133">
        <v>100</v>
      </c>
      <c r="D26" s="128">
        <f>'21'!S44</f>
        <v>108.59023610055289</v>
      </c>
      <c r="E26" s="169">
        <f>'21'!U44</f>
        <v>26.70890387949169</v>
      </c>
      <c r="F26" s="120">
        <f>'21'!W44</f>
        <v>20</v>
      </c>
      <c r="G26" s="172">
        <f>'21'!Y44</f>
        <v>19</v>
      </c>
      <c r="H26" s="156">
        <v>21</v>
      </c>
      <c r="I26" s="56"/>
      <c r="J26" s="200" t="s">
        <v>370</v>
      </c>
      <c r="K26" s="161">
        <v>0.78</v>
      </c>
      <c r="L26" s="189">
        <v>0.71399999999999997</v>
      </c>
    </row>
    <row r="27" spans="1:12" x14ac:dyDescent="0.2">
      <c r="A27" s="11" t="s">
        <v>14</v>
      </c>
      <c r="B27" s="12" t="s">
        <v>50</v>
      </c>
      <c r="C27" s="134">
        <v>100</v>
      </c>
      <c r="D27" s="129">
        <f>'22'!S44</f>
        <v>119.21636394993469</v>
      </c>
      <c r="E27" s="170">
        <f>'22'!U44</f>
        <v>51.738671247361289</v>
      </c>
      <c r="F27" s="121">
        <f>'22'!W44</f>
        <v>32</v>
      </c>
      <c r="G27" s="173">
        <f>'22'!Y44</f>
        <v>15</v>
      </c>
      <c r="H27" s="157">
        <v>22</v>
      </c>
      <c r="I27" s="56"/>
      <c r="J27" s="199" t="s">
        <v>371</v>
      </c>
      <c r="K27" s="396">
        <v>0.82799999999999996</v>
      </c>
      <c r="L27" s="397">
        <v>0.68200000000000005</v>
      </c>
    </row>
    <row r="28" spans="1:12" x14ac:dyDescent="0.2">
      <c r="A28" s="159" t="s">
        <v>15</v>
      </c>
      <c r="B28" s="3" t="s">
        <v>36</v>
      </c>
      <c r="C28" s="133">
        <v>100</v>
      </c>
      <c r="D28" s="128">
        <f>'23'!S44</f>
        <v>120.39456516795947</v>
      </c>
      <c r="E28" s="169">
        <f>'23'!U44</f>
        <v>57.794919694014418</v>
      </c>
      <c r="F28" s="120">
        <f>'23'!W44</f>
        <v>14</v>
      </c>
      <c r="G28" s="172">
        <f>'23'!Y44</f>
        <v>9</v>
      </c>
      <c r="H28" s="156">
        <v>23</v>
      </c>
      <c r="I28" s="56"/>
      <c r="J28" s="114" t="s">
        <v>550</v>
      </c>
      <c r="K28" s="422">
        <v>0.67200000000000004</v>
      </c>
      <c r="L28" s="423">
        <v>0.67900000000000005</v>
      </c>
    </row>
    <row r="29" spans="1:12" x14ac:dyDescent="0.2">
      <c r="A29" s="159" t="s">
        <v>16</v>
      </c>
      <c r="B29" s="3" t="s">
        <v>193</v>
      </c>
      <c r="C29" s="133">
        <v>100</v>
      </c>
      <c r="D29" s="128">
        <f>'24'!S44</f>
        <v>112.56208211410006</v>
      </c>
      <c r="E29" s="169">
        <f>'24'!U44</f>
        <v>42.180953208616508</v>
      </c>
      <c r="F29" s="120">
        <f>'24'!W44</f>
        <v>2</v>
      </c>
      <c r="G29" s="172">
        <f>'24'!Y44</f>
        <v>1</v>
      </c>
      <c r="H29" s="156">
        <v>24</v>
      </c>
      <c r="I29" s="56"/>
      <c r="J29" s="200" t="s">
        <v>551</v>
      </c>
      <c r="K29" s="416">
        <v>0.59799999999999998</v>
      </c>
      <c r="L29" s="417">
        <v>0.61099999999999999</v>
      </c>
    </row>
    <row r="30" spans="1:12" x14ac:dyDescent="0.2">
      <c r="A30" s="159" t="s">
        <v>17</v>
      </c>
      <c r="B30" s="3" t="s">
        <v>273</v>
      </c>
      <c r="C30" s="133">
        <v>100</v>
      </c>
      <c r="D30" s="128">
        <f>'25'!S44</f>
        <v>128.84381745330174</v>
      </c>
      <c r="E30" s="169">
        <f>'25'!U44</f>
        <v>64.777756898700588</v>
      </c>
      <c r="F30" s="120">
        <f>'25'!W44</f>
        <v>3</v>
      </c>
      <c r="G30" s="172">
        <f>'25'!Y44</f>
        <v>3</v>
      </c>
      <c r="H30" s="156">
        <v>25</v>
      </c>
      <c r="I30" s="56"/>
      <c r="J30" s="200" t="s">
        <v>552</v>
      </c>
      <c r="K30" s="416">
        <v>0.71299999999999997</v>
      </c>
      <c r="L30" s="417">
        <v>0.622</v>
      </c>
    </row>
    <row r="31" spans="1:12" x14ac:dyDescent="0.2">
      <c r="A31" s="159" t="s">
        <v>18</v>
      </c>
      <c r="B31" s="3" t="s">
        <v>274</v>
      </c>
      <c r="C31" s="133">
        <v>100</v>
      </c>
      <c r="D31" s="128">
        <f>'26'!S44</f>
        <v>124.88298721677613</v>
      </c>
      <c r="E31" s="169">
        <f>'26'!U44</f>
        <v>81.45385152556095</v>
      </c>
      <c r="F31" s="120">
        <f>'26'!W44</f>
        <v>8</v>
      </c>
      <c r="G31" s="172">
        <f>'26'!Y44</f>
        <v>8</v>
      </c>
      <c r="H31" s="156">
        <v>26</v>
      </c>
      <c r="I31" s="56"/>
      <c r="J31" s="115" t="s">
        <v>553</v>
      </c>
      <c r="K31" s="424">
        <v>0.64</v>
      </c>
      <c r="L31" s="425">
        <v>0.64900000000000002</v>
      </c>
    </row>
    <row r="32" spans="1:12" x14ac:dyDescent="0.2">
      <c r="A32" s="159" t="s">
        <v>19</v>
      </c>
      <c r="B32" s="3" t="s">
        <v>275</v>
      </c>
      <c r="C32" s="133">
        <v>100</v>
      </c>
      <c r="D32" s="128">
        <f>'27'!S44</f>
        <v>123.50467198271362</v>
      </c>
      <c r="E32" s="169">
        <f>'27'!U44</f>
        <v>86.541425673011602</v>
      </c>
      <c r="F32" s="120">
        <f>'27'!W44</f>
        <v>34</v>
      </c>
      <c r="G32" s="172">
        <f>'27'!Y44</f>
        <v>26</v>
      </c>
      <c r="H32" s="156">
        <v>27</v>
      </c>
      <c r="I32" s="56"/>
      <c r="J32" s="191" t="s">
        <v>141</v>
      </c>
      <c r="K32" s="191"/>
      <c r="L32" s="47" t="s">
        <v>120</v>
      </c>
    </row>
    <row r="33" spans="1:12" x14ac:dyDescent="0.2">
      <c r="A33" s="159" t="s">
        <v>20</v>
      </c>
      <c r="B33" s="3" t="s">
        <v>37</v>
      </c>
      <c r="C33" s="133">
        <v>100</v>
      </c>
      <c r="D33" s="128">
        <f>'28'!S44</f>
        <v>122.09474639699762</v>
      </c>
      <c r="E33" s="169">
        <f>'28'!U44</f>
        <v>79.622269731665966</v>
      </c>
      <c r="F33" s="120">
        <f>'28'!W44</f>
        <v>6</v>
      </c>
      <c r="G33" s="172">
        <f>'28'!Y44</f>
        <v>6</v>
      </c>
      <c r="H33" s="156">
        <v>28</v>
      </c>
      <c r="I33" s="56"/>
      <c r="J33" s="57" t="s">
        <v>142</v>
      </c>
      <c r="K33" s="58">
        <f>AVERAGE(K29:K31)</f>
        <v>0.65033333333333332</v>
      </c>
      <c r="L33" s="58">
        <f>AVERAGE(L29:L31)</f>
        <v>0.62733333333333341</v>
      </c>
    </row>
    <row r="34" spans="1:12" x14ac:dyDescent="0.2">
      <c r="A34" s="159" t="s">
        <v>21</v>
      </c>
      <c r="B34" s="3" t="s">
        <v>38</v>
      </c>
      <c r="C34" s="133">
        <v>100</v>
      </c>
      <c r="D34" s="128">
        <f>'29'!S44</f>
        <v>107.85451009712997</v>
      </c>
      <c r="E34" s="169">
        <f>'29'!U44</f>
        <v>92.526368145364387</v>
      </c>
      <c r="F34" s="120">
        <f>'29'!W44</f>
        <v>2</v>
      </c>
      <c r="G34" s="172">
        <f>'29'!Y44</f>
        <v>1</v>
      </c>
      <c r="H34" s="156">
        <v>29</v>
      </c>
      <c r="I34" s="56"/>
    </row>
    <row r="35" spans="1:12" x14ac:dyDescent="0.2">
      <c r="A35" s="159" t="s">
        <v>22</v>
      </c>
      <c r="B35" s="3" t="s">
        <v>378</v>
      </c>
      <c r="C35" s="133">
        <v>100</v>
      </c>
      <c r="D35" s="128">
        <f>'30'!S44</f>
        <v>121.6857598500563</v>
      </c>
      <c r="E35" s="169">
        <f>'30'!U44</f>
        <v>83.467500558571061</v>
      </c>
      <c r="F35" s="120">
        <f>'30'!W44</f>
        <v>11</v>
      </c>
      <c r="G35" s="172">
        <f>'30'!Y44</f>
        <v>9</v>
      </c>
      <c r="H35" s="156">
        <v>30</v>
      </c>
      <c r="I35" s="56"/>
    </row>
    <row r="36" spans="1:12" x14ac:dyDescent="0.2">
      <c r="A36" s="159" t="s">
        <v>23</v>
      </c>
      <c r="B36" s="3" t="s">
        <v>194</v>
      </c>
      <c r="C36" s="133">
        <v>100</v>
      </c>
      <c r="D36" s="128">
        <f>'31'!S44</f>
        <v>120.63865931647697</v>
      </c>
      <c r="E36" s="169">
        <f>'31'!U44</f>
        <v>65.638591815591866</v>
      </c>
      <c r="F36" s="120">
        <f>'31'!W44</f>
        <v>17</v>
      </c>
      <c r="G36" s="172">
        <f>'31'!Y44</f>
        <v>14</v>
      </c>
      <c r="H36" s="156">
        <v>31</v>
      </c>
      <c r="I36" s="56"/>
    </row>
    <row r="37" spans="1:12" x14ac:dyDescent="0.2">
      <c r="A37" s="159" t="s">
        <v>24</v>
      </c>
      <c r="B37" s="3" t="s">
        <v>39</v>
      </c>
      <c r="C37" s="133">
        <v>100</v>
      </c>
      <c r="D37" s="128">
        <f>'32'!S44</f>
        <v>121.99779620739382</v>
      </c>
      <c r="E37" s="169">
        <f>'32'!U44</f>
        <v>85.243671500227876</v>
      </c>
      <c r="F37" s="120">
        <f>'32'!W44</f>
        <v>6</v>
      </c>
      <c r="G37" s="172">
        <f>'32'!Y44</f>
        <v>8</v>
      </c>
      <c r="H37" s="156">
        <v>32</v>
      </c>
      <c r="I37" s="56"/>
    </row>
    <row r="38" spans="1:12" x14ac:dyDescent="0.2">
      <c r="A38" s="159" t="s">
        <v>25</v>
      </c>
      <c r="B38" s="3" t="s">
        <v>40</v>
      </c>
      <c r="C38" s="133">
        <v>100</v>
      </c>
      <c r="D38" s="128">
        <f>'33'!S44</f>
        <v>124.77582183845846</v>
      </c>
      <c r="E38" s="169">
        <f>'33'!U44</f>
        <v>89.585901819700055</v>
      </c>
      <c r="F38" s="120">
        <f>'33'!W44</f>
        <v>10</v>
      </c>
      <c r="G38" s="172">
        <f>'33'!Y44</f>
        <v>6</v>
      </c>
      <c r="H38" s="156">
        <v>33</v>
      </c>
      <c r="I38" s="56"/>
    </row>
    <row r="39" spans="1:12" x14ac:dyDescent="0.2">
      <c r="A39" s="159" t="s">
        <v>26</v>
      </c>
      <c r="B39" s="3" t="s">
        <v>277</v>
      </c>
      <c r="C39" s="133">
        <v>100</v>
      </c>
      <c r="D39" s="128">
        <f>'34'!S44</f>
        <v>124.5989267112806</v>
      </c>
      <c r="E39" s="169">
        <f>'34'!U44</f>
        <v>72.601028534845099</v>
      </c>
      <c r="F39" s="120">
        <f>'34'!W44</f>
        <v>17</v>
      </c>
      <c r="G39" s="172">
        <f>'34'!Y44</f>
        <v>16</v>
      </c>
      <c r="H39" s="156">
        <v>34</v>
      </c>
      <c r="I39" s="56"/>
    </row>
    <row r="40" spans="1:12" x14ac:dyDescent="0.2">
      <c r="A40" s="159" t="s">
        <v>51</v>
      </c>
      <c r="B40" s="3" t="s">
        <v>368</v>
      </c>
      <c r="C40" s="133">
        <v>100</v>
      </c>
      <c r="D40" s="128">
        <f>'35'!S44</f>
        <v>125.2629531406044</v>
      </c>
      <c r="E40" s="169">
        <f>'35'!U44</f>
        <v>73.565944949313788</v>
      </c>
      <c r="F40" s="120">
        <f>'35'!W44</f>
        <v>13</v>
      </c>
      <c r="G40" s="172">
        <f>'35'!Y44</f>
        <v>11</v>
      </c>
      <c r="H40" s="156">
        <v>35</v>
      </c>
      <c r="I40" s="56"/>
    </row>
    <row r="41" spans="1:12" x14ac:dyDescent="0.2">
      <c r="A41" s="159" t="s">
        <v>195</v>
      </c>
      <c r="B41" s="3" t="s">
        <v>41</v>
      </c>
      <c r="C41" s="133">
        <v>100</v>
      </c>
      <c r="D41" s="128">
        <f>'36'!S44</f>
        <v>120.66362357732706</v>
      </c>
      <c r="E41" s="169">
        <f>'36'!U44</f>
        <v>74.278423700635969</v>
      </c>
      <c r="F41" s="120">
        <f>'36'!W44</f>
        <v>22</v>
      </c>
      <c r="G41" s="172">
        <f>'36'!Y44</f>
        <v>15</v>
      </c>
      <c r="H41" s="156">
        <v>36</v>
      </c>
      <c r="I41" s="56"/>
    </row>
    <row r="42" spans="1:12" x14ac:dyDescent="0.2">
      <c r="A42" s="159" t="s">
        <v>201</v>
      </c>
      <c r="B42" s="3" t="s">
        <v>346</v>
      </c>
      <c r="C42" s="133">
        <v>100</v>
      </c>
      <c r="D42" s="128">
        <f>'37'!S44</f>
        <v>118.62966730349828</v>
      </c>
      <c r="E42" s="169">
        <f>'37'!U44</f>
        <v>69.295176859081778</v>
      </c>
      <c r="F42" s="120">
        <f>'37'!W44</f>
        <v>12</v>
      </c>
      <c r="G42" s="172">
        <f>'37'!Y44</f>
        <v>8</v>
      </c>
      <c r="H42" s="156">
        <v>37</v>
      </c>
      <c r="I42" s="56"/>
    </row>
    <row r="43" spans="1:12" x14ac:dyDescent="0.2">
      <c r="A43" s="159" t="s">
        <v>202</v>
      </c>
      <c r="B43" s="3" t="s">
        <v>279</v>
      </c>
      <c r="C43" s="133">
        <v>100</v>
      </c>
      <c r="D43" s="128">
        <f>'38'!S44</f>
        <v>120.76009507466318</v>
      </c>
      <c r="E43" s="169">
        <f>'38'!U44</f>
        <v>13.866977034217163</v>
      </c>
      <c r="F43" s="120">
        <f>'38'!W44</f>
        <v>4</v>
      </c>
      <c r="G43" s="172">
        <f>'38'!Y44</f>
        <v>3</v>
      </c>
      <c r="H43" s="156">
        <v>38</v>
      </c>
      <c r="I43" s="56"/>
    </row>
    <row r="44" spans="1:12" x14ac:dyDescent="0.2">
      <c r="A44" s="159" t="s">
        <v>203</v>
      </c>
      <c r="B44" s="3" t="s">
        <v>280</v>
      </c>
      <c r="C44" s="133">
        <v>100</v>
      </c>
      <c r="D44" s="128">
        <f>'39'!S44</f>
        <v>135.48638706273331</v>
      </c>
      <c r="E44" s="169">
        <f>'39'!U44</f>
        <v>55.925989303499804</v>
      </c>
      <c r="F44" s="120">
        <f>'39'!W44</f>
        <v>3</v>
      </c>
      <c r="G44" s="172">
        <f>'39'!Y44</f>
        <v>4</v>
      </c>
      <c r="H44" s="156">
        <v>39</v>
      </c>
      <c r="I44" s="56"/>
    </row>
    <row r="45" spans="1:12" x14ac:dyDescent="0.2">
      <c r="A45" s="106"/>
      <c r="B45" s="94" t="s">
        <v>83</v>
      </c>
      <c r="C45" s="135">
        <f>SUM(C6:C44)</f>
        <v>3900</v>
      </c>
      <c r="D45" s="202">
        <f>SUM(D6:D44)</f>
        <v>4557.5836772476605</v>
      </c>
      <c r="E45" s="203">
        <f>SUM(E6:E44)</f>
        <v>2253.2018852169831</v>
      </c>
      <c r="F45" s="204">
        <f>SUM(F6:F44)</f>
        <v>776</v>
      </c>
      <c r="G45" s="205">
        <f>SUM(G6:G44)</f>
        <v>492</v>
      </c>
      <c r="H45" s="160"/>
      <c r="I45" s="56"/>
    </row>
    <row r="46" spans="1:12" x14ac:dyDescent="0.2">
      <c r="A46" s="398" t="str">
        <f>取引基本表!$E$1</f>
        <v>2015年宝塚市産業連関表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6.7564113487262545E-2</v>
      </c>
      <c r="G5" s="77">
        <f t="shared" ref="G5:G38" si="1">E5*F5</f>
        <v>0</v>
      </c>
      <c r="H5" s="77">
        <f t="array" ref="H5:H43">MMULT(逆行列係数!C5:AO43,'26'!G5:G43)</f>
        <v>5.9260038883290595E-5</v>
      </c>
      <c r="I5" s="77">
        <f t="shared" ref="I5:I38" si="2">C5+H5</f>
        <v>5.9260038883290595E-5</v>
      </c>
      <c r="J5" s="76">
        <f>分析係数表!G8</f>
        <v>0.11970979443772672</v>
      </c>
      <c r="K5" s="78">
        <f t="shared" ref="K5:K38" si="3">I5*J5</f>
        <v>7.0940070730904097E-6</v>
      </c>
      <c r="L5" s="79" t="s">
        <v>185</v>
      </c>
      <c r="M5" s="80" t="s">
        <v>185</v>
      </c>
      <c r="N5" s="81">
        <f>分析係数表!H8</f>
        <v>1.0734543466490035E-2</v>
      </c>
      <c r="O5" s="82">
        <f t="shared" ref="O5:O43" si="4">$M$44*N5</f>
        <v>0.3589283569600526</v>
      </c>
      <c r="P5" s="76">
        <f>分析係数表!C8</f>
        <v>6.7564113487262545E-2</v>
      </c>
      <c r="Q5" s="82">
        <f t="shared" ref="Q5:Q38" si="5">O5*P5</f>
        <v>2.4250676243445676E-2</v>
      </c>
      <c r="R5" s="83">
        <f t="array" ref="R5:R43">MMULT(逆行列係数!C5:AO43,'26'!Q5:Q43)</f>
        <v>2.8278726907535377E-2</v>
      </c>
      <c r="S5" s="84">
        <f t="shared" ref="S5:S38" si="6">I5+R5</f>
        <v>2.8337986946418668E-2</v>
      </c>
      <c r="T5" s="85">
        <f>分析係数表!F8</f>
        <v>0.45405078597339782</v>
      </c>
      <c r="U5" s="86">
        <f t="shared" ref="U5:U38" si="7">S5*T5</f>
        <v>1.2866885245925283E-2</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投入係数表!AB6</f>
        <v>0</v>
      </c>
      <c r="E6" s="77">
        <f t="shared" si="0"/>
        <v>0</v>
      </c>
      <c r="F6" s="76">
        <f>分析係数表!C9</f>
        <v>0.16339869281045749</v>
      </c>
      <c r="G6" s="77">
        <f t="shared" si="1"/>
        <v>0</v>
      </c>
      <c r="H6" s="77">
        <v>3.9522601441158208E-5</v>
      </c>
      <c r="I6" s="77">
        <f t="shared" si="2"/>
        <v>3.9522601441158208E-5</v>
      </c>
      <c r="J6" s="76">
        <f>分析係数表!G9</f>
        <v>0.24691358024691357</v>
      </c>
      <c r="K6" s="78">
        <f t="shared" si="3"/>
        <v>9.758667022508198E-6</v>
      </c>
      <c r="L6" s="79"/>
      <c r="M6" s="80"/>
      <c r="N6" s="81">
        <f>分析係数表!H9</f>
        <v>5.6599045701539042E-4</v>
      </c>
      <c r="O6" s="82">
        <f t="shared" si="4"/>
        <v>1.8924887250750408E-2</v>
      </c>
      <c r="P6" s="76">
        <f>分析係数表!C9</f>
        <v>0.16339869281045749</v>
      </c>
      <c r="Q6" s="82">
        <f t="shared" si="5"/>
        <v>3.0923018383579091E-3</v>
      </c>
      <c r="R6" s="83">
        <v>3.4027266199053406E-3</v>
      </c>
      <c r="S6" s="84">
        <f t="shared" si="6"/>
        <v>3.4422492213464989E-3</v>
      </c>
      <c r="T6" s="85">
        <f>分析係数表!F9</f>
        <v>0.67901234567901236</v>
      </c>
      <c r="U6" s="86">
        <f t="shared" si="7"/>
        <v>2.33732971819824E-3</v>
      </c>
      <c r="V6" s="87">
        <f>分析係数表!D9</f>
        <v>7.407407407407407E-2</v>
      </c>
      <c r="W6" s="88">
        <f t="shared" si="8"/>
        <v>0</v>
      </c>
      <c r="X6" s="76">
        <f>分析係数表!E9</f>
        <v>0</v>
      </c>
      <c r="Y6" s="89">
        <f t="shared" si="9"/>
        <v>0</v>
      </c>
    </row>
    <row r="7" spans="1:25" x14ac:dyDescent="0.2">
      <c r="A7" s="6" t="s">
        <v>221</v>
      </c>
      <c r="B7" s="5" t="s">
        <v>267</v>
      </c>
      <c r="C7" s="90"/>
      <c r="D7" s="76">
        <f>投入係数表!AB7</f>
        <v>0</v>
      </c>
      <c r="E7" s="77">
        <f t="shared" si="0"/>
        <v>0</v>
      </c>
      <c r="F7" s="76">
        <f>分析係数表!C10</f>
        <v>3.0864197530864335E-3</v>
      </c>
      <c r="G7" s="77">
        <f t="shared" si="1"/>
        <v>0</v>
      </c>
      <c r="H7" s="77">
        <v>3.5206939465581306E-7</v>
      </c>
      <c r="I7" s="77">
        <f t="shared" si="2"/>
        <v>3.5206939465581306E-7</v>
      </c>
      <c r="J7" s="76">
        <f>分析係数表!G10</f>
        <v>0.2857142857142857</v>
      </c>
      <c r="K7" s="78">
        <f t="shared" si="3"/>
        <v>1.0059125561594659E-7</v>
      </c>
      <c r="L7" s="79"/>
      <c r="M7" s="80"/>
      <c r="N7" s="81">
        <f>分析係数表!H10</f>
        <v>1.0759075560602157E-3</v>
      </c>
      <c r="O7" s="82">
        <f t="shared" si="4"/>
        <v>3.5974863071085911E-2</v>
      </c>
      <c r="P7" s="76">
        <f>分析係数表!C10</f>
        <v>3.0864197530864335E-3</v>
      </c>
      <c r="Q7" s="82">
        <f t="shared" si="5"/>
        <v>1.1103352799717923E-4</v>
      </c>
      <c r="R7" s="83">
        <v>1.4287074342705298E-4</v>
      </c>
      <c r="S7" s="84">
        <f t="shared" si="6"/>
        <v>1.4322281282170879E-4</v>
      </c>
      <c r="T7" s="85">
        <f>分析係数表!F10</f>
        <v>0.5714285714285714</v>
      </c>
      <c r="U7" s="86">
        <f t="shared" si="7"/>
        <v>8.1841607326690733E-5</v>
      </c>
      <c r="V7" s="87">
        <f>分析係数表!D10</f>
        <v>0</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1.4903129657227732E-3</v>
      </c>
      <c r="G8" s="77">
        <f t="shared" si="1"/>
        <v>0</v>
      </c>
      <c r="H8" s="77">
        <v>3.9222902540664197E-4</v>
      </c>
      <c r="I8" s="77">
        <f t="shared" si="2"/>
        <v>3.9222902540664197E-4</v>
      </c>
      <c r="J8" s="76">
        <f>分析係数表!G11</f>
        <v>0.75</v>
      </c>
      <c r="K8" s="78">
        <f t="shared" si="3"/>
        <v>2.9417176905498145E-4</v>
      </c>
      <c r="L8" s="79"/>
      <c r="M8" s="80"/>
      <c r="N8" s="81">
        <f>分析係数表!H11</f>
        <v>-1.9275216802381716E-5</v>
      </c>
      <c r="O8" s="82">
        <f t="shared" si="4"/>
        <v>-6.445008042051222E-4</v>
      </c>
      <c r="P8" s="76">
        <f>分析係数表!C11</f>
        <v>1.4903129657227732E-3</v>
      </c>
      <c r="Q8" s="82">
        <f t="shared" si="5"/>
        <v>-9.6050790492564802E-7</v>
      </c>
      <c r="R8" s="83">
        <v>5.0226998423225413E-5</v>
      </c>
      <c r="S8" s="84">
        <f t="shared" si="6"/>
        <v>4.4245602382986737E-4</v>
      </c>
      <c r="T8" s="85">
        <f>分析係数表!F11</f>
        <v>1</v>
      </c>
      <c r="U8" s="86">
        <f t="shared" si="7"/>
        <v>4.4245602382986737E-4</v>
      </c>
      <c r="V8" s="87">
        <f>分析係数表!D11</f>
        <v>2</v>
      </c>
      <c r="W8" s="88">
        <f t="shared" si="8"/>
        <v>0</v>
      </c>
      <c r="X8" s="76">
        <f>分析係数表!E11</f>
        <v>0</v>
      </c>
      <c r="Y8" s="89">
        <f t="shared" si="9"/>
        <v>0</v>
      </c>
    </row>
    <row r="9" spans="1:25" x14ac:dyDescent="0.2">
      <c r="A9" s="6" t="s">
        <v>223</v>
      </c>
      <c r="B9" s="5" t="s">
        <v>191</v>
      </c>
      <c r="C9" s="90"/>
      <c r="D9" s="76">
        <f>投入係数表!AB9</f>
        <v>0</v>
      </c>
      <c r="E9" s="77">
        <f t="shared" si="0"/>
        <v>0</v>
      </c>
      <c r="F9" s="76">
        <f>分析係数表!C12</f>
        <v>4.2687511748856433E-2</v>
      </c>
      <c r="G9" s="77">
        <f t="shared" si="1"/>
        <v>0</v>
      </c>
      <c r="H9" s="77">
        <v>5.3721107222724951E-5</v>
      </c>
      <c r="I9" s="77">
        <f t="shared" si="2"/>
        <v>5.3721107222724951E-5</v>
      </c>
      <c r="J9" s="76">
        <f>分析係数表!G12</f>
        <v>0.14470108695652173</v>
      </c>
      <c r="K9" s="78">
        <f t="shared" si="3"/>
        <v>7.7735026076361506E-6</v>
      </c>
      <c r="L9" s="79"/>
      <c r="M9" s="80"/>
      <c r="N9" s="81">
        <f>分析係数表!H12</f>
        <v>8.7239631247579649E-2</v>
      </c>
      <c r="O9" s="82">
        <f t="shared" si="4"/>
        <v>2.9170106398323834</v>
      </c>
      <c r="P9" s="76">
        <f>分析係数表!C12</f>
        <v>4.2687511748856433E-2</v>
      </c>
      <c r="Q9" s="82">
        <f t="shared" si="5"/>
        <v>0.12451992595938409</v>
      </c>
      <c r="R9" s="83">
        <v>0.13303062322094261</v>
      </c>
      <c r="S9" s="84">
        <f t="shared" si="6"/>
        <v>0.13308434432816535</v>
      </c>
      <c r="T9" s="85">
        <f>分析係数表!F12</f>
        <v>0.28543931159420288</v>
      </c>
      <c r="U9" s="86">
        <f t="shared" si="7"/>
        <v>3.7987503628997374E-2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投入係数表!AB10</f>
        <v>1.9966722129783694E-3</v>
      </c>
      <c r="E10" s="77">
        <f t="shared" si="0"/>
        <v>0.19966722129783696</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0.45507615875101676</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投入係数表!AB11</f>
        <v>3.6605657237936771E-3</v>
      </c>
      <c r="E11" s="77">
        <f t="shared" si="0"/>
        <v>0.36605657237936773</v>
      </c>
      <c r="F11" s="76">
        <f>分析係数表!C14</f>
        <v>1.2640726841793404E-2</v>
      </c>
      <c r="G11" s="77">
        <f t="shared" si="1"/>
        <v>4.6272211400907636E-3</v>
      </c>
      <c r="H11" s="77">
        <v>5.5909255031835955E-3</v>
      </c>
      <c r="I11" s="77">
        <f t="shared" si="2"/>
        <v>5.5909255031835955E-3</v>
      </c>
      <c r="J11" s="76">
        <f>分析係数表!G14</f>
        <v>0.18151815181518152</v>
      </c>
      <c r="K11" s="78">
        <f t="shared" si="3"/>
        <v>1.0148544642742501E-3</v>
      </c>
      <c r="L11" s="79"/>
      <c r="M11" s="80"/>
      <c r="N11" s="81">
        <f>分析係数表!H14</f>
        <v>1.1056965274820784E-3</v>
      </c>
      <c r="O11" s="82">
        <f t="shared" si="4"/>
        <v>3.6970909768493827E-2</v>
      </c>
      <c r="P11" s="76">
        <f>分析係数表!C14</f>
        <v>1.2640726841793404E-2</v>
      </c>
      <c r="Q11" s="82">
        <f t="shared" si="5"/>
        <v>4.6733917147612187E-4</v>
      </c>
      <c r="R11" s="83">
        <v>1.2788657371185946E-3</v>
      </c>
      <c r="S11" s="84">
        <f t="shared" si="6"/>
        <v>6.8697912403021897E-3</v>
      </c>
      <c r="T11" s="85">
        <f>分析係数表!F14</f>
        <v>0.32673267326732675</v>
      </c>
      <c r="U11" s="86">
        <f t="shared" si="7"/>
        <v>2.2445852567323987E-3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投入係数表!AB12</f>
        <v>1.4975041597337771E-2</v>
      </c>
      <c r="E12" s="77">
        <f t="shared" si="0"/>
        <v>1.497504159733777</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0.26781937963832853</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投入係数表!AB13</f>
        <v>1.1647254575707155E-2</v>
      </c>
      <c r="E13" s="77">
        <f t="shared" si="0"/>
        <v>1.1647254575707155</v>
      </c>
      <c r="F13" s="76">
        <f>分析係数表!C16</f>
        <v>1.1051985264019626E-2</v>
      </c>
      <c r="G13" s="77">
        <f t="shared" si="1"/>
        <v>1.2872528593700064E-2</v>
      </c>
      <c r="H13" s="77">
        <v>1.4187713141870712E-2</v>
      </c>
      <c r="I13" s="77">
        <f t="shared" si="2"/>
        <v>1.4187713141870712E-2</v>
      </c>
      <c r="J13" s="76">
        <f>分析係数表!G16</f>
        <v>3.3670033670033669E-2</v>
      </c>
      <c r="K13" s="78">
        <f t="shared" si="3"/>
        <v>4.7770077918756604E-4</v>
      </c>
      <c r="L13" s="79"/>
      <c r="M13" s="80"/>
      <c r="N13" s="81">
        <f>分析係数表!H16</f>
        <v>1.6043989549327908E-2</v>
      </c>
      <c r="O13" s="82">
        <f t="shared" si="4"/>
        <v>0.53645903302746356</v>
      </c>
      <c r="P13" s="76">
        <f>分析係数表!C16</f>
        <v>1.1051985264019626E-2</v>
      </c>
      <c r="Q13" s="82">
        <f t="shared" si="5"/>
        <v>5.9289373277697449E-3</v>
      </c>
      <c r="R13" s="83">
        <v>6.5158289008946145E-3</v>
      </c>
      <c r="S13" s="84">
        <f t="shared" si="6"/>
        <v>2.0703542042765328E-2</v>
      </c>
      <c r="T13" s="85">
        <f>分析係数表!F16</f>
        <v>0.28619528619528617</v>
      </c>
      <c r="U13" s="86">
        <f t="shared" si="7"/>
        <v>5.9252561401853627E-3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投入係数表!AB14</f>
        <v>1.3976705490848586E-2</v>
      </c>
      <c r="E14" s="77">
        <f t="shared" si="0"/>
        <v>1.3976705490848587</v>
      </c>
      <c r="F14" s="76">
        <f>分析係数表!C17</f>
        <v>8.8733956583742724E-2</v>
      </c>
      <c r="G14" s="77">
        <f t="shared" si="1"/>
        <v>0.1240208378208717</v>
      </c>
      <c r="H14" s="77">
        <v>0.1361026357804713</v>
      </c>
      <c r="I14" s="77">
        <f t="shared" si="2"/>
        <v>0.1361026357804713</v>
      </c>
      <c r="J14" s="76">
        <f>分析係数表!G17</f>
        <v>0.21220484513952775</v>
      </c>
      <c r="K14" s="78">
        <f t="shared" si="3"/>
        <v>2.8881638748876462E-2</v>
      </c>
      <c r="L14" s="79"/>
      <c r="M14" s="80"/>
      <c r="N14" s="81">
        <f>分析係数表!H17</f>
        <v>2.8579889640622342E-3</v>
      </c>
      <c r="O14" s="82">
        <f t="shared" si="4"/>
        <v>9.5561891968959478E-2</v>
      </c>
      <c r="P14" s="76">
        <f>分析係数表!C17</f>
        <v>8.8733956583742724E-2</v>
      </c>
      <c r="Q14" s="82">
        <f t="shared" si="5"/>
        <v>8.4795847730339633E-3</v>
      </c>
      <c r="R14" s="83">
        <v>1.392560134623704E-2</v>
      </c>
      <c r="S14" s="84">
        <f t="shared" si="6"/>
        <v>0.15002823712670835</v>
      </c>
      <c r="T14" s="85">
        <f>分析係数表!F17</f>
        <v>0.32198712051517941</v>
      </c>
      <c r="U14" s="86">
        <f t="shared" si="7"/>
        <v>4.8307160068397352E-2</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投入係数表!AB15</f>
        <v>6.6555740432612314E-4</v>
      </c>
      <c r="E15" s="77">
        <f t="shared" si="0"/>
        <v>6.6555740432612309E-2</v>
      </c>
      <c r="F15" s="76">
        <f>分析係数表!C18</f>
        <v>2.3869801084990927E-2</v>
      </c>
      <c r="G15" s="77">
        <f t="shared" si="1"/>
        <v>1.5886722851907438E-3</v>
      </c>
      <c r="H15" s="77">
        <v>2.3082409883591884E-3</v>
      </c>
      <c r="I15" s="77">
        <f t="shared" si="2"/>
        <v>2.3082409883591884E-3</v>
      </c>
      <c r="J15" s="76">
        <f>分析係数表!G18</f>
        <v>0.2144702842377261</v>
      </c>
      <c r="K15" s="78">
        <f t="shared" si="3"/>
        <v>4.9504910086256495E-4</v>
      </c>
      <c r="L15" s="79"/>
      <c r="M15" s="80"/>
      <c r="N15" s="81">
        <f>分析係数表!H18</f>
        <v>4.2405476965239774E-4</v>
      </c>
      <c r="O15" s="82">
        <f t="shared" si="4"/>
        <v>1.4179017692512688E-2</v>
      </c>
      <c r="P15" s="76">
        <f>分析係数表!C18</f>
        <v>2.3869801084990927E-2</v>
      </c>
      <c r="Q15" s="82">
        <f t="shared" si="5"/>
        <v>3.3845033190084493E-4</v>
      </c>
      <c r="R15" s="83">
        <v>7.011137454890719E-4</v>
      </c>
      <c r="S15" s="84">
        <f t="shared" si="6"/>
        <v>3.0093547338482605E-3</v>
      </c>
      <c r="T15" s="85">
        <f>分析係数表!F18</f>
        <v>0.4573643410852713</v>
      </c>
      <c r="U15" s="86">
        <f t="shared" si="7"/>
        <v>1.3763715449383515E-3</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投入係数表!AB16</f>
        <v>0</v>
      </c>
      <c r="E16" s="77">
        <f t="shared" si="0"/>
        <v>0</v>
      </c>
      <c r="F16" s="76">
        <f>分析係数表!C19</f>
        <v>4.6660019940179431E-2</v>
      </c>
      <c r="G16" s="77">
        <f t="shared" si="1"/>
        <v>0</v>
      </c>
      <c r="H16" s="77">
        <v>5.7307116851997367E-4</v>
      </c>
      <c r="I16" s="77">
        <f t="shared" si="2"/>
        <v>5.7307116851997367E-4</v>
      </c>
      <c r="J16" s="76">
        <f>分析係数表!G19</f>
        <v>5.7803468208092484E-2</v>
      </c>
      <c r="K16" s="78">
        <f t="shared" si="3"/>
        <v>3.3125501070518707E-5</v>
      </c>
      <c r="L16" s="79"/>
      <c r="M16" s="80"/>
      <c r="N16" s="81">
        <f>分析係数表!H19</f>
        <v>-1.0864213106796968E-4</v>
      </c>
      <c r="O16" s="82">
        <f t="shared" si="4"/>
        <v>-3.6326408964288712E-3</v>
      </c>
      <c r="P16" s="76">
        <f>分析係数表!C19</f>
        <v>4.6660019940179431E-2</v>
      </c>
      <c r="Q16" s="82">
        <f t="shared" si="5"/>
        <v>-1.6949909666288241E-4</v>
      </c>
      <c r="R16" s="83">
        <v>6.7889192067109585E-5</v>
      </c>
      <c r="S16" s="84">
        <f t="shared" si="6"/>
        <v>6.4096036058708329E-4</v>
      </c>
      <c r="T16" s="85">
        <f>分析係数表!F19</f>
        <v>0.24084778420038536</v>
      </c>
      <c r="U16" s="86">
        <f t="shared" si="7"/>
        <v>1.5437388260767902E-4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投入係数表!AB17</f>
        <v>0</v>
      </c>
      <c r="E17" s="77">
        <f t="shared" si="0"/>
        <v>0</v>
      </c>
      <c r="F17" s="76">
        <f>分析係数表!C20</f>
        <v>8.9601315248664215E-2</v>
      </c>
      <c r="G17" s="77">
        <f t="shared" si="1"/>
        <v>0</v>
      </c>
      <c r="H17" s="77">
        <v>7.3287293245419619E-4</v>
      </c>
      <c r="I17" s="77">
        <f t="shared" si="2"/>
        <v>7.3287293245419619E-4</v>
      </c>
      <c r="J17" s="76">
        <f>分析係数表!G20</f>
        <v>9.990662931839403E-2</v>
      </c>
      <c r="K17" s="78">
        <f t="shared" si="3"/>
        <v>7.3218864400185804E-5</v>
      </c>
      <c r="L17" s="79"/>
      <c r="M17" s="80"/>
      <c r="N17" s="81">
        <f>分析係数表!H20</f>
        <v>5.2919231584720706E-4</v>
      </c>
      <c r="O17" s="82">
        <f t="shared" si="4"/>
        <v>1.7694476624540628E-2</v>
      </c>
      <c r="P17" s="76">
        <f>分析係数表!C20</f>
        <v>8.9601315248664215E-2</v>
      </c>
      <c r="Q17" s="82">
        <f t="shared" si="5"/>
        <v>1.5854483781955846E-3</v>
      </c>
      <c r="R17" s="83">
        <v>2.2951131532795064E-3</v>
      </c>
      <c r="S17" s="84">
        <f t="shared" si="6"/>
        <v>3.0279860857337026E-3</v>
      </c>
      <c r="T17" s="85">
        <f>分析係数表!F20</f>
        <v>0.22315592903828199</v>
      </c>
      <c r="U17" s="86">
        <f t="shared" si="7"/>
        <v>6.7571304807689542E-4</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投入係数表!AB18</f>
        <v>3.3277870216306157E-4</v>
      </c>
      <c r="E18" s="77">
        <f t="shared" si="0"/>
        <v>3.3277870216306155E-2</v>
      </c>
      <c r="F18" s="76">
        <f>分析係数表!C21</f>
        <v>3.6263368983957212E-2</v>
      </c>
      <c r="G18" s="77">
        <f t="shared" si="1"/>
        <v>1.2067676866541501E-3</v>
      </c>
      <c r="H18" s="77">
        <v>2.9487037338347638E-3</v>
      </c>
      <c r="I18" s="77">
        <f t="shared" si="2"/>
        <v>2.9487037338347638E-3</v>
      </c>
      <c r="J18" s="76">
        <f>分析係数表!G21</f>
        <v>0.2855369335816263</v>
      </c>
      <c r="K18" s="78">
        <f t="shared" si="3"/>
        <v>8.419638221998704E-4</v>
      </c>
      <c r="L18" s="79"/>
      <c r="M18" s="80"/>
      <c r="N18" s="81">
        <f>分析係数表!H21</f>
        <v>8.8140309559981843E-4</v>
      </c>
      <c r="O18" s="82">
        <f t="shared" si="4"/>
        <v>2.9471264046834224E-2</v>
      </c>
      <c r="P18" s="76">
        <f>分析係数表!C21</f>
        <v>3.6263368983957212E-2</v>
      </c>
      <c r="Q18" s="82">
        <f t="shared" si="5"/>
        <v>1.0687273225539816E-3</v>
      </c>
      <c r="R18" s="83">
        <v>1.9789723745610361E-3</v>
      </c>
      <c r="S18" s="84">
        <f t="shared" si="6"/>
        <v>4.9276761083957999E-3</v>
      </c>
      <c r="T18" s="85">
        <f>分析係数表!F21</f>
        <v>0.42644320297951582</v>
      </c>
      <c r="U18" s="86">
        <f t="shared" si="7"/>
        <v>2.1013739829099406E-3</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投入係数表!AB19</f>
        <v>0</v>
      </c>
      <c r="E19" s="77">
        <f t="shared" si="0"/>
        <v>0</v>
      </c>
      <c r="F19" s="76">
        <f>分析係数表!C22</f>
        <v>2.6618889173278704E-2</v>
      </c>
      <c r="G19" s="77">
        <f t="shared" si="1"/>
        <v>0</v>
      </c>
      <c r="H19" s="77">
        <v>1.299007144683415E-3</v>
      </c>
      <c r="I19" s="77">
        <f t="shared" si="2"/>
        <v>1.299007144683415E-3</v>
      </c>
      <c r="J19" s="76">
        <f>分析係数表!G22</f>
        <v>0.1945614707008809</v>
      </c>
      <c r="K19" s="78">
        <f t="shared" si="3"/>
        <v>2.5273674052055719E-4</v>
      </c>
      <c r="L19" s="79"/>
      <c r="M19" s="80"/>
      <c r="N19" s="81">
        <f>分析係数表!H22</f>
        <v>4.2055018477923743E-5</v>
      </c>
      <c r="O19" s="82">
        <f t="shared" si="4"/>
        <v>1.4061835728111757E-3</v>
      </c>
      <c r="P19" s="76">
        <f>分析係数表!C22</f>
        <v>2.6618889173278704E-2</v>
      </c>
      <c r="Q19" s="82">
        <f t="shared" si="5"/>
        <v>3.7431044681945773E-5</v>
      </c>
      <c r="R19" s="83">
        <v>3.9210239310669733E-4</v>
      </c>
      <c r="S19" s="84">
        <f t="shared" si="6"/>
        <v>1.6911095377901125E-3</v>
      </c>
      <c r="T19" s="85">
        <f>分析係数表!F22</f>
        <v>0.4128686327077748</v>
      </c>
      <c r="U19" s="86">
        <f t="shared" si="7"/>
        <v>6.9820608262648079E-4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8.2027375080651922E-4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投入係数表!AB21</f>
        <v>0</v>
      </c>
      <c r="E21" s="77">
        <f t="shared" si="0"/>
        <v>0</v>
      </c>
      <c r="F21" s="76">
        <f>分析係数表!C24</f>
        <v>0.22997002997003002</v>
      </c>
      <c r="G21" s="77">
        <f t="shared" si="1"/>
        <v>0</v>
      </c>
      <c r="H21" s="77">
        <v>5.9292568804713581E-3</v>
      </c>
      <c r="I21" s="77">
        <f t="shared" si="2"/>
        <v>5.9292568804713581E-3</v>
      </c>
      <c r="J21" s="76">
        <f>分析係数表!G24</f>
        <v>0.20787401574803149</v>
      </c>
      <c r="K21" s="78">
        <f t="shared" si="3"/>
        <v>1.2325384381452272E-3</v>
      </c>
      <c r="L21" s="79"/>
      <c r="M21" s="80"/>
      <c r="N21" s="81">
        <f>分析係数表!H24</f>
        <v>3.2417410076732888E-4</v>
      </c>
      <c r="O21" s="82">
        <f t="shared" si="4"/>
        <v>1.0839331707086147E-2</v>
      </c>
      <c r="P21" s="76">
        <f>分析係数表!C24</f>
        <v>0.22997002997003002</v>
      </c>
      <c r="Q21" s="82">
        <f t="shared" si="5"/>
        <v>2.4927214375336979E-3</v>
      </c>
      <c r="R21" s="83">
        <v>9.1898013179452474E-3</v>
      </c>
      <c r="S21" s="84">
        <f t="shared" si="6"/>
        <v>1.5119058198416606E-2</v>
      </c>
      <c r="T21" s="85">
        <f>分析係数表!F24</f>
        <v>0.39317585301837271</v>
      </c>
      <c r="U21" s="86">
        <f t="shared" si="7"/>
        <v>5.9444486039968705E-3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投入係数表!AB22</f>
        <v>0</v>
      </c>
      <c r="E22" s="77">
        <f t="shared" si="0"/>
        <v>0</v>
      </c>
      <c r="F22" s="76">
        <f>分析係数表!C25</f>
        <v>3.4042553191489411E-2</v>
      </c>
      <c r="G22" s="77">
        <f t="shared" si="1"/>
        <v>0</v>
      </c>
      <c r="H22" s="77">
        <v>2.0796977731142524E-3</v>
      </c>
      <c r="I22" s="77">
        <f t="shared" si="2"/>
        <v>2.0796977731142524E-3</v>
      </c>
      <c r="J22" s="76">
        <f>分析係数表!G25</f>
        <v>0.19567456230690011</v>
      </c>
      <c r="K22" s="78">
        <f t="shared" si="3"/>
        <v>4.0694395148476619E-4</v>
      </c>
      <c r="L22" s="79"/>
      <c r="M22" s="80"/>
      <c r="N22" s="81">
        <f>分析係数表!H25</f>
        <v>4.906418822424437E-4</v>
      </c>
      <c r="O22" s="82">
        <f t="shared" si="4"/>
        <v>1.6405475016130384E-2</v>
      </c>
      <c r="P22" s="76">
        <f>分析係数表!C25</f>
        <v>3.4042553191489411E-2</v>
      </c>
      <c r="Q22" s="82">
        <f t="shared" si="5"/>
        <v>5.5848425586826921E-4</v>
      </c>
      <c r="R22" s="83">
        <v>1.3167030508076077E-3</v>
      </c>
      <c r="S22" s="84">
        <f t="shared" si="6"/>
        <v>3.3964008239218604E-3</v>
      </c>
      <c r="T22" s="85">
        <f>分析係数表!F25</f>
        <v>0.35015447991761073</v>
      </c>
      <c r="U22" s="86">
        <f t="shared" si="7"/>
        <v>1.1892649640921037E-3</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投入係数表!AB23</f>
        <v>0</v>
      </c>
      <c r="E23" s="77">
        <f t="shared" si="0"/>
        <v>0</v>
      </c>
      <c r="F23" s="76">
        <f>分析係数表!C26</f>
        <v>5.4550934297769693E-2</v>
      </c>
      <c r="G23" s="77">
        <f t="shared" si="1"/>
        <v>0</v>
      </c>
      <c r="H23" s="77">
        <v>1.9496832236532238E-3</v>
      </c>
      <c r="I23" s="77">
        <f t="shared" si="2"/>
        <v>1.9496832236532238E-3</v>
      </c>
      <c r="J23" s="76">
        <f>分析係数表!G26</f>
        <v>0.19694507637309067</v>
      </c>
      <c r="K23" s="78">
        <f t="shared" si="3"/>
        <v>3.8398051138571775E-4</v>
      </c>
      <c r="L23" s="79"/>
      <c r="M23" s="80"/>
      <c r="N23" s="81">
        <f>分析係数表!H26</f>
        <v>1.0098461312011439E-2</v>
      </c>
      <c r="O23" s="82">
        <f t="shared" si="4"/>
        <v>0.33765983042128356</v>
      </c>
      <c r="P23" s="76">
        <f>分析係数表!C26</f>
        <v>5.4550934297769693E-2</v>
      </c>
      <c r="Q23" s="82">
        <f t="shared" si="5"/>
        <v>1.8419659224307494E-2</v>
      </c>
      <c r="R23" s="83">
        <v>1.9170603675963398E-2</v>
      </c>
      <c r="S23" s="84">
        <f t="shared" si="6"/>
        <v>2.1120286899616623E-2</v>
      </c>
      <c r="T23" s="85">
        <f>分析係数表!F26</f>
        <v>0.33636659083522913</v>
      </c>
      <c r="U23" s="86">
        <f t="shared" si="7"/>
        <v>7.1041589018859949E-3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投入係数表!AB24</f>
        <v>0</v>
      </c>
      <c r="E24" s="77">
        <f t="shared" si="0"/>
        <v>0</v>
      </c>
      <c r="F24" s="76">
        <f>分析係数表!C27</f>
        <v>4.1345611727119369E-3</v>
      </c>
      <c r="G24" s="77">
        <f t="shared" si="1"/>
        <v>0</v>
      </c>
      <c r="H24" s="77">
        <v>2.4395942502529743E-5</v>
      </c>
      <c r="I24" s="77">
        <f t="shared" si="2"/>
        <v>2.4395942502529743E-5</v>
      </c>
      <c r="J24" s="76">
        <f>分析係数表!G27</f>
        <v>0.17796610169491525</v>
      </c>
      <c r="K24" s="78">
        <f t="shared" si="3"/>
        <v>4.3416507843485139E-6</v>
      </c>
      <c r="L24" s="79"/>
      <c r="M24" s="80"/>
      <c r="N24" s="81">
        <f>分析係数表!H27</f>
        <v>1.0540039006029638E-2</v>
      </c>
      <c r="O24" s="82">
        <f t="shared" si="4"/>
        <v>0.35242475793580091</v>
      </c>
      <c r="P24" s="76">
        <f>分析係数表!C27</f>
        <v>4.1345611727119369E-3</v>
      </c>
      <c r="Q24" s="82">
        <f t="shared" si="5"/>
        <v>1.4571217204637655E-3</v>
      </c>
      <c r="R24" s="83">
        <v>1.4691588196481338E-3</v>
      </c>
      <c r="S24" s="84">
        <f t="shared" si="6"/>
        <v>1.4935547621506636E-3</v>
      </c>
      <c r="T24" s="85">
        <f>分析係数表!F27</f>
        <v>0.33898305084745761</v>
      </c>
      <c r="U24" s="86">
        <f t="shared" si="7"/>
        <v>5.0628974988158081E-4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投入係数表!AB25</f>
        <v>0</v>
      </c>
      <c r="E25" s="77">
        <f t="shared" si="0"/>
        <v>0</v>
      </c>
      <c r="F25" s="76">
        <f>分析係数表!C28</f>
        <v>7.7271221989182459E-3</v>
      </c>
      <c r="G25" s="77">
        <f t="shared" si="1"/>
        <v>0</v>
      </c>
      <c r="H25" s="77">
        <v>1.4730615348711672E-3</v>
      </c>
      <c r="I25" s="77">
        <f t="shared" si="2"/>
        <v>1.4730615348711672E-3</v>
      </c>
      <c r="J25" s="76">
        <f>分析係数表!G28</f>
        <v>0.12525050100200399</v>
      </c>
      <c r="K25" s="78">
        <f t="shared" si="3"/>
        <v>1.8450169524939468E-4</v>
      </c>
      <c r="L25" s="79"/>
      <c r="M25" s="80"/>
      <c r="N25" s="81">
        <f>分析係数表!H28</f>
        <v>1.922089573684773E-2</v>
      </c>
      <c r="O25" s="82">
        <f t="shared" si="4"/>
        <v>0.64268448375690779</v>
      </c>
      <c r="P25" s="76">
        <f>分析係数表!C28</f>
        <v>7.7271221989182459E-3</v>
      </c>
      <c r="Q25" s="82">
        <f t="shared" si="5"/>
        <v>4.966101541338315E-3</v>
      </c>
      <c r="R25" s="83">
        <v>5.4275230311742811E-3</v>
      </c>
      <c r="S25" s="84">
        <f t="shared" si="6"/>
        <v>6.9005845660454479E-3</v>
      </c>
      <c r="T25" s="85">
        <f>分析係数表!F28</f>
        <v>0.21442885771543085</v>
      </c>
      <c r="U25" s="86">
        <f t="shared" si="7"/>
        <v>1.4796844660658576E-3</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投入係数表!AB26</f>
        <v>4.3261231281198007E-3</v>
      </c>
      <c r="E26" s="77">
        <f t="shared" si="0"/>
        <v>0.43261231281198009</v>
      </c>
      <c r="F26" s="76">
        <f>分析係数表!C29</f>
        <v>1.9657209257286756E-2</v>
      </c>
      <c r="G26" s="77">
        <f t="shared" si="1"/>
        <v>8.5039507602238888E-3</v>
      </c>
      <c r="H26" s="77">
        <v>9.9023638413346434E-3</v>
      </c>
      <c r="I26" s="77">
        <f t="shared" si="2"/>
        <v>9.9023638413346434E-3</v>
      </c>
      <c r="J26" s="76">
        <f>分析係数表!G29</f>
        <v>0.25806451612903225</v>
      </c>
      <c r="K26" s="78">
        <f t="shared" si="3"/>
        <v>2.5554487332476498E-3</v>
      </c>
      <c r="L26" s="79"/>
      <c r="M26" s="80"/>
      <c r="N26" s="81">
        <f>分析係数表!H29</f>
        <v>9.642865278500598E-3</v>
      </c>
      <c r="O26" s="82">
        <f t="shared" si="4"/>
        <v>0.32242617504916249</v>
      </c>
      <c r="P26" s="76">
        <f>分析係数表!C29</f>
        <v>1.9657209257286756E-2</v>
      </c>
      <c r="Q26" s="82">
        <f t="shared" si="5"/>
        <v>6.337998792967957E-3</v>
      </c>
      <c r="R26" s="83">
        <v>8.0894268056858031E-3</v>
      </c>
      <c r="S26" s="84">
        <f t="shared" si="6"/>
        <v>1.7991790647020445E-2</v>
      </c>
      <c r="T26" s="85">
        <f>分析係数表!F29</f>
        <v>0.38879456706281834</v>
      </c>
      <c r="U26" s="86">
        <f t="shared" si="7"/>
        <v>6.9951104552931779E-3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投入係数表!AB27</f>
        <v>2.9950083194675539E-3</v>
      </c>
      <c r="E27" s="77">
        <f t="shared" si="0"/>
        <v>0.29950083194675542</v>
      </c>
      <c r="F27" s="76">
        <f>分析係数表!C30</f>
        <v>1</v>
      </c>
      <c r="G27" s="77">
        <f t="shared" si="1"/>
        <v>0.29950083194675542</v>
      </c>
      <c r="H27" s="77">
        <v>0.36313763175376501</v>
      </c>
      <c r="I27" s="77">
        <f t="shared" si="2"/>
        <v>0.36313763175376501</v>
      </c>
      <c r="J27" s="76">
        <f>分析係数表!G30</f>
        <v>0.34450191140094444</v>
      </c>
      <c r="K27" s="78">
        <f t="shared" si="3"/>
        <v>0.12510160824078434</v>
      </c>
      <c r="L27" s="79"/>
      <c r="M27" s="80"/>
      <c r="N27" s="81">
        <f>分析係数表!H30</f>
        <v>0</v>
      </c>
      <c r="O27" s="82">
        <f t="shared" si="4"/>
        <v>0</v>
      </c>
      <c r="P27" s="76">
        <f>分析係数表!C30</f>
        <v>1</v>
      </c>
      <c r="Q27" s="82">
        <f t="shared" si="5"/>
        <v>0</v>
      </c>
      <c r="R27" s="83">
        <v>0.10392996365110364</v>
      </c>
      <c r="S27" s="84">
        <f t="shared" si="6"/>
        <v>0.46706759540486864</v>
      </c>
      <c r="T27" s="85">
        <f>分析係数表!F30</f>
        <v>0.44116418773490956</v>
      </c>
      <c r="U27" s="86">
        <f t="shared" si="7"/>
        <v>0.20605349634408626</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投入係数表!AB28</f>
        <v>7.6871880199667217E-2</v>
      </c>
      <c r="E28" s="77">
        <f t="shared" si="0"/>
        <v>7.6871880199667215</v>
      </c>
      <c r="F28" s="76">
        <f>分析係数表!C31</f>
        <v>0.10575835708146741</v>
      </c>
      <c r="G28" s="77">
        <f t="shared" si="1"/>
        <v>0.81298437556801895</v>
      </c>
      <c r="H28" s="77">
        <v>0.83698977428726484</v>
      </c>
      <c r="I28" s="77">
        <f t="shared" si="2"/>
        <v>0.83698977428726484</v>
      </c>
      <c r="J28" s="76">
        <f>分析係数表!G31</f>
        <v>7.0943075615972809E-2</v>
      </c>
      <c r="K28" s="78">
        <f t="shared" si="3"/>
        <v>5.9378628847057441E-2</v>
      </c>
      <c r="L28" s="79"/>
      <c r="M28" s="80"/>
      <c r="N28" s="81">
        <f>分析係数表!H31</f>
        <v>2.1586490526230941E-2</v>
      </c>
      <c r="O28" s="82">
        <f t="shared" si="4"/>
        <v>0.72178230972753643</v>
      </c>
      <c r="P28" s="76">
        <f>分析係数表!C31</f>
        <v>0.10575835708146741</v>
      </c>
      <c r="Q28" s="82">
        <f t="shared" si="5"/>
        <v>7.6334511247251102E-2</v>
      </c>
      <c r="R28" s="83">
        <v>9.7274616787162857E-2</v>
      </c>
      <c r="S28" s="84">
        <f t="shared" si="6"/>
        <v>0.93426439107442771</v>
      </c>
      <c r="T28" s="85">
        <f>分析係数表!F31</f>
        <v>0.34494477485131692</v>
      </c>
      <c r="U28" s="86">
        <f t="shared" si="7"/>
        <v>0.32226962003077114</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投入係数表!AB29</f>
        <v>9.3178036605657232E-3</v>
      </c>
      <c r="E29" s="77">
        <f t="shared" si="0"/>
        <v>0.93178036605657233</v>
      </c>
      <c r="F29" s="76">
        <f>分析係数表!C32</f>
        <v>0.81083319529567666</v>
      </c>
      <c r="G29" s="77">
        <f t="shared" si="1"/>
        <v>0.75551845152342578</v>
      </c>
      <c r="H29" s="77">
        <v>0.82944485366386123</v>
      </c>
      <c r="I29" s="77">
        <f t="shared" si="2"/>
        <v>0.82944485366386123</v>
      </c>
      <c r="J29" s="76">
        <f>分析係数表!G32</f>
        <v>0.14021915584415584</v>
      </c>
      <c r="K29" s="78">
        <f t="shared" si="3"/>
        <v>0.116304057200026</v>
      </c>
      <c r="L29" s="79"/>
      <c r="M29" s="80"/>
      <c r="N29" s="81">
        <f>分析係数表!H32</f>
        <v>6.133023528030546E-3</v>
      </c>
      <c r="O29" s="82">
        <f t="shared" si="4"/>
        <v>0.2050684377016298</v>
      </c>
      <c r="P29" s="76">
        <f>分析係数表!C32</f>
        <v>0.81083319529567666</v>
      </c>
      <c r="Q29" s="82">
        <f t="shared" si="5"/>
        <v>0.1662762965959049</v>
      </c>
      <c r="R29" s="83">
        <v>0.21467394259778491</v>
      </c>
      <c r="S29" s="84">
        <f t="shared" si="6"/>
        <v>1.0441187962616461</v>
      </c>
      <c r="T29" s="85">
        <f>分析係数表!F32</f>
        <v>0.48336038961038963</v>
      </c>
      <c r="U29" s="86">
        <f t="shared" si="7"/>
        <v>0.50468566816056026</v>
      </c>
      <c r="V29" s="87">
        <f>分析係数表!D32</f>
        <v>1.461038961038961E-2</v>
      </c>
      <c r="W29" s="88">
        <f t="shared" si="8"/>
        <v>0</v>
      </c>
      <c r="X29" s="76">
        <f>分析係数表!E32</f>
        <v>2.1915584415584416E-2</v>
      </c>
      <c r="Y29" s="89">
        <f t="shared" si="9"/>
        <v>0</v>
      </c>
    </row>
    <row r="30" spans="1:25" x14ac:dyDescent="0.2">
      <c r="A30" s="6" t="s">
        <v>18</v>
      </c>
      <c r="B30" s="5" t="s">
        <v>274</v>
      </c>
      <c r="C30" s="75">
        <f>最終需要_まとめ!C31</f>
        <v>100</v>
      </c>
      <c r="D30" s="76">
        <f>投入係数表!AB30</f>
        <v>0</v>
      </c>
      <c r="E30" s="77">
        <f t="shared" si="0"/>
        <v>0</v>
      </c>
      <c r="F30" s="76">
        <f>分析係数表!C33</f>
        <v>0.62414151925078043</v>
      </c>
      <c r="G30" s="77">
        <f t="shared" si="1"/>
        <v>0</v>
      </c>
      <c r="H30" s="77">
        <v>3.0286870672596333E-2</v>
      </c>
      <c r="I30" s="77">
        <f t="shared" si="2"/>
        <v>100.0302868706726</v>
      </c>
      <c r="J30" s="76">
        <f>分析係数表!G33</f>
        <v>0.5071547420965058</v>
      </c>
      <c r="K30" s="78">
        <f t="shared" si="3"/>
        <v>50.730834339735452</v>
      </c>
      <c r="L30" s="79"/>
      <c r="M30" s="80"/>
      <c r="N30" s="81">
        <f>分析係数表!H33</f>
        <v>9.1820123676800169E-4</v>
      </c>
      <c r="O30" s="82">
        <f t="shared" si="4"/>
        <v>3.0701674673044004E-2</v>
      </c>
      <c r="P30" s="76">
        <f>分析係数表!C33</f>
        <v>0.62414151925078043</v>
      </c>
      <c r="Q30" s="82">
        <f t="shared" si="5"/>
        <v>1.9162189873976894E-2</v>
      </c>
      <c r="R30" s="83">
        <v>5.4937528103941098E-2</v>
      </c>
      <c r="S30" s="84">
        <f t="shared" si="6"/>
        <v>100.08522439877653</v>
      </c>
      <c r="T30" s="85">
        <f>分析係数表!F33</f>
        <v>0.64758735440931781</v>
      </c>
      <c r="U30" s="86">
        <f t="shared" si="7"/>
        <v>64.8139256838666</v>
      </c>
      <c r="V30" s="87">
        <f>分析係数表!D33</f>
        <v>7.3544093178036604E-2</v>
      </c>
      <c r="W30" s="88">
        <f t="shared" si="8"/>
        <v>7</v>
      </c>
      <c r="X30" s="76">
        <f>分析係数表!E33</f>
        <v>7.2212978369384354E-2</v>
      </c>
      <c r="Y30" s="89">
        <f t="shared" si="9"/>
        <v>7</v>
      </c>
    </row>
    <row r="31" spans="1:25" x14ac:dyDescent="0.2">
      <c r="A31" s="6" t="s">
        <v>19</v>
      </c>
      <c r="B31" s="5" t="s">
        <v>275</v>
      </c>
      <c r="C31" s="90"/>
      <c r="D31" s="76">
        <f>投入係数表!AB31</f>
        <v>1.5307820299500832E-2</v>
      </c>
      <c r="E31" s="77">
        <f t="shared" si="0"/>
        <v>1.5307820299500832</v>
      </c>
      <c r="F31" s="76">
        <f>分析係数表!C34</f>
        <v>0.18299609672932837</v>
      </c>
      <c r="G31" s="77">
        <f t="shared" si="1"/>
        <v>0.28012713642426307</v>
      </c>
      <c r="H31" s="77">
        <v>0.32232601040657638</v>
      </c>
      <c r="I31" s="77">
        <f t="shared" si="2"/>
        <v>0.32232601040657638</v>
      </c>
      <c r="J31" s="76">
        <f>分析係数表!G34</f>
        <v>0.4248231396077729</v>
      </c>
      <c r="K31" s="78">
        <f t="shared" si="3"/>
        <v>0.13693154771816946</v>
      </c>
      <c r="L31" s="79"/>
      <c r="M31" s="80"/>
      <c r="N31" s="81">
        <f>分析係数表!H34</f>
        <v>0.15256158869841471</v>
      </c>
      <c r="O31" s="82">
        <f t="shared" si="4"/>
        <v>5.1011652743013425</v>
      </c>
      <c r="P31" s="76">
        <f>分析係数表!C34</f>
        <v>0.18299609672932837</v>
      </c>
      <c r="Q31" s="82">
        <f t="shared" si="5"/>
        <v>0.93349333396833933</v>
      </c>
      <c r="R31" s="83">
        <v>0.98860658735026952</v>
      </c>
      <c r="S31" s="84">
        <f t="shared" si="6"/>
        <v>1.310932597756846</v>
      </c>
      <c r="T31" s="85">
        <f>分析係数表!F34</f>
        <v>0.70132234858660936</v>
      </c>
      <c r="U31" s="86">
        <f t="shared" si="7"/>
        <v>0.91938632829757605</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投入係数表!AB32</f>
        <v>2.6289517470881863E-2</v>
      </c>
      <c r="E32" s="77">
        <f t="shared" si="0"/>
        <v>2.6289517470881862</v>
      </c>
      <c r="F32" s="76">
        <f>分析係数表!C35</f>
        <v>0.35090186993215289</v>
      </c>
      <c r="G32" s="77">
        <f t="shared" si="1"/>
        <v>0.92250408401464479</v>
      </c>
      <c r="H32" s="77">
        <v>0.99155807319160605</v>
      </c>
      <c r="I32" s="77">
        <f t="shared" si="2"/>
        <v>0.99155807319160605</v>
      </c>
      <c r="J32" s="76">
        <f>分析係数表!G35</f>
        <v>0.31384360320530535</v>
      </c>
      <c r="K32" s="78">
        <f t="shared" si="3"/>
        <v>0.31119415847776355</v>
      </c>
      <c r="L32" s="79"/>
      <c r="M32" s="80"/>
      <c r="N32" s="81">
        <f>分析係数表!H35</f>
        <v>5.7313981015663741E-2</v>
      </c>
      <c r="O32" s="82">
        <f t="shared" si="4"/>
        <v>1.9163938458128307</v>
      </c>
      <c r="P32" s="76">
        <f>分析係数表!C35</f>
        <v>0.35090186993215289</v>
      </c>
      <c r="Q32" s="82">
        <f t="shared" si="5"/>
        <v>0.67246618402219216</v>
      </c>
      <c r="R32" s="83">
        <v>0.91400466055858132</v>
      </c>
      <c r="S32" s="84">
        <f t="shared" si="6"/>
        <v>1.9055627337501875</v>
      </c>
      <c r="T32" s="85">
        <f>分析係数表!F35</f>
        <v>0.64653219121304228</v>
      </c>
      <c r="U32" s="86">
        <f t="shared" si="7"/>
        <v>1.2320076497454238</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投入係数表!AB33</f>
        <v>9.9833610648918472E-4</v>
      </c>
      <c r="E33" s="77">
        <f t="shared" si="0"/>
        <v>9.9833610648918478E-2</v>
      </c>
      <c r="F33" s="76">
        <f>分析係数表!C36</f>
        <v>0.93626150666917152</v>
      </c>
      <c r="G33" s="77">
        <f t="shared" si="1"/>
        <v>9.3470366722379863E-2</v>
      </c>
      <c r="H33" s="77">
        <v>0.15450853979487203</v>
      </c>
      <c r="I33" s="77">
        <f t="shared" si="2"/>
        <v>0.15450853979487203</v>
      </c>
      <c r="J33" s="76">
        <f>分析係数表!G36</f>
        <v>2.823270008148657E-2</v>
      </c>
      <c r="K33" s="78">
        <f t="shared" si="3"/>
        <v>4.3621932640570543E-3</v>
      </c>
      <c r="L33" s="79"/>
      <c r="M33" s="80"/>
      <c r="N33" s="81">
        <f>分析係数表!H36</f>
        <v>0.22062413152006111</v>
      </c>
      <c r="O33" s="82">
        <f t="shared" si="4"/>
        <v>7.3769562049318287</v>
      </c>
      <c r="P33" s="76">
        <f>分析係数表!C36</f>
        <v>0.93626150666917152</v>
      </c>
      <c r="Q33" s="82">
        <f t="shared" si="5"/>
        <v>6.9067601310619677</v>
      </c>
      <c r="R33" s="83">
        <v>7.1184140444269497</v>
      </c>
      <c r="S33" s="84">
        <f t="shared" si="6"/>
        <v>7.2729225842218215</v>
      </c>
      <c r="T33" s="85">
        <f>分析係数表!F36</f>
        <v>0.87228977263648999</v>
      </c>
      <c r="U33" s="86">
        <f t="shared" si="7"/>
        <v>6.3440959873936462</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投入係数表!AB34</f>
        <v>4.3594009983361062E-2</v>
      </c>
      <c r="E34" s="77">
        <f t="shared" si="0"/>
        <v>4.3594009983361062</v>
      </c>
      <c r="F34" s="76">
        <f>分析係数表!C37</f>
        <v>0.39878226197532196</v>
      </c>
      <c r="G34" s="77">
        <f t="shared" si="1"/>
        <v>1.7384517909739492</v>
      </c>
      <c r="H34" s="77">
        <v>1.8392833131107345</v>
      </c>
      <c r="I34" s="77">
        <f t="shared" si="2"/>
        <v>1.8392833131107345</v>
      </c>
      <c r="J34" s="76">
        <f>分析係数表!G37</f>
        <v>0.35520734135572679</v>
      </c>
      <c r="K34" s="78">
        <f t="shared" si="3"/>
        <v>0.65332693565001676</v>
      </c>
      <c r="L34" s="79"/>
      <c r="M34" s="80"/>
      <c r="N34" s="81">
        <f>分析係数表!H37</f>
        <v>4.5952116856878007E-2</v>
      </c>
      <c r="O34" s="82">
        <f t="shared" si="4"/>
        <v>1.5364899172250113</v>
      </c>
      <c r="P34" s="76">
        <f>分析係数表!C37</f>
        <v>0.39878226197532196</v>
      </c>
      <c r="Q34" s="82">
        <f t="shared" si="5"/>
        <v>0.61272492469326523</v>
      </c>
      <c r="R34" s="83">
        <v>0.69200295764414854</v>
      </c>
      <c r="S34" s="84">
        <f t="shared" si="6"/>
        <v>2.5312862707548831</v>
      </c>
      <c r="T34" s="85">
        <f>分析係数表!F37</f>
        <v>0.68833867197645227</v>
      </c>
      <c r="U34" s="86">
        <f t="shared" si="7"/>
        <v>1.7423822300036427</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投入係数表!AB35</f>
        <v>9.6505823627287858E-3</v>
      </c>
      <c r="E35" s="77">
        <f t="shared" si="0"/>
        <v>0.96505823627287857</v>
      </c>
      <c r="F35" s="76">
        <f>分析係数表!C38</f>
        <v>8.3634220028000916E-2</v>
      </c>
      <c r="G35" s="77">
        <f t="shared" si="1"/>
        <v>8.0711892872280422E-2</v>
      </c>
      <c r="H35" s="77">
        <v>0.1020589342623974</v>
      </c>
      <c r="I35" s="77">
        <f t="shared" si="2"/>
        <v>0.1020589342623974</v>
      </c>
      <c r="J35" s="76">
        <f>分析係数表!G38</f>
        <v>0.16582661290322581</v>
      </c>
      <c r="K35" s="78">
        <f t="shared" si="3"/>
        <v>1.6924087385246343E-2</v>
      </c>
      <c r="L35" s="79"/>
      <c r="M35" s="80"/>
      <c r="N35" s="81">
        <f>分析係数表!H38</f>
        <v>4.1594165567103165E-2</v>
      </c>
      <c r="O35" s="82">
        <f t="shared" si="4"/>
        <v>1.3907741444924535</v>
      </c>
      <c r="P35" s="76">
        <f>分析係数表!C38</f>
        <v>8.3634220028000916E-2</v>
      </c>
      <c r="Q35" s="82">
        <f t="shared" si="5"/>
        <v>0.11631631080973659</v>
      </c>
      <c r="R35" s="83">
        <v>0.13964731024067104</v>
      </c>
      <c r="S35" s="84">
        <f t="shared" si="6"/>
        <v>0.24170624450306843</v>
      </c>
      <c r="T35" s="85">
        <f>分析係数表!F38</f>
        <v>0.52116935483870963</v>
      </c>
      <c r="U35" s="86">
        <f t="shared" si="7"/>
        <v>0.12596988750815158</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投入係数表!AB36</f>
        <v>0</v>
      </c>
      <c r="E36" s="77">
        <f t="shared" si="0"/>
        <v>0</v>
      </c>
      <c r="F36" s="76">
        <f>分析係数表!C39</f>
        <v>1</v>
      </c>
      <c r="G36" s="77">
        <f t="shared" si="1"/>
        <v>0</v>
      </c>
      <c r="H36" s="77">
        <v>3.8818148996793485E-2</v>
      </c>
      <c r="I36" s="77">
        <f t="shared" si="2"/>
        <v>3.8818148996793485E-2</v>
      </c>
      <c r="J36" s="76">
        <f>分析係数表!G39</f>
        <v>0.35526355444380819</v>
      </c>
      <c r="K36" s="78">
        <f t="shared" si="3"/>
        <v>1.3790673589530201E-2</v>
      </c>
      <c r="L36" s="79"/>
      <c r="M36" s="80"/>
      <c r="N36" s="81">
        <f>分析係数表!H39</f>
        <v>3.6622911924525259E-3</v>
      </c>
      <c r="O36" s="82">
        <f t="shared" si="4"/>
        <v>0.12245515279897322</v>
      </c>
      <c r="P36" s="76">
        <f>分析係数表!C39</f>
        <v>1</v>
      </c>
      <c r="Q36" s="82">
        <f t="shared" si="5"/>
        <v>0.12245515279897322</v>
      </c>
      <c r="R36" s="83">
        <v>0.13431620786960149</v>
      </c>
      <c r="S36" s="84">
        <f t="shared" si="6"/>
        <v>0.17313435686639497</v>
      </c>
      <c r="T36" s="85">
        <f>分析係数表!F39</f>
        <v>0.70609686266236704</v>
      </c>
      <c r="U36" s="86">
        <f t="shared" si="7"/>
        <v>0.12224962620242813</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投入係数表!AB37</f>
        <v>0</v>
      </c>
      <c r="E37" s="77">
        <f t="shared" si="0"/>
        <v>0</v>
      </c>
      <c r="F37" s="76">
        <f>分析係数表!C40</f>
        <v>0.97034701574441762</v>
      </c>
      <c r="G37" s="77">
        <f t="shared" si="1"/>
        <v>0</v>
      </c>
      <c r="H37" s="77">
        <v>9.0139080308444253E-3</v>
      </c>
      <c r="I37" s="77">
        <f t="shared" si="2"/>
        <v>9.0139080308444253E-3</v>
      </c>
      <c r="J37" s="76">
        <f>分析係数表!G40</f>
        <v>0.52785971223021577</v>
      </c>
      <c r="K37" s="78">
        <f t="shared" si="3"/>
        <v>4.7580788992311693E-3</v>
      </c>
      <c r="L37" s="79"/>
      <c r="M37" s="80"/>
      <c r="N37" s="81">
        <f>分析係数表!H40</f>
        <v>3.2261456049877249E-2</v>
      </c>
      <c r="O37" s="82">
        <f t="shared" si="4"/>
        <v>1.0787185732927731</v>
      </c>
      <c r="P37" s="76">
        <f>分析係数表!C40</f>
        <v>0.97034701574441762</v>
      </c>
      <c r="Q37" s="82">
        <f t="shared" si="5"/>
        <v>1.0467313484227183</v>
      </c>
      <c r="R37" s="83">
        <v>1.051118695213942</v>
      </c>
      <c r="S37" s="84">
        <f t="shared" si="6"/>
        <v>1.0601326032447864</v>
      </c>
      <c r="T37" s="85">
        <f>分析係数表!F40</f>
        <v>0.72733812949640286</v>
      </c>
      <c r="U37" s="86">
        <f t="shared" si="7"/>
        <v>0.7710748646622152</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投入係数表!AB38</f>
        <v>0</v>
      </c>
      <c r="E38" s="77">
        <f t="shared" si="0"/>
        <v>0</v>
      </c>
      <c r="F38" s="76">
        <f>分析係数表!C41</f>
        <v>0.80320409637637991</v>
      </c>
      <c r="G38" s="77">
        <f t="shared" si="1"/>
        <v>0</v>
      </c>
      <c r="H38" s="77">
        <v>1.0004814755244056E-3</v>
      </c>
      <c r="I38" s="77">
        <f t="shared" si="2"/>
        <v>1.0004814755244056E-3</v>
      </c>
      <c r="J38" s="76">
        <f>分析係数表!G41</f>
        <v>0.45147490221642766</v>
      </c>
      <c r="K38" s="78">
        <f t="shared" si="3"/>
        <v>4.5169227633172829E-4</v>
      </c>
      <c r="L38" s="79"/>
      <c r="M38" s="80"/>
      <c r="N38" s="81">
        <f>分析係数表!H41</f>
        <v>4.9603894294711057E-2</v>
      </c>
      <c r="O38" s="82">
        <f t="shared" si="4"/>
        <v>1.6585935241307819</v>
      </c>
      <c r="P38" s="76">
        <f>分析係数表!C41</f>
        <v>0.80320409637637991</v>
      </c>
      <c r="Q38" s="82">
        <f t="shared" si="5"/>
        <v>1.3321891128051802</v>
      </c>
      <c r="R38" s="83">
        <v>1.3550725077857311</v>
      </c>
      <c r="S38" s="84">
        <f t="shared" si="6"/>
        <v>1.3560729892612555</v>
      </c>
      <c r="T38" s="85">
        <f>分析係数表!F41</f>
        <v>0.55671447196870927</v>
      </c>
      <c r="U38" s="86">
        <f t="shared" si="7"/>
        <v>0.75494545816760905</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投入係数表!AB39</f>
        <v>1.6638935108153079E-3</v>
      </c>
      <c r="E39" s="77">
        <f>$C$30*D39</f>
        <v>0.16638935108153077</v>
      </c>
      <c r="F39" s="76">
        <f>分析係数表!C42</f>
        <v>0.66636504653567741</v>
      </c>
      <c r="G39" s="77">
        <f>E39*F39</f>
        <v>0.11087604767648541</v>
      </c>
      <c r="H39" s="77">
        <v>0.12375945799751484</v>
      </c>
      <c r="I39" s="77">
        <f>C39+H39</f>
        <v>0.12375945799751484</v>
      </c>
      <c r="J39" s="76">
        <f>分析係数表!G42</f>
        <v>0.48517520215633425</v>
      </c>
      <c r="K39" s="78">
        <f>I39*J39</f>
        <v>6.0045020052702618E-2</v>
      </c>
      <c r="L39" s="79"/>
      <c r="M39" s="80"/>
      <c r="N39" s="81">
        <f>分析係数表!H42</f>
        <v>1.1980423388898527E-2</v>
      </c>
      <c r="O39" s="82">
        <f t="shared" si="4"/>
        <v>0.40058654530458371</v>
      </c>
      <c r="P39" s="76">
        <f>分析係数表!C42</f>
        <v>0.66636504653567741</v>
      </c>
      <c r="Q39" s="82">
        <f>O39*P39</f>
        <v>0.26693687190345516</v>
      </c>
      <c r="R39" s="83">
        <v>0.27947659006125219</v>
      </c>
      <c r="S39" s="84">
        <f>I39+R39</f>
        <v>0.403236048058767</v>
      </c>
      <c r="T39" s="85">
        <f>分析係数表!F42</f>
        <v>0.56103195995379285</v>
      </c>
      <c r="U39" s="86">
        <f>S39*T39</f>
        <v>0.22622831036643185</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投入係数表!AB40</f>
        <v>6.156405990016639E-2</v>
      </c>
      <c r="E40" s="77">
        <f>$C$30*D40</f>
        <v>6.1564059900166388</v>
      </c>
      <c r="F40" s="76">
        <f>分析係数表!C43</f>
        <v>0.41782866643993499</v>
      </c>
      <c r="G40" s="77">
        <f>E40*F40</f>
        <v>2.5723229048714797</v>
      </c>
      <c r="H40" s="77">
        <v>2.9354988308513903</v>
      </c>
      <c r="I40" s="77">
        <f>C40+H40</f>
        <v>2.9354988308513903</v>
      </c>
      <c r="J40" s="76">
        <f>分析係数表!G43</f>
        <v>0.34963029507290444</v>
      </c>
      <c r="K40" s="78">
        <f>I40*J40</f>
        <v>1.0263393224167376</v>
      </c>
      <c r="L40" s="79"/>
      <c r="M40" s="80"/>
      <c r="N40" s="81">
        <f>分析係数表!H43</f>
        <v>3.3095547249689404E-2</v>
      </c>
      <c r="O40" s="82">
        <f t="shared" si="4"/>
        <v>1.1066078808201949</v>
      </c>
      <c r="P40" s="76">
        <f>分析係数表!C43</f>
        <v>0.41782866643993499</v>
      </c>
      <c r="Q40" s="82">
        <f>O40*P40</f>
        <v>0.46237249511502454</v>
      </c>
      <c r="R40" s="83">
        <v>0.77039791231833599</v>
      </c>
      <c r="S40" s="84">
        <f>I40+R40</f>
        <v>3.7058967431697263</v>
      </c>
      <c r="T40" s="85">
        <f>分析係数表!F43</f>
        <v>0.60413931310897662</v>
      </c>
      <c r="U40" s="86">
        <f>S40*T40</f>
        <v>2.2388779128713518</v>
      </c>
      <c r="V40" s="87">
        <f>分析係数表!D43</f>
        <v>0.20869324856609772</v>
      </c>
      <c r="W40" s="88">
        <f>ROUND(S40*V40,0)</f>
        <v>1</v>
      </c>
      <c r="X40" s="76">
        <f>分析係数表!E43</f>
        <v>0.13682537488770644</v>
      </c>
      <c r="Y40" s="89">
        <f>ROUND(S40*X40,0)</f>
        <v>1</v>
      </c>
    </row>
    <row r="41" spans="1:25" x14ac:dyDescent="0.2">
      <c r="A41" s="6" t="s">
        <v>341</v>
      </c>
      <c r="B41" s="5" t="s">
        <v>42</v>
      </c>
      <c r="C41" s="90"/>
      <c r="D41" s="76">
        <f>投入係数表!AB41</f>
        <v>0</v>
      </c>
      <c r="E41" s="77">
        <f>$C$30*D41</f>
        <v>0</v>
      </c>
      <c r="F41" s="76">
        <f>分析係数表!C44</f>
        <v>0.43300030015865532</v>
      </c>
      <c r="G41" s="77">
        <f>E41*F41</f>
        <v>0</v>
      </c>
      <c r="H41" s="77">
        <v>3.7826467380606215E-3</v>
      </c>
      <c r="I41" s="77">
        <f>C41+H41</f>
        <v>3.7826467380606215E-3</v>
      </c>
      <c r="J41" s="76">
        <f>分析係数表!G44</f>
        <v>0.26179408564929285</v>
      </c>
      <c r="K41" s="78">
        <f>I41*J41</f>
        <v>9.9027454412486059E-4</v>
      </c>
      <c r="L41" s="79"/>
      <c r="M41" s="80"/>
      <c r="N41" s="81">
        <f>分析係数表!H44</f>
        <v>0.10792544346140839</v>
      </c>
      <c r="O41" s="82">
        <f t="shared" si="4"/>
        <v>3.6086771847088808</v>
      </c>
      <c r="P41" s="76">
        <f>分析係数表!C44</f>
        <v>0.43300030015865532</v>
      </c>
      <c r="Q41" s="82">
        <f>O41*P41</f>
        <v>1.5625583041546367</v>
      </c>
      <c r="R41" s="83">
        <v>1.5878779988777789</v>
      </c>
      <c r="S41" s="84">
        <f>I41+R41</f>
        <v>1.5916606456158395</v>
      </c>
      <c r="T41" s="85">
        <f>分析係数表!F44</f>
        <v>0.57012714425433242</v>
      </c>
      <c r="U41" s="86">
        <f>S41*T41</f>
        <v>0.90744893850696562</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投入係数表!AB42</f>
        <v>9.9833610648918472E-4</v>
      </c>
      <c r="E42" s="77">
        <f>$C$30*D42</f>
        <v>9.9833610648918478E-2</v>
      </c>
      <c r="F42" s="76">
        <f>分析係数表!C45</f>
        <v>1</v>
      </c>
      <c r="G42" s="77">
        <f>E42*F42</f>
        <v>9.9833610648918478E-2</v>
      </c>
      <c r="H42" s="77">
        <v>0.10394213732492935</v>
      </c>
      <c r="I42" s="77">
        <f>C42+H42</f>
        <v>0.10394213732492935</v>
      </c>
      <c r="J42" s="76">
        <f>分析係数表!G45</f>
        <v>0</v>
      </c>
      <c r="K42" s="78">
        <f>I42*J42</f>
        <v>0</v>
      </c>
      <c r="L42" s="79"/>
      <c r="M42" s="80"/>
      <c r="N42" s="81">
        <f>分析係数表!H45</f>
        <v>0</v>
      </c>
      <c r="O42" s="82">
        <f t="shared" si="4"/>
        <v>0</v>
      </c>
      <c r="P42" s="76">
        <f>分析係数表!C45</f>
        <v>1</v>
      </c>
      <c r="Q42" s="82">
        <f>O42*P42</f>
        <v>0</v>
      </c>
      <c r="R42" s="83">
        <v>6.1226868086024224E-3</v>
      </c>
      <c r="S42" s="84">
        <f>I42+R42</f>
        <v>0.11006482413353177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2.5291181364392679E-2</v>
      </c>
      <c r="E43" s="77">
        <f>$C$30*D43</f>
        <v>2.5291181364392679</v>
      </c>
      <c r="F43" s="76">
        <f>分析係数表!C46</f>
        <v>7.8922701993376254E-2</v>
      </c>
      <c r="G43" s="77">
        <f>E43*F43</f>
        <v>0.19960483698823944</v>
      </c>
      <c r="H43" s="77">
        <v>0.20476573595808567</v>
      </c>
      <c r="I43" s="77">
        <f>C43+H43</f>
        <v>0.20476573595808567</v>
      </c>
      <c r="J43" s="76">
        <f>分析係数表!G46</f>
        <v>9.4786729857819912E-3</v>
      </c>
      <c r="K43" s="78">
        <f>I43*J43</f>
        <v>1.9409074498396748E-3</v>
      </c>
      <c r="L43" s="79"/>
      <c r="M43" s="80"/>
      <c r="N43" s="81">
        <f>分析係数表!H46</f>
        <v>2.1453316301050851E-2</v>
      </c>
      <c r="O43" s="82">
        <f t="shared" si="4"/>
        <v>0.71732939508030114</v>
      </c>
      <c r="P43" s="76">
        <f>分析係数表!C46</f>
        <v>7.8922701993376254E-2</v>
      </c>
      <c r="Q43" s="82">
        <f>O43*P43</f>
        <v>5.6613574079011464E-2</v>
      </c>
      <c r="R43" s="83">
        <v>6.2567065497564092E-2</v>
      </c>
      <c r="S43" s="84">
        <f>I43+R43</f>
        <v>0.26733280145564975</v>
      </c>
      <c r="T43" s="85">
        <f>分析係数表!F46</f>
        <v>0.3135860979462875</v>
      </c>
      <c r="U43" s="86">
        <f>S43*T43</f>
        <v>8.3831850061526811E-2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投入係数表!AB44</f>
        <v>0.32612312811980032</v>
      </c>
      <c r="E44" s="91">
        <f>SUM(E5:E43)</f>
        <v>32.612312811980033</v>
      </c>
      <c r="F44" s="92">
        <f>分析係数表!C47</f>
        <v>0.45048821757167268</v>
      </c>
      <c r="G44" s="91">
        <f>SUM(G5:G43)</f>
        <v>8.1187263085175712</v>
      </c>
      <c r="H44" s="91">
        <f>SUM(H5:H43)</f>
        <v>9.0758220629484914</v>
      </c>
      <c r="I44" s="91">
        <f>SUM(I5:I43)</f>
        <v>109.0758220629485</v>
      </c>
      <c r="J44" s="92">
        <f>分析係数表!G47</f>
        <v>0.27984959706440876</v>
      </c>
      <c r="K44" s="93">
        <f>SUM(K5:K43)</f>
        <v>53.299830467285773</v>
      </c>
      <c r="L44" s="94">
        <f>最終需要_まとめ!$L$33</f>
        <v>0.62733333333333341</v>
      </c>
      <c r="M44" s="91">
        <f>K44*L44</f>
        <v>33.436760313143942</v>
      </c>
      <c r="N44" s="95">
        <f>分析係数表!H47</f>
        <v>1</v>
      </c>
      <c r="O44" s="96">
        <f>SUM(O5:O43)</f>
        <v>33.436760313143942</v>
      </c>
      <c r="P44" s="92">
        <f>分析係数表!C47</f>
        <v>0.45048821757167268</v>
      </c>
      <c r="Q44" s="96">
        <f>SUM(Q5:Q43)</f>
        <v>14.557332224838344</v>
      </c>
      <c r="R44" s="91">
        <f>SUM(R5:R43)</f>
        <v>15.807165153827633</v>
      </c>
      <c r="S44" s="97">
        <f>SUM(S5:S43)</f>
        <v>124.88298721677613</v>
      </c>
      <c r="T44" s="98">
        <f>分析係数表!F47</f>
        <v>0.63574062575658508</v>
      </c>
      <c r="U44" s="99">
        <f>SUM(U5:U43)</f>
        <v>81.45385152556095</v>
      </c>
      <c r="V44" s="100">
        <f>分析係数表!D47</f>
        <v>9.9789350246801134E-2</v>
      </c>
      <c r="W44" s="101">
        <f>SUM(W5:W43)</f>
        <v>8</v>
      </c>
      <c r="X44" s="92">
        <f>分析係数表!E47</f>
        <v>7.8362037587557998E-2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1.4924927614101073E-4</v>
      </c>
      <c r="E5" s="77">
        <f t="shared" ref="E5:E38" si="0">$C$31*D5</f>
        <v>1.4924927614101073E-2</v>
      </c>
      <c r="F5" s="76">
        <f>分析係数表!C8</f>
        <v>6.7564113487262545E-2</v>
      </c>
      <c r="G5" s="77">
        <f t="shared" ref="G5:G38" si="1">E5*F5</f>
        <v>1.0083895031083034E-3</v>
      </c>
      <c r="H5" s="77">
        <f t="array" ref="H5:H43">MMULT(逆行列係数!C5:AO43,'27'!G5:G43)</f>
        <v>1.1104502431457061E-3</v>
      </c>
      <c r="I5" s="77">
        <f t="shared" ref="I5:I38" si="2">C5+H5</f>
        <v>1.1104502431457061E-3</v>
      </c>
      <c r="J5" s="76">
        <f>分析係数表!G8</f>
        <v>0.11970979443772672</v>
      </c>
      <c r="K5" s="78">
        <f t="shared" ref="K5:K38" si="3">I5*J5</f>
        <v>1.3293177034029614E-4</v>
      </c>
      <c r="L5" s="79" t="s">
        <v>185</v>
      </c>
      <c r="M5" s="80" t="s">
        <v>185</v>
      </c>
      <c r="N5" s="81">
        <f>分析係数表!H8</f>
        <v>1.0734543466490035E-2</v>
      </c>
      <c r="O5" s="82">
        <f t="shared" ref="O5:O43" si="4">$M$44*N5</f>
        <v>0.30270090806562111</v>
      </c>
      <c r="P5" s="76">
        <f>分析係数表!C8</f>
        <v>6.7564113487262545E-2</v>
      </c>
      <c r="Q5" s="82">
        <f t="shared" ref="Q5:Q38" si="5">O5*P5</f>
        <v>2.0451718505243049E-2</v>
      </c>
      <c r="R5" s="83">
        <f t="array" ref="R5:R43">MMULT(逆行列係数!C5:AO43,'27'!Q5:Q43)</f>
        <v>2.3848760199248805E-2</v>
      </c>
      <c r="S5" s="84">
        <f t="shared" ref="S5:S38" si="6">I5+R5</f>
        <v>2.4959210442394512E-2</v>
      </c>
      <c r="T5" s="85">
        <f>分析係数表!F8</f>
        <v>0.45405078597339782</v>
      </c>
      <c r="U5" s="86">
        <f t="shared" ref="U5:U38" si="7">S5*T5</f>
        <v>1.1332749118644667E-2</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投入係数表!AC6</f>
        <v>0</v>
      </c>
      <c r="E6" s="77">
        <f t="shared" si="0"/>
        <v>0</v>
      </c>
      <c r="F6" s="76">
        <f>分析係数表!C9</f>
        <v>0.16339869281045749</v>
      </c>
      <c r="G6" s="77">
        <f t="shared" si="1"/>
        <v>0</v>
      </c>
      <c r="H6" s="77">
        <v>8.3279575480853563E-5</v>
      </c>
      <c r="I6" s="77">
        <f t="shared" si="2"/>
        <v>8.3279575480853563E-5</v>
      </c>
      <c r="J6" s="76">
        <f>分析係数表!G9</f>
        <v>0.24691358024691357</v>
      </c>
      <c r="K6" s="78">
        <f t="shared" si="3"/>
        <v>2.0562858143420633E-5</v>
      </c>
      <c r="L6" s="79"/>
      <c r="M6" s="80"/>
      <c r="N6" s="81">
        <f>分析係数表!H9</f>
        <v>5.6599045701539042E-4</v>
      </c>
      <c r="O6" s="82">
        <f t="shared" si="4"/>
        <v>1.5960233970812216E-2</v>
      </c>
      <c r="P6" s="76">
        <f>分析係数表!C9</f>
        <v>0.16339869281045749</v>
      </c>
      <c r="Q6" s="82">
        <f t="shared" si="5"/>
        <v>2.6078813677797735E-3</v>
      </c>
      <c r="R6" s="83">
        <v>2.869676964138681E-3</v>
      </c>
      <c r="S6" s="84">
        <f t="shared" si="6"/>
        <v>2.9529565396195345E-3</v>
      </c>
      <c r="T6" s="85">
        <f>分析係数表!F9</f>
        <v>0.67901234567901236</v>
      </c>
      <c r="U6" s="86">
        <f t="shared" si="7"/>
        <v>2.0050939466552393E-3</v>
      </c>
      <c r="V6" s="87">
        <f>分析係数表!D9</f>
        <v>7.407407407407407E-2</v>
      </c>
      <c r="W6" s="88">
        <f t="shared" si="8"/>
        <v>0</v>
      </c>
      <c r="X6" s="76">
        <f>分析係数表!E9</f>
        <v>0</v>
      </c>
      <c r="Y6" s="89">
        <f t="shared" si="9"/>
        <v>0</v>
      </c>
    </row>
    <row r="7" spans="1:25" x14ac:dyDescent="0.2">
      <c r="A7" s="6" t="s">
        <v>221</v>
      </c>
      <c r="B7" s="5" t="s">
        <v>267</v>
      </c>
      <c r="C7" s="90"/>
      <c r="D7" s="76">
        <f>投入係数表!AC7</f>
        <v>0</v>
      </c>
      <c r="E7" s="77">
        <f t="shared" si="0"/>
        <v>0</v>
      </c>
      <c r="F7" s="76">
        <f>分析係数表!C10</f>
        <v>3.0864197530864335E-3</v>
      </c>
      <c r="G7" s="77">
        <f t="shared" si="1"/>
        <v>0</v>
      </c>
      <c r="H7" s="77">
        <v>8.9531698476980399E-7</v>
      </c>
      <c r="I7" s="77">
        <f t="shared" si="2"/>
        <v>8.9531698476980399E-7</v>
      </c>
      <c r="J7" s="76">
        <f>分析係数表!G10</f>
        <v>0.2857142857142857</v>
      </c>
      <c r="K7" s="78">
        <f t="shared" si="3"/>
        <v>2.5580485279137253E-7</v>
      </c>
      <c r="L7" s="79"/>
      <c r="M7" s="80"/>
      <c r="N7" s="81">
        <f>分析係数表!H10</f>
        <v>1.0759075560602157E-3</v>
      </c>
      <c r="O7" s="82">
        <f t="shared" si="4"/>
        <v>3.0339268291265323E-2</v>
      </c>
      <c r="P7" s="76">
        <f>分析係数表!C10</f>
        <v>3.0864197530864335E-3</v>
      </c>
      <c r="Q7" s="82">
        <f t="shared" si="5"/>
        <v>9.3639716948350178E-5</v>
      </c>
      <c r="R7" s="83">
        <v>1.2048951533855138E-4</v>
      </c>
      <c r="S7" s="84">
        <f t="shared" si="6"/>
        <v>1.2138483232332119E-4</v>
      </c>
      <c r="T7" s="85">
        <f>分析係数表!F10</f>
        <v>0.5714285714285714</v>
      </c>
      <c r="U7" s="86">
        <f t="shared" si="7"/>
        <v>6.9362761327612109E-5</v>
      </c>
      <c r="V7" s="87">
        <f>分析係数表!D10</f>
        <v>0</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1.4903129657227732E-3</v>
      </c>
      <c r="G8" s="77">
        <f t="shared" si="1"/>
        <v>0</v>
      </c>
      <c r="H8" s="77">
        <v>1.2390654070964201E-4</v>
      </c>
      <c r="I8" s="77">
        <f t="shared" si="2"/>
        <v>1.2390654070964201E-4</v>
      </c>
      <c r="J8" s="76">
        <f>分析係数表!G11</f>
        <v>0.75</v>
      </c>
      <c r="K8" s="78">
        <f t="shared" si="3"/>
        <v>9.2929905532231506E-5</v>
      </c>
      <c r="L8" s="79"/>
      <c r="M8" s="80"/>
      <c r="N8" s="81">
        <f>分析係数表!H11</f>
        <v>-1.9275216802381716E-5</v>
      </c>
      <c r="O8" s="82">
        <f t="shared" si="4"/>
        <v>-5.4353737981094232E-4</v>
      </c>
      <c r="P8" s="76">
        <f>分析係数表!C11</f>
        <v>1.4903129657227732E-3</v>
      </c>
      <c r="Q8" s="82">
        <f t="shared" si="5"/>
        <v>-8.1004080448723079E-7</v>
      </c>
      <c r="R8" s="83">
        <v>4.2358754156091874E-5</v>
      </c>
      <c r="S8" s="84">
        <f t="shared" si="6"/>
        <v>1.6626529486573388E-4</v>
      </c>
      <c r="T8" s="85">
        <f>分析係数表!F11</f>
        <v>1</v>
      </c>
      <c r="U8" s="86">
        <f t="shared" si="7"/>
        <v>1.6626529486573388E-4</v>
      </c>
      <c r="V8" s="87">
        <f>分析係数表!D11</f>
        <v>2</v>
      </c>
      <c r="W8" s="88">
        <f t="shared" si="8"/>
        <v>0</v>
      </c>
      <c r="X8" s="76">
        <f>分析係数表!E11</f>
        <v>0</v>
      </c>
      <c r="Y8" s="89">
        <f t="shared" si="9"/>
        <v>0</v>
      </c>
    </row>
    <row r="9" spans="1:25" x14ac:dyDescent="0.2">
      <c r="A9" s="6" t="s">
        <v>223</v>
      </c>
      <c r="B9" s="5" t="s">
        <v>191</v>
      </c>
      <c r="C9" s="90"/>
      <c r="D9" s="76">
        <f>投入係数表!AC9</f>
        <v>1.4924927614101073E-4</v>
      </c>
      <c r="E9" s="77">
        <f t="shared" si="0"/>
        <v>1.4924927614101073E-2</v>
      </c>
      <c r="F9" s="76">
        <f>分析係数表!C12</f>
        <v>4.2687511748856433E-2</v>
      </c>
      <c r="G9" s="77">
        <f t="shared" si="1"/>
        <v>6.3710802287777135E-4</v>
      </c>
      <c r="H9" s="77">
        <v>8.4457148194253928E-4</v>
      </c>
      <c r="I9" s="77">
        <f t="shared" si="2"/>
        <v>8.4457148194253928E-4</v>
      </c>
      <c r="J9" s="76">
        <f>分析係数表!G12</f>
        <v>0.14470108695652173</v>
      </c>
      <c r="K9" s="78">
        <f t="shared" si="3"/>
        <v>1.2221041144956581E-4</v>
      </c>
      <c r="L9" s="79"/>
      <c r="M9" s="80"/>
      <c r="N9" s="81">
        <f>分析係数表!H12</f>
        <v>8.7239631247579649E-2</v>
      </c>
      <c r="O9" s="82">
        <f t="shared" si="4"/>
        <v>2.4600501810243252</v>
      </c>
      <c r="P9" s="76">
        <f>分析係数表!C12</f>
        <v>4.2687511748856433E-2</v>
      </c>
      <c r="Q9" s="82">
        <f t="shared" si="5"/>
        <v>0.10501342100525228</v>
      </c>
      <c r="R9" s="83">
        <v>0.11219088619960045</v>
      </c>
      <c r="S9" s="84">
        <f t="shared" si="6"/>
        <v>0.11303545768154299</v>
      </c>
      <c r="T9" s="85">
        <f>分析係数表!F12</f>
        <v>0.28543931159420288</v>
      </c>
      <c r="U9" s="86">
        <f t="shared" si="7"/>
        <v>3.2264763226355284E-2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投入係数表!AC10</f>
        <v>4.4476284290021198E-3</v>
      </c>
      <c r="E10" s="77">
        <f t="shared" si="0"/>
        <v>0.44476284290021195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0.383786802635599</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投入係数表!AC11</f>
        <v>8.4475090295812062E-3</v>
      </c>
      <c r="E11" s="77">
        <f t="shared" si="0"/>
        <v>0.84475090295812061</v>
      </c>
      <c r="F11" s="76">
        <f>分析係数表!C14</f>
        <v>1.2640726841793404E-2</v>
      </c>
      <c r="G11" s="77">
        <f t="shared" si="1"/>
        <v>1.067826541365193E-2</v>
      </c>
      <c r="H11" s="77">
        <v>1.1441674662061359E-2</v>
      </c>
      <c r="I11" s="77">
        <f t="shared" si="2"/>
        <v>1.1441674662061359E-2</v>
      </c>
      <c r="J11" s="76">
        <f>分析係数表!G14</f>
        <v>0.18151815181518152</v>
      </c>
      <c r="K11" s="78">
        <f t="shared" si="3"/>
        <v>2.0768716383279696E-3</v>
      </c>
      <c r="L11" s="79"/>
      <c r="M11" s="80"/>
      <c r="N11" s="81">
        <f>分析係数表!H14</f>
        <v>1.1056965274820784E-3</v>
      </c>
      <c r="O11" s="82">
        <f t="shared" si="4"/>
        <v>3.1179280605518597E-2</v>
      </c>
      <c r="P11" s="76">
        <f>分析係数表!C14</f>
        <v>1.2640726841793404E-2</v>
      </c>
      <c r="Q11" s="82">
        <f t="shared" si="5"/>
        <v>3.9412876925798743E-4</v>
      </c>
      <c r="R11" s="83">
        <v>1.0785267098940663E-3</v>
      </c>
      <c r="S11" s="84">
        <f t="shared" si="6"/>
        <v>1.2520201371955426E-2</v>
      </c>
      <c r="T11" s="85">
        <f>分析係数表!F14</f>
        <v>0.32673267326732675</v>
      </c>
      <c r="U11" s="86">
        <f t="shared" si="7"/>
        <v>4.0907588641042481E-3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0.2258644875559834</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投入係数表!AC13</f>
        <v>1.6118921823229156E-3</v>
      </c>
      <c r="E13" s="77">
        <f t="shared" si="0"/>
        <v>0.16118921823229157</v>
      </c>
      <c r="F13" s="76">
        <f>分析係数表!C16</f>
        <v>1.1051985264019626E-2</v>
      </c>
      <c r="G13" s="77">
        <f t="shared" si="1"/>
        <v>1.7814608646221301E-3</v>
      </c>
      <c r="H13" s="77">
        <v>2.4216151723030119E-3</v>
      </c>
      <c r="I13" s="77">
        <f t="shared" si="2"/>
        <v>2.4216151723030119E-3</v>
      </c>
      <c r="J13" s="76">
        <f>分析係数表!G16</f>
        <v>3.3670033670033669E-2</v>
      </c>
      <c r="K13" s="78">
        <f t="shared" si="3"/>
        <v>8.1535864387306792E-5</v>
      </c>
      <c r="L13" s="79"/>
      <c r="M13" s="80"/>
      <c r="N13" s="81">
        <f>分析係数表!H16</f>
        <v>1.6043989549327908E-2</v>
      </c>
      <c r="O13" s="82">
        <f t="shared" si="4"/>
        <v>0.45242074995899889</v>
      </c>
      <c r="P13" s="76">
        <f>分析係数表!C16</f>
        <v>1.1051985264019626E-2</v>
      </c>
      <c r="Q13" s="82">
        <f t="shared" si="5"/>
        <v>5.0001474616835637E-3</v>
      </c>
      <c r="R13" s="83">
        <v>5.495100308612653E-3</v>
      </c>
      <c r="S13" s="84">
        <f t="shared" si="6"/>
        <v>7.9167154809156644E-3</v>
      </c>
      <c r="T13" s="85">
        <f>分析係数表!F16</f>
        <v>0.28619528619528617</v>
      </c>
      <c r="U13" s="86">
        <f t="shared" si="7"/>
        <v>2.2657266527873112E-3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投入係数表!AC14</f>
        <v>5.4326736515327902E-3</v>
      </c>
      <c r="E14" s="77">
        <f t="shared" si="0"/>
        <v>0.543267365153279</v>
      </c>
      <c r="F14" s="76">
        <f>分析係数表!C17</f>
        <v>8.8733956583742724E-2</v>
      </c>
      <c r="G14" s="77">
        <f t="shared" si="1"/>
        <v>4.8206262792875362E-2</v>
      </c>
      <c r="H14" s="77">
        <v>5.7569917150390386E-2</v>
      </c>
      <c r="I14" s="77">
        <f t="shared" si="2"/>
        <v>5.7569917150390386E-2</v>
      </c>
      <c r="J14" s="76">
        <f>分析係数表!G17</f>
        <v>0.21220484513952775</v>
      </c>
      <c r="K14" s="78">
        <f t="shared" si="3"/>
        <v>1.2216615353594034E-2</v>
      </c>
      <c r="L14" s="79"/>
      <c r="M14" s="80"/>
      <c r="N14" s="81">
        <f>分析係数表!H17</f>
        <v>2.8579889640622342E-3</v>
      </c>
      <c r="O14" s="82">
        <f t="shared" si="4"/>
        <v>8.0591769679240616E-2</v>
      </c>
      <c r="P14" s="76">
        <f>分析係数表!C17</f>
        <v>8.8733956583742724E-2</v>
      </c>
      <c r="Q14" s="82">
        <f t="shared" si="5"/>
        <v>7.1512265917247301E-3</v>
      </c>
      <c r="R14" s="83">
        <v>1.1744104613431072E-2</v>
      </c>
      <c r="S14" s="84">
        <f t="shared" si="6"/>
        <v>6.9314021763821454E-2</v>
      </c>
      <c r="T14" s="85">
        <f>分析係数表!F17</f>
        <v>0.32198712051517941</v>
      </c>
      <c r="U14" s="86">
        <f t="shared" si="7"/>
        <v>2.2318222279059347E-2</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投入係数表!AC15</f>
        <v>2.0894898659741499E-4</v>
      </c>
      <c r="E15" s="77">
        <f t="shared" si="0"/>
        <v>2.08948986597415E-2</v>
      </c>
      <c r="F15" s="76">
        <f>分析係数表!C18</f>
        <v>2.3869801084990927E-2</v>
      </c>
      <c r="G15" s="77">
        <f t="shared" si="1"/>
        <v>4.9875707469907316E-4</v>
      </c>
      <c r="H15" s="77">
        <v>1.1728300119202562E-3</v>
      </c>
      <c r="I15" s="77">
        <f t="shared" si="2"/>
        <v>1.1728300119202562E-3</v>
      </c>
      <c r="J15" s="76">
        <f>分析係数表!G18</f>
        <v>0.2144702842377261</v>
      </c>
      <c r="K15" s="78">
        <f t="shared" si="3"/>
        <v>2.51537186019073E-4</v>
      </c>
      <c r="L15" s="79"/>
      <c r="M15" s="80"/>
      <c r="N15" s="81">
        <f>分析係数表!H18</f>
        <v>4.2405476965239774E-4</v>
      </c>
      <c r="O15" s="82">
        <f t="shared" si="4"/>
        <v>1.195782235584073E-2</v>
      </c>
      <c r="P15" s="76">
        <f>分析係数表!C18</f>
        <v>2.3869801084990927E-2</v>
      </c>
      <c r="Q15" s="82">
        <f t="shared" si="5"/>
        <v>2.854308410435758E-4</v>
      </c>
      <c r="R15" s="83">
        <v>5.9128169536198276E-4</v>
      </c>
      <c r="S15" s="84">
        <f t="shared" si="6"/>
        <v>1.7641117072822389E-3</v>
      </c>
      <c r="T15" s="85">
        <f>分析係数表!F18</f>
        <v>0.4573643410852713</v>
      </c>
      <c r="U15" s="86">
        <f t="shared" si="7"/>
        <v>8.0684178860195423E-4</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投入係数表!AC16</f>
        <v>0</v>
      </c>
      <c r="E16" s="77">
        <f t="shared" si="0"/>
        <v>0</v>
      </c>
      <c r="F16" s="76">
        <f>分析係数表!C19</f>
        <v>4.6660019940179431E-2</v>
      </c>
      <c r="G16" s="77">
        <f t="shared" si="1"/>
        <v>0</v>
      </c>
      <c r="H16" s="77">
        <v>7.045255310412083E-4</v>
      </c>
      <c r="I16" s="77">
        <f t="shared" si="2"/>
        <v>7.045255310412083E-4</v>
      </c>
      <c r="J16" s="76">
        <f>分析係数表!G19</f>
        <v>5.7803468208092484E-2</v>
      </c>
      <c r="K16" s="78">
        <f t="shared" si="3"/>
        <v>4.0724019135329956E-5</v>
      </c>
      <c r="L16" s="79"/>
      <c r="M16" s="80"/>
      <c r="N16" s="81">
        <f>分析係数表!H19</f>
        <v>-1.0864213106796968E-4</v>
      </c>
      <c r="O16" s="82">
        <f t="shared" si="4"/>
        <v>-3.063574322570766E-3</v>
      </c>
      <c r="P16" s="76">
        <f>分析係数表!C19</f>
        <v>4.6660019940179431E-2</v>
      </c>
      <c r="Q16" s="82">
        <f t="shared" si="5"/>
        <v>-1.4294643897937363E-4</v>
      </c>
      <c r="R16" s="83">
        <v>5.7254100123503487E-5</v>
      </c>
      <c r="S16" s="84">
        <f t="shared" si="6"/>
        <v>7.6177963116471183E-4</v>
      </c>
      <c r="T16" s="85">
        <f>分析係数表!F19</f>
        <v>0.24084778420038536</v>
      </c>
      <c r="U16" s="86">
        <f t="shared" si="7"/>
        <v>1.8347293621500765E-4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投入係数表!AC17</f>
        <v>0</v>
      </c>
      <c r="E17" s="77">
        <f t="shared" si="0"/>
        <v>0</v>
      </c>
      <c r="F17" s="76">
        <f>分析係数表!C20</f>
        <v>8.9601315248664215E-2</v>
      </c>
      <c r="G17" s="77">
        <f t="shared" si="1"/>
        <v>0</v>
      </c>
      <c r="H17" s="77">
        <v>8.881110126512066E-4</v>
      </c>
      <c r="I17" s="77">
        <f t="shared" si="2"/>
        <v>8.881110126512066E-4</v>
      </c>
      <c r="J17" s="76">
        <f>分析係数表!G20</f>
        <v>9.990662931839403E-2</v>
      </c>
      <c r="K17" s="78">
        <f t="shared" si="3"/>
        <v>8.8728177734527652E-5</v>
      </c>
      <c r="L17" s="79"/>
      <c r="M17" s="80"/>
      <c r="N17" s="81">
        <f>分析係数表!H20</f>
        <v>5.2919231584720706E-4</v>
      </c>
      <c r="O17" s="82">
        <f t="shared" si="4"/>
        <v>1.4922571700264051E-2</v>
      </c>
      <c r="P17" s="76">
        <f>分析係数表!C20</f>
        <v>8.9601315248664215E-2</v>
      </c>
      <c r="Q17" s="82">
        <f t="shared" si="5"/>
        <v>1.3370820512361543E-3</v>
      </c>
      <c r="R17" s="83">
        <v>1.9355752259172399E-3</v>
      </c>
      <c r="S17" s="84">
        <f t="shared" si="6"/>
        <v>2.8236862385684464E-3</v>
      </c>
      <c r="T17" s="85">
        <f>分析係数表!F20</f>
        <v>0.22315592903828199</v>
      </c>
      <c r="U17" s="86">
        <f t="shared" si="7"/>
        <v>6.3012232588035362E-4</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投入係数表!AC18</f>
        <v>3.0745350885048209E-3</v>
      </c>
      <c r="E18" s="77">
        <f t="shared" si="0"/>
        <v>0.30745350885048206</v>
      </c>
      <c r="F18" s="76">
        <f>分析係数表!C21</f>
        <v>3.6263368983957212E-2</v>
      </c>
      <c r="G18" s="77">
        <f t="shared" si="1"/>
        <v>1.1149300036857384E-2</v>
      </c>
      <c r="H18" s="77">
        <v>1.2955386211594836E-2</v>
      </c>
      <c r="I18" s="77">
        <f t="shared" si="2"/>
        <v>1.2955386211594836E-2</v>
      </c>
      <c r="J18" s="76">
        <f>分析係数表!G21</f>
        <v>0.2855369335816263</v>
      </c>
      <c r="K18" s="78">
        <f t="shared" si="3"/>
        <v>3.699241252224472E-3</v>
      </c>
      <c r="L18" s="79"/>
      <c r="M18" s="80"/>
      <c r="N18" s="81">
        <f>分析係数表!H21</f>
        <v>8.8140309559981843E-4</v>
      </c>
      <c r="O18" s="82">
        <f t="shared" si="4"/>
        <v>2.485448200408218E-2</v>
      </c>
      <c r="P18" s="76">
        <f>分析係数表!C21</f>
        <v>3.6263368983957212E-2</v>
      </c>
      <c r="Q18" s="82">
        <f t="shared" si="5"/>
        <v>9.0130725181915641E-4</v>
      </c>
      <c r="R18" s="83">
        <v>1.6689590643936634E-3</v>
      </c>
      <c r="S18" s="84">
        <f t="shared" si="6"/>
        <v>1.46243452759885E-2</v>
      </c>
      <c r="T18" s="85">
        <f>分析係数表!F21</f>
        <v>0.42644320297951582</v>
      </c>
      <c r="U18" s="86">
        <f t="shared" si="7"/>
        <v>6.2364526409708874E-3</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投入係数表!AC19</f>
        <v>0</v>
      </c>
      <c r="E19" s="77">
        <f t="shared" si="0"/>
        <v>0</v>
      </c>
      <c r="F19" s="76">
        <f>分析係数表!C22</f>
        <v>2.6618889173278704E-2</v>
      </c>
      <c r="G19" s="77">
        <f t="shared" si="1"/>
        <v>0</v>
      </c>
      <c r="H19" s="77">
        <v>1.4731439600448306E-3</v>
      </c>
      <c r="I19" s="77">
        <f t="shared" si="2"/>
        <v>1.4731439600448306E-3</v>
      </c>
      <c r="J19" s="76">
        <f>分析係数表!G22</f>
        <v>0.1945614707008809</v>
      </c>
      <c r="K19" s="78">
        <f t="shared" si="3"/>
        <v>2.8661705542044197E-4</v>
      </c>
      <c r="L19" s="79"/>
      <c r="M19" s="80"/>
      <c r="N19" s="81">
        <f>分析係数表!H22</f>
        <v>4.2055018477923743E-5</v>
      </c>
      <c r="O19" s="82">
        <f t="shared" si="4"/>
        <v>1.1858997377693287E-3</v>
      </c>
      <c r="P19" s="76">
        <f>分析係数表!C22</f>
        <v>2.6618889173278704E-2</v>
      </c>
      <c r="Q19" s="82">
        <f t="shared" si="5"/>
        <v>3.1567333690302039E-5</v>
      </c>
      <c r="R19" s="83">
        <v>3.3067810928438329E-4</v>
      </c>
      <c r="S19" s="84">
        <f t="shared" si="6"/>
        <v>1.8038220693292139E-3</v>
      </c>
      <c r="T19" s="85">
        <f>分析係数表!F22</f>
        <v>0.4128686327077748</v>
      </c>
      <c r="U19" s="86">
        <f t="shared" si="7"/>
        <v>7.4474155141206146E-4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6.9177484703210833E-4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投入係数表!AC21</f>
        <v>1.1342944986716815E-3</v>
      </c>
      <c r="E21" s="77">
        <f t="shared" si="0"/>
        <v>0.11342944986716816</v>
      </c>
      <c r="F21" s="76">
        <f>分析係数表!C24</f>
        <v>0.22997002997003002</v>
      </c>
      <c r="G21" s="77">
        <f t="shared" si="1"/>
        <v>2.6085373985436679E-2</v>
      </c>
      <c r="H21" s="77">
        <v>3.3507451980200442E-2</v>
      </c>
      <c r="I21" s="77">
        <f t="shared" si="2"/>
        <v>3.3507451980200442E-2</v>
      </c>
      <c r="J21" s="76">
        <f>分析係数表!G24</f>
        <v>0.20787401574803149</v>
      </c>
      <c r="K21" s="78">
        <f t="shared" si="3"/>
        <v>6.9653286006085956E-3</v>
      </c>
      <c r="L21" s="79"/>
      <c r="M21" s="80"/>
      <c r="N21" s="81">
        <f>分析係数表!H24</f>
        <v>3.2417410076732888E-4</v>
      </c>
      <c r="O21" s="82">
        <f t="shared" si="4"/>
        <v>9.1413104786385764E-3</v>
      </c>
      <c r="P21" s="76">
        <f>分析係数表!C24</f>
        <v>0.22997002997003002</v>
      </c>
      <c r="Q21" s="82">
        <f t="shared" si="5"/>
        <v>2.1022274447378628E-3</v>
      </c>
      <c r="R21" s="83">
        <v>7.7501850994577933E-3</v>
      </c>
      <c r="S21" s="84">
        <f t="shared" si="6"/>
        <v>4.1257637079658238E-2</v>
      </c>
      <c r="T21" s="85">
        <f>分析係数表!F24</f>
        <v>0.39317585301837271</v>
      </c>
      <c r="U21" s="86">
        <f t="shared" si="7"/>
        <v>1.6221506652317072E-2</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投入係数表!AC22</f>
        <v>2.9849855228202142E-5</v>
      </c>
      <c r="E22" s="77">
        <f t="shared" si="0"/>
        <v>2.9849855228202141E-3</v>
      </c>
      <c r="F22" s="76">
        <f>分析係数表!C25</f>
        <v>3.4042553191489411E-2</v>
      </c>
      <c r="G22" s="77">
        <f t="shared" si="1"/>
        <v>1.0161652843643297E-4</v>
      </c>
      <c r="H22" s="77">
        <v>2.9227740128877715E-3</v>
      </c>
      <c r="I22" s="77">
        <f t="shared" si="2"/>
        <v>2.9227740128877715E-3</v>
      </c>
      <c r="J22" s="76">
        <f>分析係数表!G25</f>
        <v>0.19567456230690011</v>
      </c>
      <c r="K22" s="78">
        <f t="shared" si="3"/>
        <v>5.719125256937967E-4</v>
      </c>
      <c r="L22" s="79"/>
      <c r="M22" s="80"/>
      <c r="N22" s="81">
        <f>分析係数表!H25</f>
        <v>4.906418822424437E-4</v>
      </c>
      <c r="O22" s="82">
        <f t="shared" si="4"/>
        <v>1.3835496940642169E-2</v>
      </c>
      <c r="P22" s="76">
        <f>分析係数表!C25</f>
        <v>3.4042553191489411E-2</v>
      </c>
      <c r="Q22" s="82">
        <f t="shared" si="5"/>
        <v>4.7099564053250007E-4</v>
      </c>
      <c r="R22" s="83">
        <v>1.1104366690553667E-3</v>
      </c>
      <c r="S22" s="84">
        <f t="shared" si="6"/>
        <v>4.033210681943138E-3</v>
      </c>
      <c r="T22" s="85">
        <f>分析係数表!F25</f>
        <v>0.35015447991761073</v>
      </c>
      <c r="U22" s="86">
        <f t="shared" si="7"/>
        <v>1.4122467887339517E-3</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投入係数表!AC23</f>
        <v>2.3879884182561714E-4</v>
      </c>
      <c r="E23" s="77">
        <f t="shared" si="0"/>
        <v>2.3879884182561713E-2</v>
      </c>
      <c r="F23" s="76">
        <f>分析係数表!C26</f>
        <v>5.4550934297769693E-2</v>
      </c>
      <c r="G23" s="77">
        <f t="shared" si="1"/>
        <v>1.3026699930812737E-3</v>
      </c>
      <c r="H23" s="77">
        <v>3.8612077535448153E-3</v>
      </c>
      <c r="I23" s="77">
        <f t="shared" si="2"/>
        <v>3.8612077535448153E-3</v>
      </c>
      <c r="J23" s="76">
        <f>分析係数表!G26</f>
        <v>0.19694507637309067</v>
      </c>
      <c r="K23" s="78">
        <f t="shared" si="3"/>
        <v>7.6044585591425354E-4</v>
      </c>
      <c r="L23" s="79"/>
      <c r="M23" s="80"/>
      <c r="N23" s="81">
        <f>分析係数表!H26</f>
        <v>1.0098461312011439E-2</v>
      </c>
      <c r="O23" s="82">
        <f t="shared" si="4"/>
        <v>0.28476417453186004</v>
      </c>
      <c r="P23" s="76">
        <f>分析係数表!C26</f>
        <v>5.4550934297769693E-2</v>
      </c>
      <c r="Q23" s="82">
        <f t="shared" si="5"/>
        <v>1.5534151775246119E-2</v>
      </c>
      <c r="R23" s="83">
        <v>1.6167458013149144E-2</v>
      </c>
      <c r="S23" s="84">
        <f t="shared" si="6"/>
        <v>2.0028665766693959E-2</v>
      </c>
      <c r="T23" s="85">
        <f>分析係数表!F26</f>
        <v>0.33636659083522913</v>
      </c>
      <c r="U23" s="86">
        <f t="shared" si="7"/>
        <v>6.7369740229211075E-3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投入係数表!AC24</f>
        <v>2.9849855228202145E-4</v>
      </c>
      <c r="E24" s="77">
        <f t="shared" si="0"/>
        <v>2.9849855228202146E-2</v>
      </c>
      <c r="F24" s="76">
        <f>分析係数表!C27</f>
        <v>4.1345611727119369E-3</v>
      </c>
      <c r="G24" s="77">
        <f t="shared" si="1"/>
        <v>1.2341605243759702E-4</v>
      </c>
      <c r="H24" s="77">
        <v>1.5439115226270137E-4</v>
      </c>
      <c r="I24" s="77">
        <f t="shared" si="2"/>
        <v>1.5439115226270137E-4</v>
      </c>
      <c r="J24" s="76">
        <f>分析係数表!G27</f>
        <v>0.17796610169491525</v>
      </c>
      <c r="K24" s="78">
        <f t="shared" si="3"/>
        <v>2.7476391504379055E-5</v>
      </c>
      <c r="L24" s="79"/>
      <c r="M24" s="80"/>
      <c r="N24" s="81">
        <f>分析係数表!H27</f>
        <v>1.0540039006029638E-2</v>
      </c>
      <c r="O24" s="82">
        <f t="shared" si="4"/>
        <v>0.29721612177843798</v>
      </c>
      <c r="P24" s="76">
        <f>分析係数表!C27</f>
        <v>4.1345611727119369E-3</v>
      </c>
      <c r="Q24" s="82">
        <f t="shared" si="5"/>
        <v>1.2288582370091523E-3</v>
      </c>
      <c r="R24" s="83">
        <v>1.2390096802789013E-3</v>
      </c>
      <c r="S24" s="84">
        <f t="shared" si="6"/>
        <v>1.3934008325416026E-3</v>
      </c>
      <c r="T24" s="85">
        <f>分析係数表!F27</f>
        <v>0.33898305084745761</v>
      </c>
      <c r="U24" s="86">
        <f t="shared" si="7"/>
        <v>4.7233926526833985E-4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投入係数表!AC25</f>
        <v>0</v>
      </c>
      <c r="E25" s="77">
        <f t="shared" si="0"/>
        <v>0</v>
      </c>
      <c r="F25" s="76">
        <f>分析係数表!C28</f>
        <v>7.7271221989182459E-3</v>
      </c>
      <c r="G25" s="77">
        <f t="shared" si="1"/>
        <v>0</v>
      </c>
      <c r="H25" s="77">
        <v>1.6068686485141185E-3</v>
      </c>
      <c r="I25" s="77">
        <f t="shared" si="2"/>
        <v>1.6068686485141185E-3</v>
      </c>
      <c r="J25" s="76">
        <f>分析係数表!G28</f>
        <v>0.12525050100200399</v>
      </c>
      <c r="K25" s="78">
        <f t="shared" si="3"/>
        <v>2.012611032708064E-4</v>
      </c>
      <c r="L25" s="79"/>
      <c r="M25" s="80"/>
      <c r="N25" s="81">
        <f>分析係数表!H28</f>
        <v>1.922089573684773E-2</v>
      </c>
      <c r="O25" s="82">
        <f t="shared" si="4"/>
        <v>0.54200559264965686</v>
      </c>
      <c r="P25" s="76">
        <f>分析係数表!C28</f>
        <v>7.7271221989182459E-3</v>
      </c>
      <c r="Q25" s="82">
        <f t="shared" si="5"/>
        <v>4.1881434469010033E-3</v>
      </c>
      <c r="R25" s="83">
        <v>4.5772815611400067E-3</v>
      </c>
      <c r="S25" s="84">
        <f t="shared" si="6"/>
        <v>6.184150209654125E-3</v>
      </c>
      <c r="T25" s="85">
        <f>分析係数表!F28</f>
        <v>0.21442885771543085</v>
      </c>
      <c r="U25" s="86">
        <f t="shared" si="7"/>
        <v>1.3260602653967762E-3</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投入係数表!AC26</f>
        <v>6.3580191636070562E-3</v>
      </c>
      <c r="E26" s="77">
        <f t="shared" si="0"/>
        <v>0.6358019163607056</v>
      </c>
      <c r="F26" s="76">
        <f>分析係数表!C29</f>
        <v>1.9657209257286756E-2</v>
      </c>
      <c r="G26" s="77">
        <f t="shared" si="1"/>
        <v>1.2498091316086321E-2</v>
      </c>
      <c r="H26" s="77">
        <v>1.3638738502330246E-2</v>
      </c>
      <c r="I26" s="77">
        <f t="shared" si="2"/>
        <v>1.3638738502330246E-2</v>
      </c>
      <c r="J26" s="76">
        <f>分析係数表!G29</f>
        <v>0.25806451612903225</v>
      </c>
      <c r="K26" s="78">
        <f t="shared" si="3"/>
        <v>3.5196744522142569E-3</v>
      </c>
      <c r="L26" s="79"/>
      <c r="M26" s="80"/>
      <c r="N26" s="81">
        <f>分析係数表!H29</f>
        <v>9.642865278500598E-3</v>
      </c>
      <c r="O26" s="82">
        <f t="shared" si="4"/>
        <v>0.2719169273726923</v>
      </c>
      <c r="P26" s="76">
        <f>分析係数表!C29</f>
        <v>1.9657209257286756E-2</v>
      </c>
      <c r="Q26" s="82">
        <f t="shared" si="5"/>
        <v>5.3451279419634576E-3</v>
      </c>
      <c r="R26" s="83">
        <v>6.8221883067433389E-3</v>
      </c>
      <c r="S26" s="84">
        <f t="shared" si="6"/>
        <v>2.0460926809073583E-2</v>
      </c>
      <c r="T26" s="85">
        <f>分析係数表!F29</f>
        <v>0.38879456706281834</v>
      </c>
      <c r="U26" s="86">
        <f t="shared" si="7"/>
        <v>7.9550971804377771E-3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投入係数表!AC27</f>
        <v>3.0745350885048209E-3</v>
      </c>
      <c r="E27" s="77">
        <f t="shared" si="0"/>
        <v>0.30745350885048206</v>
      </c>
      <c r="F27" s="76">
        <f>分析係数表!C30</f>
        <v>1</v>
      </c>
      <c r="G27" s="77">
        <f t="shared" si="1"/>
        <v>0.30745350885048206</v>
      </c>
      <c r="H27" s="77">
        <v>0.36084623151069134</v>
      </c>
      <c r="I27" s="77">
        <f t="shared" si="2"/>
        <v>0.36084623151069134</v>
      </c>
      <c r="J27" s="76">
        <f>分析係数表!G30</f>
        <v>0.34450191140094444</v>
      </c>
      <c r="K27" s="78">
        <f t="shared" si="3"/>
        <v>0.12431221647726087</v>
      </c>
      <c r="L27" s="79"/>
      <c r="M27" s="80"/>
      <c r="N27" s="81">
        <f>分析係数表!H30</f>
        <v>0</v>
      </c>
      <c r="O27" s="82">
        <f t="shared" si="4"/>
        <v>0</v>
      </c>
      <c r="P27" s="76">
        <f>分析係数表!C30</f>
        <v>1</v>
      </c>
      <c r="Q27" s="82">
        <f t="shared" si="5"/>
        <v>0</v>
      </c>
      <c r="R27" s="83">
        <v>8.7648952116417503E-2</v>
      </c>
      <c r="S27" s="84">
        <f t="shared" si="6"/>
        <v>0.44849518362710883</v>
      </c>
      <c r="T27" s="85">
        <f>分析係数表!F30</f>
        <v>0.44116418773490956</v>
      </c>
      <c r="U27" s="86">
        <f t="shared" si="7"/>
        <v>0.19786001338787257</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投入係数表!AC28</f>
        <v>2.3581385630279693E-2</v>
      </c>
      <c r="E28" s="77">
        <f t="shared" si="0"/>
        <v>2.3581385630279694</v>
      </c>
      <c r="F28" s="76">
        <f>分析係数表!C31</f>
        <v>0.10575835708146741</v>
      </c>
      <c r="G28" s="77">
        <f t="shared" si="1"/>
        <v>0.24939286019629045</v>
      </c>
      <c r="H28" s="77">
        <v>0.26237804180988072</v>
      </c>
      <c r="I28" s="77">
        <f t="shared" si="2"/>
        <v>0.26237804180988072</v>
      </c>
      <c r="J28" s="76">
        <f>分析係数表!G31</f>
        <v>7.0943075615972809E-2</v>
      </c>
      <c r="K28" s="78">
        <f t="shared" si="3"/>
        <v>1.8613905260089242E-2</v>
      </c>
      <c r="L28" s="79"/>
      <c r="M28" s="80"/>
      <c r="N28" s="81">
        <f>分析係数表!H31</f>
        <v>2.1586490526230941E-2</v>
      </c>
      <c r="O28" s="82">
        <f t="shared" si="4"/>
        <v>0.60871245289918163</v>
      </c>
      <c r="P28" s="76">
        <f>分析係数表!C31</f>
        <v>0.10575835708146741</v>
      </c>
      <c r="Q28" s="82">
        <f t="shared" si="5"/>
        <v>6.4376428953647563E-2</v>
      </c>
      <c r="R28" s="83">
        <v>8.2036189847453686E-2</v>
      </c>
      <c r="S28" s="84">
        <f t="shared" si="6"/>
        <v>0.34441423165733442</v>
      </c>
      <c r="T28" s="85">
        <f>分析係数表!F31</f>
        <v>0.34494477485131692</v>
      </c>
      <c r="U28" s="86">
        <f t="shared" si="7"/>
        <v>0.11880388959462852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投入係数表!AC29</f>
        <v>2.3581385630279694E-3</v>
      </c>
      <c r="E29" s="77">
        <f t="shared" si="0"/>
        <v>0.23581385630279694</v>
      </c>
      <c r="F29" s="76">
        <f>分析係数表!C32</f>
        <v>0.81083319529567666</v>
      </c>
      <c r="G29" s="77">
        <f t="shared" si="1"/>
        <v>0.19120570260099237</v>
      </c>
      <c r="H29" s="77">
        <v>0.21731834826169949</v>
      </c>
      <c r="I29" s="77">
        <f t="shared" si="2"/>
        <v>0.21731834826169949</v>
      </c>
      <c r="J29" s="76">
        <f>分析係数表!G32</f>
        <v>0.14021915584415584</v>
      </c>
      <c r="K29" s="78">
        <f t="shared" si="3"/>
        <v>3.0472195342701774E-2</v>
      </c>
      <c r="L29" s="79"/>
      <c r="M29" s="80"/>
      <c r="N29" s="81">
        <f>分析係数表!H32</f>
        <v>6.133023528030546E-3</v>
      </c>
      <c r="O29" s="82">
        <f t="shared" si="4"/>
        <v>0.17294371175802709</v>
      </c>
      <c r="P29" s="76">
        <f>分析係数表!C32</f>
        <v>0.81083319529567666</v>
      </c>
      <c r="Q29" s="82">
        <f t="shared" si="5"/>
        <v>0.14022850241105558</v>
      </c>
      <c r="R29" s="83">
        <v>0.18104447893931314</v>
      </c>
      <c r="S29" s="84">
        <f t="shared" si="6"/>
        <v>0.39836282720101263</v>
      </c>
      <c r="T29" s="85">
        <f>分析係数表!F32</f>
        <v>0.48336038961038963</v>
      </c>
      <c r="U29" s="86">
        <f t="shared" si="7"/>
        <v>0.19255281136217778</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投入係数表!AC30</f>
        <v>1.3730933404972987E-3</v>
      </c>
      <c r="E30" s="77">
        <f t="shared" si="0"/>
        <v>0.13730933404972986</v>
      </c>
      <c r="F30" s="76">
        <f>分析係数表!C33</f>
        <v>0.62414151925078043</v>
      </c>
      <c r="G30" s="77">
        <f t="shared" si="1"/>
        <v>8.5700456361111316E-2</v>
      </c>
      <c r="H30" s="77">
        <v>0.10172263259720214</v>
      </c>
      <c r="I30" s="77">
        <f t="shared" si="2"/>
        <v>0.10172263259720214</v>
      </c>
      <c r="J30" s="76">
        <f>分析係数表!G33</f>
        <v>0.5071547420965058</v>
      </c>
      <c r="K30" s="78">
        <f t="shared" si="3"/>
        <v>5.1589115500211669E-2</v>
      </c>
      <c r="L30" s="79"/>
      <c r="M30" s="80"/>
      <c r="N30" s="81">
        <f>分析係数表!H33</f>
        <v>9.1820123676800169E-4</v>
      </c>
      <c r="O30" s="82">
        <f t="shared" si="4"/>
        <v>2.5892144274630342E-2</v>
      </c>
      <c r="P30" s="76">
        <f>分析係数表!C33</f>
        <v>0.62414151925078043</v>
      </c>
      <c r="Q30" s="82">
        <f t="shared" si="5"/>
        <v>1.6160362264228179E-2</v>
      </c>
      <c r="R30" s="83">
        <v>4.6331362015496501E-2</v>
      </c>
      <c r="S30" s="84">
        <f t="shared" si="6"/>
        <v>0.14805399461269864</v>
      </c>
      <c r="T30" s="85">
        <f>分析係数表!F33</f>
        <v>0.64758735440931781</v>
      </c>
      <c r="U30" s="86">
        <f t="shared" si="7"/>
        <v>9.5877894680968898E-2</v>
      </c>
      <c r="V30" s="87">
        <f>分析係数表!D33</f>
        <v>7.3544093178036604E-2</v>
      </c>
      <c r="W30" s="88">
        <f t="shared" si="8"/>
        <v>0</v>
      </c>
      <c r="X30" s="76">
        <f>分析係数表!E33</f>
        <v>7.2212978369384354E-2</v>
      </c>
      <c r="Y30" s="89">
        <f t="shared" si="9"/>
        <v>0</v>
      </c>
    </row>
    <row r="31" spans="1:25" x14ac:dyDescent="0.2">
      <c r="A31" s="6" t="s">
        <v>19</v>
      </c>
      <c r="B31" s="5" t="s">
        <v>275</v>
      </c>
      <c r="C31" s="75">
        <f>最終需要_まとめ!C32</f>
        <v>100</v>
      </c>
      <c r="D31" s="76">
        <f>投入係数表!AC31</f>
        <v>1.1432494552401421E-2</v>
      </c>
      <c r="E31" s="77">
        <f t="shared" si="0"/>
        <v>1.1432494552401422</v>
      </c>
      <c r="F31" s="76">
        <f>分析係数表!C34</f>
        <v>0.18299609672932837</v>
      </c>
      <c r="G31" s="77">
        <f t="shared" si="1"/>
        <v>0.20921018789687704</v>
      </c>
      <c r="H31" s="77">
        <v>0.2466244882776592</v>
      </c>
      <c r="I31" s="77">
        <f t="shared" si="2"/>
        <v>100.24662448827766</v>
      </c>
      <c r="J31" s="76">
        <f>分析係数表!G34</f>
        <v>0.4248231396077729</v>
      </c>
      <c r="K31" s="78">
        <f t="shared" si="3"/>
        <v>42.587085750191569</v>
      </c>
      <c r="L31" s="79"/>
      <c r="M31" s="80"/>
      <c r="N31" s="81">
        <f>分析係数表!H34</f>
        <v>0.15256158869841471</v>
      </c>
      <c r="O31" s="82">
        <f t="shared" si="4"/>
        <v>4.3020489487145346</v>
      </c>
      <c r="P31" s="76">
        <f>分析係数表!C34</f>
        <v>0.18299609672932837</v>
      </c>
      <c r="Q31" s="82">
        <f t="shared" si="5"/>
        <v>0.78725816555327044</v>
      </c>
      <c r="R31" s="83">
        <v>0.83373772483483921</v>
      </c>
      <c r="S31" s="84">
        <f t="shared" si="6"/>
        <v>101.08036221311249</v>
      </c>
      <c r="T31" s="85">
        <f>分析係数表!F34</f>
        <v>0.70132234858660936</v>
      </c>
      <c r="U31" s="86">
        <f t="shared" si="7"/>
        <v>70.889917023285221</v>
      </c>
      <c r="V31" s="87">
        <f>分析係数表!D34</f>
        <v>0.33091549505984896</v>
      </c>
      <c r="W31" s="88">
        <f t="shared" si="8"/>
        <v>33</v>
      </c>
      <c r="X31" s="76">
        <f>分析係数表!E34</f>
        <v>0.24447031431897556</v>
      </c>
      <c r="Y31" s="89">
        <f t="shared" si="9"/>
        <v>25</v>
      </c>
    </row>
    <row r="32" spans="1:25" x14ac:dyDescent="0.2">
      <c r="A32" s="6" t="s">
        <v>20</v>
      </c>
      <c r="B32" s="5" t="s">
        <v>37</v>
      </c>
      <c r="C32" s="90"/>
      <c r="D32" s="76">
        <f>投入係数表!AC32</f>
        <v>1.7641264439867466E-2</v>
      </c>
      <c r="E32" s="77">
        <f t="shared" si="0"/>
        <v>1.7641264439867466</v>
      </c>
      <c r="F32" s="76">
        <f>分析係数表!C35</f>
        <v>0.35090186993215289</v>
      </c>
      <c r="G32" s="77">
        <f t="shared" si="1"/>
        <v>0.61903526799170872</v>
      </c>
      <c r="H32" s="77">
        <v>0.73431804407151868</v>
      </c>
      <c r="I32" s="77">
        <f t="shared" si="2"/>
        <v>0.73431804407151868</v>
      </c>
      <c r="J32" s="76">
        <f>分析係数表!G35</f>
        <v>0.31384360320530535</v>
      </c>
      <c r="K32" s="78">
        <f t="shared" si="3"/>
        <v>0.23046102085007764</v>
      </c>
      <c r="L32" s="79"/>
      <c r="M32" s="80"/>
      <c r="N32" s="81">
        <f>分析係数表!H35</f>
        <v>5.7313981015663741E-2</v>
      </c>
      <c r="O32" s="82">
        <f t="shared" si="4"/>
        <v>1.6161836926233</v>
      </c>
      <c r="P32" s="76">
        <f>分析係数表!C35</f>
        <v>0.35090186993215289</v>
      </c>
      <c r="Q32" s="82">
        <f t="shared" si="5"/>
        <v>0.56712187989536778</v>
      </c>
      <c r="R32" s="83">
        <v>0.77082246460143777</v>
      </c>
      <c r="S32" s="84">
        <f t="shared" si="6"/>
        <v>1.5051405086729566</v>
      </c>
      <c r="T32" s="85">
        <f>分析係数表!F35</f>
        <v>0.64653219121304228</v>
      </c>
      <c r="U32" s="86">
        <f t="shared" si="7"/>
        <v>0.97312179115583963</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投入係数表!AC33</f>
        <v>2.728276767857676E-2</v>
      </c>
      <c r="E33" s="77">
        <f t="shared" si="0"/>
        <v>2.7282767678576758</v>
      </c>
      <c r="F33" s="76">
        <f>分析係数表!C36</f>
        <v>0.93626150666917152</v>
      </c>
      <c r="G33" s="77">
        <f t="shared" si="1"/>
        <v>2.5543805172849252</v>
      </c>
      <c r="H33" s="77">
        <v>2.6483429598210702</v>
      </c>
      <c r="I33" s="77">
        <f t="shared" si="2"/>
        <v>2.6483429598210702</v>
      </c>
      <c r="J33" s="76">
        <f>分析係数表!G36</f>
        <v>2.823270008148657E-2</v>
      </c>
      <c r="K33" s="78">
        <f t="shared" si="3"/>
        <v>7.4769872497544715E-2</v>
      </c>
      <c r="L33" s="79"/>
      <c r="M33" s="80"/>
      <c r="N33" s="81">
        <f>分析係数表!H36</f>
        <v>0.22062413152006111</v>
      </c>
      <c r="O33" s="82">
        <f t="shared" si="4"/>
        <v>6.2213288493160457</v>
      </c>
      <c r="P33" s="76">
        <f>分析係数表!C36</f>
        <v>0.93626150666917152</v>
      </c>
      <c r="Q33" s="82">
        <f t="shared" si="5"/>
        <v>5.8247907219450239</v>
      </c>
      <c r="R33" s="83">
        <v>6.0032882703523018</v>
      </c>
      <c r="S33" s="84">
        <f t="shared" si="6"/>
        <v>8.651631230173372</v>
      </c>
      <c r="T33" s="85">
        <f>分析係数表!F36</f>
        <v>0.87228977263648999</v>
      </c>
      <c r="U33" s="86">
        <f t="shared" si="7"/>
        <v>7.5467294387026866</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投入係数表!AC34</f>
        <v>2.0984448225426108E-2</v>
      </c>
      <c r="E34" s="77">
        <f t="shared" si="0"/>
        <v>2.0984448225426107</v>
      </c>
      <c r="F34" s="76">
        <f>分析係数表!C37</f>
        <v>0.39878226197532196</v>
      </c>
      <c r="G34" s="77">
        <f t="shared" si="1"/>
        <v>0.83682257296394535</v>
      </c>
      <c r="H34" s="77">
        <v>0.90307973554599019</v>
      </c>
      <c r="I34" s="77">
        <f t="shared" si="2"/>
        <v>0.90307973554599019</v>
      </c>
      <c r="J34" s="76">
        <f>分析係数表!G37</f>
        <v>0.35520734135572679</v>
      </c>
      <c r="K34" s="78">
        <f t="shared" si="3"/>
        <v>0.32078055189552401</v>
      </c>
      <c r="L34" s="79"/>
      <c r="M34" s="80"/>
      <c r="N34" s="81">
        <f>分析係数表!H37</f>
        <v>4.5952116856878007E-2</v>
      </c>
      <c r="O34" s="82">
        <f t="shared" si="4"/>
        <v>1.2957931134692864</v>
      </c>
      <c r="P34" s="76">
        <f>分析係数表!C37</f>
        <v>0.39878226197532196</v>
      </c>
      <c r="Q34" s="82">
        <f t="shared" si="5"/>
        <v>0.51673930884132702</v>
      </c>
      <c r="R34" s="83">
        <v>0.58359814598402571</v>
      </c>
      <c r="S34" s="84">
        <f t="shared" si="6"/>
        <v>1.4866778815300159</v>
      </c>
      <c r="T34" s="85">
        <f>分析係数表!F37</f>
        <v>0.68833867197645227</v>
      </c>
      <c r="U34" s="86">
        <f t="shared" si="7"/>
        <v>1.0233378786291365</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投入係数表!AC35</f>
        <v>3.8566012954837171E-2</v>
      </c>
      <c r="E35" s="77">
        <f t="shared" si="0"/>
        <v>3.856601295483717</v>
      </c>
      <c r="F35" s="76">
        <f>分析係数表!C38</f>
        <v>8.3634220028000916E-2</v>
      </c>
      <c r="G35" s="77">
        <f t="shared" si="1"/>
        <v>0.32254384130675856</v>
      </c>
      <c r="H35" s="77">
        <v>0.34489517473539882</v>
      </c>
      <c r="I35" s="77">
        <f t="shared" si="2"/>
        <v>0.34489517473539882</v>
      </c>
      <c r="J35" s="76">
        <f>分析係数表!G38</f>
        <v>0.16582661290322581</v>
      </c>
      <c r="K35" s="78">
        <f t="shared" si="3"/>
        <v>5.719279863303741E-2</v>
      </c>
      <c r="L35" s="79"/>
      <c r="M35" s="80"/>
      <c r="N35" s="81">
        <f>分析係数表!H38</f>
        <v>4.1594165567103165E-2</v>
      </c>
      <c r="O35" s="82">
        <f t="shared" si="4"/>
        <v>1.1729042531429399</v>
      </c>
      <c r="P35" s="76">
        <f>分析係数表!C38</f>
        <v>8.3634220028000916E-2</v>
      </c>
      <c r="Q35" s="82">
        <f t="shared" si="5"/>
        <v>9.8094932379134719E-2</v>
      </c>
      <c r="R35" s="83">
        <v>0.11777104483131513</v>
      </c>
      <c r="S35" s="84">
        <f t="shared" si="6"/>
        <v>0.46266621956671394</v>
      </c>
      <c r="T35" s="85">
        <f>分析係数表!F38</f>
        <v>0.52116935483870963</v>
      </c>
      <c r="U35" s="86">
        <f t="shared" si="7"/>
        <v>0.24112745515724909</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投入係数表!AC36</f>
        <v>0</v>
      </c>
      <c r="E36" s="77">
        <f t="shared" si="0"/>
        <v>0</v>
      </c>
      <c r="F36" s="76">
        <f>分析係数表!C39</f>
        <v>1</v>
      </c>
      <c r="G36" s="77">
        <f t="shared" si="1"/>
        <v>0</v>
      </c>
      <c r="H36" s="77">
        <v>1.4658493235116102E-2</v>
      </c>
      <c r="I36" s="77">
        <f t="shared" si="2"/>
        <v>1.4658493235116102E-2</v>
      </c>
      <c r="J36" s="76">
        <f>分析係数表!G39</f>
        <v>0.35526355444380819</v>
      </c>
      <c r="K36" s="78">
        <f t="shared" si="3"/>
        <v>5.2076284094978633E-3</v>
      </c>
      <c r="L36" s="79"/>
      <c r="M36" s="80"/>
      <c r="N36" s="81">
        <f>分析係数表!H39</f>
        <v>3.6622911924525259E-3</v>
      </c>
      <c r="O36" s="82">
        <f t="shared" si="4"/>
        <v>0.10327210216407903</v>
      </c>
      <c r="P36" s="76">
        <f>分析係数表!C39</f>
        <v>1</v>
      </c>
      <c r="Q36" s="82">
        <f t="shared" si="5"/>
        <v>0.10327210216407903</v>
      </c>
      <c r="R36" s="83">
        <v>0.11327507927879918</v>
      </c>
      <c r="S36" s="84">
        <f t="shared" si="6"/>
        <v>0.12793357251391529</v>
      </c>
      <c r="T36" s="85">
        <f>分析係数表!F39</f>
        <v>0.70609686266236704</v>
      </c>
      <c r="U36" s="86">
        <f t="shared" si="7"/>
        <v>9.0333494181264018E-2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投入係数表!AC37</f>
        <v>2.9849855228202142E-5</v>
      </c>
      <c r="E37" s="77">
        <f t="shared" si="0"/>
        <v>2.9849855228202141E-3</v>
      </c>
      <c r="F37" s="76">
        <f>分析係数表!C40</f>
        <v>0.97034701574441762</v>
      </c>
      <c r="G37" s="77">
        <f t="shared" si="1"/>
        <v>2.8964717941088848E-3</v>
      </c>
      <c r="H37" s="77">
        <v>9.2441759644504053E-3</v>
      </c>
      <c r="I37" s="77">
        <f t="shared" si="2"/>
        <v>9.2441759644504053E-3</v>
      </c>
      <c r="J37" s="76">
        <f>分析係数表!G40</f>
        <v>0.52785971223021577</v>
      </c>
      <c r="K37" s="78">
        <f t="shared" si="3"/>
        <v>4.8796280644002685E-3</v>
      </c>
      <c r="L37" s="79"/>
      <c r="M37" s="80"/>
      <c r="N37" s="81">
        <f>分析係数表!H40</f>
        <v>3.2261456049877249E-2</v>
      </c>
      <c r="O37" s="82">
        <f t="shared" si="4"/>
        <v>0.90973333633629616</v>
      </c>
      <c r="P37" s="76">
        <f>分析係数表!C40</f>
        <v>0.97034701574441762</v>
      </c>
      <c r="Q37" s="82">
        <f t="shared" si="5"/>
        <v>0.88275702803713751</v>
      </c>
      <c r="R37" s="83">
        <v>0.88645708079683072</v>
      </c>
      <c r="S37" s="84">
        <f t="shared" si="6"/>
        <v>0.89570125676128109</v>
      </c>
      <c r="T37" s="85">
        <f>分析係数表!F40</f>
        <v>0.72733812949640286</v>
      </c>
      <c r="U37" s="86">
        <f t="shared" si="7"/>
        <v>0.65147767668032741</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投入係数表!AC38</f>
        <v>2.9849855228202142E-5</v>
      </c>
      <c r="E38" s="77">
        <f t="shared" si="0"/>
        <v>2.9849855228202141E-3</v>
      </c>
      <c r="F38" s="76">
        <f>分析係数表!C41</f>
        <v>0.80320409637637991</v>
      </c>
      <c r="G38" s="77">
        <f t="shared" si="1"/>
        <v>2.3975525995533859E-3</v>
      </c>
      <c r="H38" s="77">
        <v>3.2488758471512671E-3</v>
      </c>
      <c r="I38" s="77">
        <f t="shared" si="2"/>
        <v>3.2488758471512671E-3</v>
      </c>
      <c r="J38" s="76">
        <f>分析係数表!G41</f>
        <v>0.45147490221642766</v>
      </c>
      <c r="K38" s="78">
        <f t="shared" si="3"/>
        <v>1.4667859054059318E-3</v>
      </c>
      <c r="L38" s="79"/>
      <c r="M38" s="80"/>
      <c r="N38" s="81">
        <f>分析係数表!H41</f>
        <v>4.9603894294711057E-2</v>
      </c>
      <c r="O38" s="82">
        <f t="shared" si="4"/>
        <v>1.3987687406989231</v>
      </c>
      <c r="P38" s="76">
        <f>分析係数表!C41</f>
        <v>0.80320409637637991</v>
      </c>
      <c r="Q38" s="82">
        <f t="shared" si="5"/>
        <v>1.1234967824126054</v>
      </c>
      <c r="R38" s="83">
        <v>1.1427954092998869</v>
      </c>
      <c r="S38" s="84">
        <f t="shared" si="6"/>
        <v>1.146044285147038</v>
      </c>
      <c r="T38" s="85">
        <f>分析係数表!F41</f>
        <v>0.55671447196870927</v>
      </c>
      <c r="U38" s="86">
        <f t="shared" si="7"/>
        <v>0.6380194390583902</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投入係数表!AC39</f>
        <v>2.9849855228202145E-4</v>
      </c>
      <c r="E39" s="77">
        <f>$C$31*D39</f>
        <v>2.9849855228202146E-2</v>
      </c>
      <c r="F39" s="76">
        <f>分析係数表!C42</f>
        <v>0.66636504653567741</v>
      </c>
      <c r="G39" s="77">
        <f>E39*F39</f>
        <v>1.9890900168224156E-2</v>
      </c>
      <c r="H39" s="77">
        <v>2.8932739424384346E-2</v>
      </c>
      <c r="I39" s="77">
        <f>C39+H39</f>
        <v>2.8932739424384346E-2</v>
      </c>
      <c r="J39" s="76">
        <f>分析係数表!G42</f>
        <v>0.48517520215633425</v>
      </c>
      <c r="K39" s="78">
        <f>I39*J39</f>
        <v>1.4037447699162217E-2</v>
      </c>
      <c r="L39" s="79"/>
      <c r="M39" s="80"/>
      <c r="N39" s="81">
        <f>分析係数表!H42</f>
        <v>1.1980423388898527E-2</v>
      </c>
      <c r="O39" s="82">
        <f t="shared" si="4"/>
        <v>0.33783318779703753</v>
      </c>
      <c r="P39" s="76">
        <f>分析係数表!C42</f>
        <v>0.66636504653567741</v>
      </c>
      <c r="Q39" s="82">
        <f>O39*P39</f>
        <v>0.22512022790766917</v>
      </c>
      <c r="R39" s="83">
        <v>0.23569555303773287</v>
      </c>
      <c r="S39" s="84">
        <f>I39+R39</f>
        <v>0.26462829246211722</v>
      </c>
      <c r="T39" s="85">
        <f>分析係数表!F42</f>
        <v>0.56103195995379285</v>
      </c>
      <c r="U39" s="86">
        <f>S39*T39</f>
        <v>0.14846492957924712</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投入係数表!AC40</f>
        <v>8.6116832333363189E-2</v>
      </c>
      <c r="E40" s="77">
        <f>$C$31*D40</f>
        <v>8.6116832333363185</v>
      </c>
      <c r="F40" s="76">
        <f>分析係数表!C43</f>
        <v>0.41782866643993499</v>
      </c>
      <c r="G40" s="77">
        <f>E40*F40</f>
        <v>3.5982081211880614</v>
      </c>
      <c r="H40" s="77">
        <v>3.9647910962986703</v>
      </c>
      <c r="I40" s="77">
        <f>C40+H40</f>
        <v>3.9647910962986703</v>
      </c>
      <c r="J40" s="76">
        <f>分析係数表!G43</f>
        <v>0.34963029507290444</v>
      </c>
      <c r="K40" s="78">
        <f>I40*J40</f>
        <v>1.3862110809013284</v>
      </c>
      <c r="L40" s="79"/>
      <c r="M40" s="80"/>
      <c r="N40" s="81">
        <f>分析係数表!H43</f>
        <v>3.3095547249689404E-2</v>
      </c>
      <c r="O40" s="82">
        <f t="shared" si="4"/>
        <v>0.93325368113538787</v>
      </c>
      <c r="P40" s="76">
        <f>分析係数表!C43</f>
        <v>0.41782866643993499</v>
      </c>
      <c r="Q40" s="82">
        <f>O40*P40</f>
        <v>0.38994014103895941</v>
      </c>
      <c r="R40" s="83">
        <v>0.64971224231406532</v>
      </c>
      <c r="S40" s="84">
        <f>I40+R40</f>
        <v>4.6145033386127352</v>
      </c>
      <c r="T40" s="85">
        <f>分析係数表!F43</f>
        <v>0.60413931310897662</v>
      </c>
      <c r="U40" s="86">
        <f>S40*T40</f>
        <v>2.787802877328577</v>
      </c>
      <c r="V40" s="87">
        <f>分析係数表!D43</f>
        <v>0.20869324856609772</v>
      </c>
      <c r="W40" s="88">
        <f>ROUND(S40*V40,0)</f>
        <v>1</v>
      </c>
      <c r="X40" s="76">
        <f>分析係数表!E43</f>
        <v>0.13682537488770644</v>
      </c>
      <c r="Y40" s="89">
        <f>ROUND(S40*X40,0)</f>
        <v>1</v>
      </c>
    </row>
    <row r="41" spans="1:25" x14ac:dyDescent="0.2">
      <c r="A41" s="6" t="s">
        <v>341</v>
      </c>
      <c r="B41" s="5" t="s">
        <v>42</v>
      </c>
      <c r="C41" s="90"/>
      <c r="D41" s="76">
        <f>投入係数表!AC41</f>
        <v>8.9549565684606425E-4</v>
      </c>
      <c r="E41" s="77">
        <f>$C$31*D41</f>
        <v>8.9549565684606425E-2</v>
      </c>
      <c r="F41" s="76">
        <f>分析係数表!C44</f>
        <v>0.43300030015865532</v>
      </c>
      <c r="G41" s="77">
        <f>E41*F41</f>
        <v>3.8774988820511801E-2</v>
      </c>
      <c r="H41" s="77">
        <v>4.2957280741199165E-2</v>
      </c>
      <c r="I41" s="77">
        <f>C41+H41</f>
        <v>4.2957280741199165E-2</v>
      </c>
      <c r="J41" s="76">
        <f>分析係数表!G44</f>
        <v>0.26179408564929285</v>
      </c>
      <c r="K41" s="78">
        <f>I41*J41</f>
        <v>1.1245962033622213E-2</v>
      </c>
      <c r="L41" s="79"/>
      <c r="M41" s="80"/>
      <c r="N41" s="81">
        <f>分析係数表!H44</f>
        <v>0.10792544346140839</v>
      </c>
      <c r="O41" s="82">
        <f t="shared" si="4"/>
        <v>3.0433646145396134</v>
      </c>
      <c r="P41" s="76">
        <f>分析係数表!C44</f>
        <v>0.43300030015865532</v>
      </c>
      <c r="Q41" s="82">
        <f>O41*P41</f>
        <v>1.317777791587883</v>
      </c>
      <c r="R41" s="83">
        <v>1.3391310628912492</v>
      </c>
      <c r="S41" s="84">
        <f>I41+R41</f>
        <v>1.3820883436324483</v>
      </c>
      <c r="T41" s="85">
        <f>分析係数表!F44</f>
        <v>0.57012714425433242</v>
      </c>
      <c r="U41" s="86">
        <f>S41*T41</f>
        <v>0.78796608046236816</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投入係数表!AC42</f>
        <v>6.2684695979224505E-4</v>
      </c>
      <c r="E42" s="77">
        <f>$C$31*D42</f>
        <v>6.2684695979224506E-2</v>
      </c>
      <c r="F42" s="76">
        <f>分析係数表!C45</f>
        <v>1</v>
      </c>
      <c r="G42" s="77">
        <f>E42*F42</f>
        <v>6.2684695979224506E-2</v>
      </c>
      <c r="H42" s="77">
        <v>6.6593852252806229E-2</v>
      </c>
      <c r="I42" s="77">
        <f>C42+H42</f>
        <v>6.6593852252806229E-2</v>
      </c>
      <c r="J42" s="76">
        <f>分析係数表!G45</f>
        <v>0</v>
      </c>
      <c r="K42" s="78">
        <f>I42*J42</f>
        <v>0</v>
      </c>
      <c r="L42" s="79"/>
      <c r="M42" s="80"/>
      <c r="N42" s="81">
        <f>分析係数表!H45</f>
        <v>0</v>
      </c>
      <c r="O42" s="82">
        <f t="shared" si="4"/>
        <v>0</v>
      </c>
      <c r="P42" s="76">
        <f>分析係数表!C45</f>
        <v>1</v>
      </c>
      <c r="Q42" s="82">
        <f>O42*P42</f>
        <v>0</v>
      </c>
      <c r="R42" s="83">
        <v>5.1635453728489438E-3</v>
      </c>
      <c r="S42" s="84">
        <f>I42+R42</f>
        <v>7.1757397625655167E-2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9.2534551207426648E-3</v>
      </c>
      <c r="E43" s="77">
        <f>$C$31*D43</f>
        <v>0.92534551207426652</v>
      </c>
      <c r="F43" s="76">
        <f>分析係数表!C46</f>
        <v>7.8922701993376254E-2</v>
      </c>
      <c r="G43" s="77">
        <f>E43*F43</f>
        <v>7.3030768090345491E-2</v>
      </c>
      <c r="H43" s="77">
        <v>7.7323551815237437E-2</v>
      </c>
      <c r="I43" s="77">
        <f>C43+H43</f>
        <v>7.7323551815237437E-2</v>
      </c>
      <c r="J43" s="76">
        <f>分析係数表!G46</f>
        <v>9.4786729857819912E-3</v>
      </c>
      <c r="K43" s="78">
        <f>I43*J43</f>
        <v>7.3292466175580513E-4</v>
      </c>
      <c r="L43" s="79"/>
      <c r="M43" s="80"/>
      <c r="N43" s="81">
        <f>分析係数表!H46</f>
        <v>2.1453316301050851E-2</v>
      </c>
      <c r="O43" s="82">
        <f t="shared" si="4"/>
        <v>0.60495710372957878</v>
      </c>
      <c r="P43" s="76">
        <f>分析係数表!C46</f>
        <v>7.8922701993376254E-2</v>
      </c>
      <c r="Q43" s="82">
        <f>O43*P43</f>
        <v>4.774484921642555E-2</v>
      </c>
      <c r="R43" s="83">
        <v>5.2765704280148845E-2</v>
      </c>
      <c r="S43" s="84">
        <f>I43+R43</f>
        <v>0.1300892560953863</v>
      </c>
      <c r="T43" s="85">
        <f>分析係数表!F46</f>
        <v>0.3135860979462875</v>
      </c>
      <c r="U43" s="86">
        <f>S43*T43</f>
        <v>4.0794182203687489E-2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投入係数表!AC44</f>
        <v>0.27512611563833916</v>
      </c>
      <c r="E44" s="91">
        <f>SUM(E5:E43)</f>
        <v>27.512611563833914</v>
      </c>
      <c r="F44" s="92">
        <f>分析係数表!C47</f>
        <v>0.45048821757167268</v>
      </c>
      <c r="G44" s="91">
        <f>SUM(G5:G43)</f>
        <v>9.2876991256772925</v>
      </c>
      <c r="H44" s="91">
        <f>SUM(H5:H43)</f>
        <v>10.173757461130135</v>
      </c>
      <c r="I44" s="91">
        <f>SUM(I5:I43)</f>
        <v>110.17375746113015</v>
      </c>
      <c r="J44" s="92">
        <f>分析係数表!G47</f>
        <v>0.27984959706440876</v>
      </c>
      <c r="K44" s="93">
        <f>SUM(K5:K43)</f>
        <v>44.95021574454956</v>
      </c>
      <c r="L44" s="94">
        <f>最終需要_まとめ!$L$33</f>
        <v>0.62733333333333341</v>
      </c>
      <c r="M44" s="91">
        <f>K44*L44</f>
        <v>28.198768677080761</v>
      </c>
      <c r="N44" s="95">
        <f>分析係数表!H47</f>
        <v>1</v>
      </c>
      <c r="O44" s="96">
        <f>SUM(O5:O43)</f>
        <v>28.198768677080761</v>
      </c>
      <c r="P44" s="92">
        <f>分析係数表!C47</f>
        <v>0.45048821757167268</v>
      </c>
      <c r="Q44" s="96">
        <f>SUM(Q5:Q43)</f>
        <v>12.276872523510097</v>
      </c>
      <c r="R44" s="91">
        <f>SUM(R5:R43)</f>
        <v>13.330914521583486</v>
      </c>
      <c r="S44" s="97">
        <f>SUM(S5:S43)</f>
        <v>123.50467198271362</v>
      </c>
      <c r="T44" s="98">
        <f>分析係数表!F47</f>
        <v>0.63574062575658508</v>
      </c>
      <c r="U44" s="99">
        <f>SUM(U5:U43)</f>
        <v>86.541425673011602</v>
      </c>
      <c r="V44" s="100">
        <f>分析係数表!D47</f>
        <v>9.9789350246801134E-2</v>
      </c>
      <c r="W44" s="101">
        <f>SUM(W5:W43)</f>
        <v>34</v>
      </c>
      <c r="X44" s="92">
        <f>分析係数表!E47</f>
        <v>7.8362037587557998E-2</v>
      </c>
      <c r="Y44" s="102">
        <f>SUM(Y5:Y43)</f>
        <v>26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6.7564113487262545E-2</v>
      </c>
      <c r="G5" s="77">
        <f t="shared" ref="G5:G38" si="1">E5*F5</f>
        <v>0</v>
      </c>
      <c r="H5" s="77">
        <f t="array" ref="H5:H43">MMULT(逆行列係数!C5:AO43,'28'!G5:G43)</f>
        <v>8.1694563507069004E-5</v>
      </c>
      <c r="I5" s="77">
        <f t="shared" ref="I5:I38" si="2">C5+H5</f>
        <v>8.1694563507069004E-5</v>
      </c>
      <c r="J5" s="76">
        <f>分析係数表!G8</f>
        <v>0.11970979443772672</v>
      </c>
      <c r="K5" s="78">
        <f t="shared" ref="K5:K38" si="3">I5*J5</f>
        <v>9.7796394041110424E-6</v>
      </c>
      <c r="L5" s="79" t="s">
        <v>185</v>
      </c>
      <c r="M5" s="80" t="s">
        <v>185</v>
      </c>
      <c r="N5" s="81">
        <f>分析係数表!H8</f>
        <v>1.0734543466490035E-2</v>
      </c>
      <c r="O5" s="82">
        <f t="shared" ref="O5:O43" si="4">$M$44*N5</f>
        <v>0.23456437641297076</v>
      </c>
      <c r="P5" s="76">
        <f>分析係数表!C8</f>
        <v>6.7564113487262545E-2</v>
      </c>
      <c r="Q5" s="82">
        <f t="shared" ref="Q5:Q38" si="5">O5*P5</f>
        <v>1.5848134148034924E-2</v>
      </c>
      <c r="R5" s="83">
        <f t="array" ref="R5:R43">MMULT(逆行列係数!C5:AO43,'28'!Q5:Q43)</f>
        <v>1.8480517947922912E-2</v>
      </c>
      <c r="S5" s="84">
        <f t="shared" ref="S5:S38" si="6">I5+R5</f>
        <v>1.856221251142998E-2</v>
      </c>
      <c r="T5" s="85">
        <f>分析係数表!F8</f>
        <v>0.45405078597339782</v>
      </c>
      <c r="U5" s="86">
        <f t="shared" ref="U5:U38" si="7">S5*T5</f>
        <v>8.4281871802200214E-3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投入係数表!AD6</f>
        <v>0</v>
      </c>
      <c r="E6" s="77">
        <f t="shared" si="0"/>
        <v>0</v>
      </c>
      <c r="F6" s="76">
        <f>分析係数表!C9</f>
        <v>0.16339869281045749</v>
      </c>
      <c r="G6" s="77">
        <f t="shared" si="1"/>
        <v>0</v>
      </c>
      <c r="H6" s="77">
        <v>4.872137388146238E-5</v>
      </c>
      <c r="I6" s="77">
        <f t="shared" si="2"/>
        <v>4.872137388146238E-5</v>
      </c>
      <c r="J6" s="76">
        <f>分析係数表!G9</f>
        <v>0.24691358024691357</v>
      </c>
      <c r="K6" s="78">
        <f t="shared" si="3"/>
        <v>1.202996885962034E-5</v>
      </c>
      <c r="L6" s="79"/>
      <c r="M6" s="80"/>
      <c r="N6" s="81">
        <f>分析係数表!H9</f>
        <v>5.6599045701539042E-4</v>
      </c>
      <c r="O6" s="82">
        <f t="shared" si="4"/>
        <v>1.2367661374696306E-2</v>
      </c>
      <c r="P6" s="76">
        <f>分析係数表!C9</f>
        <v>0.16339869281045749</v>
      </c>
      <c r="Q6" s="82">
        <f t="shared" si="5"/>
        <v>2.0208597017477622E-3</v>
      </c>
      <c r="R6" s="83">
        <v>2.223726357153621E-3</v>
      </c>
      <c r="S6" s="84">
        <f t="shared" si="6"/>
        <v>2.2724477310350835E-3</v>
      </c>
      <c r="T6" s="85">
        <f>分析係数表!F9</f>
        <v>0.67901234567901236</v>
      </c>
      <c r="U6" s="86">
        <f t="shared" si="7"/>
        <v>1.5430200642830814E-3</v>
      </c>
      <c r="V6" s="87">
        <f>分析係数表!D9</f>
        <v>7.407407407407407E-2</v>
      </c>
      <c r="W6" s="88">
        <f t="shared" si="8"/>
        <v>0</v>
      </c>
      <c r="X6" s="76">
        <f>分析係数表!E9</f>
        <v>0</v>
      </c>
      <c r="Y6" s="89">
        <f t="shared" si="9"/>
        <v>0</v>
      </c>
    </row>
    <row r="7" spans="1:25" x14ac:dyDescent="0.2">
      <c r="A7" s="6" t="s">
        <v>221</v>
      </c>
      <c r="B7" s="5" t="s">
        <v>267</v>
      </c>
      <c r="C7" s="90"/>
      <c r="D7" s="76">
        <f>投入係数表!AD7</f>
        <v>0</v>
      </c>
      <c r="E7" s="77">
        <f t="shared" si="0"/>
        <v>0</v>
      </c>
      <c r="F7" s="76">
        <f>分析係数表!C10</f>
        <v>3.0864197530864335E-3</v>
      </c>
      <c r="G7" s="77">
        <f t="shared" si="1"/>
        <v>0</v>
      </c>
      <c r="H7" s="77">
        <v>1.2519423567642602E-6</v>
      </c>
      <c r="I7" s="77">
        <f t="shared" si="2"/>
        <v>1.2519423567642602E-6</v>
      </c>
      <c r="J7" s="76">
        <f>分析係数表!G10</f>
        <v>0.2857142857142857</v>
      </c>
      <c r="K7" s="78">
        <f t="shared" si="3"/>
        <v>3.5769781621836001E-7</v>
      </c>
      <c r="L7" s="79"/>
      <c r="M7" s="80"/>
      <c r="N7" s="81">
        <f>分析係数表!H10</f>
        <v>1.0759075560602157E-3</v>
      </c>
      <c r="O7" s="82">
        <f t="shared" si="4"/>
        <v>2.3510043603911859E-2</v>
      </c>
      <c r="P7" s="76">
        <f>分析係数表!C10</f>
        <v>3.0864197530864335E-3</v>
      </c>
      <c r="Q7" s="82">
        <f t="shared" si="5"/>
        <v>7.2561862975036929E-5</v>
      </c>
      <c r="R7" s="83">
        <v>9.336789972087391E-5</v>
      </c>
      <c r="S7" s="84">
        <f t="shared" si="6"/>
        <v>9.4619842077638166E-5</v>
      </c>
      <c r="T7" s="85">
        <f>分析係数表!F10</f>
        <v>0.5714285714285714</v>
      </c>
      <c r="U7" s="86">
        <f t="shared" si="7"/>
        <v>5.4068481187221807E-5</v>
      </c>
      <c r="V7" s="87">
        <f>分析係数表!D10</f>
        <v>0</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1.4903129657227732E-3</v>
      </c>
      <c r="G8" s="77">
        <f t="shared" si="1"/>
        <v>0</v>
      </c>
      <c r="H8" s="77">
        <v>3.4521829925642224E-5</v>
      </c>
      <c r="I8" s="77">
        <f t="shared" si="2"/>
        <v>3.4521829925642224E-5</v>
      </c>
      <c r="J8" s="76">
        <f>分析係数表!G11</f>
        <v>0.75</v>
      </c>
      <c r="K8" s="78">
        <f t="shared" si="3"/>
        <v>2.5891372444231668E-5</v>
      </c>
      <c r="L8" s="79"/>
      <c r="M8" s="80"/>
      <c r="N8" s="81">
        <f>分析係数表!H11</f>
        <v>-1.9275216802381716E-5</v>
      </c>
      <c r="O8" s="82">
        <f t="shared" si="4"/>
        <v>-4.2118970625900726E-4</v>
      </c>
      <c r="P8" s="76">
        <f>分析係数表!C11</f>
        <v>1.4903129657227732E-3</v>
      </c>
      <c r="Q8" s="82">
        <f t="shared" si="5"/>
        <v>-6.2770448026676476E-7</v>
      </c>
      <c r="R8" s="83">
        <v>3.2824000488627784E-5</v>
      </c>
      <c r="S8" s="84">
        <f t="shared" si="6"/>
        <v>6.7345830414270008E-5</v>
      </c>
      <c r="T8" s="85">
        <f>分析係数表!F11</f>
        <v>1</v>
      </c>
      <c r="U8" s="86">
        <f t="shared" si="7"/>
        <v>6.7345830414270008E-5</v>
      </c>
      <c r="V8" s="87">
        <f>分析係数表!D11</f>
        <v>2</v>
      </c>
      <c r="W8" s="88">
        <f t="shared" si="8"/>
        <v>0</v>
      </c>
      <c r="X8" s="76">
        <f>分析係数表!E11</f>
        <v>0</v>
      </c>
      <c r="Y8" s="89">
        <f t="shared" si="9"/>
        <v>0</v>
      </c>
    </row>
    <row r="9" spans="1:25" x14ac:dyDescent="0.2">
      <c r="A9" s="6" t="s">
        <v>223</v>
      </c>
      <c r="B9" s="5" t="s">
        <v>191</v>
      </c>
      <c r="C9" s="90"/>
      <c r="D9" s="76">
        <f>投入係数表!AD9</f>
        <v>0</v>
      </c>
      <c r="E9" s="77">
        <f t="shared" si="0"/>
        <v>0</v>
      </c>
      <c r="F9" s="76">
        <f>分析係数表!C12</f>
        <v>4.2687511748856433E-2</v>
      </c>
      <c r="G9" s="77">
        <f t="shared" si="1"/>
        <v>0</v>
      </c>
      <c r="H9" s="77">
        <v>1.0484652443725964E-4</v>
      </c>
      <c r="I9" s="77">
        <f t="shared" si="2"/>
        <v>1.0484652443725964E-4</v>
      </c>
      <c r="J9" s="76">
        <f>分析係数表!G12</f>
        <v>0.14470108695652173</v>
      </c>
      <c r="K9" s="78">
        <f t="shared" si="3"/>
        <v>1.5171406049684987E-5</v>
      </c>
      <c r="L9" s="79"/>
      <c r="M9" s="80"/>
      <c r="N9" s="81">
        <f>分析係数表!H12</f>
        <v>8.7239631247579649E-2</v>
      </c>
      <c r="O9" s="82">
        <f t="shared" si="4"/>
        <v>1.9063046105282671</v>
      </c>
      <c r="P9" s="76">
        <f>分析係数表!C12</f>
        <v>4.2687511748856433E-2</v>
      </c>
      <c r="Q9" s="82">
        <f t="shared" si="5"/>
        <v>8.137540045882459E-2</v>
      </c>
      <c r="R9" s="83">
        <v>8.6937252447630356E-2</v>
      </c>
      <c r="S9" s="84">
        <f t="shared" si="6"/>
        <v>8.7042098972067619E-2</v>
      </c>
      <c r="T9" s="85">
        <f>分析係数表!F12</f>
        <v>0.28543931159420288</v>
      </c>
      <c r="U9" s="86">
        <f t="shared" si="7"/>
        <v>2.4845236810301454E-2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投入係数表!AD10</f>
        <v>1.6026526664824536E-3</v>
      </c>
      <c r="E10" s="77">
        <f t="shared" si="0"/>
        <v>0.16026526664824536</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0.29739822259215543</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投入係数表!AD11</f>
        <v>4.6421663442940036E-3</v>
      </c>
      <c r="E11" s="77">
        <f t="shared" si="0"/>
        <v>0.46421663442940037</v>
      </c>
      <c r="F11" s="76">
        <f>分析係数表!C14</f>
        <v>1.2640726841793404E-2</v>
      </c>
      <c r="G11" s="77">
        <f t="shared" si="1"/>
        <v>5.8680356712387171E-3</v>
      </c>
      <c r="H11" s="77">
        <v>6.7737434440067685E-3</v>
      </c>
      <c r="I11" s="77">
        <f t="shared" si="2"/>
        <v>6.7737434440067685E-3</v>
      </c>
      <c r="J11" s="76">
        <f>分析係数表!G14</f>
        <v>0.18151815181518152</v>
      </c>
      <c r="K11" s="78">
        <f t="shared" si="3"/>
        <v>1.229557390826311E-3</v>
      </c>
      <c r="L11" s="79"/>
      <c r="M11" s="80"/>
      <c r="N11" s="81">
        <f>分析係数表!H14</f>
        <v>1.1056965274820784E-3</v>
      </c>
      <c r="O11" s="82">
        <f t="shared" si="4"/>
        <v>2.4160973149948507E-2</v>
      </c>
      <c r="P11" s="76">
        <f>分析係数表!C14</f>
        <v>1.2640726841793404E-2</v>
      </c>
      <c r="Q11" s="82">
        <f t="shared" si="5"/>
        <v>3.0541226182040381E-4</v>
      </c>
      <c r="R11" s="83">
        <v>8.3575548804165286E-4</v>
      </c>
      <c r="S11" s="84">
        <f t="shared" si="6"/>
        <v>7.6094989320484212E-3</v>
      </c>
      <c r="T11" s="85">
        <f>分析係数表!F14</f>
        <v>0.32673267326732675</v>
      </c>
      <c r="U11" s="86">
        <f t="shared" si="7"/>
        <v>2.4862719282930487E-3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0.17502346793726567</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投入係数表!AD13</f>
        <v>3.8684719535783365E-4</v>
      </c>
      <c r="E13" s="77">
        <f t="shared" si="0"/>
        <v>3.8684719535783361E-2</v>
      </c>
      <c r="F13" s="76">
        <f>分析係数表!C16</f>
        <v>1.1051985264019626E-2</v>
      </c>
      <c r="G13" s="77">
        <f t="shared" si="1"/>
        <v>4.2754295025220987E-4</v>
      </c>
      <c r="H13" s="77">
        <v>1.0696235128604195E-3</v>
      </c>
      <c r="I13" s="77">
        <f t="shared" si="2"/>
        <v>1.0696235128604195E-3</v>
      </c>
      <c r="J13" s="76">
        <f>分析係数表!G16</f>
        <v>3.3670033670033669E-2</v>
      </c>
      <c r="K13" s="78">
        <f t="shared" si="3"/>
        <v>3.6014259692270019E-5</v>
      </c>
      <c r="L13" s="79"/>
      <c r="M13" s="80"/>
      <c r="N13" s="81">
        <f>分析係数表!H16</f>
        <v>1.6043989549327908E-2</v>
      </c>
      <c r="O13" s="82">
        <f t="shared" si="4"/>
        <v>0.35058299550067912</v>
      </c>
      <c r="P13" s="76">
        <f>分析係数表!C16</f>
        <v>1.1051985264019626E-2</v>
      </c>
      <c r="Q13" s="82">
        <f t="shared" si="5"/>
        <v>3.8746381000893644E-3</v>
      </c>
      <c r="R13" s="83">
        <v>4.2581794202514369E-3</v>
      </c>
      <c r="S13" s="84">
        <f t="shared" si="6"/>
        <v>5.3278029331118564E-3</v>
      </c>
      <c r="T13" s="85">
        <f>分析係数表!F16</f>
        <v>0.28619528619528617</v>
      </c>
      <c r="U13" s="86">
        <f t="shared" si="7"/>
        <v>1.5247920852340328E-3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投入係数表!AD14</f>
        <v>2.9842497927604311E-3</v>
      </c>
      <c r="E14" s="77">
        <f t="shared" si="0"/>
        <v>0.29842497927604311</v>
      </c>
      <c r="F14" s="76">
        <f>分析係数表!C17</f>
        <v>8.8733956583742724E-2</v>
      </c>
      <c r="G14" s="77">
        <f t="shared" si="1"/>
        <v>2.648042915458473E-2</v>
      </c>
      <c r="H14" s="77">
        <v>3.7634872560259047E-2</v>
      </c>
      <c r="I14" s="77">
        <f t="shared" si="2"/>
        <v>3.7634872560259047E-2</v>
      </c>
      <c r="J14" s="76">
        <f>分析係数表!G17</f>
        <v>0.21220484513952775</v>
      </c>
      <c r="K14" s="78">
        <f t="shared" si="3"/>
        <v>7.9863023034956338E-3</v>
      </c>
      <c r="L14" s="79"/>
      <c r="M14" s="80"/>
      <c r="N14" s="81">
        <f>分析係数表!H17</f>
        <v>2.8579889640622342E-3</v>
      </c>
      <c r="O14" s="82">
        <f t="shared" si="4"/>
        <v>6.2450946446221893E-2</v>
      </c>
      <c r="P14" s="76">
        <f>分析係数表!C17</f>
        <v>8.8733956583742724E-2</v>
      </c>
      <c r="Q14" s="82">
        <f t="shared" si="5"/>
        <v>5.5415195705726958E-3</v>
      </c>
      <c r="R14" s="83">
        <v>9.1005626404693975E-3</v>
      </c>
      <c r="S14" s="84">
        <f t="shared" si="6"/>
        <v>4.6735435200728447E-2</v>
      </c>
      <c r="T14" s="85">
        <f>分析係数表!F17</f>
        <v>0.32198712051517941</v>
      </c>
      <c r="U14" s="86">
        <f t="shared" si="7"/>
        <v>1.5048208206306309E-2</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投入係数表!AD15</f>
        <v>0</v>
      </c>
      <c r="E15" s="77">
        <f t="shared" si="0"/>
        <v>0</v>
      </c>
      <c r="F15" s="76">
        <f>分析係数表!C18</f>
        <v>2.3869801084990927E-2</v>
      </c>
      <c r="G15" s="77">
        <f t="shared" si="1"/>
        <v>0</v>
      </c>
      <c r="H15" s="77">
        <v>6.1786643727040273E-4</v>
      </c>
      <c r="I15" s="77">
        <f t="shared" si="2"/>
        <v>6.1786643727040273E-4</v>
      </c>
      <c r="J15" s="76">
        <f>分析係数表!G18</f>
        <v>0.2144702842377261</v>
      </c>
      <c r="K15" s="78">
        <f t="shared" si="3"/>
        <v>1.3251399042233443E-4</v>
      </c>
      <c r="L15" s="79"/>
      <c r="M15" s="80"/>
      <c r="N15" s="81">
        <f>分析係数表!H18</f>
        <v>4.2405476965239774E-4</v>
      </c>
      <c r="O15" s="82">
        <f t="shared" si="4"/>
        <v>9.2661735376981594E-3</v>
      </c>
      <c r="P15" s="76">
        <f>分析係数表!C18</f>
        <v>2.3869801084990927E-2</v>
      </c>
      <c r="Q15" s="82">
        <f t="shared" si="5"/>
        <v>2.2118171916386174E-4</v>
      </c>
      <c r="R15" s="83">
        <v>4.581870039415966E-4</v>
      </c>
      <c r="S15" s="84">
        <f t="shared" si="6"/>
        <v>1.0760534412119992E-3</v>
      </c>
      <c r="T15" s="85">
        <f>分析係数表!F18</f>
        <v>0.4573643410852713</v>
      </c>
      <c r="U15" s="86">
        <f t="shared" si="7"/>
        <v>4.9214847311246476E-4</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投入係数表!AD16</f>
        <v>0</v>
      </c>
      <c r="E16" s="77">
        <f t="shared" si="0"/>
        <v>0</v>
      </c>
      <c r="F16" s="76">
        <f>分析係数表!C19</f>
        <v>4.6660019940179431E-2</v>
      </c>
      <c r="G16" s="77">
        <f t="shared" si="1"/>
        <v>0</v>
      </c>
      <c r="H16" s="77">
        <v>5.0843111509023004E-4</v>
      </c>
      <c r="I16" s="77">
        <f t="shared" si="2"/>
        <v>5.0843111509023004E-4</v>
      </c>
      <c r="J16" s="76">
        <f>分析係数表!G19</f>
        <v>5.7803468208092484E-2</v>
      </c>
      <c r="K16" s="78">
        <f t="shared" si="3"/>
        <v>2.9389081797123124E-5</v>
      </c>
      <c r="L16" s="79"/>
      <c r="M16" s="80"/>
      <c r="N16" s="81">
        <f>分析係数表!H19</f>
        <v>-1.0864213106796968E-4</v>
      </c>
      <c r="O16" s="82">
        <f t="shared" si="4"/>
        <v>-2.3739783443689501E-3</v>
      </c>
      <c r="P16" s="76">
        <f>分析係数表!C19</f>
        <v>4.6660019940179431E-2</v>
      </c>
      <c r="Q16" s="82">
        <f t="shared" si="5"/>
        <v>-1.1076987688580936E-4</v>
      </c>
      <c r="R16" s="83">
        <v>4.4366475073949894E-5</v>
      </c>
      <c r="S16" s="84">
        <f t="shared" si="6"/>
        <v>5.5279759016417995E-4</v>
      </c>
      <c r="T16" s="85">
        <f>分析係数表!F19</f>
        <v>0.24084778420038536</v>
      </c>
      <c r="U16" s="86">
        <f t="shared" si="7"/>
        <v>1.3314007470235548E-4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投入係数表!AD17</f>
        <v>0</v>
      </c>
      <c r="E17" s="77">
        <f t="shared" si="0"/>
        <v>0</v>
      </c>
      <c r="F17" s="76">
        <f>分析係数表!C20</f>
        <v>8.9601315248664215E-2</v>
      </c>
      <c r="G17" s="77">
        <f t="shared" si="1"/>
        <v>0</v>
      </c>
      <c r="H17" s="77">
        <v>7.998175191834847E-4</v>
      </c>
      <c r="I17" s="77">
        <f t="shared" si="2"/>
        <v>7.998175191834847E-4</v>
      </c>
      <c r="J17" s="76">
        <f>分析係数表!G20</f>
        <v>9.990662931839403E-2</v>
      </c>
      <c r="K17" s="78">
        <f t="shared" si="3"/>
        <v>7.9907072411421917E-5</v>
      </c>
      <c r="L17" s="79"/>
      <c r="M17" s="80"/>
      <c r="N17" s="81">
        <f>分析係数表!H20</f>
        <v>5.2919231584720706E-4</v>
      </c>
      <c r="O17" s="82">
        <f t="shared" si="4"/>
        <v>1.1563571935474562E-2</v>
      </c>
      <c r="P17" s="76">
        <f>分析係数表!C20</f>
        <v>8.9601315248664215E-2</v>
      </c>
      <c r="Q17" s="82">
        <f t="shared" si="5"/>
        <v>1.0361112543910624E-3</v>
      </c>
      <c r="R17" s="83">
        <v>1.4998864680288576E-3</v>
      </c>
      <c r="S17" s="84">
        <f t="shared" si="6"/>
        <v>2.2997039872123424E-3</v>
      </c>
      <c r="T17" s="85">
        <f>分析係数表!F20</f>
        <v>0.22315592903828199</v>
      </c>
      <c r="U17" s="86">
        <f t="shared" si="7"/>
        <v>5.1319257977941164E-4</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投入係数表!AD18</f>
        <v>1.6579165515335728E-4</v>
      </c>
      <c r="E18" s="77">
        <f t="shared" si="0"/>
        <v>1.6579165515335729E-2</v>
      </c>
      <c r="F18" s="76">
        <f>分析係数表!C21</f>
        <v>3.6263368983957212E-2</v>
      </c>
      <c r="G18" s="77">
        <f t="shared" si="1"/>
        <v>6.0121639652871862E-4</v>
      </c>
      <c r="H18" s="77">
        <v>2.2294906783391624E-3</v>
      </c>
      <c r="I18" s="77">
        <f t="shared" si="2"/>
        <v>2.2294906783391624E-3</v>
      </c>
      <c r="J18" s="76">
        <f>分析係数表!G21</f>
        <v>0.2855369335816263</v>
      </c>
      <c r="K18" s="78">
        <f t="shared" si="3"/>
        <v>6.3660193174178441E-4</v>
      </c>
      <c r="L18" s="79"/>
      <c r="M18" s="80"/>
      <c r="N18" s="81">
        <f>分析係数表!H21</f>
        <v>8.8140309559981843E-4</v>
      </c>
      <c r="O18" s="82">
        <f t="shared" si="4"/>
        <v>1.9259856568025514E-2</v>
      </c>
      <c r="P18" s="76">
        <f>分析係数表!C21</f>
        <v>3.6263368983957212E-2</v>
      </c>
      <c r="Q18" s="82">
        <f t="shared" si="5"/>
        <v>6.9842728530440103E-4</v>
      </c>
      <c r="R18" s="83">
        <v>1.2932843337008033E-3</v>
      </c>
      <c r="S18" s="84">
        <f t="shared" si="6"/>
        <v>3.5227750120399659E-3</v>
      </c>
      <c r="T18" s="85">
        <f>分析係数表!F21</f>
        <v>0.42644320297951582</v>
      </c>
      <c r="U18" s="86">
        <f t="shared" si="7"/>
        <v>1.5022634595105255E-3</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投入係数表!AD19</f>
        <v>0</v>
      </c>
      <c r="E19" s="77">
        <f t="shared" si="0"/>
        <v>0</v>
      </c>
      <c r="F19" s="76">
        <f>分析係数表!C22</f>
        <v>2.6618889173278704E-2</v>
      </c>
      <c r="G19" s="77">
        <f t="shared" si="1"/>
        <v>0</v>
      </c>
      <c r="H19" s="77">
        <v>1.8866335352840575E-3</v>
      </c>
      <c r="I19" s="77">
        <f t="shared" si="2"/>
        <v>1.8866335352840575E-3</v>
      </c>
      <c r="J19" s="76">
        <f>分析係数表!G22</f>
        <v>0.1945614707008809</v>
      </c>
      <c r="K19" s="78">
        <f t="shared" si="3"/>
        <v>3.6706619529846852E-4</v>
      </c>
      <c r="L19" s="79"/>
      <c r="M19" s="80"/>
      <c r="N19" s="81">
        <f>分析係数表!H22</f>
        <v>4.2055018477923743E-5</v>
      </c>
      <c r="O19" s="82">
        <f t="shared" si="4"/>
        <v>9.1895935911056128E-4</v>
      </c>
      <c r="P19" s="76">
        <f>分析係数表!C22</f>
        <v>2.6618889173278704E-2</v>
      </c>
      <c r="Q19" s="82">
        <f t="shared" si="5"/>
        <v>2.4461677334911258E-5</v>
      </c>
      <c r="R19" s="83">
        <v>2.5624404298416086E-4</v>
      </c>
      <c r="S19" s="84">
        <f t="shared" si="6"/>
        <v>2.1428775782682185E-3</v>
      </c>
      <c r="T19" s="85">
        <f>分析係数表!F22</f>
        <v>0.4128686327077748</v>
      </c>
      <c r="U19" s="86">
        <f t="shared" si="7"/>
        <v>8.84726935799747E-4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5.3605962614782746E-4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投入係数表!AD21</f>
        <v>0</v>
      </c>
      <c r="E21" s="77">
        <f t="shared" si="0"/>
        <v>0</v>
      </c>
      <c r="F21" s="76">
        <f>分析係数表!C24</f>
        <v>0.22997002997003002</v>
      </c>
      <c r="G21" s="77">
        <f t="shared" si="1"/>
        <v>0</v>
      </c>
      <c r="H21" s="77">
        <v>9.3800031743107668E-3</v>
      </c>
      <c r="I21" s="77">
        <f t="shared" si="2"/>
        <v>9.3800031743107668E-3</v>
      </c>
      <c r="J21" s="76">
        <f>分析係数表!G24</f>
        <v>0.20787401574803149</v>
      </c>
      <c r="K21" s="78">
        <f t="shared" si="3"/>
        <v>1.9498589275732617E-3</v>
      </c>
      <c r="L21" s="79"/>
      <c r="M21" s="80"/>
      <c r="N21" s="81">
        <f>分析係数表!H24</f>
        <v>3.2417410076732888E-4</v>
      </c>
      <c r="O21" s="82">
        <f t="shared" si="4"/>
        <v>7.083645059810577E-3</v>
      </c>
      <c r="P21" s="76">
        <f>分析係数表!C24</f>
        <v>0.22997002997003002</v>
      </c>
      <c r="Q21" s="82">
        <f t="shared" si="5"/>
        <v>1.6290260667016934E-3</v>
      </c>
      <c r="R21" s="83">
        <v>6.0056553730103695E-3</v>
      </c>
      <c r="S21" s="84">
        <f t="shared" si="6"/>
        <v>1.5385658547321136E-2</v>
      </c>
      <c r="T21" s="85">
        <f>分析係数表!F24</f>
        <v>0.39317585301837271</v>
      </c>
      <c r="U21" s="86">
        <f t="shared" si="7"/>
        <v>6.0492694235924046E-3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投入係数表!AD22</f>
        <v>0</v>
      </c>
      <c r="E22" s="77">
        <f t="shared" si="0"/>
        <v>0</v>
      </c>
      <c r="F22" s="76">
        <f>分析係数表!C25</f>
        <v>3.4042553191489411E-2</v>
      </c>
      <c r="G22" s="77">
        <f t="shared" si="1"/>
        <v>0</v>
      </c>
      <c r="H22" s="77">
        <v>3.6284420524362454E-3</v>
      </c>
      <c r="I22" s="77">
        <f t="shared" si="2"/>
        <v>3.6284420524362454E-3</v>
      </c>
      <c r="J22" s="76">
        <f>分析係数表!G25</f>
        <v>0.19567456230690011</v>
      </c>
      <c r="K22" s="78">
        <f t="shared" si="3"/>
        <v>7.0999381046641264E-4</v>
      </c>
      <c r="L22" s="79"/>
      <c r="M22" s="80"/>
      <c r="N22" s="81">
        <f>分析係数表!H25</f>
        <v>4.906418822424437E-4</v>
      </c>
      <c r="O22" s="82">
        <f t="shared" si="4"/>
        <v>1.0721192522956549E-2</v>
      </c>
      <c r="P22" s="76">
        <f>分析係数表!C25</f>
        <v>3.4042553191489411E-2</v>
      </c>
      <c r="Q22" s="82">
        <f t="shared" si="5"/>
        <v>3.6497676673894689E-4</v>
      </c>
      <c r="R22" s="83">
        <v>8.6048266748708457E-4</v>
      </c>
      <c r="S22" s="84">
        <f t="shared" si="6"/>
        <v>4.4889247199233302E-3</v>
      </c>
      <c r="T22" s="85">
        <f>分析係数表!F25</f>
        <v>0.35015447991761073</v>
      </c>
      <c r="U22" s="86">
        <f t="shared" si="7"/>
        <v>1.5718171006940602E-3</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投入係数表!AD23</f>
        <v>0</v>
      </c>
      <c r="E23" s="77">
        <f t="shared" si="0"/>
        <v>0</v>
      </c>
      <c r="F23" s="76">
        <f>分析係数表!C26</f>
        <v>5.4550934297769693E-2</v>
      </c>
      <c r="G23" s="77">
        <f t="shared" si="1"/>
        <v>0</v>
      </c>
      <c r="H23" s="77">
        <v>3.3049345922256321E-3</v>
      </c>
      <c r="I23" s="77">
        <f t="shared" si="2"/>
        <v>3.3049345922256321E-3</v>
      </c>
      <c r="J23" s="76">
        <f>分析係数表!G26</f>
        <v>0.19694507637309067</v>
      </c>
      <c r="K23" s="78">
        <f t="shared" si="3"/>
        <v>6.5089059567394636E-4</v>
      </c>
      <c r="L23" s="79"/>
      <c r="M23" s="80"/>
      <c r="N23" s="81">
        <f>分析係数表!H26</f>
        <v>1.0098461312011439E-2</v>
      </c>
      <c r="O23" s="82">
        <f t="shared" si="4"/>
        <v>0.22066511610642353</v>
      </c>
      <c r="P23" s="76">
        <f>分析係数表!C26</f>
        <v>5.4550934297769693E-2</v>
      </c>
      <c r="Q23" s="82">
        <f t="shared" si="5"/>
        <v>1.203748825053123E-2</v>
      </c>
      <c r="R23" s="83">
        <v>1.252824027278801E-2</v>
      </c>
      <c r="S23" s="84">
        <f t="shared" si="6"/>
        <v>1.5833174865013643E-2</v>
      </c>
      <c r="T23" s="85">
        <f>分析係数表!F26</f>
        <v>0.33636659083522913</v>
      </c>
      <c r="U23" s="86">
        <f t="shared" si="7"/>
        <v>5.3257510514426783E-3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投入係数表!AD24</f>
        <v>1.6579165515335728E-4</v>
      </c>
      <c r="E24" s="77">
        <f t="shared" si="0"/>
        <v>1.6579165515335729E-2</v>
      </c>
      <c r="F24" s="76">
        <f>分析係数表!C27</f>
        <v>4.1345611727119369E-3</v>
      </c>
      <c r="G24" s="77">
        <f t="shared" si="1"/>
        <v>6.8547574015671793E-5</v>
      </c>
      <c r="H24" s="77">
        <v>1.0887232434959019E-4</v>
      </c>
      <c r="I24" s="77">
        <f t="shared" si="2"/>
        <v>1.0887232434959019E-4</v>
      </c>
      <c r="J24" s="76">
        <f>分析係数表!G27</f>
        <v>0.17796610169491525</v>
      </c>
      <c r="K24" s="78">
        <f t="shared" si="3"/>
        <v>1.9375583146960967E-5</v>
      </c>
      <c r="L24" s="79"/>
      <c r="M24" s="80"/>
      <c r="N24" s="81">
        <f>分析係数表!H27</f>
        <v>1.0540039006029638E-2</v>
      </c>
      <c r="O24" s="82">
        <f t="shared" si="4"/>
        <v>0.23031418937708442</v>
      </c>
      <c r="P24" s="76">
        <f>分析係数表!C27</f>
        <v>4.1345611727119369E-3</v>
      </c>
      <c r="Q24" s="82">
        <f t="shared" si="5"/>
        <v>9.5224810492311733E-4</v>
      </c>
      <c r="R24" s="83">
        <v>9.601145066973208E-4</v>
      </c>
      <c r="S24" s="84">
        <f t="shared" si="6"/>
        <v>1.068986831046911E-3</v>
      </c>
      <c r="T24" s="85">
        <f>分析係数表!F27</f>
        <v>0.33898305084745761</v>
      </c>
      <c r="U24" s="86">
        <f t="shared" si="7"/>
        <v>3.6236841730403764E-4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投入係数表!AD25</f>
        <v>0</v>
      </c>
      <c r="E25" s="77">
        <f t="shared" si="0"/>
        <v>0</v>
      </c>
      <c r="F25" s="76">
        <f>分析係数表!C28</f>
        <v>7.7271221989182459E-3</v>
      </c>
      <c r="G25" s="77">
        <f t="shared" si="1"/>
        <v>0</v>
      </c>
      <c r="H25" s="77">
        <v>2.166112915912617E-3</v>
      </c>
      <c r="I25" s="77">
        <f t="shared" si="2"/>
        <v>2.166112915912617E-3</v>
      </c>
      <c r="J25" s="76">
        <f>分析係数表!G28</f>
        <v>0.12525050100200399</v>
      </c>
      <c r="K25" s="78">
        <f t="shared" si="3"/>
        <v>2.7130672794496702E-4</v>
      </c>
      <c r="L25" s="79"/>
      <c r="M25" s="80"/>
      <c r="N25" s="81">
        <f>分析係数表!H28</f>
        <v>1.922089573684773E-2</v>
      </c>
      <c r="O25" s="82">
        <f t="shared" si="4"/>
        <v>0.4200027170868228</v>
      </c>
      <c r="P25" s="76">
        <f>分析係数表!C28</f>
        <v>7.7271221989182459E-3</v>
      </c>
      <c r="Q25" s="82">
        <f t="shared" si="5"/>
        <v>3.2454123188075681E-3</v>
      </c>
      <c r="R25" s="83">
        <v>3.5469572982669744E-3</v>
      </c>
      <c r="S25" s="84">
        <f t="shared" si="6"/>
        <v>5.7130702141795914E-3</v>
      </c>
      <c r="T25" s="85">
        <f>分析係数表!F28</f>
        <v>0.21442885771543085</v>
      </c>
      <c r="U25" s="86">
        <f t="shared" si="7"/>
        <v>1.2250471200745817E-3</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投入係数表!AD26</f>
        <v>1.6744957170489086E-2</v>
      </c>
      <c r="E26" s="77">
        <f t="shared" si="0"/>
        <v>1.6744957170489085</v>
      </c>
      <c r="F26" s="76">
        <f>分析係数表!C29</f>
        <v>1.9657209257286756E-2</v>
      </c>
      <c r="G26" s="77">
        <f t="shared" si="1"/>
        <v>3.2915912710460828E-2</v>
      </c>
      <c r="H26" s="77">
        <v>3.4786044559040018E-2</v>
      </c>
      <c r="I26" s="77">
        <f t="shared" si="2"/>
        <v>3.4786044559040018E-2</v>
      </c>
      <c r="J26" s="76">
        <f>分析係数表!G29</f>
        <v>0.25806451612903225</v>
      </c>
      <c r="K26" s="78">
        <f t="shared" si="3"/>
        <v>8.9770437571716176E-3</v>
      </c>
      <c r="L26" s="79"/>
      <c r="M26" s="80"/>
      <c r="N26" s="81">
        <f>分析係数表!H29</f>
        <v>9.642865278500598E-3</v>
      </c>
      <c r="O26" s="82">
        <f t="shared" si="4"/>
        <v>0.21070972304939245</v>
      </c>
      <c r="P26" s="76">
        <f>分析係数表!C29</f>
        <v>1.9657209257286756E-2</v>
      </c>
      <c r="Q26" s="82">
        <f t="shared" si="5"/>
        <v>4.1419651185268455E-3</v>
      </c>
      <c r="R26" s="83">
        <v>5.2865462352567581E-3</v>
      </c>
      <c r="S26" s="84">
        <f t="shared" si="6"/>
        <v>4.0072590794296772E-2</v>
      </c>
      <c r="T26" s="85">
        <f>分析係数表!F29</f>
        <v>0.38879456706281834</v>
      </c>
      <c r="U26" s="86">
        <f t="shared" si="7"/>
        <v>1.5580005588954093E-2</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投入係数表!AD27</f>
        <v>2.5974025974025974E-3</v>
      </c>
      <c r="E27" s="77">
        <f t="shared" si="0"/>
        <v>0.25974025974025972</v>
      </c>
      <c r="F27" s="76">
        <f>分析係数表!C30</f>
        <v>1</v>
      </c>
      <c r="G27" s="77">
        <f t="shared" si="1"/>
        <v>0.25974025974025972</v>
      </c>
      <c r="H27" s="77">
        <v>0.30505957954704876</v>
      </c>
      <c r="I27" s="77">
        <f t="shared" si="2"/>
        <v>0.30505957954704876</v>
      </c>
      <c r="J27" s="76">
        <f>分析係数表!G30</f>
        <v>0.34450191140094444</v>
      </c>
      <c r="K27" s="78">
        <f t="shared" si="3"/>
        <v>0.10509360824512676</v>
      </c>
      <c r="L27" s="79"/>
      <c r="M27" s="80"/>
      <c r="N27" s="81">
        <f>分析係数表!H30</f>
        <v>0</v>
      </c>
      <c r="O27" s="82">
        <f t="shared" si="4"/>
        <v>0</v>
      </c>
      <c r="P27" s="76">
        <f>分析係数表!C30</f>
        <v>1</v>
      </c>
      <c r="Q27" s="82">
        <f t="shared" si="5"/>
        <v>0</v>
      </c>
      <c r="R27" s="83">
        <v>6.7919590753196063E-2</v>
      </c>
      <c r="S27" s="84">
        <f t="shared" si="6"/>
        <v>0.37297917030024486</v>
      </c>
      <c r="T27" s="85">
        <f>分析係数表!F30</f>
        <v>0.44116418773490956</v>
      </c>
      <c r="U27" s="86">
        <f t="shared" si="7"/>
        <v>0.16454505270754802</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投入係数表!AD28</f>
        <v>5.0842774247029567E-3</v>
      </c>
      <c r="E28" s="77">
        <f t="shared" si="0"/>
        <v>0.50842774247029565</v>
      </c>
      <c r="F28" s="76">
        <f>分析係数表!C31</f>
        <v>0.10575835708146741</v>
      </c>
      <c r="G28" s="77">
        <f t="shared" si="1"/>
        <v>5.3770482738297883E-2</v>
      </c>
      <c r="H28" s="77">
        <v>6.7375952205225895E-2</v>
      </c>
      <c r="I28" s="77">
        <f t="shared" si="2"/>
        <v>6.7375952205225895E-2</v>
      </c>
      <c r="J28" s="76">
        <f>分析係数表!G31</f>
        <v>7.0943075615972809E-2</v>
      </c>
      <c r="K28" s="78">
        <f t="shared" si="3"/>
        <v>4.7798572719935104E-3</v>
      </c>
      <c r="L28" s="79"/>
      <c r="M28" s="80"/>
      <c r="N28" s="81">
        <f>分析係数表!H31</f>
        <v>2.1586490526230941E-2</v>
      </c>
      <c r="O28" s="82">
        <f t="shared" si="4"/>
        <v>0.47169418103679184</v>
      </c>
      <c r="P28" s="76">
        <f>分析係数表!C31</f>
        <v>0.10575835708146741</v>
      </c>
      <c r="Q28" s="82">
        <f t="shared" si="5"/>
        <v>4.9885601631339364E-2</v>
      </c>
      <c r="R28" s="83">
        <v>6.357023451906034E-2</v>
      </c>
      <c r="S28" s="84">
        <f t="shared" si="6"/>
        <v>0.13094618672428623</v>
      </c>
      <c r="T28" s="85">
        <f>分析係数表!F31</f>
        <v>0.34494477485131692</v>
      </c>
      <c r="U28" s="86">
        <f t="shared" si="7"/>
        <v>4.5169202897247421E-2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投入係数表!AD29</f>
        <v>1.3263332412268582E-3</v>
      </c>
      <c r="E29" s="77">
        <f t="shared" si="0"/>
        <v>0.13263332412268583</v>
      </c>
      <c r="F29" s="76">
        <f>分析係数表!C32</f>
        <v>0.81083319529567666</v>
      </c>
      <c r="G29" s="77">
        <f t="shared" si="1"/>
        <v>0.10754350200108451</v>
      </c>
      <c r="H29" s="77">
        <v>0.13147317859530541</v>
      </c>
      <c r="I29" s="77">
        <f t="shared" si="2"/>
        <v>0.13147317859530541</v>
      </c>
      <c r="J29" s="76">
        <f>分析係数表!G32</f>
        <v>0.14021915584415584</v>
      </c>
      <c r="K29" s="78">
        <f t="shared" si="3"/>
        <v>1.8435058118781662E-2</v>
      </c>
      <c r="L29" s="79"/>
      <c r="M29" s="80"/>
      <c r="N29" s="81">
        <f>分析係数表!H32</f>
        <v>6.133023528030546E-3</v>
      </c>
      <c r="O29" s="82">
        <f t="shared" si="4"/>
        <v>0.13401490653695686</v>
      </c>
      <c r="P29" s="76">
        <f>分析係数表!C32</f>
        <v>0.81083319529567666</v>
      </c>
      <c r="Q29" s="82">
        <f t="shared" si="5"/>
        <v>0.10866373488461219</v>
      </c>
      <c r="R29" s="83">
        <v>0.14029222963614324</v>
      </c>
      <c r="S29" s="84">
        <f t="shared" si="6"/>
        <v>0.27176540823144868</v>
      </c>
      <c r="T29" s="85">
        <f>分析係数表!F32</f>
        <v>0.48336038961038963</v>
      </c>
      <c r="U29" s="86">
        <f t="shared" si="7"/>
        <v>0.13136063360537961</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投入係数表!AD30</f>
        <v>3.3158331030671458E-3</v>
      </c>
      <c r="E30" s="77">
        <f t="shared" si="0"/>
        <v>0.33158331030671456</v>
      </c>
      <c r="F30" s="76">
        <f>分析係数表!C33</f>
        <v>0.62414151925078043</v>
      </c>
      <c r="G30" s="77">
        <f t="shared" si="1"/>
        <v>0.20695491105303579</v>
      </c>
      <c r="H30" s="77">
        <v>0.22705159298965005</v>
      </c>
      <c r="I30" s="77">
        <f t="shared" si="2"/>
        <v>0.22705159298965005</v>
      </c>
      <c r="J30" s="76">
        <f>分析係数表!G33</f>
        <v>0.5071547420965058</v>
      </c>
      <c r="K30" s="78">
        <f t="shared" si="3"/>
        <v>0.11515029208526678</v>
      </c>
      <c r="L30" s="79"/>
      <c r="M30" s="80"/>
      <c r="N30" s="81">
        <f>分析係数表!H33</f>
        <v>9.1820123676800169E-4</v>
      </c>
      <c r="O30" s="82">
        <f t="shared" si="4"/>
        <v>2.0063946007247254E-2</v>
      </c>
      <c r="P30" s="76">
        <f>分析係数表!C33</f>
        <v>0.62414151925078043</v>
      </c>
      <c r="Q30" s="82">
        <f t="shared" si="5"/>
        <v>1.252274174312893E-2</v>
      </c>
      <c r="R30" s="83">
        <v>3.5902393253384568E-2</v>
      </c>
      <c r="S30" s="84">
        <f t="shared" si="6"/>
        <v>0.26295398624303462</v>
      </c>
      <c r="T30" s="85">
        <f>分析係数表!F33</f>
        <v>0.64758735440931781</v>
      </c>
      <c r="U30" s="86">
        <f t="shared" si="7"/>
        <v>0.17028567628251093</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投入係数表!AD31</f>
        <v>5.692180160265267E-3</v>
      </c>
      <c r="E31" s="77">
        <f t="shared" si="0"/>
        <v>0.56921801602652666</v>
      </c>
      <c r="F31" s="76">
        <f>分析係数表!C34</f>
        <v>0.18299609672932837</v>
      </c>
      <c r="G31" s="77">
        <f t="shared" si="1"/>
        <v>0.10416467512086666</v>
      </c>
      <c r="H31" s="77">
        <v>0.15304510140515684</v>
      </c>
      <c r="I31" s="77">
        <f t="shared" si="2"/>
        <v>0.15304510140515684</v>
      </c>
      <c r="J31" s="76">
        <f>分析係数表!G34</f>
        <v>0.4248231396077729</v>
      </c>
      <c r="K31" s="78">
        <f t="shared" si="3"/>
        <v>6.5017100480528708E-2</v>
      </c>
      <c r="L31" s="79"/>
      <c r="M31" s="80"/>
      <c r="N31" s="81">
        <f>分析係数表!H34</f>
        <v>0.15256158869841471</v>
      </c>
      <c r="O31" s="82">
        <f t="shared" si="4"/>
        <v>3.3336782350667464</v>
      </c>
      <c r="P31" s="76">
        <f>分析係数表!C34</f>
        <v>0.18299609672932837</v>
      </c>
      <c r="Q31" s="82">
        <f t="shared" si="5"/>
        <v>0.61005010476873101</v>
      </c>
      <c r="R31" s="83">
        <v>0.64606733678994266</v>
      </c>
      <c r="S31" s="84">
        <f t="shared" si="6"/>
        <v>0.79911243819509947</v>
      </c>
      <c r="T31" s="85">
        <f>分析係数表!F34</f>
        <v>0.70132234858660936</v>
      </c>
      <c r="U31" s="86">
        <f t="shared" si="7"/>
        <v>0.56043541193975888</v>
      </c>
      <c r="V31" s="87">
        <f>分析係数表!D34</f>
        <v>0.33091549505984896</v>
      </c>
      <c r="W31" s="88">
        <f t="shared" si="8"/>
        <v>0</v>
      </c>
      <c r="X31" s="76">
        <f>分析係数表!E34</f>
        <v>0.24447031431897556</v>
      </c>
      <c r="Y31" s="89">
        <f t="shared" si="9"/>
        <v>0</v>
      </c>
    </row>
    <row r="32" spans="1:25" x14ac:dyDescent="0.2">
      <c r="A32" s="6" t="s">
        <v>20</v>
      </c>
      <c r="B32" s="5" t="s">
        <v>37</v>
      </c>
      <c r="C32" s="75">
        <f>最終需要_まとめ!C33</f>
        <v>100</v>
      </c>
      <c r="D32" s="76">
        <f>投入係数表!AD32</f>
        <v>4.8134843879524727E-2</v>
      </c>
      <c r="E32" s="77">
        <f t="shared" si="0"/>
        <v>4.8134843879524727</v>
      </c>
      <c r="F32" s="76">
        <f>分析係数表!C35</f>
        <v>0.35090186993215289</v>
      </c>
      <c r="G32" s="77">
        <f t="shared" si="1"/>
        <v>1.6890606726217472</v>
      </c>
      <c r="H32" s="77">
        <v>1.797893035593745</v>
      </c>
      <c r="I32" s="77">
        <f t="shared" si="2"/>
        <v>101.79789303559375</v>
      </c>
      <c r="J32" s="76">
        <f>分析係数表!G35</f>
        <v>0.31384360320530535</v>
      </c>
      <c r="K32" s="78">
        <f t="shared" si="3"/>
        <v>31.948617548999</v>
      </c>
      <c r="L32" s="79"/>
      <c r="M32" s="80"/>
      <c r="N32" s="81">
        <f>分析係数表!H35</f>
        <v>5.7313981015663741E-2</v>
      </c>
      <c r="O32" s="82">
        <f t="shared" si="4"/>
        <v>1.2523884465745099</v>
      </c>
      <c r="P32" s="76">
        <f>分析係数表!C35</f>
        <v>0.35090186993215289</v>
      </c>
      <c r="Q32" s="82">
        <f t="shared" si="5"/>
        <v>0.43946544778441965</v>
      </c>
      <c r="R32" s="83">
        <v>0.5973140017642401</v>
      </c>
      <c r="S32" s="84">
        <f t="shared" si="6"/>
        <v>102.39520703735799</v>
      </c>
      <c r="T32" s="85">
        <f>分析係数表!F35</f>
        <v>0.64653219121304228</v>
      </c>
      <c r="U32" s="86">
        <f t="shared" si="7"/>
        <v>66.201797575576194</v>
      </c>
      <c r="V32" s="87">
        <f>分析係数表!D35</f>
        <v>5.1505940867642992E-2</v>
      </c>
      <c r="W32" s="88">
        <f t="shared" si="8"/>
        <v>5</v>
      </c>
      <c r="X32" s="76">
        <f>分析係数表!E35</f>
        <v>4.4929538546559823E-2</v>
      </c>
      <c r="Y32" s="89">
        <f t="shared" si="9"/>
        <v>5</v>
      </c>
    </row>
    <row r="33" spans="1:25" x14ac:dyDescent="0.2">
      <c r="A33" s="6" t="s">
        <v>21</v>
      </c>
      <c r="B33" s="5" t="s">
        <v>38</v>
      </c>
      <c r="C33" s="90"/>
      <c r="D33" s="76">
        <f>投入係数表!AD33</f>
        <v>1.4368610113290964E-2</v>
      </c>
      <c r="E33" s="77">
        <f t="shared" si="0"/>
        <v>1.4368610113290963</v>
      </c>
      <c r="F33" s="76">
        <f>分析係数表!C36</f>
        <v>0.93626150666917152</v>
      </c>
      <c r="G33" s="77">
        <f t="shared" si="1"/>
        <v>1.3452776553411692</v>
      </c>
      <c r="H33" s="77">
        <v>1.4454937989107384</v>
      </c>
      <c r="I33" s="77">
        <f t="shared" si="2"/>
        <v>1.4454937989107384</v>
      </c>
      <c r="J33" s="76">
        <f>分析係数表!G36</f>
        <v>2.823270008148657E-2</v>
      </c>
      <c r="K33" s="78">
        <f t="shared" si="3"/>
        <v>4.0810192894295536E-2</v>
      </c>
      <c r="L33" s="79"/>
      <c r="M33" s="80"/>
      <c r="N33" s="81">
        <f>分析係数表!H36</f>
        <v>0.22062413152006111</v>
      </c>
      <c r="O33" s="82">
        <f t="shared" si="4"/>
        <v>4.8209373778405968</v>
      </c>
      <c r="P33" s="76">
        <f>分析係数表!C36</f>
        <v>0.93626150666917152</v>
      </c>
      <c r="Q33" s="82">
        <f t="shared" si="5"/>
        <v>4.5136580929347625</v>
      </c>
      <c r="R33" s="83">
        <v>4.6519766939622853</v>
      </c>
      <c r="S33" s="84">
        <f t="shared" si="6"/>
        <v>6.0974704928730237</v>
      </c>
      <c r="T33" s="85">
        <f>分析係数表!F36</f>
        <v>0.87228977263648999</v>
      </c>
      <c r="U33" s="86">
        <f t="shared" si="7"/>
        <v>5.3187611498859164</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投入係数表!AD34</f>
        <v>2.8405636916275213E-2</v>
      </c>
      <c r="E34" s="77">
        <f t="shared" si="0"/>
        <v>2.8405636916275214</v>
      </c>
      <c r="F34" s="76">
        <f>分析係数表!C37</f>
        <v>0.39878226197532196</v>
      </c>
      <c r="G34" s="77">
        <f t="shared" si="1"/>
        <v>1.1327664142321938</v>
      </c>
      <c r="H34" s="77">
        <v>1.227016072937416</v>
      </c>
      <c r="I34" s="77">
        <f t="shared" si="2"/>
        <v>1.227016072937416</v>
      </c>
      <c r="J34" s="76">
        <f>分析係数表!G37</f>
        <v>0.35520734135572679</v>
      </c>
      <c r="K34" s="78">
        <f t="shared" si="3"/>
        <v>0.4358451170688441</v>
      </c>
      <c r="L34" s="79"/>
      <c r="M34" s="80"/>
      <c r="N34" s="81">
        <f>分析係数表!H37</f>
        <v>4.5952116856878007E-2</v>
      </c>
      <c r="O34" s="82">
        <f t="shared" si="4"/>
        <v>1.0041162597214732</v>
      </c>
      <c r="P34" s="76">
        <f>分析係数表!C37</f>
        <v>0.39878226197532196</v>
      </c>
      <c r="Q34" s="82">
        <f t="shared" si="5"/>
        <v>0.40042375333792896</v>
      </c>
      <c r="R34" s="83">
        <v>0.45223298490678077</v>
      </c>
      <c r="S34" s="84">
        <f t="shared" si="6"/>
        <v>1.6792490578441968</v>
      </c>
      <c r="T34" s="85">
        <f>分析係数表!F37</f>
        <v>0.68833867197645227</v>
      </c>
      <c r="U34" s="86">
        <f t="shared" si="7"/>
        <v>1.155892066394183</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投入係数表!AD35</f>
        <v>5.835866261398176E-2</v>
      </c>
      <c r="E35" s="77">
        <f t="shared" si="0"/>
        <v>5.8358662613981762</v>
      </c>
      <c r="F35" s="76">
        <f>分析係数表!C38</f>
        <v>8.3634220028000916E-2</v>
      </c>
      <c r="G35" s="77">
        <f t="shared" si="1"/>
        <v>0.48807812295976216</v>
      </c>
      <c r="H35" s="77">
        <v>0.52211329028664311</v>
      </c>
      <c r="I35" s="77">
        <f t="shared" si="2"/>
        <v>0.52211329028664311</v>
      </c>
      <c r="J35" s="76">
        <f>分析係数表!G38</f>
        <v>0.16582661290322581</v>
      </c>
      <c r="K35" s="78">
        <f t="shared" si="3"/>
        <v>8.6580278479992737E-2</v>
      </c>
      <c r="L35" s="79"/>
      <c r="M35" s="80"/>
      <c r="N35" s="81">
        <f>分析係数表!H38</f>
        <v>4.1594165567103165E-2</v>
      </c>
      <c r="O35" s="82">
        <f t="shared" si="4"/>
        <v>0.90888909613364144</v>
      </c>
      <c r="P35" s="76">
        <f>分析係数表!C38</f>
        <v>8.3634220028000916E-2</v>
      </c>
      <c r="Q35" s="82">
        <f t="shared" si="5"/>
        <v>7.6014230647091841E-2</v>
      </c>
      <c r="R35" s="83">
        <v>9.1261343967864075E-2</v>
      </c>
      <c r="S35" s="84">
        <f t="shared" si="6"/>
        <v>0.61337463425450722</v>
      </c>
      <c r="T35" s="85">
        <f>分析係数表!F38</f>
        <v>0.52116935483870963</v>
      </c>
      <c r="U35" s="86">
        <f t="shared" si="7"/>
        <v>0.31967206240885099</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投入係数表!AD36</f>
        <v>0</v>
      </c>
      <c r="E36" s="77">
        <f t="shared" si="0"/>
        <v>0</v>
      </c>
      <c r="F36" s="76">
        <f>分析係数表!C39</f>
        <v>1</v>
      </c>
      <c r="G36" s="77">
        <f t="shared" si="1"/>
        <v>0</v>
      </c>
      <c r="H36" s="77">
        <v>1.4013848702803092E-2</v>
      </c>
      <c r="I36" s="77">
        <f t="shared" si="2"/>
        <v>1.4013848702803092E-2</v>
      </c>
      <c r="J36" s="76">
        <f>分析係数表!G39</f>
        <v>0.35526355444380819</v>
      </c>
      <c r="K36" s="78">
        <f t="shared" si="3"/>
        <v>4.9786097015955769E-3</v>
      </c>
      <c r="L36" s="79"/>
      <c r="M36" s="80"/>
      <c r="N36" s="81">
        <f>分析係数表!H39</f>
        <v>3.6622911924525259E-3</v>
      </c>
      <c r="O36" s="82">
        <f t="shared" si="4"/>
        <v>8.0026044189211373E-2</v>
      </c>
      <c r="P36" s="76">
        <f>分析係数表!C39</f>
        <v>1</v>
      </c>
      <c r="Q36" s="82">
        <f t="shared" si="5"/>
        <v>8.0026044189211373E-2</v>
      </c>
      <c r="R36" s="83">
        <v>8.7777398832253592E-2</v>
      </c>
      <c r="S36" s="84">
        <f t="shared" si="6"/>
        <v>0.10179124753505668</v>
      </c>
      <c r="T36" s="85">
        <f>分析係数表!F39</f>
        <v>0.70609686266236704</v>
      </c>
      <c r="U36" s="86">
        <f t="shared" si="7"/>
        <v>7.1874480530991922E-2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投入係数表!AD37</f>
        <v>2.2105554020447637E-4</v>
      </c>
      <c r="E37" s="77">
        <f t="shared" si="0"/>
        <v>2.2105554020447636E-2</v>
      </c>
      <c r="F37" s="76">
        <f>分析係数表!C40</f>
        <v>0.97034701574441762</v>
      </c>
      <c r="G37" s="77">
        <f t="shared" si="1"/>
        <v>2.1450058375118375E-2</v>
      </c>
      <c r="H37" s="77">
        <v>3.0424496305526995E-2</v>
      </c>
      <c r="I37" s="77">
        <f t="shared" si="2"/>
        <v>3.0424496305526995E-2</v>
      </c>
      <c r="J37" s="76">
        <f>分析係数表!G40</f>
        <v>0.52785971223021577</v>
      </c>
      <c r="K37" s="78">
        <f t="shared" si="3"/>
        <v>1.6059865864584744E-2</v>
      </c>
      <c r="L37" s="79"/>
      <c r="M37" s="80"/>
      <c r="N37" s="81">
        <f>分析係数表!H40</f>
        <v>3.2261456049877249E-2</v>
      </c>
      <c r="O37" s="82">
        <f t="shared" si="4"/>
        <v>0.70495669835768926</v>
      </c>
      <c r="P37" s="76">
        <f>分析係数表!C40</f>
        <v>0.97034701574441762</v>
      </c>
      <c r="Q37" s="82">
        <f t="shared" si="5"/>
        <v>0.68405262848042137</v>
      </c>
      <c r="R37" s="83">
        <v>0.68691981699934213</v>
      </c>
      <c r="S37" s="84">
        <f t="shared" si="6"/>
        <v>0.71734431330486914</v>
      </c>
      <c r="T37" s="85">
        <f>分析係数表!F40</f>
        <v>0.72733812949640286</v>
      </c>
      <c r="U37" s="86">
        <f t="shared" si="7"/>
        <v>0.52175187104404508</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投入係数表!AD38</f>
        <v>1.6579165515335728E-4</v>
      </c>
      <c r="E38" s="77">
        <f t="shared" si="0"/>
        <v>1.6579165515335729E-2</v>
      </c>
      <c r="F38" s="76">
        <f>分析係数表!C41</f>
        <v>0.80320409637637991</v>
      </c>
      <c r="G38" s="77">
        <f t="shared" si="1"/>
        <v>1.3316453656419673E-2</v>
      </c>
      <c r="H38" s="77">
        <v>1.4701505554202901E-2</v>
      </c>
      <c r="I38" s="77">
        <f t="shared" si="2"/>
        <v>1.4701505554202901E-2</v>
      </c>
      <c r="J38" s="76">
        <f>分析係数表!G41</f>
        <v>0.45147490221642766</v>
      </c>
      <c r="K38" s="78">
        <f t="shared" si="3"/>
        <v>6.6373607825180227E-3</v>
      </c>
      <c r="L38" s="79"/>
      <c r="M38" s="80"/>
      <c r="N38" s="81">
        <f>分析係数表!H41</f>
        <v>4.9603894294711057E-2</v>
      </c>
      <c r="O38" s="82">
        <f t="shared" si="4"/>
        <v>1.0839125640709071</v>
      </c>
      <c r="P38" s="76">
        <f>分析係数表!C41</f>
        <v>0.80320409637637991</v>
      </c>
      <c r="Q38" s="82">
        <f t="shared" si="5"/>
        <v>0.87060301157557796</v>
      </c>
      <c r="R38" s="83">
        <v>0.88555760953291351</v>
      </c>
      <c r="S38" s="84">
        <f t="shared" si="6"/>
        <v>0.90025911508711642</v>
      </c>
      <c r="T38" s="85">
        <f>分析係数表!F41</f>
        <v>0.55671447196870927</v>
      </c>
      <c r="U38" s="86">
        <f t="shared" si="7"/>
        <v>0.50118727789074147</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投入係数表!AD39</f>
        <v>2.5974025974025974E-3</v>
      </c>
      <c r="E39" s="77">
        <f>$C$32*D39</f>
        <v>0.25974025974025972</v>
      </c>
      <c r="F39" s="76">
        <f>分析係数表!C42</f>
        <v>0.66636504653567741</v>
      </c>
      <c r="G39" s="77">
        <f>E39*F39</f>
        <v>0.17308183026900711</v>
      </c>
      <c r="H39" s="77">
        <v>0.18518265356323757</v>
      </c>
      <c r="I39" s="77">
        <f>C39+H39</f>
        <v>0.18518265356323757</v>
      </c>
      <c r="J39" s="76">
        <f>分析係数表!G42</f>
        <v>0.48517520215633425</v>
      </c>
      <c r="K39" s="78">
        <f>I39*J39</f>
        <v>8.9846031378390201E-2</v>
      </c>
      <c r="L39" s="79"/>
      <c r="M39" s="80"/>
      <c r="N39" s="81">
        <f>分析係数表!H42</f>
        <v>1.1980423388898527E-2</v>
      </c>
      <c r="O39" s="82">
        <f t="shared" si="4"/>
        <v>0.26178854742662117</v>
      </c>
      <c r="P39" s="76">
        <f>分析係数表!C42</f>
        <v>0.66636504653567741</v>
      </c>
      <c r="Q39" s="82">
        <f>O39*P39</f>
        <v>0.17444673758844781</v>
      </c>
      <c r="R39" s="83">
        <v>0.18264160743654242</v>
      </c>
      <c r="S39" s="84">
        <f>I39+R39</f>
        <v>0.36782426099978</v>
      </c>
      <c r="T39" s="85">
        <f>分析係数表!F42</f>
        <v>0.56103195995379285</v>
      </c>
      <c r="U39" s="86">
        <f>S39*T39</f>
        <v>0.20636116606726201</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投入係数表!AD40</f>
        <v>0.11583310306714562</v>
      </c>
      <c r="E40" s="77">
        <f>$C$32*D40</f>
        <v>11.583310306714562</v>
      </c>
      <c r="F40" s="76">
        <f>分析係数表!C43</f>
        <v>0.41782866643993499</v>
      </c>
      <c r="G40" s="77">
        <f>E40*F40</f>
        <v>4.8398390984145001</v>
      </c>
      <c r="H40" s="77">
        <v>5.3387242609409205</v>
      </c>
      <c r="I40" s="77">
        <f>C40+H40</f>
        <v>5.3387242609409205</v>
      </c>
      <c r="J40" s="76">
        <f>分析係数表!G43</f>
        <v>0.34963029507290444</v>
      </c>
      <c r="K40" s="78">
        <f>I40*J40</f>
        <v>1.8665797386656477</v>
      </c>
      <c r="L40" s="79"/>
      <c r="M40" s="80"/>
      <c r="N40" s="81">
        <f>分析係数表!H43</f>
        <v>3.3095547249689404E-2</v>
      </c>
      <c r="O40" s="82">
        <f t="shared" si="4"/>
        <v>0.72318272564671549</v>
      </c>
      <c r="P40" s="76">
        <f>分析係数表!C43</f>
        <v>0.41782866643993499</v>
      </c>
      <c r="Q40" s="82">
        <f>O40*P40</f>
        <v>0.30216647384936451</v>
      </c>
      <c r="R40" s="83">
        <v>0.50346511327027066</v>
      </c>
      <c r="S40" s="84">
        <f>I40+R40</f>
        <v>5.8421893742111912</v>
      </c>
      <c r="T40" s="85">
        <f>分析係数表!F43</f>
        <v>0.60413931310897662</v>
      </c>
      <c r="U40" s="86">
        <f>S40*T40</f>
        <v>3.5294962755885111</v>
      </c>
      <c r="V40" s="87">
        <f>分析係数表!D43</f>
        <v>0.20869324856609772</v>
      </c>
      <c r="W40" s="88">
        <f>ROUND(S40*V40,0)</f>
        <v>1</v>
      </c>
      <c r="X40" s="76">
        <f>分析係数表!E43</f>
        <v>0.13682537488770644</v>
      </c>
      <c r="Y40" s="89">
        <f>ROUND(S40*X40,0)</f>
        <v>1</v>
      </c>
    </row>
    <row r="41" spans="1:25" x14ac:dyDescent="0.2">
      <c r="A41" s="6" t="s">
        <v>341</v>
      </c>
      <c r="B41" s="5" t="s">
        <v>42</v>
      </c>
      <c r="C41" s="90"/>
      <c r="D41" s="76">
        <f>投入係数表!AD41</f>
        <v>2.2105554020447637E-4</v>
      </c>
      <c r="E41" s="77">
        <f>$C$32*D41</f>
        <v>2.2105554020447636E-2</v>
      </c>
      <c r="F41" s="76">
        <f>分析係数表!C44</f>
        <v>0.43300030015865532</v>
      </c>
      <c r="G41" s="77">
        <f>E41*F41</f>
        <v>9.5717115260271959E-3</v>
      </c>
      <c r="H41" s="77">
        <v>1.4767411281658958E-2</v>
      </c>
      <c r="I41" s="77">
        <f>C41+H41</f>
        <v>1.4767411281658958E-2</v>
      </c>
      <c r="J41" s="76">
        <f>分析係数表!G44</f>
        <v>0.26179408564929285</v>
      </c>
      <c r="K41" s="78">
        <f>I41*J41</f>
        <v>3.8660209338889587E-3</v>
      </c>
      <c r="L41" s="79"/>
      <c r="M41" s="80"/>
      <c r="N41" s="81">
        <f>分析係数表!H44</f>
        <v>0.10792544346140839</v>
      </c>
      <c r="O41" s="82">
        <f t="shared" si="4"/>
        <v>2.3583177452907744</v>
      </c>
      <c r="P41" s="76">
        <f>分析係数表!C44</f>
        <v>0.43300030015865532</v>
      </c>
      <c r="Q41" s="82">
        <f>O41*P41</f>
        <v>1.0211522915803886</v>
      </c>
      <c r="R41" s="83">
        <v>1.0376990432887292</v>
      </c>
      <c r="S41" s="84">
        <f>I41+R41</f>
        <v>1.0524664545703881</v>
      </c>
      <c r="T41" s="85">
        <f>分析係数表!F44</f>
        <v>0.57012714425433242</v>
      </c>
      <c r="U41" s="86">
        <f>S41*T41</f>
        <v>0.60003969416769742</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投入係数表!AD42</f>
        <v>1.0500138159712628E-3</v>
      </c>
      <c r="E42" s="77">
        <f>$C$32*D42</f>
        <v>0.10500138159712628</v>
      </c>
      <c r="F42" s="76">
        <f>分析係数表!C45</f>
        <v>1</v>
      </c>
      <c r="G42" s="77">
        <f>E42*F42</f>
        <v>0.10500138159712628</v>
      </c>
      <c r="H42" s="77">
        <v>0.11113244016219956</v>
      </c>
      <c r="I42" s="77">
        <f>C42+H42</f>
        <v>0.11113244016219956</v>
      </c>
      <c r="J42" s="76">
        <f>分析係数表!G45</f>
        <v>0</v>
      </c>
      <c r="K42" s="78">
        <f>I42*J42</f>
        <v>0</v>
      </c>
      <c r="L42" s="79"/>
      <c r="M42" s="80"/>
      <c r="N42" s="81">
        <f>分析係数表!H45</f>
        <v>0</v>
      </c>
      <c r="O42" s="82">
        <f t="shared" si="4"/>
        <v>0</v>
      </c>
      <c r="P42" s="76">
        <f>分析係数表!C45</f>
        <v>1</v>
      </c>
      <c r="Q42" s="82">
        <f>O42*P42</f>
        <v>0</v>
      </c>
      <c r="R42" s="83">
        <v>4.0012559202492583E-3</v>
      </c>
      <c r="S42" s="84">
        <f>I42+R42</f>
        <v>0.11513369608244882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8.6211660679745786E-3</v>
      </c>
      <c r="E43" s="77">
        <f>$C$32*D43</f>
        <v>0.86211660679745783</v>
      </c>
      <c r="F43" s="76">
        <f>分析係数表!C46</f>
        <v>7.8922701993376254E-2</v>
      </c>
      <c r="G43" s="77">
        <f>E43*F43</f>
        <v>6.8040572041816502E-2</v>
      </c>
      <c r="H43" s="77">
        <v>7.3923051907286319E-2</v>
      </c>
      <c r="I43" s="77">
        <f>C43+H43</f>
        <v>7.3923051907286319E-2</v>
      </c>
      <c r="J43" s="76">
        <f>分析係数表!G46</f>
        <v>9.4786729857819912E-3</v>
      </c>
      <c r="K43" s="78">
        <f>I43*J43</f>
        <v>7.0069243514015475E-4</v>
      </c>
      <c r="L43" s="79"/>
      <c r="M43" s="80"/>
      <c r="N43" s="81">
        <f>分析係数表!H46</f>
        <v>2.1453316301050851E-2</v>
      </c>
      <c r="O43" s="82">
        <f t="shared" si="4"/>
        <v>0.46878414306627514</v>
      </c>
      <c r="P43" s="76">
        <f>分析係数表!C46</f>
        <v>7.8922701993376254E-2</v>
      </c>
      <c r="Q43" s="82">
        <f>O43*P43</f>
        <v>3.6997711222439889E-2</v>
      </c>
      <c r="R43" s="83">
        <v>4.0888395742047771E-2</v>
      </c>
      <c r="S43" s="84">
        <f>I43+R43</f>
        <v>0.1148114476493341</v>
      </c>
      <c r="T43" s="85">
        <f>分析係数表!F46</f>
        <v>0.3135860979462875</v>
      </c>
      <c r="U43" s="86">
        <f>S43*T43</f>
        <v>3.6003273867919142E-2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投入係数表!AD44</f>
        <v>0.3226858248134844</v>
      </c>
      <c r="E44" s="91">
        <f>SUM(E5:E43)</f>
        <v>32.268582481348439</v>
      </c>
      <c r="F44" s="92">
        <f>分析係数表!C47</f>
        <v>0.45048821757167268</v>
      </c>
      <c r="G44" s="91">
        <f>SUM(G5:G43)</f>
        <v>10.684019486145514</v>
      </c>
      <c r="H44" s="91">
        <f>SUM(H5:H43)</f>
        <v>11.764557195543443</v>
      </c>
      <c r="I44" s="91">
        <f>SUM(I5:I43)</f>
        <v>111.76455719554342</v>
      </c>
      <c r="J44" s="92">
        <f>分析係数表!G47</f>
        <v>0.27984959706440876</v>
      </c>
      <c r="K44" s="93">
        <f>SUM(K5:K43)</f>
        <v>34.832136425117838</v>
      </c>
      <c r="L44" s="94">
        <f>最終需要_まとめ!$L$33</f>
        <v>0.62733333333333341</v>
      </c>
      <c r="M44" s="91">
        <f>K44*L44</f>
        <v>21.851360250690593</v>
      </c>
      <c r="N44" s="95">
        <f>分析係数表!H47</f>
        <v>1</v>
      </c>
      <c r="O44" s="96">
        <f>SUM(O5:O43)</f>
        <v>21.851360250690593</v>
      </c>
      <c r="P44" s="92">
        <f>分析係数表!C47</f>
        <v>0.45048821757167268</v>
      </c>
      <c r="Q44" s="96">
        <f>SUM(Q5:Q43)</f>
        <v>9.5134070333029896</v>
      </c>
      <c r="R44" s="91">
        <f>SUM(R5:R43)</f>
        <v>10.330189201454159</v>
      </c>
      <c r="S44" s="97">
        <f>SUM(S5:S43)</f>
        <v>122.09474639699762</v>
      </c>
      <c r="T44" s="98">
        <f>分析係数表!F47</f>
        <v>0.63574062575658508</v>
      </c>
      <c r="U44" s="99">
        <f>SUM(U5:U43)</f>
        <v>79.622269731665966</v>
      </c>
      <c r="V44" s="100">
        <f>分析係数表!D47</f>
        <v>9.9789350246801134E-2</v>
      </c>
      <c r="W44" s="101">
        <f>SUM(W5:W43)</f>
        <v>6</v>
      </c>
      <c r="X44" s="92">
        <f>分析係数表!E47</f>
        <v>7.8362037587557998E-2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6.7564113487262545E-2</v>
      </c>
      <c r="G5" s="77">
        <f t="shared" ref="G5:G38" si="1">E5*F5</f>
        <v>0</v>
      </c>
      <c r="H5" s="77">
        <f t="array" ref="H5:H43">MMULT(逆行列係数!C5:AO43,'29'!G5:G43)</f>
        <v>9.482150439653797E-5</v>
      </c>
      <c r="I5" s="77">
        <f t="shared" ref="I5:I38" si="2">C5+H5</f>
        <v>9.482150439653797E-5</v>
      </c>
      <c r="J5" s="76">
        <f>分析係数表!G8</f>
        <v>0.11970979443772672</v>
      </c>
      <c r="K5" s="78">
        <f t="shared" ref="K5:K38" si="3">I5*J5</f>
        <v>1.1351062799585561E-5</v>
      </c>
      <c r="L5" s="79" t="s">
        <v>186</v>
      </c>
      <c r="M5" s="80" t="s">
        <v>186</v>
      </c>
      <c r="N5" s="81">
        <f>分析係数表!H8</f>
        <v>1.0734543466490035E-2</v>
      </c>
      <c r="O5" s="82">
        <f t="shared" ref="O5:O43" si="4">$M$44*N5</f>
        <v>2.9921579957095358E-2</v>
      </c>
      <c r="P5" s="76">
        <f>分析係数表!C8</f>
        <v>6.7564113487262545E-2</v>
      </c>
      <c r="Q5" s="82">
        <f t="shared" ref="Q5:Q38" si="5">O5*P5</f>
        <v>2.0216250239393913E-3</v>
      </c>
      <c r="R5" s="83">
        <f t="array" ref="R5:R43">MMULT(逆行列係数!C5:AO43,'29'!Q5:Q43)</f>
        <v>2.3574180524913385E-3</v>
      </c>
      <c r="S5" s="84">
        <f t="shared" ref="S5:S38" si="6">I5+R5</f>
        <v>2.4522395568878767E-3</v>
      </c>
      <c r="T5" s="85">
        <f>分析係数表!F8</f>
        <v>0.45405078597339782</v>
      </c>
      <c r="U5" s="86">
        <f t="shared" ref="U5:U38" si="7">S5*T5</f>
        <v>1.1134412981999972E-3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投入係数表!AE6</f>
        <v>0</v>
      </c>
      <c r="E6" s="77">
        <f t="shared" si="0"/>
        <v>0</v>
      </c>
      <c r="F6" s="76">
        <f>分析係数表!C9</f>
        <v>0.16339869281045749</v>
      </c>
      <c r="G6" s="77">
        <f t="shared" si="1"/>
        <v>0</v>
      </c>
      <c r="H6" s="77">
        <v>1.5947949816762471E-5</v>
      </c>
      <c r="I6" s="77">
        <f t="shared" si="2"/>
        <v>1.5947949816762471E-5</v>
      </c>
      <c r="J6" s="76">
        <f>分析係数表!G9</f>
        <v>0.24691358024691357</v>
      </c>
      <c r="K6" s="78">
        <f t="shared" si="3"/>
        <v>3.9377653868549309E-6</v>
      </c>
      <c r="L6" s="79"/>
      <c r="M6" s="80"/>
      <c r="N6" s="81">
        <f>分析係数表!H9</f>
        <v>5.6599045701539042E-4</v>
      </c>
      <c r="O6" s="82">
        <f t="shared" si="4"/>
        <v>1.5776477842216457E-3</v>
      </c>
      <c r="P6" s="76">
        <f>分析係数表!C9</f>
        <v>0.16339869281045749</v>
      </c>
      <c r="Q6" s="82">
        <f t="shared" si="5"/>
        <v>2.5778558565713158E-4</v>
      </c>
      <c r="R6" s="83">
        <v>2.8366373025513297E-4</v>
      </c>
      <c r="S6" s="84">
        <f t="shared" si="6"/>
        <v>2.9961168007189542E-4</v>
      </c>
      <c r="T6" s="85">
        <f>分析係数表!F9</f>
        <v>0.67901234567901236</v>
      </c>
      <c r="U6" s="86">
        <f t="shared" si="7"/>
        <v>2.0344002967844752E-4</v>
      </c>
      <c r="V6" s="87">
        <f>分析係数表!D9</f>
        <v>7.407407407407407E-2</v>
      </c>
      <c r="W6" s="88">
        <f t="shared" si="8"/>
        <v>0</v>
      </c>
      <c r="X6" s="76">
        <f>分析係数表!E9</f>
        <v>0</v>
      </c>
      <c r="Y6" s="89">
        <f t="shared" si="9"/>
        <v>0</v>
      </c>
    </row>
    <row r="7" spans="1:25" x14ac:dyDescent="0.2">
      <c r="A7" s="6" t="s">
        <v>221</v>
      </c>
      <c r="B7" s="5" t="s">
        <v>267</v>
      </c>
      <c r="C7" s="90"/>
      <c r="D7" s="76">
        <f>投入係数表!AE7</f>
        <v>0</v>
      </c>
      <c r="E7" s="77">
        <f t="shared" si="0"/>
        <v>0</v>
      </c>
      <c r="F7" s="76">
        <f>分析係数表!C10</f>
        <v>3.0864197530864335E-3</v>
      </c>
      <c r="G7" s="77">
        <f t="shared" si="1"/>
        <v>0</v>
      </c>
      <c r="H7" s="77">
        <v>2.1159613692159639E-7</v>
      </c>
      <c r="I7" s="77">
        <f t="shared" si="2"/>
        <v>2.1159613692159639E-7</v>
      </c>
      <c r="J7" s="76">
        <f>分析係数表!G10</f>
        <v>0.2857142857142857</v>
      </c>
      <c r="K7" s="78">
        <f t="shared" si="3"/>
        <v>6.045603912045611E-8</v>
      </c>
      <c r="L7" s="79"/>
      <c r="M7" s="80"/>
      <c r="N7" s="81">
        <f>分析係数表!H10</f>
        <v>1.0759075560602157E-3</v>
      </c>
      <c r="O7" s="82">
        <f t="shared" si="4"/>
        <v>2.9989960975606513E-3</v>
      </c>
      <c r="P7" s="76">
        <f>分析係数表!C10</f>
        <v>3.0864197530864335E-3</v>
      </c>
      <c r="Q7" s="82">
        <f t="shared" si="5"/>
        <v>9.2561607949403229E-6</v>
      </c>
      <c r="R7" s="83">
        <v>1.1910227459286547E-5</v>
      </c>
      <c r="S7" s="84">
        <f t="shared" si="6"/>
        <v>1.2121823596208142E-5</v>
      </c>
      <c r="T7" s="85">
        <f>分析係数表!F10</f>
        <v>0.5714285714285714</v>
      </c>
      <c r="U7" s="86">
        <f t="shared" si="7"/>
        <v>6.9267563406903665E-6</v>
      </c>
      <c r="V7" s="87">
        <f>分析係数表!D10</f>
        <v>0</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1.4903129657227732E-3</v>
      </c>
      <c r="G8" s="77">
        <f t="shared" si="1"/>
        <v>0</v>
      </c>
      <c r="H8" s="77">
        <v>2.2663500602680999E-5</v>
      </c>
      <c r="I8" s="77">
        <f t="shared" si="2"/>
        <v>2.2663500602680999E-5</v>
      </c>
      <c r="J8" s="76">
        <f>分析係数表!G11</f>
        <v>0.75</v>
      </c>
      <c r="K8" s="78">
        <f t="shared" si="3"/>
        <v>1.699762545201075E-5</v>
      </c>
      <c r="L8" s="79"/>
      <c r="M8" s="80"/>
      <c r="N8" s="81">
        <f>分析係数表!H11</f>
        <v>-1.9275216802381716E-5</v>
      </c>
      <c r="O8" s="82">
        <f t="shared" si="4"/>
        <v>-5.3727943115907435E-5</v>
      </c>
      <c r="P8" s="76">
        <f>分析係数表!C11</f>
        <v>1.4903129657227732E-3</v>
      </c>
      <c r="Q8" s="82">
        <f t="shared" si="5"/>
        <v>-8.0071450247252458E-8</v>
      </c>
      <c r="R8" s="83">
        <v>4.1871062015105873E-6</v>
      </c>
      <c r="S8" s="84">
        <f t="shared" si="6"/>
        <v>2.6850606804191586E-5</v>
      </c>
      <c r="T8" s="85">
        <f>分析係数表!F11</f>
        <v>1</v>
      </c>
      <c r="U8" s="86">
        <f t="shared" si="7"/>
        <v>2.6850606804191586E-5</v>
      </c>
      <c r="V8" s="87">
        <f>分析係数表!D11</f>
        <v>2</v>
      </c>
      <c r="W8" s="88">
        <f t="shared" si="8"/>
        <v>0</v>
      </c>
      <c r="X8" s="76">
        <f>分析係数表!E11</f>
        <v>0</v>
      </c>
      <c r="Y8" s="89">
        <f t="shared" si="9"/>
        <v>0</v>
      </c>
    </row>
    <row r="9" spans="1:25" x14ac:dyDescent="0.2">
      <c r="A9" s="6" t="s">
        <v>223</v>
      </c>
      <c r="B9" s="5" t="s">
        <v>191</v>
      </c>
      <c r="C9" s="90"/>
      <c r="D9" s="76">
        <f>投入係数表!AE9</f>
        <v>0</v>
      </c>
      <c r="E9" s="77">
        <f t="shared" si="0"/>
        <v>0</v>
      </c>
      <c r="F9" s="76">
        <f>分析係数表!C12</f>
        <v>4.2687511748856433E-2</v>
      </c>
      <c r="G9" s="77">
        <f t="shared" si="1"/>
        <v>0</v>
      </c>
      <c r="H9" s="77">
        <v>8.5646287240926627E-5</v>
      </c>
      <c r="I9" s="77">
        <f t="shared" si="2"/>
        <v>8.5646287240926627E-5</v>
      </c>
      <c r="J9" s="76">
        <f>分析係数表!G12</f>
        <v>0.14470108695652173</v>
      </c>
      <c r="K9" s="78">
        <f t="shared" si="3"/>
        <v>1.2393110857552562E-5</v>
      </c>
      <c r="L9" s="79"/>
      <c r="M9" s="80"/>
      <c r="N9" s="81">
        <f>分析係数表!H12</f>
        <v>8.7239631247579649E-2</v>
      </c>
      <c r="O9" s="82">
        <f t="shared" si="4"/>
        <v>0.24317267054259706</v>
      </c>
      <c r="P9" s="76">
        <f>分析係数表!C12</f>
        <v>4.2687511748856433E-2</v>
      </c>
      <c r="Q9" s="82">
        <f t="shared" si="5"/>
        <v>1.0380436230787906E-2</v>
      </c>
      <c r="R9" s="83">
        <v>1.1089919066747552E-2</v>
      </c>
      <c r="S9" s="84">
        <f t="shared" si="6"/>
        <v>1.1175565353988479E-2</v>
      </c>
      <c r="T9" s="85">
        <f>分析係数表!F12</f>
        <v>0.28543931159420288</v>
      </c>
      <c r="U9" s="86">
        <f t="shared" si="7"/>
        <v>3.1899456813184956E-3</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投入係数表!AE10</f>
        <v>7.9888794797641691E-6</v>
      </c>
      <c r="E10" s="77">
        <f t="shared" si="0"/>
        <v>7.9888794797641695E-4</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3.7936812198295734E-2</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投入係数表!AE11</f>
        <v>3.0357742023103841E-4</v>
      </c>
      <c r="E11" s="77">
        <f t="shared" si="0"/>
        <v>3.0357742023103842E-2</v>
      </c>
      <c r="F11" s="76">
        <f>分析係数表!C14</f>
        <v>1.2640726841793404E-2</v>
      </c>
      <c r="G11" s="77">
        <f t="shared" si="1"/>
        <v>3.837439244476883E-4</v>
      </c>
      <c r="H11" s="77">
        <v>1.2462849879283106E-3</v>
      </c>
      <c r="I11" s="77">
        <f t="shared" si="2"/>
        <v>1.2462849879283106E-3</v>
      </c>
      <c r="J11" s="76">
        <f>分析係数表!G14</f>
        <v>0.18151815181518152</v>
      </c>
      <c r="K11" s="78">
        <f t="shared" si="3"/>
        <v>2.2622334764375277E-4</v>
      </c>
      <c r="L11" s="79"/>
      <c r="M11" s="80"/>
      <c r="N11" s="81">
        <f>分析係数表!H14</f>
        <v>1.1056965274820784E-3</v>
      </c>
      <c r="O11" s="82">
        <f t="shared" si="4"/>
        <v>3.0820301914670539E-3</v>
      </c>
      <c r="P11" s="76">
        <f>分析係数表!C14</f>
        <v>1.2640726841793404E-2</v>
      </c>
      <c r="Q11" s="82">
        <f t="shared" si="5"/>
        <v>3.8959101768495253E-5</v>
      </c>
      <c r="R11" s="83">
        <v>1.0661092294761921E-4</v>
      </c>
      <c r="S11" s="84">
        <f t="shared" si="6"/>
        <v>1.3528959108759298E-3</v>
      </c>
      <c r="T11" s="85">
        <f>分析係数表!F14</f>
        <v>0.32673267326732675</v>
      </c>
      <c r="U11" s="86">
        <f t="shared" si="7"/>
        <v>4.4203529761292759E-4</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投入係数表!AE12</f>
        <v>3.9944397398820844E-5</v>
      </c>
      <c r="E12" s="77">
        <f t="shared" si="0"/>
        <v>3.9944397398820842E-3</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2.2326402543892083E-2</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投入係数表!AE13</f>
        <v>1.8374422803457588E-4</v>
      </c>
      <c r="E13" s="77">
        <f t="shared" si="0"/>
        <v>1.8374422803457587E-2</v>
      </c>
      <c r="F13" s="76">
        <f>分析係数表!C16</f>
        <v>1.1051985264019626E-2</v>
      </c>
      <c r="G13" s="77">
        <f t="shared" si="1"/>
        <v>2.0307385005867944E-4</v>
      </c>
      <c r="H13" s="77">
        <v>4.2336893699092601E-4</v>
      </c>
      <c r="I13" s="77">
        <f t="shared" si="2"/>
        <v>4.2336893699092601E-4</v>
      </c>
      <c r="J13" s="76">
        <f>分析係数表!G16</f>
        <v>3.3670033670033669E-2</v>
      </c>
      <c r="K13" s="78">
        <f t="shared" si="3"/>
        <v>1.4254846363330843E-5</v>
      </c>
      <c r="L13" s="79"/>
      <c r="M13" s="80"/>
      <c r="N13" s="81">
        <f>分析係数表!H16</f>
        <v>1.6043989549327908E-2</v>
      </c>
      <c r="O13" s="82">
        <f t="shared" si="4"/>
        <v>4.4721186106295316E-2</v>
      </c>
      <c r="P13" s="76">
        <f>分析係数表!C16</f>
        <v>1.1051985264019626E-2</v>
      </c>
      <c r="Q13" s="82">
        <f t="shared" si="5"/>
        <v>4.9425788983625504E-4</v>
      </c>
      <c r="R13" s="83">
        <v>5.4318331684941176E-4</v>
      </c>
      <c r="S13" s="84">
        <f t="shared" si="6"/>
        <v>9.6655225384033772E-4</v>
      </c>
      <c r="T13" s="85">
        <f>分析係数表!F16</f>
        <v>0.28619528619528617</v>
      </c>
      <c r="U13" s="86">
        <f t="shared" si="7"/>
        <v>2.7662269891053434E-4</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投入係数表!AE14</f>
        <v>4.7134388930608596E-4</v>
      </c>
      <c r="E14" s="77">
        <f t="shared" si="0"/>
        <v>4.7134388930608596E-2</v>
      </c>
      <c r="F14" s="76">
        <f>分析係数表!C17</f>
        <v>8.8733956583742724E-2</v>
      </c>
      <c r="G14" s="77">
        <f t="shared" si="1"/>
        <v>4.1824208209698668E-3</v>
      </c>
      <c r="H14" s="77">
        <v>7.7690345670314151E-3</v>
      </c>
      <c r="I14" s="77">
        <f t="shared" si="2"/>
        <v>7.7690345670314151E-3</v>
      </c>
      <c r="J14" s="76">
        <f>分析係数表!G17</f>
        <v>0.21220484513952775</v>
      </c>
      <c r="K14" s="78">
        <f t="shared" si="3"/>
        <v>1.6486267771805396E-3</v>
      </c>
      <c r="L14" s="79"/>
      <c r="M14" s="80"/>
      <c r="N14" s="81">
        <f>分析係数表!H17</f>
        <v>2.8579889640622342E-3</v>
      </c>
      <c r="O14" s="82">
        <f t="shared" si="4"/>
        <v>7.966388656549547E-3</v>
      </c>
      <c r="P14" s="76">
        <f>分析係数表!C17</f>
        <v>8.8733956583742724E-2</v>
      </c>
      <c r="Q14" s="82">
        <f t="shared" si="5"/>
        <v>7.06889185179488E-4</v>
      </c>
      <c r="R14" s="83">
        <v>1.1608890355198119E-3</v>
      </c>
      <c r="S14" s="84">
        <f t="shared" si="6"/>
        <v>8.929923602551227E-3</v>
      </c>
      <c r="T14" s="85">
        <f>分析係数表!F17</f>
        <v>0.32198712051517941</v>
      </c>
      <c r="U14" s="86">
        <f t="shared" si="7"/>
        <v>2.8753203872060071E-3</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投入係数表!AE15</f>
        <v>7.9888794797641687E-5</v>
      </c>
      <c r="E15" s="77">
        <f t="shared" si="0"/>
        <v>7.9888794797641684E-3</v>
      </c>
      <c r="F15" s="76">
        <f>分析係数表!C18</f>
        <v>2.3869801084990927E-2</v>
      </c>
      <c r="G15" s="77">
        <f t="shared" si="1"/>
        <v>1.906929640739365E-4</v>
      </c>
      <c r="H15" s="77">
        <v>1.5429670070770337E-3</v>
      </c>
      <c r="I15" s="77">
        <f t="shared" si="2"/>
        <v>1.5429670070770337E-3</v>
      </c>
      <c r="J15" s="76">
        <f>分析係数表!G18</f>
        <v>0.2144702842377261</v>
      </c>
      <c r="K15" s="78">
        <f t="shared" si="3"/>
        <v>3.3092057257724496E-4</v>
      </c>
      <c r="L15" s="79"/>
      <c r="M15" s="80"/>
      <c r="N15" s="81">
        <f>分析係数表!H18</f>
        <v>4.2405476965239774E-4</v>
      </c>
      <c r="O15" s="82">
        <f t="shared" si="4"/>
        <v>1.1820147485499637E-3</v>
      </c>
      <c r="P15" s="76">
        <f>分析係数表!C18</f>
        <v>2.3869801084990927E-2</v>
      </c>
      <c r="Q15" s="82">
        <f t="shared" si="5"/>
        <v>2.8214456927413201E-5</v>
      </c>
      <c r="R15" s="83">
        <v>5.8447404859139301E-5</v>
      </c>
      <c r="S15" s="84">
        <f t="shared" si="6"/>
        <v>1.6014144119361731E-3</v>
      </c>
      <c r="T15" s="85">
        <f>分析係数表!F18</f>
        <v>0.4573643410852713</v>
      </c>
      <c r="U15" s="86">
        <f t="shared" si="7"/>
        <v>7.3242984731964505E-4</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投入係数表!AE16</f>
        <v>0</v>
      </c>
      <c r="E16" s="77">
        <f t="shared" si="0"/>
        <v>0</v>
      </c>
      <c r="F16" s="76">
        <f>分析係数表!C19</f>
        <v>4.6660019940179431E-2</v>
      </c>
      <c r="G16" s="77">
        <f t="shared" si="1"/>
        <v>0</v>
      </c>
      <c r="H16" s="77">
        <v>1.2241621591712701E-3</v>
      </c>
      <c r="I16" s="77">
        <f t="shared" si="2"/>
        <v>1.2241621591712701E-3</v>
      </c>
      <c r="J16" s="76">
        <f>分析係数表!G19</f>
        <v>5.7803468208092484E-2</v>
      </c>
      <c r="K16" s="78">
        <f t="shared" si="3"/>
        <v>7.0760818449206364E-5</v>
      </c>
      <c r="L16" s="79"/>
      <c r="M16" s="80"/>
      <c r="N16" s="81">
        <f>分析係数表!H19</f>
        <v>-1.0864213106796968E-4</v>
      </c>
      <c r="O16" s="82">
        <f t="shared" si="4"/>
        <v>-3.0283022483511464E-4</v>
      </c>
      <c r="P16" s="76">
        <f>分析係数表!C19</f>
        <v>4.6660019940179431E-2</v>
      </c>
      <c r="Q16" s="82">
        <f t="shared" si="5"/>
        <v>-1.413006432929547E-5</v>
      </c>
      <c r="R16" s="83">
        <v>5.6594912306823023E-6</v>
      </c>
      <c r="S16" s="84">
        <f t="shared" si="6"/>
        <v>1.2298216504019524E-3</v>
      </c>
      <c r="T16" s="85">
        <f>分析係数表!F19</f>
        <v>0.24084778420038536</v>
      </c>
      <c r="U16" s="86">
        <f t="shared" si="7"/>
        <v>2.9619981946097122E-4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投入係数表!AE17</f>
        <v>0</v>
      </c>
      <c r="E17" s="77">
        <f t="shared" si="0"/>
        <v>0</v>
      </c>
      <c r="F17" s="76">
        <f>分析係数表!C20</f>
        <v>8.9601315248664215E-2</v>
      </c>
      <c r="G17" s="77">
        <f t="shared" si="1"/>
        <v>0</v>
      </c>
      <c r="H17" s="77">
        <v>9.7027542483936219E-4</v>
      </c>
      <c r="I17" s="77">
        <f t="shared" si="2"/>
        <v>9.7027542483936219E-4</v>
      </c>
      <c r="J17" s="76">
        <f>分析係数表!G20</f>
        <v>9.990662931839403E-2</v>
      </c>
      <c r="K17" s="78">
        <f t="shared" si="3"/>
        <v>9.6936947206173449E-5</v>
      </c>
      <c r="L17" s="79"/>
      <c r="M17" s="80"/>
      <c r="N17" s="81">
        <f>分析係数表!H20</f>
        <v>5.2919231584720706E-4</v>
      </c>
      <c r="O17" s="82">
        <f t="shared" si="4"/>
        <v>1.4750762564549132E-3</v>
      </c>
      <c r="P17" s="76">
        <f>分析係数表!C20</f>
        <v>8.9601315248664215E-2</v>
      </c>
      <c r="Q17" s="82">
        <f t="shared" si="5"/>
        <v>1.3216877267043612E-4</v>
      </c>
      <c r="R17" s="83">
        <v>1.9132902261627966E-4</v>
      </c>
      <c r="S17" s="84">
        <f t="shared" si="6"/>
        <v>1.1616044474556419E-3</v>
      </c>
      <c r="T17" s="85">
        <f>分析係数表!F20</f>
        <v>0.22315592903828199</v>
      </c>
      <c r="U17" s="86">
        <f t="shared" si="7"/>
        <v>2.5921891964696397E-4</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投入係数表!AE18</f>
        <v>3.3553293815009508E-4</v>
      </c>
      <c r="E18" s="77">
        <f t="shared" si="0"/>
        <v>3.3553293815009509E-2</v>
      </c>
      <c r="F18" s="76">
        <f>分析係数表!C21</f>
        <v>3.6263368983957212E-2</v>
      </c>
      <c r="G18" s="77">
        <f t="shared" si="1"/>
        <v>1.2167554742408193E-3</v>
      </c>
      <c r="H18" s="77">
        <v>4.9079975031842225E-3</v>
      </c>
      <c r="I18" s="77">
        <f t="shared" si="2"/>
        <v>4.9079975031842225E-3</v>
      </c>
      <c r="J18" s="76">
        <f>分析係数表!G21</f>
        <v>0.2855369335816263</v>
      </c>
      <c r="K18" s="78">
        <f t="shared" si="3"/>
        <v>1.4014145570855011E-3</v>
      </c>
      <c r="L18" s="79"/>
      <c r="M18" s="80"/>
      <c r="N18" s="81">
        <f>分析係数表!H21</f>
        <v>8.8140309559981843E-4</v>
      </c>
      <c r="O18" s="82">
        <f t="shared" si="4"/>
        <v>2.4568323079364944E-3</v>
      </c>
      <c r="P18" s="76">
        <f>分析係数表!C21</f>
        <v>3.6263368983957212E-2</v>
      </c>
      <c r="Q18" s="82">
        <f t="shared" si="5"/>
        <v>8.9093016514408285E-5</v>
      </c>
      <c r="R18" s="83">
        <v>1.6497437159834435E-4</v>
      </c>
      <c r="S18" s="84">
        <f t="shared" si="6"/>
        <v>5.0729718747825666E-3</v>
      </c>
      <c r="T18" s="85">
        <f>分析係数表!F21</f>
        <v>0.42644320297951582</v>
      </c>
      <c r="U18" s="86">
        <f t="shared" si="7"/>
        <v>2.1633343749072769E-3</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投入係数表!AE19</f>
        <v>0</v>
      </c>
      <c r="E19" s="77">
        <f t="shared" si="0"/>
        <v>0</v>
      </c>
      <c r="F19" s="76">
        <f>分析係数表!C22</f>
        <v>2.6618889173278704E-2</v>
      </c>
      <c r="G19" s="77">
        <f t="shared" si="1"/>
        <v>0</v>
      </c>
      <c r="H19" s="77">
        <v>4.6381013660351213E-4</v>
      </c>
      <c r="I19" s="77">
        <f t="shared" si="2"/>
        <v>4.6381013660351213E-4</v>
      </c>
      <c r="J19" s="76">
        <f>分析係数表!G22</f>
        <v>0.1945614707008809</v>
      </c>
      <c r="K19" s="78">
        <f t="shared" si="3"/>
        <v>9.0239582303555785E-5</v>
      </c>
      <c r="L19" s="79"/>
      <c r="M19" s="80"/>
      <c r="N19" s="81">
        <f>分析係数表!H22</f>
        <v>4.2055018477923743E-5</v>
      </c>
      <c r="O19" s="82">
        <f t="shared" si="4"/>
        <v>1.1722460316197986E-4</v>
      </c>
      <c r="P19" s="76">
        <f>分析係数表!C22</f>
        <v>2.6618889173278704E-2</v>
      </c>
      <c r="Q19" s="82">
        <f t="shared" si="5"/>
        <v>3.1203887199503181E-6</v>
      </c>
      <c r="R19" s="83">
        <v>3.2687088883356859E-5</v>
      </c>
      <c r="S19" s="84">
        <f t="shared" si="6"/>
        <v>4.9649722548686902E-4</v>
      </c>
      <c r="T19" s="85">
        <f>分析係数表!F22</f>
        <v>0.4128686327077748</v>
      </c>
      <c r="U19" s="86">
        <f t="shared" si="7"/>
        <v>2.0498813062996737E-4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6.8381018511154924E-5</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投入係数表!AE21</f>
        <v>0</v>
      </c>
      <c r="E21" s="77">
        <f t="shared" si="0"/>
        <v>0</v>
      </c>
      <c r="F21" s="76">
        <f>分析係数表!C24</f>
        <v>0.22997002997003002</v>
      </c>
      <c r="G21" s="77">
        <f t="shared" si="1"/>
        <v>0</v>
      </c>
      <c r="H21" s="77">
        <v>1.4311096881200705E-3</v>
      </c>
      <c r="I21" s="77">
        <f t="shared" si="2"/>
        <v>1.4311096881200705E-3</v>
      </c>
      <c r="J21" s="76">
        <f>分析係数表!G24</f>
        <v>0.20787401574803149</v>
      </c>
      <c r="K21" s="78">
        <f t="shared" si="3"/>
        <v>2.9749051784543198E-4</v>
      </c>
      <c r="L21" s="79"/>
      <c r="M21" s="80"/>
      <c r="N21" s="81">
        <f>分析係数表!H24</f>
        <v>3.2417410076732888E-4</v>
      </c>
      <c r="O21" s="82">
        <f t="shared" si="4"/>
        <v>9.036063160402615E-4</v>
      </c>
      <c r="P21" s="76">
        <f>分析係数表!C24</f>
        <v>0.22997002997003002</v>
      </c>
      <c r="Q21" s="82">
        <f t="shared" si="5"/>
        <v>2.0780237158088736E-4</v>
      </c>
      <c r="R21" s="83">
        <v>7.6609543267522481E-4</v>
      </c>
      <c r="S21" s="84">
        <f t="shared" si="6"/>
        <v>2.1972051207952955E-3</v>
      </c>
      <c r="T21" s="85">
        <f>分析係数表!F24</f>
        <v>0.39317585301837271</v>
      </c>
      <c r="U21" s="86">
        <f t="shared" si="7"/>
        <v>8.63887997625027E-4</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投入係数表!AE22</f>
        <v>0</v>
      </c>
      <c r="E22" s="77">
        <f t="shared" si="0"/>
        <v>0</v>
      </c>
      <c r="F22" s="76">
        <f>分析係数表!C25</f>
        <v>3.4042553191489411E-2</v>
      </c>
      <c r="G22" s="77">
        <f t="shared" si="1"/>
        <v>0</v>
      </c>
      <c r="H22" s="77">
        <v>5.7064425629812815E-4</v>
      </c>
      <c r="I22" s="77">
        <f t="shared" si="2"/>
        <v>5.7064425629812815E-4</v>
      </c>
      <c r="J22" s="76">
        <f>分析係数表!G25</f>
        <v>0.19567456230690011</v>
      </c>
      <c r="K22" s="78">
        <f t="shared" si="3"/>
        <v>1.1166056508408276E-4</v>
      </c>
      <c r="L22" s="79"/>
      <c r="M22" s="80"/>
      <c r="N22" s="81">
        <f>分析係数表!H25</f>
        <v>4.906418822424437E-4</v>
      </c>
      <c r="O22" s="82">
        <f t="shared" si="4"/>
        <v>1.3676203702230984E-3</v>
      </c>
      <c r="P22" s="76">
        <f>分析係数表!C25</f>
        <v>3.4042553191489411E-2</v>
      </c>
      <c r="Q22" s="82">
        <f t="shared" si="5"/>
        <v>4.6557289199084271E-5</v>
      </c>
      <c r="R22" s="83">
        <v>1.0976517973718097E-4</v>
      </c>
      <c r="S22" s="84">
        <f t="shared" si="6"/>
        <v>6.8040943603530908E-4</v>
      </c>
      <c r="T22" s="85">
        <f>分析係数表!F25</f>
        <v>0.35015447991761073</v>
      </c>
      <c r="U22" s="86">
        <f t="shared" si="7"/>
        <v>2.3824841220597848E-4</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投入係数表!AE23</f>
        <v>0</v>
      </c>
      <c r="E23" s="77">
        <f t="shared" si="0"/>
        <v>0</v>
      </c>
      <c r="F23" s="76">
        <f>分析係数表!C26</f>
        <v>5.4550934297769693E-2</v>
      </c>
      <c r="G23" s="77">
        <f t="shared" si="1"/>
        <v>0</v>
      </c>
      <c r="H23" s="77">
        <v>9.4194453367802138E-4</v>
      </c>
      <c r="I23" s="77">
        <f t="shared" si="2"/>
        <v>9.4194453367802138E-4</v>
      </c>
      <c r="J23" s="76">
        <f>分析係数表!G26</f>
        <v>0.19694507637309067</v>
      </c>
      <c r="K23" s="78">
        <f t="shared" si="3"/>
        <v>1.855113381244332E-4</v>
      </c>
      <c r="L23" s="79"/>
      <c r="M23" s="80"/>
      <c r="N23" s="81">
        <f>分析係数表!H26</f>
        <v>1.0098461312011439E-2</v>
      </c>
      <c r="O23" s="82">
        <f t="shared" si="4"/>
        <v>2.8148557834270414E-2</v>
      </c>
      <c r="P23" s="76">
        <f>分析係数表!C26</f>
        <v>5.4550934297769693E-2</v>
      </c>
      <c r="Q23" s="82">
        <f t="shared" si="5"/>
        <v>1.5355301289942558E-3</v>
      </c>
      <c r="R23" s="83">
        <v>1.5981316036837029E-3</v>
      </c>
      <c r="S23" s="84">
        <f t="shared" si="6"/>
        <v>2.540076137361724E-3</v>
      </c>
      <c r="T23" s="85">
        <f>分析係数表!F26</f>
        <v>0.33636659083522913</v>
      </c>
      <c r="U23" s="86">
        <f t="shared" si="7"/>
        <v>8.5439675078628026E-4</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投入係数表!AE24</f>
        <v>3.9944397398820844E-5</v>
      </c>
      <c r="E24" s="77">
        <f t="shared" si="0"/>
        <v>3.9944397398820842E-3</v>
      </c>
      <c r="F24" s="76">
        <f>分析係数表!C27</f>
        <v>4.1345611727119369E-3</v>
      </c>
      <c r="G24" s="77">
        <f t="shared" si="1"/>
        <v>1.6515255455254034E-5</v>
      </c>
      <c r="H24" s="77">
        <v>3.1361926469266349E-5</v>
      </c>
      <c r="I24" s="77">
        <f t="shared" si="2"/>
        <v>3.1361926469266349E-5</v>
      </c>
      <c r="J24" s="76">
        <f>分析係数表!G27</f>
        <v>0.17796610169491525</v>
      </c>
      <c r="K24" s="78">
        <f t="shared" si="3"/>
        <v>5.5813597953779093E-6</v>
      </c>
      <c r="L24" s="79"/>
      <c r="M24" s="80"/>
      <c r="N24" s="81">
        <f>分析係数表!H27</f>
        <v>1.0540039006029638E-2</v>
      </c>
      <c r="O24" s="82">
        <f t="shared" si="4"/>
        <v>2.9379416167471202E-2</v>
      </c>
      <c r="P24" s="76">
        <f>分析係数表!C27</f>
        <v>4.1345611727119369E-3</v>
      </c>
      <c r="Q24" s="82">
        <f t="shared" si="5"/>
        <v>1.2147099336297177E-4</v>
      </c>
      <c r="R24" s="83">
        <v>1.2247444995455177E-4</v>
      </c>
      <c r="S24" s="84">
        <f t="shared" si="6"/>
        <v>1.5383637642381814E-4</v>
      </c>
      <c r="T24" s="85">
        <f>分析係数表!F27</f>
        <v>0.33898305084745761</v>
      </c>
      <c r="U24" s="86">
        <f t="shared" si="7"/>
        <v>5.2147924211463776E-5</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投入係数表!AE25</f>
        <v>0</v>
      </c>
      <c r="E25" s="77">
        <f t="shared" si="0"/>
        <v>0</v>
      </c>
      <c r="F25" s="76">
        <f>分析係数表!C28</f>
        <v>7.7271221989182459E-3</v>
      </c>
      <c r="G25" s="77">
        <f t="shared" si="1"/>
        <v>0</v>
      </c>
      <c r="H25" s="77">
        <v>3.0784946494442092E-4</v>
      </c>
      <c r="I25" s="77">
        <f t="shared" si="2"/>
        <v>3.0784946494442092E-4</v>
      </c>
      <c r="J25" s="76">
        <f>分析係数表!G28</f>
        <v>0.12525050100200399</v>
      </c>
      <c r="K25" s="78">
        <f t="shared" si="3"/>
        <v>3.8558299717487583E-5</v>
      </c>
      <c r="L25" s="79"/>
      <c r="M25" s="80"/>
      <c r="N25" s="81">
        <f>分析係数表!H28</f>
        <v>1.922089573684773E-2</v>
      </c>
      <c r="O25" s="82">
        <f t="shared" si="4"/>
        <v>5.357652800348988E-2</v>
      </c>
      <c r="P25" s="76">
        <f>分析係数表!C28</f>
        <v>7.7271221989182459E-3</v>
      </c>
      <c r="Q25" s="82">
        <f t="shared" si="5"/>
        <v>4.1399237887673171E-4</v>
      </c>
      <c r="R25" s="83">
        <v>4.5245816107065734E-4</v>
      </c>
      <c r="S25" s="84">
        <f t="shared" si="6"/>
        <v>7.6030762601507831E-4</v>
      </c>
      <c r="T25" s="85">
        <f>分析係数表!F28</f>
        <v>0.21442885771543085</v>
      </c>
      <c r="U25" s="86">
        <f t="shared" si="7"/>
        <v>1.6303189575874423E-4</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投入係数表!AE26</f>
        <v>2.3966638439292505E-5</v>
      </c>
      <c r="E26" s="77">
        <f t="shared" si="0"/>
        <v>2.3966638439292505E-3</v>
      </c>
      <c r="F26" s="76">
        <f>分析係数表!C29</f>
        <v>1.9657209257286756E-2</v>
      </c>
      <c r="G26" s="77">
        <f t="shared" si="1"/>
        <v>4.7111722699490526E-5</v>
      </c>
      <c r="H26" s="77">
        <v>1.1902912411668948E-3</v>
      </c>
      <c r="I26" s="77">
        <f t="shared" si="2"/>
        <v>1.1902912411668948E-3</v>
      </c>
      <c r="J26" s="76">
        <f>分析係数表!G29</f>
        <v>0.25806451612903225</v>
      </c>
      <c r="K26" s="78">
        <f t="shared" si="3"/>
        <v>3.0717193320435994E-4</v>
      </c>
      <c r="L26" s="79"/>
      <c r="M26" s="80"/>
      <c r="N26" s="81">
        <f>分析係数表!H29</f>
        <v>9.642865278500598E-3</v>
      </c>
      <c r="O26" s="82">
        <f t="shared" si="4"/>
        <v>2.6878624633348964E-2</v>
      </c>
      <c r="P26" s="76">
        <f>分析係数表!C29</f>
        <v>1.9657209257286756E-2</v>
      </c>
      <c r="Q26" s="82">
        <f t="shared" si="5"/>
        <v>5.2835874896580304E-4</v>
      </c>
      <c r="R26" s="83">
        <v>6.7436419073552709E-4</v>
      </c>
      <c r="S26" s="84">
        <f t="shared" si="6"/>
        <v>1.864655431902422E-3</v>
      </c>
      <c r="T26" s="85">
        <f>分析係数表!F29</f>
        <v>0.38879456706281834</v>
      </c>
      <c r="U26" s="86">
        <f t="shared" si="7"/>
        <v>7.2496790136783473E-4</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投入係数表!AE27</f>
        <v>9.3949222682026615E-3</v>
      </c>
      <c r="E27" s="77">
        <f t="shared" si="0"/>
        <v>0.93949222682026612</v>
      </c>
      <c r="F27" s="76">
        <f>分析係数表!C30</f>
        <v>1</v>
      </c>
      <c r="G27" s="77">
        <f t="shared" si="1"/>
        <v>0.93949222682026612</v>
      </c>
      <c r="H27" s="77">
        <v>0.96620993492816531</v>
      </c>
      <c r="I27" s="77">
        <f t="shared" si="2"/>
        <v>0.96620993492816531</v>
      </c>
      <c r="J27" s="76">
        <f>分析係数表!G30</f>
        <v>0.34450191140094444</v>
      </c>
      <c r="K27" s="78">
        <f t="shared" si="3"/>
        <v>0.33286116939733512</v>
      </c>
      <c r="L27" s="79"/>
      <c r="M27" s="80"/>
      <c r="N27" s="81">
        <f>分析係数表!H30</f>
        <v>0</v>
      </c>
      <c r="O27" s="82">
        <f t="shared" si="4"/>
        <v>0</v>
      </c>
      <c r="P27" s="76">
        <f>分析係数表!C30</f>
        <v>1</v>
      </c>
      <c r="Q27" s="82">
        <f t="shared" si="5"/>
        <v>0</v>
      </c>
      <c r="R27" s="83">
        <v>8.6639817028182457E-3</v>
      </c>
      <c r="S27" s="84">
        <f t="shared" si="6"/>
        <v>0.97487391663098355</v>
      </c>
      <c r="T27" s="85">
        <f>分析係数表!F30</f>
        <v>0.44116418773490956</v>
      </c>
      <c r="U27" s="86">
        <f t="shared" si="7"/>
        <v>0.43007945957445781</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投入係数表!AE28</f>
        <v>2.2288973748542029E-3</v>
      </c>
      <c r="E28" s="77">
        <f t="shared" si="0"/>
        <v>0.22288973748542029</v>
      </c>
      <c r="F28" s="76">
        <f>分析係数表!C31</f>
        <v>0.10575835708146741</v>
      </c>
      <c r="G28" s="77">
        <f t="shared" si="1"/>
        <v>2.3572452446777612E-2</v>
      </c>
      <c r="H28" s="77">
        <v>2.7269143591150839E-2</v>
      </c>
      <c r="I28" s="77">
        <f t="shared" si="2"/>
        <v>2.7269143591150839E-2</v>
      </c>
      <c r="J28" s="76">
        <f>分析係数表!G31</f>
        <v>7.0943075615972809E-2</v>
      </c>
      <c r="K28" s="78">
        <f t="shared" si="3"/>
        <v>1.9345569157698343E-3</v>
      </c>
      <c r="L28" s="79"/>
      <c r="M28" s="80"/>
      <c r="N28" s="81">
        <f>分析係数表!H31</f>
        <v>2.1586490526230941E-2</v>
      </c>
      <c r="O28" s="82">
        <f t="shared" si="4"/>
        <v>6.0170411931351246E-2</v>
      </c>
      <c r="P28" s="76">
        <f>分析係数表!C31</f>
        <v>0.10575835708146741</v>
      </c>
      <c r="Q28" s="82">
        <f t="shared" si="5"/>
        <v>6.3635239107748326E-3</v>
      </c>
      <c r="R28" s="83">
        <v>8.1091676585387309E-3</v>
      </c>
      <c r="S28" s="84">
        <f t="shared" si="6"/>
        <v>3.537831124968957E-2</v>
      </c>
      <c r="T28" s="85">
        <f>分析係数表!F31</f>
        <v>0.34494477485131692</v>
      </c>
      <c r="U28" s="86">
        <f t="shared" si="7"/>
        <v>1.2203563608643981E-2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投入係数表!AE29</f>
        <v>2.2368862543339671E-4</v>
      </c>
      <c r="E29" s="77">
        <f t="shared" si="0"/>
        <v>2.2368862543339672E-2</v>
      </c>
      <c r="F29" s="76">
        <f>分析係数表!C32</f>
        <v>0.81083319529567666</v>
      </c>
      <c r="G29" s="77">
        <f t="shared" si="1"/>
        <v>1.8137416291145882E-2</v>
      </c>
      <c r="H29" s="77">
        <v>2.5037041168110882E-2</v>
      </c>
      <c r="I29" s="77">
        <f t="shared" si="2"/>
        <v>2.5037041168110882E-2</v>
      </c>
      <c r="J29" s="76">
        <f>分析係数表!G32</f>
        <v>0.14021915584415584</v>
      </c>
      <c r="K29" s="78">
        <f t="shared" si="3"/>
        <v>3.5106727774278854E-3</v>
      </c>
      <c r="L29" s="79"/>
      <c r="M29" s="80"/>
      <c r="N29" s="81">
        <f>分析係数表!H32</f>
        <v>6.133023528030546E-3</v>
      </c>
      <c r="O29" s="82">
        <f t="shared" si="4"/>
        <v>1.7095254627788731E-2</v>
      </c>
      <c r="P29" s="76">
        <f>分析係数表!C32</f>
        <v>0.81083319529567666</v>
      </c>
      <c r="Q29" s="82">
        <f t="shared" si="5"/>
        <v>1.3861399934243141E-2</v>
      </c>
      <c r="R29" s="83">
        <v>1.789600463041548E-2</v>
      </c>
      <c r="S29" s="84">
        <f t="shared" si="6"/>
        <v>4.2933045798526359E-2</v>
      </c>
      <c r="T29" s="85">
        <f>分析係数表!F32</f>
        <v>0.48336038961038963</v>
      </c>
      <c r="U29" s="86">
        <f t="shared" si="7"/>
        <v>2.0752133744336404E-2</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投入係数表!AE30</f>
        <v>0</v>
      </c>
      <c r="E30" s="77">
        <f t="shared" si="0"/>
        <v>0</v>
      </c>
      <c r="F30" s="76">
        <f>分析係数表!C33</f>
        <v>0.62414151925078043</v>
      </c>
      <c r="G30" s="77">
        <f t="shared" si="1"/>
        <v>0</v>
      </c>
      <c r="H30" s="77">
        <v>8.434605418756928E-3</v>
      </c>
      <c r="I30" s="77">
        <f t="shared" si="2"/>
        <v>8.434605418756928E-3</v>
      </c>
      <c r="J30" s="76">
        <f>分析係数表!G33</f>
        <v>0.5071547420965058</v>
      </c>
      <c r="K30" s="78">
        <f t="shared" si="3"/>
        <v>4.2776501358354601E-3</v>
      </c>
      <c r="L30" s="79"/>
      <c r="M30" s="80"/>
      <c r="N30" s="81">
        <f>分析係数表!H33</f>
        <v>9.1820123676800169E-4</v>
      </c>
      <c r="O30" s="82">
        <f t="shared" si="4"/>
        <v>2.5594038357032267E-3</v>
      </c>
      <c r="P30" s="76">
        <f>分析係数表!C33</f>
        <v>0.62414151925078043</v>
      </c>
      <c r="Q30" s="82">
        <f t="shared" si="5"/>
        <v>1.5974301983920868E-3</v>
      </c>
      <c r="R30" s="83">
        <v>4.5797931758013695E-3</v>
      </c>
      <c r="S30" s="84">
        <f t="shared" si="6"/>
        <v>1.3014398594558298E-2</v>
      </c>
      <c r="T30" s="85">
        <f>分析係数表!F33</f>
        <v>0.64758735440931781</v>
      </c>
      <c r="U30" s="86">
        <f t="shared" si="7"/>
        <v>8.427959955078352E-3</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投入係数表!AE31</f>
        <v>9.3469889913240772E-4</v>
      </c>
      <c r="E31" s="77">
        <f t="shared" si="0"/>
        <v>9.3469889913240775E-2</v>
      </c>
      <c r="F31" s="76">
        <f>分析係数表!C34</f>
        <v>0.18299609672932837</v>
      </c>
      <c r="G31" s="77">
        <f t="shared" si="1"/>
        <v>1.7104625015843082E-2</v>
      </c>
      <c r="H31" s="77">
        <v>3.6648765347965559E-2</v>
      </c>
      <c r="I31" s="77">
        <f t="shared" si="2"/>
        <v>3.6648765347965559E-2</v>
      </c>
      <c r="J31" s="76">
        <f>分析係数表!G34</f>
        <v>0.4248231396077729</v>
      </c>
      <c r="K31" s="78">
        <f t="shared" si="3"/>
        <v>1.5569243557871282E-2</v>
      </c>
      <c r="L31" s="79"/>
      <c r="M31" s="80"/>
      <c r="N31" s="81">
        <f>分析係数表!H34</f>
        <v>0.15256158869841471</v>
      </c>
      <c r="O31" s="82">
        <f t="shared" si="4"/>
        <v>0.42525178540394232</v>
      </c>
      <c r="P31" s="76">
        <f>分析係数表!C34</f>
        <v>0.18299609672932837</v>
      </c>
      <c r="Q31" s="82">
        <f t="shared" si="5"/>
        <v>7.7819416856099416E-2</v>
      </c>
      <c r="R31" s="83">
        <v>8.2413859133466244E-2</v>
      </c>
      <c r="S31" s="84">
        <f t="shared" si="6"/>
        <v>0.1190626244814318</v>
      </c>
      <c r="T31" s="85">
        <f>分析係数表!F34</f>
        <v>0.70132234858660936</v>
      </c>
      <c r="U31" s="86">
        <f t="shared" si="7"/>
        <v>8.3501279430203287E-2</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投入係数表!AE32</f>
        <v>7.674916516209436E-2</v>
      </c>
      <c r="E32" s="77">
        <f t="shared" si="0"/>
        <v>7.6749165162094357</v>
      </c>
      <c r="F32" s="76">
        <f>分析係数表!C35</f>
        <v>0.35090186993215289</v>
      </c>
      <c r="G32" s="77">
        <f t="shared" si="1"/>
        <v>2.6931425571110554</v>
      </c>
      <c r="H32" s="77">
        <v>2.7938138730106195</v>
      </c>
      <c r="I32" s="77">
        <f t="shared" si="2"/>
        <v>2.7938138730106195</v>
      </c>
      <c r="J32" s="76">
        <f>分析係数表!G35</f>
        <v>0.31384360320530535</v>
      </c>
      <c r="K32" s="78">
        <f t="shared" si="3"/>
        <v>0.87682061259062216</v>
      </c>
      <c r="L32" s="79"/>
      <c r="M32" s="80"/>
      <c r="N32" s="81">
        <f>分析係数表!H35</f>
        <v>5.7313981015663741E-2</v>
      </c>
      <c r="O32" s="82">
        <f t="shared" si="4"/>
        <v>0.15975759667591821</v>
      </c>
      <c r="P32" s="76">
        <f>分析係数表!C35</f>
        <v>0.35090186993215289</v>
      </c>
      <c r="Q32" s="82">
        <f t="shared" si="5"/>
        <v>5.605923940944639E-2</v>
      </c>
      <c r="R32" s="83">
        <v>7.6194769796651032E-2</v>
      </c>
      <c r="S32" s="84">
        <f t="shared" si="6"/>
        <v>2.8700086428072704</v>
      </c>
      <c r="T32" s="85">
        <f>分析係数表!F35</f>
        <v>0.64653219121304228</v>
      </c>
      <c r="U32" s="86">
        <f t="shared" si="7"/>
        <v>1.8555529766345542</v>
      </c>
      <c r="V32" s="87">
        <f>分析係数表!D35</f>
        <v>5.1505940867642992E-2</v>
      </c>
      <c r="W32" s="88">
        <f t="shared" si="8"/>
        <v>0</v>
      </c>
      <c r="X32" s="76">
        <f>分析係数表!E35</f>
        <v>4.4929538546559823E-2</v>
      </c>
      <c r="Y32" s="89">
        <f t="shared" si="9"/>
        <v>0</v>
      </c>
    </row>
    <row r="33" spans="1:25" x14ac:dyDescent="0.2">
      <c r="A33" s="6" t="s">
        <v>21</v>
      </c>
      <c r="B33" s="5" t="s">
        <v>38</v>
      </c>
      <c r="C33" s="75">
        <f>最終需要_まとめ!C34</f>
        <v>100</v>
      </c>
      <c r="D33" s="76">
        <f>投入係数表!AE33</f>
        <v>1.7040279930336973E-2</v>
      </c>
      <c r="E33" s="77">
        <f t="shared" si="0"/>
        <v>1.7040279930336972</v>
      </c>
      <c r="F33" s="76">
        <f>分析係数表!C36</f>
        <v>0.93626150666917152</v>
      </c>
      <c r="G33" s="77">
        <f t="shared" si="1"/>
        <v>1.5954158161641738</v>
      </c>
      <c r="H33" s="77">
        <v>1.6694809110220052</v>
      </c>
      <c r="I33" s="77">
        <f t="shared" si="2"/>
        <v>101.66948091102201</v>
      </c>
      <c r="J33" s="76">
        <f>分析係数表!G36</f>
        <v>2.823270008148657E-2</v>
      </c>
      <c r="K33" s="78">
        <f t="shared" si="3"/>
        <v>2.8704039620013084</v>
      </c>
      <c r="L33" s="79"/>
      <c r="M33" s="80"/>
      <c r="N33" s="81">
        <f>分析係数表!H36</f>
        <v>0.22062413152006111</v>
      </c>
      <c r="O33" s="82">
        <f t="shared" si="4"/>
        <v>0.61497003690467644</v>
      </c>
      <c r="P33" s="76">
        <f>分析係数表!C36</f>
        <v>0.93626150666917152</v>
      </c>
      <c r="Q33" s="82">
        <f t="shared" si="5"/>
        <v>0.57577277330876842</v>
      </c>
      <c r="R33" s="83">
        <v>0.59341701726212992</v>
      </c>
      <c r="S33" s="84">
        <f t="shared" si="6"/>
        <v>102.26289792828413</v>
      </c>
      <c r="T33" s="85">
        <f>分析係数表!F36</f>
        <v>0.87228977263648999</v>
      </c>
      <c r="U33" s="86">
        <f t="shared" si="7"/>
        <v>89.202879983011556</v>
      </c>
      <c r="V33" s="87">
        <f>分析係数表!D36</f>
        <v>1.675268026906546E-2</v>
      </c>
      <c r="W33" s="88">
        <f t="shared" si="8"/>
        <v>2</v>
      </c>
      <c r="X33" s="76">
        <f>分析係数表!E36</f>
        <v>8.8037451867001137E-3</v>
      </c>
      <c r="Y33" s="89">
        <f t="shared" si="9"/>
        <v>1</v>
      </c>
    </row>
    <row r="34" spans="1:25" x14ac:dyDescent="0.2">
      <c r="A34" s="6" t="s">
        <v>22</v>
      </c>
      <c r="B34" s="5" t="s">
        <v>378</v>
      </c>
      <c r="C34" s="90"/>
      <c r="D34" s="76">
        <f>投入係数表!AE34</f>
        <v>3.1955517919056675E-4</v>
      </c>
      <c r="E34" s="77">
        <f t="shared" si="0"/>
        <v>3.1955517919056674E-2</v>
      </c>
      <c r="F34" s="76">
        <f>分析係数表!C37</f>
        <v>0.39878226197532196</v>
      </c>
      <c r="G34" s="77">
        <f t="shared" si="1"/>
        <v>1.2743293718354354E-2</v>
      </c>
      <c r="H34" s="77">
        <v>6.1852700466297331E-2</v>
      </c>
      <c r="I34" s="77">
        <f t="shared" si="2"/>
        <v>6.1852700466297331E-2</v>
      </c>
      <c r="J34" s="76">
        <f>分析係数表!G37</f>
        <v>0.35520734135572679</v>
      </c>
      <c r="K34" s="78">
        <f t="shared" si="3"/>
        <v>2.1970533288305599E-2</v>
      </c>
      <c r="L34" s="79"/>
      <c r="M34" s="80"/>
      <c r="N34" s="81">
        <f>分析係数表!H37</f>
        <v>4.5952116856878007E-2</v>
      </c>
      <c r="O34" s="82">
        <f t="shared" si="4"/>
        <v>0.12808741638832333</v>
      </c>
      <c r="P34" s="76">
        <f>分析係数表!C37</f>
        <v>0.39878226197532196</v>
      </c>
      <c r="Q34" s="82">
        <f t="shared" si="5"/>
        <v>5.10789896379105E-2</v>
      </c>
      <c r="R34" s="83">
        <v>5.7687896278421774E-2</v>
      </c>
      <c r="S34" s="84">
        <f t="shared" si="6"/>
        <v>0.1195405967447191</v>
      </c>
      <c r="T34" s="85">
        <f>分析係数表!F37</f>
        <v>0.68833867197645227</v>
      </c>
      <c r="U34" s="86">
        <f t="shared" si="7"/>
        <v>8.2284415610532555E-2</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投入係数表!AE35</f>
        <v>1.3660983910396727E-3</v>
      </c>
      <c r="E35" s="77">
        <f t="shared" si="0"/>
        <v>0.13660983910396726</v>
      </c>
      <c r="F35" s="76">
        <f>分析係数表!C38</f>
        <v>8.3634220028000916E-2</v>
      </c>
      <c r="G35" s="77">
        <f t="shared" si="1"/>
        <v>1.1425257341611001E-2</v>
      </c>
      <c r="H35" s="77">
        <v>2.8908933719893667E-2</v>
      </c>
      <c r="I35" s="77">
        <f t="shared" si="2"/>
        <v>2.8908933719893667E-2</v>
      </c>
      <c r="J35" s="76">
        <f>分析係数表!G38</f>
        <v>0.16582661290322581</v>
      </c>
      <c r="K35" s="78">
        <f t="shared" si="3"/>
        <v>4.7938705614138186E-3</v>
      </c>
      <c r="L35" s="79"/>
      <c r="M35" s="80"/>
      <c r="N35" s="81">
        <f>分析係数表!H38</f>
        <v>4.1594165567103165E-2</v>
      </c>
      <c r="O35" s="82">
        <f t="shared" si="4"/>
        <v>0.11594001688566317</v>
      </c>
      <c r="P35" s="76">
        <f>分析係数表!C38</f>
        <v>8.3634220028000916E-2</v>
      </c>
      <c r="Q35" s="82">
        <f t="shared" si="5"/>
        <v>9.6965528822656952E-3</v>
      </c>
      <c r="R35" s="83">
        <v>1.1641510285086192E-2</v>
      </c>
      <c r="S35" s="84">
        <f t="shared" si="6"/>
        <v>4.0550444004979855E-2</v>
      </c>
      <c r="T35" s="85">
        <f>分析係数表!F38</f>
        <v>0.52116935483870963</v>
      </c>
      <c r="U35" s="86">
        <f t="shared" si="7"/>
        <v>2.113364874049857E-2</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投入係数表!AE36</f>
        <v>0</v>
      </c>
      <c r="E36" s="77">
        <f t="shared" si="0"/>
        <v>0</v>
      </c>
      <c r="F36" s="76">
        <f>分析係数表!C39</f>
        <v>1</v>
      </c>
      <c r="G36" s="77">
        <f t="shared" si="1"/>
        <v>0</v>
      </c>
      <c r="H36" s="77">
        <v>2.4862832385865495E-3</v>
      </c>
      <c r="I36" s="77">
        <f t="shared" si="2"/>
        <v>2.4862832385865495E-3</v>
      </c>
      <c r="J36" s="76">
        <f>分析係数表!G39</f>
        <v>0.35526355444380819</v>
      </c>
      <c r="K36" s="78">
        <f t="shared" si="3"/>
        <v>8.8328582069432037E-4</v>
      </c>
      <c r="L36" s="79"/>
      <c r="M36" s="80"/>
      <c r="N36" s="81">
        <f>分析係数表!H39</f>
        <v>3.6622911924525259E-3</v>
      </c>
      <c r="O36" s="82">
        <f t="shared" si="4"/>
        <v>1.0208309192022412E-2</v>
      </c>
      <c r="P36" s="76">
        <f>分析係数表!C39</f>
        <v>1</v>
      </c>
      <c r="Q36" s="82">
        <f t="shared" si="5"/>
        <v>1.0208309192022412E-2</v>
      </c>
      <c r="R36" s="83">
        <v>1.1197090102723246E-2</v>
      </c>
      <c r="S36" s="84">
        <f t="shared" si="6"/>
        <v>1.3683373341309795E-2</v>
      </c>
      <c r="T36" s="85">
        <f>分析係数表!F39</f>
        <v>0.70609686266236704</v>
      </c>
      <c r="U36" s="86">
        <f t="shared" si="7"/>
        <v>9.6617869869367167E-3</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投入係数表!AE37</f>
        <v>0</v>
      </c>
      <c r="E37" s="77">
        <f t="shared" si="0"/>
        <v>0</v>
      </c>
      <c r="F37" s="76">
        <f>分析係数表!C40</f>
        <v>0.97034701574441762</v>
      </c>
      <c r="G37" s="77">
        <f t="shared" si="1"/>
        <v>0</v>
      </c>
      <c r="H37" s="77">
        <v>1.2969500658712057E-3</v>
      </c>
      <c r="I37" s="77">
        <f t="shared" si="2"/>
        <v>1.2969500658712057E-3</v>
      </c>
      <c r="J37" s="76">
        <f>分析係数表!G40</f>
        <v>0.52785971223021577</v>
      </c>
      <c r="K37" s="78">
        <f t="shared" si="3"/>
        <v>6.8460768854773407E-4</v>
      </c>
      <c r="L37" s="79"/>
      <c r="M37" s="80"/>
      <c r="N37" s="81">
        <f>分析係数表!H40</f>
        <v>3.2261456049877249E-2</v>
      </c>
      <c r="O37" s="82">
        <f t="shared" si="4"/>
        <v>8.9925923700633792E-2</v>
      </c>
      <c r="P37" s="76">
        <f>分析係数表!C40</f>
        <v>0.97034701574441762</v>
      </c>
      <c r="Q37" s="82">
        <f t="shared" si="5"/>
        <v>8.7259351700970197E-2</v>
      </c>
      <c r="R37" s="83">
        <v>8.7625096968145383E-2</v>
      </c>
      <c r="S37" s="84">
        <f t="shared" si="6"/>
        <v>8.8922047034016585E-2</v>
      </c>
      <c r="T37" s="85">
        <f>分析係数表!F40</f>
        <v>0.72733812949640286</v>
      </c>
      <c r="U37" s="86">
        <f t="shared" si="7"/>
        <v>6.4676395360712777E-2</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投入係数表!AE38</f>
        <v>0</v>
      </c>
      <c r="E38" s="77">
        <f t="shared" si="0"/>
        <v>0</v>
      </c>
      <c r="F38" s="76">
        <f>分析係数表!C41</f>
        <v>0.80320409637637991</v>
      </c>
      <c r="G38" s="77">
        <f t="shared" si="1"/>
        <v>0</v>
      </c>
      <c r="H38" s="77">
        <v>4.6327320844347108E-4</v>
      </c>
      <c r="I38" s="77">
        <f t="shared" si="2"/>
        <v>4.6327320844347108E-4</v>
      </c>
      <c r="J38" s="76">
        <f>分析係数表!G41</f>
        <v>0.45147490221642766</v>
      </c>
      <c r="K38" s="78">
        <f t="shared" si="3"/>
        <v>2.0915622648150681E-4</v>
      </c>
      <c r="L38" s="79"/>
      <c r="M38" s="80"/>
      <c r="N38" s="81">
        <f>分析係数表!H41</f>
        <v>4.9603894294711057E-2</v>
      </c>
      <c r="O38" s="82">
        <f t="shared" si="4"/>
        <v>0.13826641942955525</v>
      </c>
      <c r="P38" s="76">
        <f>分析係数表!C41</f>
        <v>0.80320409637637991</v>
      </c>
      <c r="Q38" s="82">
        <f t="shared" si="5"/>
        <v>0.11105615447711346</v>
      </c>
      <c r="R38" s="83">
        <v>0.11296379793665921</v>
      </c>
      <c r="S38" s="84">
        <f t="shared" si="6"/>
        <v>0.11342707114510268</v>
      </c>
      <c r="T38" s="85">
        <f>分析係数表!F41</f>
        <v>0.55671447196870927</v>
      </c>
      <c r="U38" s="86">
        <f t="shared" si="7"/>
        <v>6.3146492019503064E-2</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投入係数表!AE39</f>
        <v>1.1184431271669836E-4</v>
      </c>
      <c r="E39" s="77">
        <f>$C$33*D39</f>
        <v>1.1184431271669836E-2</v>
      </c>
      <c r="F39" s="76">
        <f>分析係数表!C42</f>
        <v>0.66636504653567741</v>
      </c>
      <c r="G39" s="77">
        <f>E39*F39</f>
        <v>7.4529140648213555E-3</v>
      </c>
      <c r="H39" s="77">
        <v>1.4165929936996667E-2</v>
      </c>
      <c r="I39" s="77">
        <f>C39+H39</f>
        <v>1.4165929936996667E-2</v>
      </c>
      <c r="J39" s="76">
        <f>分析係数表!G42</f>
        <v>0.48517520215633425</v>
      </c>
      <c r="K39" s="78">
        <f>I39*J39</f>
        <v>6.8729579209148252E-3</v>
      </c>
      <c r="L39" s="79"/>
      <c r="M39" s="80"/>
      <c r="N39" s="81">
        <f>分析係数表!H42</f>
        <v>1.1980423388898527E-2</v>
      </c>
      <c r="O39" s="82">
        <f t="shared" si="4"/>
        <v>3.3394358825769015E-2</v>
      </c>
      <c r="P39" s="76">
        <f>分析係数表!C42</f>
        <v>0.66636504653567741</v>
      </c>
      <c r="Q39" s="82">
        <f>O39*P39</f>
        <v>2.2252833472962679E-2</v>
      </c>
      <c r="R39" s="83">
        <v>2.3298190219573047E-2</v>
      </c>
      <c r="S39" s="84">
        <f>I39+R39</f>
        <v>3.7464120156569712E-2</v>
      </c>
      <c r="T39" s="85">
        <f>分析係数表!F42</f>
        <v>0.56103195995379285</v>
      </c>
      <c r="U39" s="86">
        <f>S39*T39</f>
        <v>2.1018568759384702E-2</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投入係数表!AE40</f>
        <v>1.4284116509818333E-2</v>
      </c>
      <c r="E40" s="77">
        <f>$C$33*D40</f>
        <v>1.4284116509818332</v>
      </c>
      <c r="F40" s="76">
        <f>分析係数表!C43</f>
        <v>0.41782866643993499</v>
      </c>
      <c r="G40" s="77">
        <f>E40*F40</f>
        <v>0.59683133525700527</v>
      </c>
      <c r="H40" s="77">
        <v>0.83612722778586757</v>
      </c>
      <c r="I40" s="77">
        <f>C40+H40</f>
        <v>0.83612722778586757</v>
      </c>
      <c r="J40" s="76">
        <f>分析係数表!G43</f>
        <v>0.34963029507290444</v>
      </c>
      <c r="K40" s="78">
        <f>I40*J40</f>
        <v>0.29233540936926244</v>
      </c>
      <c r="L40" s="79"/>
      <c r="M40" s="80"/>
      <c r="N40" s="81">
        <f>分析係数表!H43</f>
        <v>3.3095547249689404E-2</v>
      </c>
      <c r="O40" s="82">
        <f t="shared" si="4"/>
        <v>9.2250878330013067E-2</v>
      </c>
      <c r="P40" s="76">
        <f>分析係数表!C43</f>
        <v>0.41782866643993499</v>
      </c>
      <c r="Q40" s="82">
        <f>O40*P40</f>
        <v>3.8545061470542055E-2</v>
      </c>
      <c r="R40" s="83">
        <v>6.4223186285551626E-2</v>
      </c>
      <c r="S40" s="84">
        <f>I40+R40</f>
        <v>0.90035041407141914</v>
      </c>
      <c r="T40" s="85">
        <f>分析係数表!F43</f>
        <v>0.60413931310897662</v>
      </c>
      <c r="U40" s="86">
        <f>S40*T40</f>
        <v>0.54393708071448987</v>
      </c>
      <c r="V40" s="87">
        <f>分析係数表!D43</f>
        <v>0.20869324856609772</v>
      </c>
      <c r="W40" s="88">
        <f>ROUND(S40*V40,0)</f>
        <v>0</v>
      </c>
      <c r="X40" s="76">
        <f>分析係数表!E43</f>
        <v>0.13682537488770644</v>
      </c>
      <c r="Y40" s="89">
        <f>ROUND(S40*X40,0)</f>
        <v>0</v>
      </c>
    </row>
    <row r="41" spans="1:25" x14ac:dyDescent="0.2">
      <c r="A41" s="6" t="s">
        <v>341</v>
      </c>
      <c r="B41" s="5" t="s">
        <v>42</v>
      </c>
      <c r="C41" s="90"/>
      <c r="D41" s="76">
        <f>投入係数表!AE41</f>
        <v>4.234106124275009E-4</v>
      </c>
      <c r="E41" s="77">
        <f>$C$33*D41</f>
        <v>4.234106124275009E-2</v>
      </c>
      <c r="F41" s="76">
        <f>分析係数表!C44</f>
        <v>0.43300030015865532</v>
      </c>
      <c r="G41" s="77">
        <f>E41*F41</f>
        <v>1.8333692227146797E-2</v>
      </c>
      <c r="H41" s="77">
        <v>1.9659038631373024E-2</v>
      </c>
      <c r="I41" s="77">
        <f>C41+H41</f>
        <v>1.9659038631373024E-2</v>
      </c>
      <c r="J41" s="76">
        <f>分析係数表!G44</f>
        <v>0.26179408564929285</v>
      </c>
      <c r="K41" s="78">
        <f>I41*J41</f>
        <v>5.1466200432444265E-3</v>
      </c>
      <c r="L41" s="79"/>
      <c r="M41" s="80"/>
      <c r="N41" s="81">
        <f>分析係数表!H44</f>
        <v>0.10792544346140839</v>
      </c>
      <c r="O41" s="82">
        <f t="shared" si="4"/>
        <v>0.30083252222289592</v>
      </c>
      <c r="P41" s="76">
        <f>分析係数表!C44</f>
        <v>0.43300030015865532</v>
      </c>
      <c r="Q41" s="82">
        <f>O41*P41</f>
        <v>0.13026057241999928</v>
      </c>
      <c r="R41" s="83">
        <v>0.13237131473237684</v>
      </c>
      <c r="S41" s="84">
        <f>I41+R41</f>
        <v>0.15203035336374987</v>
      </c>
      <c r="T41" s="85">
        <f>分析係数表!F44</f>
        <v>0.57012714425433242</v>
      </c>
      <c r="U41" s="86">
        <f>S41*T41</f>
        <v>8.6676631203251753E-2</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投入係数表!AE42</f>
        <v>4.7933276878585011E-5</v>
      </c>
      <c r="E42" s="77">
        <f>$C$33*D42</f>
        <v>4.7933276878585011E-3</v>
      </c>
      <c r="F42" s="76">
        <f>分析係数表!C45</f>
        <v>1</v>
      </c>
      <c r="G42" s="77">
        <f>E42*F42</f>
        <v>4.7933276878585011E-3</v>
      </c>
      <c r="H42" s="77">
        <v>8.5568759519749731E-3</v>
      </c>
      <c r="I42" s="77">
        <f>C42+H42</f>
        <v>8.5568759519749731E-3</v>
      </c>
      <c r="J42" s="76">
        <f>分析係数表!G45</f>
        <v>0</v>
      </c>
      <c r="K42" s="78">
        <f>I42*J42</f>
        <v>0</v>
      </c>
      <c r="L42" s="79"/>
      <c r="M42" s="80"/>
      <c r="N42" s="81">
        <f>分析係数表!H45</f>
        <v>0</v>
      </c>
      <c r="O42" s="82">
        <f t="shared" si="4"/>
        <v>0</v>
      </c>
      <c r="P42" s="76">
        <f>分析係数表!C45</f>
        <v>1</v>
      </c>
      <c r="Q42" s="82">
        <f>O42*P42</f>
        <v>0</v>
      </c>
      <c r="R42" s="83">
        <v>5.1040955484116268E-4</v>
      </c>
      <c r="S42" s="84">
        <f>I42+R42</f>
        <v>9.0672855068161355E-3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1.1903430424848611E-3</v>
      </c>
      <c r="E43" s="77">
        <f>$C$33*D43</f>
        <v>0.1190343042484861</v>
      </c>
      <c r="F43" s="76">
        <f>分析係数表!C46</f>
        <v>7.8922701993376254E-2</v>
      </c>
      <c r="G43" s="77">
        <f>E43*F43</f>
        <v>9.3945089211921497E-3</v>
      </c>
      <c r="H43" s="77">
        <v>1.3115144083544049E-2</v>
      </c>
      <c r="I43" s="77">
        <f>C43+H43</f>
        <v>1.3115144083544049E-2</v>
      </c>
      <c r="J43" s="76">
        <f>分析係数表!G46</f>
        <v>9.4786729857819912E-3</v>
      </c>
      <c r="K43" s="78">
        <f>I43*J43</f>
        <v>1.2431416192932749E-4</v>
      </c>
      <c r="L43" s="79"/>
      <c r="M43" s="80"/>
      <c r="N43" s="81">
        <f>分析係数表!H46</f>
        <v>2.1453316301050851E-2</v>
      </c>
      <c r="O43" s="82">
        <f t="shared" si="4"/>
        <v>5.9799200688004983E-2</v>
      </c>
      <c r="P43" s="76">
        <f>分析係数表!C46</f>
        <v>7.8922701993376254E-2</v>
      </c>
      <c r="Q43" s="82">
        <f>O43*P43</f>
        <v>4.719514495341518E-3</v>
      </c>
      <c r="R43" s="83">
        <v>5.2158193039469006E-3</v>
      </c>
      <c r="S43" s="84">
        <f>I43+R43</f>
        <v>1.8330963387490948E-2</v>
      </c>
      <c r="T43" s="85">
        <f>分析係数表!F46</f>
        <v>0.3135860979462875</v>
      </c>
      <c r="U43" s="86">
        <f>S43*T43</f>
        <v>5.7483352802795463E-3</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投入係数表!AE44</f>
        <v>0.12580088516784635</v>
      </c>
      <c r="E44" s="91">
        <f>SUM(E5:E43)</f>
        <v>12.580088516784635</v>
      </c>
      <c r="F44" s="92">
        <f>分析係数表!C47</f>
        <v>0.45048821757167268</v>
      </c>
      <c r="G44" s="91">
        <f>SUM(G5:G43)</f>
        <v>5.954079737079196</v>
      </c>
      <c r="H44" s="91">
        <f>SUM(H5:H43)</f>
        <v>6.5367670242473199</v>
      </c>
      <c r="I44" s="91">
        <f>SUM(I5:I43)</f>
        <v>106.53676702424731</v>
      </c>
      <c r="J44" s="92">
        <f>分析係数表!G47</f>
        <v>0.27984959706440876</v>
      </c>
      <c r="K44" s="93">
        <f>SUM(K5:K43)</f>
        <v>4.4432687139400784</v>
      </c>
      <c r="L44" s="94">
        <f>最終需要_まとめ!$L$33</f>
        <v>0.62733333333333341</v>
      </c>
      <c r="M44" s="91">
        <f>K44*L44</f>
        <v>2.7874105732117429</v>
      </c>
      <c r="N44" s="95">
        <f>分析係数表!H47</f>
        <v>1</v>
      </c>
      <c r="O44" s="96">
        <f>SUM(O5:O43)</f>
        <v>2.7874105732117425</v>
      </c>
      <c r="P44" s="92">
        <f>分析係数表!C47</f>
        <v>0.45048821757167268</v>
      </c>
      <c r="Q44" s="96">
        <f>SUM(Q5:Q43)</f>
        <v>1.213552430954848</v>
      </c>
      <c r="R44" s="91">
        <f>SUM(R5:R43)</f>
        <v>1.3177430728826627</v>
      </c>
      <c r="S44" s="97">
        <f>SUM(S5:S43)</f>
        <v>107.85451009712997</v>
      </c>
      <c r="T44" s="98">
        <f>分析係数表!F47</f>
        <v>0.63574062575658508</v>
      </c>
      <c r="U44" s="99">
        <f>SUM(U5:U43)</f>
        <v>92.526368145364387</v>
      </c>
      <c r="V44" s="100">
        <f>分析係数表!D47</f>
        <v>9.9789350246801134E-2</v>
      </c>
      <c r="W44" s="101">
        <f>SUM(W5:W43)</f>
        <v>2</v>
      </c>
      <c r="X44" s="92">
        <f>分析係数表!E47</f>
        <v>7.8362037587557998E-2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0</v>
      </c>
      <c r="E5" s="77">
        <f t="shared" ref="E5:E38" si="0">$C$34*D5</f>
        <v>0</v>
      </c>
      <c r="F5" s="76">
        <f>分析係数表!C8</f>
        <v>6.7564113487262545E-2</v>
      </c>
      <c r="G5" s="77">
        <f t="shared" ref="G5:G38" si="1">E5*F5</f>
        <v>0</v>
      </c>
      <c r="H5" s="77">
        <f t="array" ref="H5:H43">MMULT(逆行列係数!C5:AO43,'30'!G5:G43)</f>
        <v>2.5437824887942291E-4</v>
      </c>
      <c r="I5" s="77">
        <f t="shared" ref="I5:I38" si="2">C5+H5</f>
        <v>2.5437824887942291E-4</v>
      </c>
      <c r="J5" s="76">
        <f>分析係数表!G8</f>
        <v>0.11970979443772672</v>
      </c>
      <c r="K5" s="78">
        <f t="shared" ref="K5:K38" si="3">I5*J5</f>
        <v>3.0451567882784607E-5</v>
      </c>
      <c r="L5" s="79" t="s">
        <v>187</v>
      </c>
      <c r="M5" s="80" t="s">
        <v>187</v>
      </c>
      <c r="N5" s="81">
        <f>分析係数表!H8</f>
        <v>1.0734543466490035E-2</v>
      </c>
      <c r="O5" s="82">
        <f t="shared" ref="O5:O43" si="4">$M$44*N5</f>
        <v>0.26115953968880978</v>
      </c>
      <c r="P5" s="76">
        <f>分析係数表!C8</f>
        <v>6.7564113487262545E-2</v>
      </c>
      <c r="Q5" s="82">
        <f t="shared" ref="Q5:Q38" si="5">O5*P5</f>
        <v>1.764501277781599E-2</v>
      </c>
      <c r="R5" s="83">
        <f t="array" ref="R5:R43">MMULT(逆行列係数!C5:AO43,'30'!Q5:Q43)</f>
        <v>2.0575859106555471E-2</v>
      </c>
      <c r="S5" s="84">
        <f t="shared" ref="S5:S38" si="6">I5+R5</f>
        <v>2.0830237355434895E-2</v>
      </c>
      <c r="T5" s="85">
        <f>分析係数表!F8</f>
        <v>0.45405078597339782</v>
      </c>
      <c r="U5" s="86">
        <f t="shared" ref="U5:U38" si="7">S5*T5</f>
        <v>9.4579856432476447E-3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投入係数表!AF6</f>
        <v>0</v>
      </c>
      <c r="E6" s="77">
        <f t="shared" si="0"/>
        <v>0</v>
      </c>
      <c r="F6" s="76">
        <f>分析係数表!C9</f>
        <v>0.16339869281045749</v>
      </c>
      <c r="G6" s="77">
        <f t="shared" si="1"/>
        <v>0</v>
      </c>
      <c r="H6" s="77">
        <v>3.6845025903691224E-5</v>
      </c>
      <c r="I6" s="77">
        <f t="shared" si="2"/>
        <v>3.6845025903691224E-5</v>
      </c>
      <c r="J6" s="76">
        <f>分析係数表!G9</f>
        <v>0.24691358024691357</v>
      </c>
      <c r="K6" s="78">
        <f t="shared" si="3"/>
        <v>9.0975372601706727E-6</v>
      </c>
      <c r="L6" s="79"/>
      <c r="M6" s="80"/>
      <c r="N6" s="81">
        <f>分析係数表!H9</f>
        <v>5.6599045701539042E-4</v>
      </c>
      <c r="O6" s="82">
        <f t="shared" si="4"/>
        <v>1.376992022845014E-2</v>
      </c>
      <c r="P6" s="76">
        <f>分析係数表!C9</f>
        <v>0.16339869281045749</v>
      </c>
      <c r="Q6" s="82">
        <f t="shared" si="5"/>
        <v>2.2499869654330294E-3</v>
      </c>
      <c r="R6" s="83">
        <v>2.475854862145212E-3</v>
      </c>
      <c r="S6" s="84">
        <f t="shared" si="6"/>
        <v>2.5126998880489033E-3</v>
      </c>
      <c r="T6" s="85">
        <f>分析係数表!F9</f>
        <v>0.67901234567901236</v>
      </c>
      <c r="U6" s="86">
        <f t="shared" si="7"/>
        <v>1.7061542449714777E-3</v>
      </c>
      <c r="V6" s="87">
        <f>分析係数表!D9</f>
        <v>7.407407407407407E-2</v>
      </c>
      <c r="W6" s="88">
        <f t="shared" si="8"/>
        <v>0</v>
      </c>
      <c r="X6" s="76">
        <f>分析係数表!E9</f>
        <v>0</v>
      </c>
      <c r="Y6" s="89">
        <f t="shared" si="9"/>
        <v>0</v>
      </c>
    </row>
    <row r="7" spans="1:25" x14ac:dyDescent="0.2">
      <c r="A7" s="6" t="s">
        <v>221</v>
      </c>
      <c r="B7" s="5" t="s">
        <v>267</v>
      </c>
      <c r="C7" s="90"/>
      <c r="D7" s="76">
        <f>投入係数表!AF7</f>
        <v>0</v>
      </c>
      <c r="E7" s="77">
        <f t="shared" si="0"/>
        <v>0</v>
      </c>
      <c r="F7" s="76">
        <f>分析係数表!C10</f>
        <v>3.0864197530864335E-3</v>
      </c>
      <c r="G7" s="77">
        <f t="shared" si="1"/>
        <v>0</v>
      </c>
      <c r="H7" s="77">
        <v>1.1321372761864295E-6</v>
      </c>
      <c r="I7" s="77">
        <f t="shared" si="2"/>
        <v>1.1321372761864295E-6</v>
      </c>
      <c r="J7" s="76">
        <f>分析係数表!G10</f>
        <v>0.2857142857142857</v>
      </c>
      <c r="K7" s="78">
        <f t="shared" si="3"/>
        <v>3.2346779319612271E-7</v>
      </c>
      <c r="L7" s="79"/>
      <c r="M7" s="80"/>
      <c r="N7" s="81">
        <f>分析係数表!H10</f>
        <v>1.0759075560602157E-3</v>
      </c>
      <c r="O7" s="82">
        <f t="shared" si="4"/>
        <v>2.6175637833648253E-2</v>
      </c>
      <c r="P7" s="76">
        <f>分析係数表!C10</f>
        <v>3.0864197530864335E-3</v>
      </c>
      <c r="Q7" s="82">
        <f t="shared" si="5"/>
        <v>8.0789005659408545E-5</v>
      </c>
      <c r="R7" s="83">
        <v>1.039540534061506E-4</v>
      </c>
      <c r="S7" s="84">
        <f t="shared" si="6"/>
        <v>1.0508619068233703E-4</v>
      </c>
      <c r="T7" s="85">
        <f>分析係数表!F10</f>
        <v>0.5714285714285714</v>
      </c>
      <c r="U7" s="86">
        <f t="shared" si="7"/>
        <v>6.0049251818478302E-5</v>
      </c>
      <c r="V7" s="87">
        <f>分析係数表!D10</f>
        <v>0</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1.4903129657227732E-3</v>
      </c>
      <c r="G8" s="77">
        <f t="shared" si="1"/>
        <v>0</v>
      </c>
      <c r="H8" s="77">
        <v>2.1418481345649717E-4</v>
      </c>
      <c r="I8" s="77">
        <f t="shared" si="2"/>
        <v>2.1418481345649717E-4</v>
      </c>
      <c r="J8" s="76">
        <f>分析係数表!G11</f>
        <v>0.75</v>
      </c>
      <c r="K8" s="78">
        <f t="shared" si="3"/>
        <v>1.6063861009237289E-4</v>
      </c>
      <c r="L8" s="79"/>
      <c r="M8" s="80"/>
      <c r="N8" s="81">
        <f>分析係数表!H11</f>
        <v>-1.9275216802381716E-5</v>
      </c>
      <c r="O8" s="82">
        <f t="shared" si="4"/>
        <v>-4.6894465174288406E-4</v>
      </c>
      <c r="P8" s="76">
        <f>分析係数表!C11</f>
        <v>1.4903129657227732E-3</v>
      </c>
      <c r="Q8" s="82">
        <f t="shared" si="5"/>
        <v>-6.9887429469877055E-7</v>
      </c>
      <c r="R8" s="83">
        <v>3.6545621246693605E-5</v>
      </c>
      <c r="S8" s="84">
        <f t="shared" si="6"/>
        <v>2.5073043470319077E-4</v>
      </c>
      <c r="T8" s="85">
        <f>分析係数表!F11</f>
        <v>1</v>
      </c>
      <c r="U8" s="86">
        <f t="shared" si="7"/>
        <v>2.5073043470319077E-4</v>
      </c>
      <c r="V8" s="87">
        <f>分析係数表!D11</f>
        <v>2</v>
      </c>
      <c r="W8" s="88">
        <f t="shared" si="8"/>
        <v>0</v>
      </c>
      <c r="X8" s="76">
        <f>分析係数表!E11</f>
        <v>0</v>
      </c>
      <c r="Y8" s="89">
        <f t="shared" si="9"/>
        <v>0</v>
      </c>
    </row>
    <row r="9" spans="1:25" x14ac:dyDescent="0.2">
      <c r="A9" s="6" t="s">
        <v>223</v>
      </c>
      <c r="B9" s="5" t="s">
        <v>191</v>
      </c>
      <c r="C9" s="90"/>
      <c r="D9" s="76">
        <f>投入係数表!AF9</f>
        <v>0</v>
      </c>
      <c r="E9" s="77">
        <f t="shared" si="0"/>
        <v>0</v>
      </c>
      <c r="F9" s="76">
        <f>分析係数表!C12</f>
        <v>4.2687511748856433E-2</v>
      </c>
      <c r="G9" s="77">
        <f t="shared" si="1"/>
        <v>0</v>
      </c>
      <c r="H9" s="77">
        <v>5.3267510750783329E-4</v>
      </c>
      <c r="I9" s="77">
        <f t="shared" si="2"/>
        <v>5.3267510750783329E-4</v>
      </c>
      <c r="J9" s="76">
        <f>分析係数表!G12</f>
        <v>0.14470108695652173</v>
      </c>
      <c r="K9" s="78">
        <f t="shared" si="3"/>
        <v>7.7078667051065544E-5</v>
      </c>
      <c r="L9" s="79"/>
      <c r="M9" s="80"/>
      <c r="N9" s="81">
        <f>分析係数表!H12</f>
        <v>8.7239631247579649E-2</v>
      </c>
      <c r="O9" s="82">
        <f t="shared" si="4"/>
        <v>2.122443493788293</v>
      </c>
      <c r="P9" s="76">
        <f>分析係数表!C12</f>
        <v>4.2687511748856433E-2</v>
      </c>
      <c r="Q9" s="82">
        <f t="shared" si="5"/>
        <v>9.0601831577371658E-2</v>
      </c>
      <c r="R9" s="83">
        <v>9.6794292373961199E-2</v>
      </c>
      <c r="S9" s="84">
        <f t="shared" si="6"/>
        <v>9.7326967481469032E-2</v>
      </c>
      <c r="T9" s="85">
        <f>分析係数表!F12</f>
        <v>0.28543931159420288</v>
      </c>
      <c r="U9" s="86">
        <f t="shared" si="7"/>
        <v>2.7780942597461892E-2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投入係数表!AF10</f>
        <v>1.5150203445589126E-3</v>
      </c>
      <c r="E10" s="77">
        <f t="shared" si="0"/>
        <v>0.15150203445589125</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0.33111755546245275</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投入係数表!AF11</f>
        <v>9.0901220673534754E-4</v>
      </c>
      <c r="E11" s="77">
        <f t="shared" si="0"/>
        <v>9.0901220673534761E-2</v>
      </c>
      <c r="F11" s="76">
        <f>分析係数表!C14</f>
        <v>1.2640726841793404E-2</v>
      </c>
      <c r="G11" s="77">
        <f t="shared" si="1"/>
        <v>1.1490575001197364E-3</v>
      </c>
      <c r="H11" s="77">
        <v>2.3145084393036298E-3</v>
      </c>
      <c r="I11" s="77">
        <f t="shared" si="2"/>
        <v>2.3145084393036298E-3</v>
      </c>
      <c r="J11" s="76">
        <f>分析係数表!G14</f>
        <v>0.18151815181518152</v>
      </c>
      <c r="K11" s="78">
        <f t="shared" si="3"/>
        <v>4.2012529426303514E-4</v>
      </c>
      <c r="L11" s="79"/>
      <c r="M11" s="80"/>
      <c r="N11" s="81">
        <f>分析係数表!H14</f>
        <v>1.1056965274820784E-3</v>
      </c>
      <c r="O11" s="82">
        <f t="shared" si="4"/>
        <v>2.6900370477250891E-2</v>
      </c>
      <c r="P11" s="76">
        <f>分析係数表!C14</f>
        <v>1.2640726841793404E-2</v>
      </c>
      <c r="Q11" s="82">
        <f t="shared" si="5"/>
        <v>3.400402351459722E-4</v>
      </c>
      <c r="R11" s="83">
        <v>9.3051435127165013E-4</v>
      </c>
      <c r="S11" s="84">
        <f t="shared" si="6"/>
        <v>3.2450227905752799E-3</v>
      </c>
      <c r="T11" s="85">
        <f>分析係数表!F14</f>
        <v>0.32673267326732675</v>
      </c>
      <c r="U11" s="86">
        <f t="shared" si="7"/>
        <v>1.0602549711780619E-3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投入係数表!AF12</f>
        <v>2.5971777335295646E-4</v>
      </c>
      <c r="E12" s="77">
        <f t="shared" si="0"/>
        <v>2.5971777335295647E-2</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0.19486781846515663</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投入係数表!AF13</f>
        <v>2.3591031079560211E-2</v>
      </c>
      <c r="E13" s="77">
        <f t="shared" si="0"/>
        <v>2.3591031079560212</v>
      </c>
      <c r="F13" s="76">
        <f>分析係数表!C16</f>
        <v>1.1051985264019626E-2</v>
      </c>
      <c r="G13" s="77">
        <f t="shared" si="1"/>
        <v>2.6072772785432848E-2</v>
      </c>
      <c r="H13" s="77">
        <v>2.7366765621576181E-2</v>
      </c>
      <c r="I13" s="77">
        <f t="shared" si="2"/>
        <v>2.7366765621576181E-2</v>
      </c>
      <c r="J13" s="76">
        <f>分析係数表!G16</f>
        <v>3.3670033670033669E-2</v>
      </c>
      <c r="K13" s="78">
        <f t="shared" si="3"/>
        <v>9.2143991991838986E-4</v>
      </c>
      <c r="L13" s="79"/>
      <c r="M13" s="80"/>
      <c r="N13" s="81">
        <f>分析係数表!H16</f>
        <v>1.6043989549327908E-2</v>
      </c>
      <c r="O13" s="82">
        <f t="shared" si="4"/>
        <v>0.390332475577986</v>
      </c>
      <c r="P13" s="76">
        <f>分析係数表!C16</f>
        <v>1.1051985264019626E-2</v>
      </c>
      <c r="Q13" s="82">
        <f t="shared" si="5"/>
        <v>4.3139487681562016E-3</v>
      </c>
      <c r="R13" s="83">
        <v>4.7409764189739693E-3</v>
      </c>
      <c r="S13" s="84">
        <f t="shared" si="6"/>
        <v>3.2107742040550148E-2</v>
      </c>
      <c r="T13" s="85">
        <f>分析係数表!F16</f>
        <v>0.28619528619528617</v>
      </c>
      <c r="U13" s="86">
        <f t="shared" si="7"/>
        <v>9.1890844223796713E-3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投入係数表!AF14</f>
        <v>8.6572591117652152E-4</v>
      </c>
      <c r="E14" s="77">
        <f t="shared" si="0"/>
        <v>8.6572591117652156E-2</v>
      </c>
      <c r="F14" s="76">
        <f>分析係数表!C17</f>
        <v>8.8733956583742724E-2</v>
      </c>
      <c r="G14" s="77">
        <f t="shared" si="1"/>
        <v>7.6819285415758573E-3</v>
      </c>
      <c r="H14" s="77">
        <v>1.6261920925610445E-2</v>
      </c>
      <c r="I14" s="77">
        <f t="shared" si="2"/>
        <v>1.6261920925610445E-2</v>
      </c>
      <c r="J14" s="76">
        <f>分析係数表!G17</f>
        <v>0.21220484513952775</v>
      </c>
      <c r="K14" s="78">
        <f t="shared" si="3"/>
        <v>3.4508584116904103E-3</v>
      </c>
      <c r="L14" s="79"/>
      <c r="M14" s="80"/>
      <c r="N14" s="81">
        <f>分析係数表!H17</f>
        <v>2.8579889640622342E-3</v>
      </c>
      <c r="O14" s="82">
        <f t="shared" si="4"/>
        <v>6.9531702453876715E-2</v>
      </c>
      <c r="P14" s="76">
        <f>分析係数表!C17</f>
        <v>8.8733956583742724E-2</v>
      </c>
      <c r="Q14" s="82">
        <f t="shared" si="5"/>
        <v>6.1698230667360139E-3</v>
      </c>
      <c r="R14" s="83">
        <v>1.0132394298057368E-2</v>
      </c>
      <c r="S14" s="84">
        <f t="shared" si="6"/>
        <v>2.6394315223667815E-2</v>
      </c>
      <c r="T14" s="85">
        <f>分析係数表!F17</f>
        <v>0.32198712051517941</v>
      </c>
      <c r="U14" s="86">
        <f t="shared" si="7"/>
        <v>8.4986295568387632E-3</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投入係数表!AF15</f>
        <v>0</v>
      </c>
      <c r="E15" s="77">
        <f t="shared" si="0"/>
        <v>0</v>
      </c>
      <c r="F15" s="76">
        <f>分析係数表!C18</f>
        <v>2.3869801084990927E-2</v>
      </c>
      <c r="G15" s="77">
        <f t="shared" si="1"/>
        <v>0</v>
      </c>
      <c r="H15" s="77">
        <v>1.5225573481309513E-3</v>
      </c>
      <c r="I15" s="77">
        <f t="shared" si="2"/>
        <v>1.5225573481309513E-3</v>
      </c>
      <c r="J15" s="76">
        <f>分析係数表!G18</f>
        <v>0.2144702842377261</v>
      </c>
      <c r="K15" s="78">
        <f t="shared" si="3"/>
        <v>3.2654330722188361E-4</v>
      </c>
      <c r="L15" s="79"/>
      <c r="M15" s="80"/>
      <c r="N15" s="81">
        <f>分析係数表!H18</f>
        <v>4.2405476965239774E-4</v>
      </c>
      <c r="O15" s="82">
        <f t="shared" si="4"/>
        <v>1.0316782338343449E-2</v>
      </c>
      <c r="P15" s="76">
        <f>分析係数表!C18</f>
        <v>2.3869801084990927E-2</v>
      </c>
      <c r="Q15" s="82">
        <f t="shared" si="5"/>
        <v>2.4625954225340567E-4</v>
      </c>
      <c r="R15" s="83">
        <v>5.1013674314342907E-4</v>
      </c>
      <c r="S15" s="84">
        <f t="shared" si="6"/>
        <v>2.0326940912743802E-3</v>
      </c>
      <c r="T15" s="85">
        <f>分析係数表!F18</f>
        <v>0.4573643410852713</v>
      </c>
      <c r="U15" s="86">
        <f t="shared" si="7"/>
        <v>9.2968179368363121E-4</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投入係数表!AF16</f>
        <v>0</v>
      </c>
      <c r="E16" s="77">
        <f t="shared" si="0"/>
        <v>0</v>
      </c>
      <c r="F16" s="76">
        <f>分析係数表!C19</f>
        <v>4.6660019940179431E-2</v>
      </c>
      <c r="G16" s="77">
        <f t="shared" si="1"/>
        <v>0</v>
      </c>
      <c r="H16" s="77">
        <v>1.3844631267851462E-3</v>
      </c>
      <c r="I16" s="77">
        <f t="shared" si="2"/>
        <v>1.3844631267851462E-3</v>
      </c>
      <c r="J16" s="76">
        <f>分析係数表!G19</f>
        <v>5.7803468208092484E-2</v>
      </c>
      <c r="K16" s="78">
        <f t="shared" si="3"/>
        <v>8.0026770334401515E-5</v>
      </c>
      <c r="L16" s="79"/>
      <c r="M16" s="80"/>
      <c r="N16" s="81">
        <f>分析係数表!H19</f>
        <v>-1.0864213106796968E-4</v>
      </c>
      <c r="O16" s="82">
        <f t="shared" si="4"/>
        <v>-2.6431425825508012E-3</v>
      </c>
      <c r="P16" s="76">
        <f>分析係数表!C19</f>
        <v>4.6660019940179431E-2</v>
      </c>
      <c r="Q16" s="82">
        <f t="shared" si="5"/>
        <v>-1.2332908560655774E-4</v>
      </c>
      <c r="R16" s="83">
        <v>4.9396794113051398E-5</v>
      </c>
      <c r="S16" s="84">
        <f t="shared" si="6"/>
        <v>1.4338599208981975E-3</v>
      </c>
      <c r="T16" s="85">
        <f>分析係数表!F19</f>
        <v>0.24084778420038536</v>
      </c>
      <c r="U16" s="86">
        <f t="shared" si="7"/>
        <v>3.4534198480207071E-4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投入係数表!AF17</f>
        <v>0</v>
      </c>
      <c r="E17" s="77">
        <f t="shared" si="0"/>
        <v>0</v>
      </c>
      <c r="F17" s="76">
        <f>分析係数表!C20</f>
        <v>8.9601315248664215E-2</v>
      </c>
      <c r="G17" s="77">
        <f t="shared" si="1"/>
        <v>0</v>
      </c>
      <c r="H17" s="77">
        <v>1.2361553758878944E-3</v>
      </c>
      <c r="I17" s="77">
        <f t="shared" si="2"/>
        <v>1.2361553758878944E-3</v>
      </c>
      <c r="J17" s="76">
        <f>分析係数表!G20</f>
        <v>9.990662931839403E-2</v>
      </c>
      <c r="K17" s="78">
        <f t="shared" si="3"/>
        <v>1.2350011691877191E-4</v>
      </c>
      <c r="L17" s="79"/>
      <c r="M17" s="80"/>
      <c r="N17" s="81">
        <f>分析係数表!H20</f>
        <v>5.2919231584720706E-4</v>
      </c>
      <c r="O17" s="82">
        <f t="shared" si="4"/>
        <v>1.2874662256940997E-2</v>
      </c>
      <c r="P17" s="76">
        <f>分析係数表!C20</f>
        <v>8.9601315248664215E-2</v>
      </c>
      <c r="Q17" s="82">
        <f t="shared" si="5"/>
        <v>1.1535866716042488E-3</v>
      </c>
      <c r="R17" s="83">
        <v>1.6699452217170973E-3</v>
      </c>
      <c r="S17" s="84">
        <f t="shared" si="6"/>
        <v>2.9061005976049915E-3</v>
      </c>
      <c r="T17" s="85">
        <f>分析係数表!F20</f>
        <v>0.22315592903828199</v>
      </c>
      <c r="U17" s="86">
        <f t="shared" si="7"/>
        <v>6.4851357873724842E-4</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投入係数表!AF18</f>
        <v>6.4929443338239108E-4</v>
      </c>
      <c r="E18" s="77">
        <f t="shared" si="0"/>
        <v>6.4929443338239107E-2</v>
      </c>
      <c r="F18" s="76">
        <f>分析係数表!C21</f>
        <v>3.6263368983957212E-2</v>
      </c>
      <c r="G18" s="77">
        <f t="shared" si="1"/>
        <v>2.3545603616975073E-3</v>
      </c>
      <c r="H18" s="77">
        <v>6.3548615519564604E-3</v>
      </c>
      <c r="I18" s="77">
        <f t="shared" si="2"/>
        <v>6.3548615519564604E-3</v>
      </c>
      <c r="J18" s="76">
        <f>分析係数表!G21</f>
        <v>0.2855369335816263</v>
      </c>
      <c r="K18" s="78">
        <f t="shared" si="3"/>
        <v>1.8145476808814225E-3</v>
      </c>
      <c r="L18" s="79"/>
      <c r="M18" s="80"/>
      <c r="N18" s="81">
        <f>分析係数表!H21</f>
        <v>8.8140309559981843E-4</v>
      </c>
      <c r="O18" s="82">
        <f t="shared" si="4"/>
        <v>2.1443559984242789E-2</v>
      </c>
      <c r="P18" s="76">
        <f>分析係数表!C21</f>
        <v>3.6263368983957212E-2</v>
      </c>
      <c r="Q18" s="82">
        <f t="shared" si="5"/>
        <v>7.7761572803821592E-4</v>
      </c>
      <c r="R18" s="83">
        <v>1.439918313433096E-3</v>
      </c>
      <c r="S18" s="84">
        <f t="shared" si="6"/>
        <v>7.7947798653895568E-3</v>
      </c>
      <c r="T18" s="85">
        <f>分析係数表!F21</f>
        <v>0.42644320297951582</v>
      </c>
      <c r="U18" s="86">
        <f t="shared" si="7"/>
        <v>3.3240308923169616E-3</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投入係数表!AF19</f>
        <v>1.731451822353043E-4</v>
      </c>
      <c r="E19" s="77">
        <f t="shared" si="0"/>
        <v>1.7314518223530431E-2</v>
      </c>
      <c r="F19" s="76">
        <f>分析係数表!C22</f>
        <v>2.6618889173278704E-2</v>
      </c>
      <c r="G19" s="77">
        <f t="shared" si="1"/>
        <v>4.6089324168087099E-4</v>
      </c>
      <c r="H19" s="77">
        <v>1.4913322259759781E-3</v>
      </c>
      <c r="I19" s="77">
        <f t="shared" si="2"/>
        <v>1.4913322259759781E-3</v>
      </c>
      <c r="J19" s="76">
        <f>分析係数表!G22</f>
        <v>0.1945614707008809</v>
      </c>
      <c r="K19" s="78">
        <f t="shared" si="3"/>
        <v>2.9015579118950476E-4</v>
      </c>
      <c r="L19" s="79"/>
      <c r="M19" s="80"/>
      <c r="N19" s="81">
        <f>分析係数表!H22</f>
        <v>4.2055018477923743E-5</v>
      </c>
      <c r="O19" s="82">
        <f t="shared" si="4"/>
        <v>1.0231519674390197E-3</v>
      </c>
      <c r="P19" s="76">
        <f>分析係数表!C22</f>
        <v>2.6618889173278704E-2</v>
      </c>
      <c r="Q19" s="82">
        <f t="shared" si="5"/>
        <v>2.7235168828681327E-5</v>
      </c>
      <c r="R19" s="83">
        <v>2.8529727035755682E-4</v>
      </c>
      <c r="S19" s="84">
        <f t="shared" si="6"/>
        <v>1.7766294963335349E-3</v>
      </c>
      <c r="T19" s="85">
        <f>分析係数表!F22</f>
        <v>0.4128686327077748</v>
      </c>
      <c r="U19" s="86">
        <f t="shared" si="7"/>
        <v>7.3351459097952909E-4</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投入係数表!AF20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5.9683864767276149E-4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投入係数表!AF21</f>
        <v>0</v>
      </c>
      <c r="E21" s="77">
        <f t="shared" si="0"/>
        <v>0</v>
      </c>
      <c r="F21" s="76">
        <f>分析係数表!C24</f>
        <v>0.22997002997003002</v>
      </c>
      <c r="G21" s="77">
        <f t="shared" si="1"/>
        <v>0</v>
      </c>
      <c r="H21" s="77">
        <v>4.0884027208620373E-3</v>
      </c>
      <c r="I21" s="77">
        <f t="shared" si="2"/>
        <v>4.0884027208620373E-3</v>
      </c>
      <c r="J21" s="76">
        <f>分析係数表!G24</f>
        <v>0.20787401574803149</v>
      </c>
      <c r="K21" s="78">
        <f t="shared" si="3"/>
        <v>8.4987269158076997E-4</v>
      </c>
      <c r="L21" s="79"/>
      <c r="M21" s="80"/>
      <c r="N21" s="81">
        <f>分析係数表!H24</f>
        <v>3.2417410076732888E-4</v>
      </c>
      <c r="O21" s="82">
        <f t="shared" si="4"/>
        <v>7.8867964156757783E-3</v>
      </c>
      <c r="P21" s="76">
        <f>分析係数表!C24</f>
        <v>0.22997002997003002</v>
      </c>
      <c r="Q21" s="82">
        <f t="shared" si="5"/>
        <v>1.8137268080804841E-3</v>
      </c>
      <c r="R21" s="83">
        <v>6.6865830895977661E-3</v>
      </c>
      <c r="S21" s="84">
        <f t="shared" si="6"/>
        <v>1.0774985810459804E-2</v>
      </c>
      <c r="T21" s="85">
        <f>分析係数表!F24</f>
        <v>0.39317585301837271</v>
      </c>
      <c r="U21" s="86">
        <f t="shared" si="7"/>
        <v>4.2364642372883952E-3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投入係数表!AF22</f>
        <v>0</v>
      </c>
      <c r="E22" s="77">
        <f t="shared" si="0"/>
        <v>0</v>
      </c>
      <c r="F22" s="76">
        <f>分析係数表!C25</f>
        <v>3.4042553191489411E-2</v>
      </c>
      <c r="G22" s="77">
        <f t="shared" si="1"/>
        <v>0</v>
      </c>
      <c r="H22" s="77">
        <v>1.5205085120495003E-3</v>
      </c>
      <c r="I22" s="77">
        <f t="shared" si="2"/>
        <v>1.5205085120495003E-3</v>
      </c>
      <c r="J22" s="76">
        <f>分析係数表!G25</f>
        <v>0.19567456230690011</v>
      </c>
      <c r="K22" s="78">
        <f t="shared" si="3"/>
        <v>2.9752483757920192E-4</v>
      </c>
      <c r="L22" s="79"/>
      <c r="M22" s="80"/>
      <c r="N22" s="81">
        <f>分析係数表!H25</f>
        <v>4.906418822424437E-4</v>
      </c>
      <c r="O22" s="82">
        <f t="shared" si="4"/>
        <v>1.193677295345523E-2</v>
      </c>
      <c r="P22" s="76">
        <f>分析係数表!C25</f>
        <v>3.4042553191489411E-2</v>
      </c>
      <c r="Q22" s="82">
        <f t="shared" si="5"/>
        <v>4.0635822820273183E-4</v>
      </c>
      <c r="R22" s="83">
        <v>9.580451251279587E-4</v>
      </c>
      <c r="S22" s="84">
        <f t="shared" si="6"/>
        <v>2.4785536371774589E-3</v>
      </c>
      <c r="T22" s="85">
        <f>分析係数表!F25</f>
        <v>0.35015447991761073</v>
      </c>
      <c r="U22" s="86">
        <f t="shared" si="7"/>
        <v>8.6787665977377561E-4</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投入係数表!AF23</f>
        <v>3.0300406891178253E-4</v>
      </c>
      <c r="E23" s="77">
        <f t="shared" si="0"/>
        <v>3.0300406891178255E-2</v>
      </c>
      <c r="F23" s="76">
        <f>分析係数表!C26</f>
        <v>5.4550934297769693E-2</v>
      </c>
      <c r="G23" s="77">
        <f t="shared" si="1"/>
        <v>1.652915505516353E-3</v>
      </c>
      <c r="H23" s="77">
        <v>3.4799362768709215E-3</v>
      </c>
      <c r="I23" s="77">
        <f t="shared" si="2"/>
        <v>3.4799362768709215E-3</v>
      </c>
      <c r="J23" s="76">
        <f>分析係数表!G26</f>
        <v>0.19694507637309067</v>
      </c>
      <c r="K23" s="78">
        <f t="shared" si="3"/>
        <v>6.8535631582183237E-4</v>
      </c>
      <c r="L23" s="79"/>
      <c r="M23" s="80"/>
      <c r="N23" s="81">
        <f>分析係数表!H26</f>
        <v>1.0098461312011439E-2</v>
      </c>
      <c r="O23" s="82">
        <f t="shared" si="4"/>
        <v>0.24568436618129461</v>
      </c>
      <c r="P23" s="76">
        <f>分析係数表!C26</f>
        <v>5.4550934297769693E-2</v>
      </c>
      <c r="Q23" s="82">
        <f t="shared" si="5"/>
        <v>1.3402311717544992E-2</v>
      </c>
      <c r="R23" s="83">
        <v>1.3948705736082099E-2</v>
      </c>
      <c r="S23" s="84">
        <f t="shared" si="6"/>
        <v>1.7428642012953022E-2</v>
      </c>
      <c r="T23" s="85">
        <f>分析係数表!F26</f>
        <v>0.33636659083522913</v>
      </c>
      <c r="U23" s="86">
        <f t="shared" si="7"/>
        <v>5.8624128967846535E-3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投入係数表!AF24</f>
        <v>8.6572591117652152E-5</v>
      </c>
      <c r="E24" s="77">
        <f t="shared" si="0"/>
        <v>8.6572591117652156E-3</v>
      </c>
      <c r="F24" s="76">
        <f>分析係数表!C27</f>
        <v>4.1345611727119369E-3</v>
      </c>
      <c r="G24" s="77">
        <f t="shared" si="1"/>
        <v>3.5793967385611091E-5</v>
      </c>
      <c r="H24" s="77">
        <v>6.0123317035081164E-5</v>
      </c>
      <c r="I24" s="77">
        <f t="shared" si="2"/>
        <v>6.0123317035081164E-5</v>
      </c>
      <c r="J24" s="76">
        <f>分析係数表!G27</f>
        <v>0.17796610169491525</v>
      </c>
      <c r="K24" s="78">
        <f t="shared" si="3"/>
        <v>1.0699912353700884E-5</v>
      </c>
      <c r="L24" s="79"/>
      <c r="M24" s="80"/>
      <c r="N24" s="81">
        <f>分析係数表!H27</f>
        <v>1.0540039006029638E-2</v>
      </c>
      <c r="O24" s="82">
        <f t="shared" si="4"/>
        <v>0.25642746183940429</v>
      </c>
      <c r="P24" s="76">
        <f>分析係数表!C27</f>
        <v>4.1345611727119369E-3</v>
      </c>
      <c r="Q24" s="82">
        <f t="shared" si="5"/>
        <v>1.0602150273382729E-3</v>
      </c>
      <c r="R24" s="83">
        <v>1.0689733302731619E-3</v>
      </c>
      <c r="S24" s="84">
        <f t="shared" si="6"/>
        <v>1.129096647308243E-3</v>
      </c>
      <c r="T24" s="85">
        <f>分析係数表!F27</f>
        <v>0.33898305084745761</v>
      </c>
      <c r="U24" s="86">
        <f t="shared" si="7"/>
        <v>3.8274462620618404E-4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投入係数表!AF25</f>
        <v>3.1079560211237121E-2</v>
      </c>
      <c r="E25" s="77">
        <f t="shared" si="0"/>
        <v>3.1079560211237123</v>
      </c>
      <c r="F25" s="76">
        <f>分析係数表!C28</f>
        <v>7.7271221989182459E-3</v>
      </c>
      <c r="G25" s="77">
        <f t="shared" si="1"/>
        <v>2.4015555964086662E-2</v>
      </c>
      <c r="H25" s="77">
        <v>2.5394270924667457E-2</v>
      </c>
      <c r="I25" s="77">
        <f t="shared" si="2"/>
        <v>2.5394270924667457E-2</v>
      </c>
      <c r="J25" s="76">
        <f>分析係数表!G28</f>
        <v>0.12525050100200399</v>
      </c>
      <c r="K25" s="78">
        <f t="shared" si="3"/>
        <v>3.1806451558952223E-3</v>
      </c>
      <c r="L25" s="79"/>
      <c r="M25" s="80"/>
      <c r="N25" s="81">
        <f>分析係数表!H28</f>
        <v>1.922089573684773E-2</v>
      </c>
      <c r="O25" s="82">
        <f t="shared" si="4"/>
        <v>0.46762308045160861</v>
      </c>
      <c r="P25" s="76">
        <f>分析係数表!C28</f>
        <v>7.7271221989182459E-3</v>
      </c>
      <c r="Q25" s="82">
        <f t="shared" si="5"/>
        <v>3.6133806856841577E-3</v>
      </c>
      <c r="R25" s="83">
        <v>3.9491151618027374E-3</v>
      </c>
      <c r="S25" s="84">
        <f t="shared" si="6"/>
        <v>2.9343386086470195E-2</v>
      </c>
      <c r="T25" s="85">
        <f>分析係数表!F28</f>
        <v>0.21442885771543085</v>
      </c>
      <c r="U25" s="86">
        <f t="shared" si="7"/>
        <v>6.2920687600246704E-3</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投入係数表!AF26</f>
        <v>2.2508873690589557E-3</v>
      </c>
      <c r="E26" s="77">
        <f t="shared" si="0"/>
        <v>0.22508873690589556</v>
      </c>
      <c r="F26" s="76">
        <f>分析係数表!C29</f>
        <v>1.9657209257286756E-2</v>
      </c>
      <c r="G26" s="77">
        <f t="shared" si="1"/>
        <v>4.4246164028175538E-3</v>
      </c>
      <c r="H26" s="77">
        <v>5.8286590235618633E-3</v>
      </c>
      <c r="I26" s="77">
        <f t="shared" si="2"/>
        <v>5.8286590235618633E-3</v>
      </c>
      <c r="J26" s="76">
        <f>分析係数表!G29</f>
        <v>0.25806451612903225</v>
      </c>
      <c r="K26" s="78">
        <f t="shared" si="3"/>
        <v>1.5041700705966099E-3</v>
      </c>
      <c r="L26" s="79"/>
      <c r="M26" s="80"/>
      <c r="N26" s="81">
        <f>分析係数表!H29</f>
        <v>9.642865278500598E-3</v>
      </c>
      <c r="O26" s="82">
        <f t="shared" si="4"/>
        <v>0.2346002198673719</v>
      </c>
      <c r="P26" s="76">
        <f>分析係数表!C29</f>
        <v>1.9657209257286756E-2</v>
      </c>
      <c r="Q26" s="82">
        <f t="shared" si="5"/>
        <v>4.6115856137384113E-3</v>
      </c>
      <c r="R26" s="83">
        <v>5.8859405782596104E-3</v>
      </c>
      <c r="S26" s="84">
        <f t="shared" si="6"/>
        <v>1.1714599601821474E-2</v>
      </c>
      <c r="T26" s="85">
        <f>分析係数表!F29</f>
        <v>0.38879456706281834</v>
      </c>
      <c r="U26" s="86">
        <f t="shared" si="7"/>
        <v>4.5545726805044442E-3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投入係数表!AF27</f>
        <v>9.349839840706432E-3</v>
      </c>
      <c r="E27" s="77">
        <f t="shared" si="0"/>
        <v>0.9349839840706432</v>
      </c>
      <c r="F27" s="76">
        <f>分析係数表!C30</f>
        <v>1</v>
      </c>
      <c r="G27" s="77">
        <f t="shared" si="1"/>
        <v>0.9349839840706432</v>
      </c>
      <c r="H27" s="77">
        <v>0.99369560187613482</v>
      </c>
      <c r="I27" s="77">
        <f t="shared" si="2"/>
        <v>0.99369560187613482</v>
      </c>
      <c r="J27" s="76">
        <f>分析係数表!G30</f>
        <v>0.34450191140094444</v>
      </c>
      <c r="K27" s="78">
        <f t="shared" si="3"/>
        <v>0.34233003419704033</v>
      </c>
      <c r="L27" s="79"/>
      <c r="M27" s="80"/>
      <c r="N27" s="81">
        <f>分析係数表!H30</f>
        <v>0</v>
      </c>
      <c r="O27" s="82">
        <f t="shared" si="4"/>
        <v>0</v>
      </c>
      <c r="P27" s="76">
        <f>分析係数表!C30</f>
        <v>1</v>
      </c>
      <c r="Q27" s="82">
        <f t="shared" si="5"/>
        <v>0</v>
      </c>
      <c r="R27" s="83">
        <v>7.5620387580627391E-2</v>
      </c>
      <c r="S27" s="84">
        <f t="shared" si="6"/>
        <v>1.0693159894567623</v>
      </c>
      <c r="T27" s="85">
        <f>分析係数表!F30</f>
        <v>0.44116418773490956</v>
      </c>
      <c r="U27" s="86">
        <f t="shared" si="7"/>
        <v>0.47174391992064368</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投入係数表!AF28</f>
        <v>3.5321617176002081E-2</v>
      </c>
      <c r="E28" s="77">
        <f t="shared" si="0"/>
        <v>3.532161717600208</v>
      </c>
      <c r="F28" s="76">
        <f>分析係数表!C31</f>
        <v>0.10575835708146741</v>
      </c>
      <c r="G28" s="77">
        <f t="shared" si="1"/>
        <v>0.37355562019945204</v>
      </c>
      <c r="H28" s="77">
        <v>0.40040980981549307</v>
      </c>
      <c r="I28" s="77">
        <f t="shared" si="2"/>
        <v>0.40040980981549307</v>
      </c>
      <c r="J28" s="76">
        <f>分析係数表!G31</f>
        <v>7.0943075615972809E-2</v>
      </c>
      <c r="K28" s="78">
        <f t="shared" si="3"/>
        <v>2.8406303415117816E-2</v>
      </c>
      <c r="L28" s="79"/>
      <c r="M28" s="80"/>
      <c r="N28" s="81">
        <f>分析係数表!H31</f>
        <v>2.1586490526230941E-2</v>
      </c>
      <c r="O28" s="82">
        <f t="shared" si="4"/>
        <v>0.52517537862005348</v>
      </c>
      <c r="P28" s="76">
        <f>分析係数表!C31</f>
        <v>0.10575835708146741</v>
      </c>
      <c r="Q28" s="82">
        <f t="shared" si="5"/>
        <v>5.5541685222494461E-2</v>
      </c>
      <c r="R28" s="83">
        <v>7.0777896621771266E-2</v>
      </c>
      <c r="S28" s="84">
        <f t="shared" si="6"/>
        <v>0.47118770643726432</v>
      </c>
      <c r="T28" s="85">
        <f>分析係数表!F31</f>
        <v>0.34494477485131692</v>
      </c>
      <c r="U28" s="86">
        <f t="shared" si="7"/>
        <v>0.16253373730971055</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投入係数表!AF29</f>
        <v>4.4584884425590858E-3</v>
      </c>
      <c r="E29" s="77">
        <f t="shared" si="0"/>
        <v>0.44584884425590859</v>
      </c>
      <c r="F29" s="76">
        <f>分析係数表!C32</f>
        <v>0.81083319529567666</v>
      </c>
      <c r="G29" s="77">
        <f t="shared" si="1"/>
        <v>0.36150904300690284</v>
      </c>
      <c r="H29" s="77">
        <v>0.41621734919876968</v>
      </c>
      <c r="I29" s="77">
        <f t="shared" si="2"/>
        <v>0.41621734919876968</v>
      </c>
      <c r="J29" s="76">
        <f>分析係数表!G32</f>
        <v>0.14021915584415584</v>
      </c>
      <c r="K29" s="78">
        <f t="shared" si="3"/>
        <v>5.836164535234372E-2</v>
      </c>
      <c r="L29" s="79"/>
      <c r="M29" s="80"/>
      <c r="N29" s="81">
        <f>分析係数表!H32</f>
        <v>6.133023528030546E-3</v>
      </c>
      <c r="O29" s="82">
        <f t="shared" si="4"/>
        <v>0.14920966191819038</v>
      </c>
      <c r="P29" s="76">
        <f>分析係数表!C32</f>
        <v>0.81083319529567666</v>
      </c>
      <c r="Q29" s="82">
        <f t="shared" si="5"/>
        <v>0.12098414694211394</v>
      </c>
      <c r="R29" s="83">
        <v>0.15619871471525787</v>
      </c>
      <c r="S29" s="84">
        <f t="shared" si="6"/>
        <v>0.57241606391402755</v>
      </c>
      <c r="T29" s="85">
        <f>分析係数表!F32</f>
        <v>0.48336038961038963</v>
      </c>
      <c r="U29" s="86">
        <f t="shared" si="7"/>
        <v>0.27668325167273006</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投入係数表!AF30</f>
        <v>1.4717340490000865E-2</v>
      </c>
      <c r="E30" s="77">
        <f t="shared" si="0"/>
        <v>1.4717340490000865</v>
      </c>
      <c r="F30" s="76">
        <f>分析係数表!C33</f>
        <v>0.62414151925078043</v>
      </c>
      <c r="G30" s="77">
        <f t="shared" si="1"/>
        <v>0.91857032527601656</v>
      </c>
      <c r="H30" s="77">
        <v>0.95090116009569869</v>
      </c>
      <c r="I30" s="77">
        <f t="shared" si="2"/>
        <v>0.95090116009569869</v>
      </c>
      <c r="J30" s="76">
        <f>分析係数表!G33</f>
        <v>0.5071547420965058</v>
      </c>
      <c r="K30" s="78">
        <f t="shared" si="3"/>
        <v>0.48225403260760225</v>
      </c>
      <c r="L30" s="79"/>
      <c r="M30" s="80"/>
      <c r="N30" s="81">
        <f>分析係数表!H33</f>
        <v>9.1820123676800169E-4</v>
      </c>
      <c r="O30" s="82">
        <f t="shared" si="4"/>
        <v>2.2338817955751929E-2</v>
      </c>
      <c r="P30" s="76">
        <f>分析係数表!C33</f>
        <v>0.62414151925078043</v>
      </c>
      <c r="Q30" s="82">
        <f t="shared" si="5"/>
        <v>1.3942583777169622E-2</v>
      </c>
      <c r="R30" s="83">
        <v>3.997304552023212E-2</v>
      </c>
      <c r="S30" s="84">
        <f t="shared" si="6"/>
        <v>0.99087420561593076</v>
      </c>
      <c r="T30" s="85">
        <f>分析係数表!F33</f>
        <v>0.64758735440931781</v>
      </c>
      <c r="U30" s="86">
        <f t="shared" si="7"/>
        <v>0.64167760536725504</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投入係数表!AF31</f>
        <v>6.5795169249415631E-3</v>
      </c>
      <c r="E31" s="77">
        <f t="shared" si="0"/>
        <v>0.6579516924941563</v>
      </c>
      <c r="F31" s="76">
        <f>分析係数表!C34</f>
        <v>0.18299609672932837</v>
      </c>
      <c r="G31" s="77">
        <f t="shared" si="1"/>
        <v>0.12040259156288595</v>
      </c>
      <c r="H31" s="77">
        <v>0.16155954932361671</v>
      </c>
      <c r="I31" s="77">
        <f t="shared" si="2"/>
        <v>0.16155954932361671</v>
      </c>
      <c r="J31" s="76">
        <f>分析係数表!G34</f>
        <v>0.4248231396077729</v>
      </c>
      <c r="K31" s="78">
        <f t="shared" si="3"/>
        <v>6.8634234977275693E-2</v>
      </c>
      <c r="L31" s="79"/>
      <c r="M31" s="80"/>
      <c r="N31" s="81">
        <f>分析係数表!H34</f>
        <v>0.15256158869841471</v>
      </c>
      <c r="O31" s="82">
        <f t="shared" si="4"/>
        <v>3.711654287212951</v>
      </c>
      <c r="P31" s="76">
        <f>分析係数表!C34</f>
        <v>0.18299609672932837</v>
      </c>
      <c r="Q31" s="82">
        <f t="shared" si="5"/>
        <v>0.67921824696864752</v>
      </c>
      <c r="R31" s="83">
        <v>0.71931915180069306</v>
      </c>
      <c r="S31" s="84">
        <f t="shared" si="6"/>
        <v>0.88087870112430977</v>
      </c>
      <c r="T31" s="85">
        <f>分析係数表!F34</f>
        <v>0.70132234858660936</v>
      </c>
      <c r="U31" s="86">
        <f t="shared" si="7"/>
        <v>0.61777991949242284</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投入係数表!AF32</f>
        <v>3.2031858713531293E-2</v>
      </c>
      <c r="E32" s="77">
        <f t="shared" si="0"/>
        <v>3.2031858713531292</v>
      </c>
      <c r="F32" s="76">
        <f>分析係数表!C35</f>
        <v>0.35090186993215289</v>
      </c>
      <c r="G32" s="77">
        <f t="shared" si="1"/>
        <v>1.1240039119980656</v>
      </c>
      <c r="H32" s="77">
        <v>1.2179880269126593</v>
      </c>
      <c r="I32" s="77">
        <f t="shared" si="2"/>
        <v>1.2179880269126593</v>
      </c>
      <c r="J32" s="76">
        <f>分析係数表!G35</f>
        <v>0.31384360320530535</v>
      </c>
      <c r="K32" s="78">
        <f t="shared" si="3"/>
        <v>0.3822577510271894</v>
      </c>
      <c r="L32" s="79"/>
      <c r="M32" s="80"/>
      <c r="N32" s="81">
        <f>分析係数表!H35</f>
        <v>5.7313981015663741E-2</v>
      </c>
      <c r="O32" s="82">
        <f t="shared" si="4"/>
        <v>1.3943856062914772</v>
      </c>
      <c r="P32" s="76">
        <f>分析係数表!C35</f>
        <v>0.35090186993215289</v>
      </c>
      <c r="Q32" s="82">
        <f t="shared" si="5"/>
        <v>0.48929251665415807</v>
      </c>
      <c r="R32" s="83">
        <v>0.66503811079900943</v>
      </c>
      <c r="S32" s="84">
        <f t="shared" si="6"/>
        <v>1.8830261377116688</v>
      </c>
      <c r="T32" s="85">
        <f>分析係数表!F35</f>
        <v>0.64653219121304228</v>
      </c>
      <c r="U32" s="86">
        <f t="shared" si="7"/>
        <v>1.2174370149261571</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投入係数表!AF33</f>
        <v>6.5362306293827374E-3</v>
      </c>
      <c r="E33" s="77">
        <f t="shared" si="0"/>
        <v>0.65362306293827377</v>
      </c>
      <c r="F33" s="76">
        <f>分析係数表!C36</f>
        <v>0.93626150666917152</v>
      </c>
      <c r="G33" s="77">
        <f t="shared" si="1"/>
        <v>0.61196211370030695</v>
      </c>
      <c r="H33" s="77">
        <v>0.68088983811508375</v>
      </c>
      <c r="I33" s="77">
        <f t="shared" si="2"/>
        <v>0.68088983811508375</v>
      </c>
      <c r="J33" s="76">
        <f>分析係数表!G36</f>
        <v>2.823270008148657E-2</v>
      </c>
      <c r="K33" s="78">
        <f t="shared" si="3"/>
        <v>1.9223358588035103E-2</v>
      </c>
      <c r="L33" s="79"/>
      <c r="M33" s="80"/>
      <c r="N33" s="81">
        <f>分析係数表!H36</f>
        <v>0.22062413152006111</v>
      </c>
      <c r="O33" s="82">
        <f t="shared" si="4"/>
        <v>5.3675404838490506</v>
      </c>
      <c r="P33" s="76">
        <f>分析係数表!C36</f>
        <v>0.93626150666917152</v>
      </c>
      <c r="Q33" s="82">
        <f t="shared" si="5"/>
        <v>5.0254215405162856</v>
      </c>
      <c r="R33" s="83">
        <v>5.1794228544717758</v>
      </c>
      <c r="S33" s="84">
        <f t="shared" si="6"/>
        <v>5.8603126925868594</v>
      </c>
      <c r="T33" s="85">
        <f>分析係数表!F36</f>
        <v>0.87228977263648999</v>
      </c>
      <c r="U33" s="86">
        <f t="shared" si="7"/>
        <v>5.111890826195328</v>
      </c>
      <c r="V33" s="87">
        <f>分析係数表!D36</f>
        <v>1.675268026906546E-2</v>
      </c>
      <c r="W33" s="88">
        <f t="shared" si="8"/>
        <v>0</v>
      </c>
      <c r="X33" s="76">
        <f>分析係数表!E36</f>
        <v>8.8037451867001137E-3</v>
      </c>
      <c r="Y33" s="89">
        <f t="shared" si="9"/>
        <v>0</v>
      </c>
    </row>
    <row r="34" spans="1:25" x14ac:dyDescent="0.2">
      <c r="A34" s="6" t="s">
        <v>22</v>
      </c>
      <c r="B34" s="5" t="s">
        <v>378</v>
      </c>
      <c r="C34" s="75">
        <f>最終需要_まとめ!C35</f>
        <v>100</v>
      </c>
      <c r="D34" s="76">
        <f>投入係数表!AF34</f>
        <v>5.3891437970738462E-2</v>
      </c>
      <c r="E34" s="77">
        <f t="shared" si="0"/>
        <v>5.3891437970738458</v>
      </c>
      <c r="F34" s="76">
        <f>分析係数表!C37</f>
        <v>0.39878226197532196</v>
      </c>
      <c r="G34" s="77">
        <f t="shared" si="1"/>
        <v>2.1490949535073836</v>
      </c>
      <c r="H34" s="77">
        <v>2.2682985938248135</v>
      </c>
      <c r="I34" s="77">
        <f t="shared" si="2"/>
        <v>102.26829859382481</v>
      </c>
      <c r="J34" s="76">
        <f>分析係数表!G37</f>
        <v>0.35520734135572679</v>
      </c>
      <c r="K34" s="78">
        <f t="shared" si="3"/>
        <v>36.326450448486121</v>
      </c>
      <c r="L34" s="79"/>
      <c r="M34" s="80"/>
      <c r="N34" s="81">
        <f>分析係数表!H37</f>
        <v>4.5952116856878007E-2</v>
      </c>
      <c r="O34" s="82">
        <f t="shared" si="4"/>
        <v>1.1179640497550354</v>
      </c>
      <c r="P34" s="76">
        <f>分析係数表!C37</f>
        <v>0.39878226197532196</v>
      </c>
      <c r="Q34" s="82">
        <f t="shared" si="5"/>
        <v>0.44582423256840442</v>
      </c>
      <c r="R34" s="83">
        <v>0.50350765097602623</v>
      </c>
      <c r="S34" s="84">
        <f t="shared" si="6"/>
        <v>102.77180624480084</v>
      </c>
      <c r="T34" s="85">
        <f>分析係数表!F37</f>
        <v>0.68833867197645227</v>
      </c>
      <c r="U34" s="86">
        <f t="shared" si="7"/>
        <v>70.741808627167472</v>
      </c>
      <c r="V34" s="87">
        <f>分析係数表!D37</f>
        <v>9.6788156869535111E-2</v>
      </c>
      <c r="W34" s="88">
        <f t="shared" si="8"/>
        <v>10</v>
      </c>
      <c r="X34" s="76">
        <f>分析係数表!E37</f>
        <v>9.2286382131417197E-2</v>
      </c>
      <c r="Y34" s="89">
        <f t="shared" si="9"/>
        <v>9</v>
      </c>
    </row>
    <row r="35" spans="1:25" x14ac:dyDescent="0.2">
      <c r="A35" s="6" t="s">
        <v>23</v>
      </c>
      <c r="B35" s="5" t="s">
        <v>194</v>
      </c>
      <c r="C35" s="90"/>
      <c r="D35" s="76">
        <f>投入係数表!AF35</f>
        <v>8.2676824517357809E-3</v>
      </c>
      <c r="E35" s="77">
        <f t="shared" si="0"/>
        <v>0.82676824517357805</v>
      </c>
      <c r="F35" s="76">
        <f>分析係数表!C38</f>
        <v>8.3634220028000916E-2</v>
      </c>
      <c r="G35" s="77">
        <f t="shared" si="1"/>
        <v>6.9146117329011228E-2</v>
      </c>
      <c r="H35" s="77">
        <v>8.9154647475848184E-2</v>
      </c>
      <c r="I35" s="77">
        <f t="shared" si="2"/>
        <v>8.9154647475848184E-2</v>
      </c>
      <c r="J35" s="76">
        <f>分析係数表!G38</f>
        <v>0.16582661290322581</v>
      </c>
      <c r="K35" s="78">
        <f t="shared" si="3"/>
        <v>1.4784213215501035E-2</v>
      </c>
      <c r="L35" s="79"/>
      <c r="M35" s="80"/>
      <c r="N35" s="81">
        <f>分析係数表!H38</f>
        <v>4.1594165567103165E-2</v>
      </c>
      <c r="O35" s="82">
        <f t="shared" si="4"/>
        <v>1.0119399271291671</v>
      </c>
      <c r="P35" s="76">
        <f>分析係数表!C38</f>
        <v>8.3634220028000916E-2</v>
      </c>
      <c r="Q35" s="82">
        <f t="shared" si="5"/>
        <v>8.463280652063998E-2</v>
      </c>
      <c r="R35" s="83">
        <v>0.10160865407826514</v>
      </c>
      <c r="S35" s="84">
        <f t="shared" si="6"/>
        <v>0.19076330155411331</v>
      </c>
      <c r="T35" s="85">
        <f>分析係数表!F38</f>
        <v>0.52116935483870963</v>
      </c>
      <c r="U35" s="86">
        <f t="shared" si="7"/>
        <v>9.9419986797859447E-2</v>
      </c>
      <c r="V35" s="87">
        <f>分析係数表!D38</f>
        <v>0.14516129032258066</v>
      </c>
      <c r="W35" s="88">
        <f t="shared" si="8"/>
        <v>0</v>
      </c>
      <c r="X35" s="76">
        <f>分析係数表!E38</f>
        <v>0.1237399193548387</v>
      </c>
      <c r="Y35" s="89">
        <f t="shared" si="9"/>
        <v>0</v>
      </c>
    </row>
    <row r="36" spans="1:25" x14ac:dyDescent="0.2">
      <c r="A36" s="6" t="s">
        <v>24</v>
      </c>
      <c r="B36" s="5" t="s">
        <v>39</v>
      </c>
      <c r="C36" s="90"/>
      <c r="D36" s="76">
        <f>投入係数表!AF36</f>
        <v>0</v>
      </c>
      <c r="E36" s="77">
        <f t="shared" si="0"/>
        <v>0</v>
      </c>
      <c r="F36" s="76">
        <f>分析係数表!C39</f>
        <v>1</v>
      </c>
      <c r="G36" s="77">
        <f t="shared" si="1"/>
        <v>0</v>
      </c>
      <c r="H36" s="77">
        <v>1.7366715609663415E-2</v>
      </c>
      <c r="I36" s="77">
        <f t="shared" si="2"/>
        <v>1.7366715609663415E-2</v>
      </c>
      <c r="J36" s="76">
        <f>分析係数表!G39</f>
        <v>0.35526355444380819</v>
      </c>
      <c r="K36" s="78">
        <f t="shared" si="3"/>
        <v>6.169761116503792E-3</v>
      </c>
      <c r="L36" s="79"/>
      <c r="M36" s="80"/>
      <c r="N36" s="81">
        <f>分析係数表!H39</f>
        <v>3.6622911924525259E-3</v>
      </c>
      <c r="O36" s="82">
        <f t="shared" si="4"/>
        <v>8.9099483831147963E-2</v>
      </c>
      <c r="P36" s="76">
        <f>分析係数表!C39</f>
        <v>1</v>
      </c>
      <c r="Q36" s="82">
        <f t="shared" si="5"/>
        <v>8.9099483831147963E-2</v>
      </c>
      <c r="R36" s="83">
        <v>9.7729695466428831E-2</v>
      </c>
      <c r="S36" s="84">
        <f t="shared" si="6"/>
        <v>0.11509641107609225</v>
      </c>
      <c r="T36" s="85">
        <f>分析係数表!F39</f>
        <v>0.70609686266236704</v>
      </c>
      <c r="U36" s="86">
        <f t="shared" si="7"/>
        <v>8.1269214764526851E-2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投入係数表!AF37</f>
        <v>4.2420569647649555E-3</v>
      </c>
      <c r="E37" s="77">
        <f t="shared" si="0"/>
        <v>0.42420569647649553</v>
      </c>
      <c r="F37" s="76">
        <f>分析係数表!C40</f>
        <v>0.97034701574441762</v>
      </c>
      <c r="G37" s="77">
        <f t="shared" si="1"/>
        <v>0.41162673163774965</v>
      </c>
      <c r="H37" s="77">
        <v>0.42228188458697713</v>
      </c>
      <c r="I37" s="77">
        <f t="shared" si="2"/>
        <v>0.42228188458697713</v>
      </c>
      <c r="J37" s="76">
        <f>分析係数表!G40</f>
        <v>0.52785971223021577</v>
      </c>
      <c r="K37" s="78">
        <f t="shared" si="3"/>
        <v>0.22290559407811494</v>
      </c>
      <c r="L37" s="79"/>
      <c r="M37" s="80"/>
      <c r="N37" s="81">
        <f>分析係数表!H40</f>
        <v>3.2261456049877249E-2</v>
      </c>
      <c r="O37" s="82">
        <f t="shared" si="4"/>
        <v>0.78488545302165791</v>
      </c>
      <c r="P37" s="76">
        <f>分析係数表!C40</f>
        <v>0.97034701574441762</v>
      </c>
      <c r="Q37" s="82">
        <f t="shared" si="5"/>
        <v>0.76161125704077104</v>
      </c>
      <c r="R37" s="83">
        <v>0.76480353050212568</v>
      </c>
      <c r="S37" s="84">
        <f t="shared" si="6"/>
        <v>1.1870854150891028</v>
      </c>
      <c r="T37" s="85">
        <f>分析係数表!F40</f>
        <v>0.72733812949640286</v>
      </c>
      <c r="U37" s="86">
        <f t="shared" si="7"/>
        <v>0.86341248536336901</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投入係数表!AF38</f>
        <v>8.6572591117652152E-5</v>
      </c>
      <c r="E38" s="77">
        <f t="shared" si="0"/>
        <v>8.6572591117652156E-3</v>
      </c>
      <c r="F38" s="76">
        <f>分析係数表!C41</f>
        <v>0.80320409637637991</v>
      </c>
      <c r="G38" s="77">
        <f t="shared" si="1"/>
        <v>6.9535459819615618E-3</v>
      </c>
      <c r="H38" s="77">
        <v>7.824739882914912E-3</v>
      </c>
      <c r="I38" s="77">
        <f t="shared" si="2"/>
        <v>7.824739882914912E-3</v>
      </c>
      <c r="J38" s="76">
        <f>分析係数表!G41</f>
        <v>0.45147490221642766</v>
      </c>
      <c r="K38" s="78">
        <f t="shared" si="3"/>
        <v>3.5326736735079916E-3</v>
      </c>
      <c r="L38" s="79"/>
      <c r="M38" s="80"/>
      <c r="N38" s="81">
        <f>分析係数表!H41</f>
        <v>4.9603894294711057E-2</v>
      </c>
      <c r="O38" s="82">
        <f t="shared" si="4"/>
        <v>1.2068077455943238</v>
      </c>
      <c r="P38" s="76">
        <f>分析係数表!C41</f>
        <v>0.80320409637637991</v>
      </c>
      <c r="Q38" s="82">
        <f t="shared" si="5"/>
        <v>0.969312924800105</v>
      </c>
      <c r="R38" s="83">
        <v>0.98596309128528759</v>
      </c>
      <c r="S38" s="84">
        <f t="shared" si="6"/>
        <v>0.99378783116820246</v>
      </c>
      <c r="T38" s="85">
        <f>分析係数表!F41</f>
        <v>0.55671447196870927</v>
      </c>
      <c r="U38" s="86">
        <f t="shared" si="7"/>
        <v>0.55325606767773461</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投入係数表!AF39</f>
        <v>1.168729980088304E-3</v>
      </c>
      <c r="E39" s="77">
        <f>$C$34*D39</f>
        <v>0.1168729980088304</v>
      </c>
      <c r="F39" s="76">
        <f>分析係数表!C42</f>
        <v>0.66636504653567741</v>
      </c>
      <c r="G39" s="77">
        <f>E39*F39</f>
        <v>7.7880080756918407E-2</v>
      </c>
      <c r="H39" s="77">
        <v>8.9642588324828854E-2</v>
      </c>
      <c r="I39" s="77">
        <f>C39+H39</f>
        <v>8.9642588324828854E-2</v>
      </c>
      <c r="J39" s="76">
        <f>分析係数表!G42</f>
        <v>0.48517520215633425</v>
      </c>
      <c r="K39" s="78">
        <f>I39*J39</f>
        <v>4.349236091231589E-2</v>
      </c>
      <c r="L39" s="79"/>
      <c r="M39" s="80"/>
      <c r="N39" s="81">
        <f>分析係数表!H42</f>
        <v>1.1980423388898527E-2</v>
      </c>
      <c r="O39" s="82">
        <f t="shared" si="4"/>
        <v>0.29147041672419072</v>
      </c>
      <c r="P39" s="76">
        <f>分析係数表!C42</f>
        <v>0.66636504653567741</v>
      </c>
      <c r="Q39" s="82">
        <f>O39*P39</f>
        <v>0.19422569780418864</v>
      </c>
      <c r="R39" s="83">
        <v>0.20334971087926076</v>
      </c>
      <c r="S39" s="84">
        <f>I39+R39</f>
        <v>0.29299229920408965</v>
      </c>
      <c r="T39" s="85">
        <f>分析係数表!F42</f>
        <v>0.56103195995379285</v>
      </c>
      <c r="U39" s="86">
        <f>S39*T39</f>
        <v>0.1643780438738385</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投入係数表!AF40</f>
        <v>4.2333997056531902E-2</v>
      </c>
      <c r="E40" s="77">
        <f>$C$34*D40</f>
        <v>4.2333997056531905</v>
      </c>
      <c r="F40" s="76">
        <f>分析係数表!C43</f>
        <v>0.41782866643993499</v>
      </c>
      <c r="G40" s="77">
        <f>E40*F40</f>
        <v>1.7688357535202859</v>
      </c>
      <c r="H40" s="77">
        <v>2.1226763580067698</v>
      </c>
      <c r="I40" s="77">
        <f>C40+H40</f>
        <v>2.1226763580067698</v>
      </c>
      <c r="J40" s="76">
        <f>分析係数表!G43</f>
        <v>0.34963029507290444</v>
      </c>
      <c r="K40" s="78">
        <f>I40*J40</f>
        <v>0.74215196139418504</v>
      </c>
      <c r="L40" s="79"/>
      <c r="M40" s="80"/>
      <c r="N40" s="81">
        <f>分析係数表!H43</f>
        <v>3.3095547249689404E-2</v>
      </c>
      <c r="O40" s="82">
        <f t="shared" si="4"/>
        <v>0.80517796704253186</v>
      </c>
      <c r="P40" s="76">
        <f>分析係数表!C43</f>
        <v>0.41782866643993499</v>
      </c>
      <c r="Q40" s="82">
        <f>O40*P40</f>
        <v>0.336426436216199</v>
      </c>
      <c r="R40" s="83">
        <v>0.56054853359125678</v>
      </c>
      <c r="S40" s="84">
        <f>I40+R40</f>
        <v>2.6832248915980266</v>
      </c>
      <c r="T40" s="85">
        <f>分析係数表!F43</f>
        <v>0.60413931310897662</v>
      </c>
      <c r="U40" s="86">
        <f>S40*T40</f>
        <v>1.6210416429269401</v>
      </c>
      <c r="V40" s="87">
        <f>分析係数表!D43</f>
        <v>0.20869324856609772</v>
      </c>
      <c r="W40" s="88">
        <f>ROUND(S40*V40,0)</f>
        <v>1</v>
      </c>
      <c r="X40" s="76">
        <f>分析係数表!E43</f>
        <v>0.13682537488770644</v>
      </c>
      <c r="Y40" s="89">
        <f>ROUND(S40*X40,0)</f>
        <v>0</v>
      </c>
    </row>
    <row r="41" spans="1:25" x14ac:dyDescent="0.2">
      <c r="A41" s="6" t="s">
        <v>341</v>
      </c>
      <c r="B41" s="5" t="s">
        <v>42</v>
      </c>
      <c r="C41" s="90"/>
      <c r="D41" s="76">
        <f>投入係数表!AF41</f>
        <v>2.1210284823824778E-3</v>
      </c>
      <c r="E41" s="77">
        <f>$C$34*D41</f>
        <v>0.21210284823824777</v>
      </c>
      <c r="F41" s="76">
        <f>分析係数表!C44</f>
        <v>0.43300030015865532</v>
      </c>
      <c r="G41" s="77">
        <f>E41*F41</f>
        <v>9.1840596951666992E-2</v>
      </c>
      <c r="H41" s="77">
        <v>9.6969523051873979E-2</v>
      </c>
      <c r="I41" s="77">
        <f>C41+H41</f>
        <v>9.6969523051873979E-2</v>
      </c>
      <c r="J41" s="76">
        <f>分析係数表!G44</f>
        <v>0.26179408564929285</v>
      </c>
      <c r="K41" s="78">
        <f>I41*J41</f>
        <v>2.5386047623213375E-2</v>
      </c>
      <c r="L41" s="79"/>
      <c r="M41" s="80"/>
      <c r="N41" s="81">
        <f>分析係数表!H44</f>
        <v>0.10792544346140839</v>
      </c>
      <c r="O41" s="82">
        <f t="shared" si="4"/>
        <v>2.6257063677723611</v>
      </c>
      <c r="P41" s="76">
        <f>分析係数表!C44</f>
        <v>0.43300030015865532</v>
      </c>
      <c r="Q41" s="82">
        <f>O41*P41</f>
        <v>1.1369316453739249</v>
      </c>
      <c r="R41" s="83">
        <v>1.1553544857283662</v>
      </c>
      <c r="S41" s="84">
        <f>I41+R41</f>
        <v>1.2523240087802401</v>
      </c>
      <c r="T41" s="85">
        <f>分析係数表!F44</f>
        <v>0.57012714425433242</v>
      </c>
      <c r="U41" s="86">
        <f>S41*T41</f>
        <v>0.71398391080701584</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投入係数表!AF42</f>
        <v>5.1943554670591291E-4</v>
      </c>
      <c r="E42" s="77">
        <f>$C$34*D42</f>
        <v>5.1943554670591294E-2</v>
      </c>
      <c r="F42" s="76">
        <f>分析係数表!C45</f>
        <v>1</v>
      </c>
      <c r="G42" s="77">
        <f>E42*F42</f>
        <v>5.1943554670591294E-2</v>
      </c>
      <c r="H42" s="77">
        <v>5.7493106894837685E-2</v>
      </c>
      <c r="I42" s="77">
        <f>C42+H42</f>
        <v>5.7493106894837685E-2</v>
      </c>
      <c r="J42" s="76">
        <f>分析係数表!G45</f>
        <v>0</v>
      </c>
      <c r="K42" s="78">
        <f>I42*J42</f>
        <v>0</v>
      </c>
      <c r="L42" s="79"/>
      <c r="M42" s="80"/>
      <c r="N42" s="81">
        <f>分析係数表!H45</f>
        <v>0</v>
      </c>
      <c r="O42" s="82">
        <f t="shared" si="4"/>
        <v>0</v>
      </c>
      <c r="P42" s="76">
        <f>分析係数表!C45</f>
        <v>1</v>
      </c>
      <c r="Q42" s="82">
        <f>O42*P42</f>
        <v>0</v>
      </c>
      <c r="R42" s="83">
        <v>4.4549226540251292E-3</v>
      </c>
      <c r="S42" s="84">
        <f>I42+R42</f>
        <v>6.1948029548862818E-2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1.0605142411912389E-2</v>
      </c>
      <c r="E43" s="77">
        <f>$C$34*D43</f>
        <v>1.0605142411912389</v>
      </c>
      <c r="F43" s="76">
        <f>分析係数表!C46</f>
        <v>7.8922701993376254E-2</v>
      </c>
      <c r="G43" s="77">
        <f>E43*F43</f>
        <v>8.3698649417267693E-2</v>
      </c>
      <c r="H43" s="77">
        <v>9.1609424840974507E-2</v>
      </c>
      <c r="I43" s="77">
        <f>C43+H43</f>
        <v>9.1609424840974507E-2</v>
      </c>
      <c r="J43" s="76">
        <f>分析係数表!G46</f>
        <v>9.4786729857819912E-3</v>
      </c>
      <c r="K43" s="78">
        <f>I43*J43</f>
        <v>8.6833578048317074E-4</v>
      </c>
      <c r="L43" s="79"/>
      <c r="M43" s="80"/>
      <c r="N43" s="81">
        <f>分析係数表!H46</f>
        <v>2.1453316301050851E-2</v>
      </c>
      <c r="O43" s="82">
        <f t="shared" si="4"/>
        <v>0.52193539738982997</v>
      </c>
      <c r="P43" s="76">
        <f>分析係数表!C46</f>
        <v>7.8922701993376254E-2</v>
      </c>
      <c r="Q43" s="82">
        <f>O43*P43</f>
        <v>4.1192551827991961E-2</v>
      </c>
      <c r="R43" s="83">
        <v>4.5524366376106719E-2</v>
      </c>
      <c r="S43" s="84">
        <f>I43+R43</f>
        <v>0.13713379121708122</v>
      </c>
      <c r="T43" s="85">
        <f>分析係数表!F46</f>
        <v>0.3135860979462875</v>
      </c>
      <c r="U43" s="86">
        <f>S43*T43</f>
        <v>4.3003250484345369E-2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投入係数表!AF44</f>
        <v>0.29391394684442906</v>
      </c>
      <c r="E44" s="91">
        <f>SUM(E5:E43)</f>
        <v>29.391394684442908</v>
      </c>
      <c r="F44" s="92">
        <f>分析係数表!C47</f>
        <v>0.45048821757167268</v>
      </c>
      <c r="G44" s="91">
        <f>SUM(G5:G43)</f>
        <v>9.2238556678574231</v>
      </c>
      <c r="H44" s="91">
        <f>SUM(H5:H43)</f>
        <v>10.184322598560254</v>
      </c>
      <c r="I44" s="91">
        <f>SUM(I5:I43)</f>
        <v>110.18432259856027</v>
      </c>
      <c r="J44" s="92">
        <f>分析係数表!G47</f>
        <v>0.27984959706440876</v>
      </c>
      <c r="K44" s="93">
        <f>SUM(K5:K43)</f>
        <v>38.781441812570876</v>
      </c>
      <c r="L44" s="94">
        <f>最終需要_まとめ!$L$33</f>
        <v>0.62733333333333341</v>
      </c>
      <c r="M44" s="91">
        <f>K44*L44</f>
        <v>24.3288911637528</v>
      </c>
      <c r="N44" s="95">
        <f>分析係数表!H47</f>
        <v>1</v>
      </c>
      <c r="O44" s="96">
        <f>SUM(O5:O43)</f>
        <v>24.328891163752804</v>
      </c>
      <c r="P44" s="92">
        <f>分析係数表!C47</f>
        <v>0.45048821757167268</v>
      </c>
      <c r="Q44" s="96">
        <f>SUM(Q5:Q43)</f>
        <v>10.592047435691972</v>
      </c>
      <c r="R44" s="91">
        <f>SUM(R5:R43)</f>
        <v>11.501437251496041</v>
      </c>
      <c r="S44" s="97">
        <f>SUM(S5:S43)</f>
        <v>121.6857598500563</v>
      </c>
      <c r="T44" s="98">
        <f>分析係数表!F47</f>
        <v>0.63574062575658508</v>
      </c>
      <c r="U44" s="99">
        <f>SUM(U5:U43)</f>
        <v>83.467500558571061</v>
      </c>
      <c r="V44" s="100">
        <f>分析係数表!D47</f>
        <v>9.9789350246801134E-2</v>
      </c>
      <c r="W44" s="101">
        <f>SUM(W5:W43)</f>
        <v>11</v>
      </c>
      <c r="X44" s="92">
        <f>分析係数表!E47</f>
        <v>7.8362037587557998E-2</v>
      </c>
      <c r="Y44" s="102">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6.7564113487262545E-2</v>
      </c>
      <c r="G5" s="77">
        <f t="shared" ref="G5:G38" si="1">E5*F5</f>
        <v>0</v>
      </c>
      <c r="H5" s="77">
        <f t="array" ref="H5:H43">MMULT(逆行列係数!C5:AO43,'31'!G5:G43)</f>
        <v>3.2095759403219856E-4</v>
      </c>
      <c r="I5" s="77">
        <f t="shared" ref="I5:I38" si="2">C5+H5</f>
        <v>3.2095759403219856E-4</v>
      </c>
      <c r="J5" s="76">
        <f>分析係数表!G8</f>
        <v>0.11970979443772672</v>
      </c>
      <c r="K5" s="78">
        <f t="shared" ref="K5:K38" si="3">I5*J5</f>
        <v>3.8421767604821838E-5</v>
      </c>
      <c r="L5" s="79" t="s">
        <v>188</v>
      </c>
      <c r="M5" s="80" t="s">
        <v>188</v>
      </c>
      <c r="N5" s="81">
        <f>分析係数表!H8</f>
        <v>1.0734543466490035E-2</v>
      </c>
      <c r="O5" s="82">
        <f t="shared" ref="O5:O43" si="4">$M$44*N5</f>
        <v>0.13999317905058745</v>
      </c>
      <c r="P5" s="76">
        <f>分析係数表!C8</f>
        <v>6.7564113487262545E-2</v>
      </c>
      <c r="Q5" s="82">
        <f t="shared" ref="Q5:Q38" si="5">O5*P5</f>
        <v>9.4585150368165557E-3</v>
      </c>
      <c r="R5" s="83">
        <f t="array" ref="R5:R43">MMULT(逆行列係数!C5:AO43,'31'!Q5:Q43)</f>
        <v>1.1029579587465888E-2</v>
      </c>
      <c r="S5" s="84">
        <f t="shared" ref="S5:S38" si="6">I5+R5</f>
        <v>1.1350537181498086E-2</v>
      </c>
      <c r="T5" s="85">
        <f>分析係数表!F8</f>
        <v>0.45405078597339782</v>
      </c>
      <c r="U5" s="86">
        <f t="shared" ref="U5:U38" si="7">S5*T5</f>
        <v>5.153720328479482E-3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投入係数表!AG6</f>
        <v>0</v>
      </c>
      <c r="E6" s="77">
        <f t="shared" si="0"/>
        <v>0</v>
      </c>
      <c r="F6" s="76">
        <f>分析係数表!C9</f>
        <v>0.16339869281045749</v>
      </c>
      <c r="G6" s="77">
        <f t="shared" si="1"/>
        <v>0</v>
      </c>
      <c r="H6" s="77">
        <v>9.4840797601600984E-5</v>
      </c>
      <c r="I6" s="77">
        <f t="shared" si="2"/>
        <v>9.4840797601600984E-5</v>
      </c>
      <c r="J6" s="76">
        <f>分析係数表!G9</f>
        <v>0.24691358024691357</v>
      </c>
      <c r="K6" s="78">
        <f t="shared" si="3"/>
        <v>2.3417480889284193E-5</v>
      </c>
      <c r="L6" s="79"/>
      <c r="M6" s="80"/>
      <c r="N6" s="81">
        <f>分析係数表!H9</f>
        <v>5.6599045701539042E-4</v>
      </c>
      <c r="O6" s="82">
        <f t="shared" si="4"/>
        <v>7.3812923332255559E-3</v>
      </c>
      <c r="P6" s="76">
        <f>分析係数表!C9</f>
        <v>0.16339869281045749</v>
      </c>
      <c r="Q6" s="82">
        <f t="shared" si="5"/>
        <v>1.2060935185009077E-3</v>
      </c>
      <c r="R6" s="83">
        <v>1.32716880046796E-3</v>
      </c>
      <c r="S6" s="84">
        <f t="shared" si="6"/>
        <v>1.422009598069561E-3</v>
      </c>
      <c r="T6" s="85">
        <f>分析係数表!F9</f>
        <v>0.67901234567901236</v>
      </c>
      <c r="U6" s="86">
        <f t="shared" si="7"/>
        <v>9.6556207276328216E-4</v>
      </c>
      <c r="V6" s="87">
        <f>分析係数表!D9</f>
        <v>7.407407407407407E-2</v>
      </c>
      <c r="W6" s="88">
        <f t="shared" si="8"/>
        <v>0</v>
      </c>
      <c r="X6" s="76">
        <f>分析係数表!E9</f>
        <v>0</v>
      </c>
      <c r="Y6" s="89">
        <f t="shared" si="9"/>
        <v>0</v>
      </c>
    </row>
    <row r="7" spans="1:25" x14ac:dyDescent="0.2">
      <c r="A7" s="6" t="s">
        <v>221</v>
      </c>
      <c r="B7" s="5" t="s">
        <v>267</v>
      </c>
      <c r="C7" s="90"/>
      <c r="D7" s="76">
        <f>投入係数表!AG7</f>
        <v>0</v>
      </c>
      <c r="E7" s="77">
        <f t="shared" si="0"/>
        <v>0</v>
      </c>
      <c r="F7" s="76">
        <f>分析係数表!C10</f>
        <v>3.0864197530864335E-3</v>
      </c>
      <c r="G7" s="77">
        <f t="shared" si="1"/>
        <v>0</v>
      </c>
      <c r="H7" s="77">
        <v>2.8215197441429263E-6</v>
      </c>
      <c r="I7" s="77">
        <f t="shared" si="2"/>
        <v>2.8215197441429263E-6</v>
      </c>
      <c r="J7" s="76">
        <f>分析係数表!G10</f>
        <v>0.2857142857142857</v>
      </c>
      <c r="K7" s="78">
        <f t="shared" si="3"/>
        <v>8.0614849832655032E-7</v>
      </c>
      <c r="L7" s="79"/>
      <c r="M7" s="80"/>
      <c r="N7" s="81">
        <f>分析係数表!H10</f>
        <v>1.0759075560602157E-3</v>
      </c>
      <c r="O7" s="82">
        <f t="shared" si="4"/>
        <v>1.4031311122602138E-2</v>
      </c>
      <c r="P7" s="76">
        <f>分析係数表!C10</f>
        <v>3.0864197530864335E-3</v>
      </c>
      <c r="Q7" s="82">
        <f t="shared" si="5"/>
        <v>4.3306515810500617E-5</v>
      </c>
      <c r="R7" s="83">
        <v>5.5724016165989321E-5</v>
      </c>
      <c r="S7" s="84">
        <f t="shared" si="6"/>
        <v>5.8545535910132246E-5</v>
      </c>
      <c r="T7" s="85">
        <f>分析係数表!F10</f>
        <v>0.5714285714285714</v>
      </c>
      <c r="U7" s="86">
        <f t="shared" si="7"/>
        <v>3.3454591948646996E-5</v>
      </c>
      <c r="V7" s="87">
        <f>分析係数表!D10</f>
        <v>0</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1.4903129657227732E-3</v>
      </c>
      <c r="G8" s="77">
        <f t="shared" si="1"/>
        <v>0</v>
      </c>
      <c r="H8" s="77">
        <v>4.772361286031266E-5</v>
      </c>
      <c r="I8" s="77">
        <f t="shared" si="2"/>
        <v>4.772361286031266E-5</v>
      </c>
      <c r="J8" s="76">
        <f>分析係数表!G11</f>
        <v>0.75</v>
      </c>
      <c r="K8" s="78">
        <f t="shared" si="3"/>
        <v>3.5792709645234495E-5</v>
      </c>
      <c r="L8" s="79"/>
      <c r="M8" s="80"/>
      <c r="N8" s="81">
        <f>分析係数表!H11</f>
        <v>-1.9275216802381716E-5</v>
      </c>
      <c r="O8" s="82">
        <f t="shared" si="4"/>
        <v>-2.5137528069808394E-4</v>
      </c>
      <c r="P8" s="76">
        <f>分析係数表!C11</f>
        <v>1.4903129657227732E-3</v>
      </c>
      <c r="Q8" s="82">
        <f t="shared" si="5"/>
        <v>-3.7462784008655603E-7</v>
      </c>
      <c r="R8" s="83">
        <v>1.959008545044755E-5</v>
      </c>
      <c r="S8" s="84">
        <f t="shared" si="6"/>
        <v>6.7313698310760207E-5</v>
      </c>
      <c r="T8" s="85">
        <f>分析係数表!F11</f>
        <v>1</v>
      </c>
      <c r="U8" s="86">
        <f t="shared" si="7"/>
        <v>6.7313698310760207E-5</v>
      </c>
      <c r="V8" s="87">
        <f>分析係数表!D11</f>
        <v>2</v>
      </c>
      <c r="W8" s="88">
        <f t="shared" si="8"/>
        <v>0</v>
      </c>
      <c r="X8" s="76">
        <f>分析係数表!E11</f>
        <v>0</v>
      </c>
      <c r="Y8" s="89">
        <f t="shared" si="9"/>
        <v>0</v>
      </c>
    </row>
    <row r="9" spans="1:25" x14ac:dyDescent="0.2">
      <c r="A9" s="6" t="s">
        <v>223</v>
      </c>
      <c r="B9" s="5" t="s">
        <v>191</v>
      </c>
      <c r="C9" s="90"/>
      <c r="D9" s="76">
        <f>投入係数表!AG9</f>
        <v>0</v>
      </c>
      <c r="E9" s="77">
        <f t="shared" si="0"/>
        <v>0</v>
      </c>
      <c r="F9" s="76">
        <f>分析係数表!C12</f>
        <v>4.2687511748856433E-2</v>
      </c>
      <c r="G9" s="77">
        <f t="shared" si="1"/>
        <v>0</v>
      </c>
      <c r="H9" s="77">
        <v>9.3796360640264283E-4</v>
      </c>
      <c r="I9" s="77">
        <f t="shared" si="2"/>
        <v>9.3796360640264283E-4</v>
      </c>
      <c r="J9" s="76">
        <f>分析係数表!G12</f>
        <v>0.14470108695652173</v>
      </c>
      <c r="K9" s="78">
        <f t="shared" si="3"/>
        <v>1.3572435337212154E-4</v>
      </c>
      <c r="L9" s="79"/>
      <c r="M9" s="80"/>
      <c r="N9" s="81">
        <f>分析係数表!H12</f>
        <v>8.7239631247579649E-2</v>
      </c>
      <c r="O9" s="82">
        <f t="shared" si="4"/>
        <v>1.1377245204395279</v>
      </c>
      <c r="P9" s="76">
        <f>分析係数表!C12</f>
        <v>4.2687511748856433E-2</v>
      </c>
      <c r="Q9" s="82">
        <f t="shared" si="5"/>
        <v>4.85666288332244E-2</v>
      </c>
      <c r="R9" s="83">
        <v>5.1886064432221407E-2</v>
      </c>
      <c r="S9" s="84">
        <f t="shared" si="6"/>
        <v>5.282402803862405E-2</v>
      </c>
      <c r="T9" s="85">
        <f>分析係数表!F12</f>
        <v>0.28543931159420288</v>
      </c>
      <c r="U9" s="86">
        <f t="shared" si="7"/>
        <v>1.507805419897772E-2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投入係数表!AG10</f>
        <v>7.5604838709677417E-4</v>
      </c>
      <c r="E10" s="77">
        <f t="shared" si="0"/>
        <v>7.5604838709677422E-2</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0.17749380047109253</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投入係数表!AG11</f>
        <v>6.8044354838709678E-3</v>
      </c>
      <c r="E11" s="77">
        <f t="shared" si="0"/>
        <v>0.68044354838709675</v>
      </c>
      <c r="F11" s="76">
        <f>分析係数表!C14</f>
        <v>1.2640726841793404E-2</v>
      </c>
      <c r="G11" s="77">
        <f t="shared" si="1"/>
        <v>8.6013010264219224E-3</v>
      </c>
      <c r="H11" s="77">
        <v>9.6649421933542885E-3</v>
      </c>
      <c r="I11" s="77">
        <f t="shared" si="2"/>
        <v>9.6649421933542885E-3</v>
      </c>
      <c r="J11" s="76">
        <f>分析係数表!G14</f>
        <v>0.18151815181518152</v>
      </c>
      <c r="K11" s="78">
        <f t="shared" si="3"/>
        <v>1.7543624443382372E-3</v>
      </c>
      <c r="L11" s="79"/>
      <c r="M11" s="80"/>
      <c r="N11" s="81">
        <f>分析係数表!H14</f>
        <v>1.1056965274820784E-3</v>
      </c>
      <c r="O11" s="82">
        <f t="shared" si="4"/>
        <v>1.4419800192771904E-2</v>
      </c>
      <c r="P11" s="76">
        <f>分析係数表!C14</f>
        <v>1.2640726841793404E-2</v>
      </c>
      <c r="Q11" s="82">
        <f t="shared" si="5"/>
        <v>1.8227675535006951E-4</v>
      </c>
      <c r="R11" s="83">
        <v>4.9879725757647679E-4</v>
      </c>
      <c r="S11" s="84">
        <f t="shared" si="6"/>
        <v>1.0163739450930765E-2</v>
      </c>
      <c r="T11" s="85">
        <f>分析係数表!F14</f>
        <v>0.32673267326732675</v>
      </c>
      <c r="U11" s="86">
        <f t="shared" si="7"/>
        <v>3.3208257611952005E-3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投入係数表!AG12</f>
        <v>5.0403225806451612E-4</v>
      </c>
      <c r="E12" s="77">
        <f t="shared" si="0"/>
        <v>5.040322580645161E-2</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0.10445785527917652</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投入係数表!AG13</f>
        <v>2.5201612903225806E-4</v>
      </c>
      <c r="E13" s="77">
        <f t="shared" si="0"/>
        <v>2.5201612903225805E-2</v>
      </c>
      <c r="F13" s="76">
        <f>分析係数表!C16</f>
        <v>1.1051985264019626E-2</v>
      </c>
      <c r="G13" s="77">
        <f t="shared" si="1"/>
        <v>2.7852785443597844E-4</v>
      </c>
      <c r="H13" s="77">
        <v>9.4908005074857986E-4</v>
      </c>
      <c r="I13" s="77">
        <f t="shared" si="2"/>
        <v>9.4908005074857986E-4</v>
      </c>
      <c r="J13" s="76">
        <f>分析係数表!G16</f>
        <v>3.3670033670033669E-2</v>
      </c>
      <c r="K13" s="78">
        <f t="shared" si="3"/>
        <v>3.1955557264261945E-5</v>
      </c>
      <c r="L13" s="79"/>
      <c r="M13" s="80"/>
      <c r="N13" s="81">
        <f>分析係数表!H16</f>
        <v>1.6043989549327908E-2</v>
      </c>
      <c r="O13" s="82">
        <f t="shared" si="4"/>
        <v>0.20923564273378695</v>
      </c>
      <c r="P13" s="76">
        <f>分析係数表!C16</f>
        <v>1.1051985264019626E-2</v>
      </c>
      <c r="Q13" s="82">
        <f t="shared" si="5"/>
        <v>2.3124692402014886E-3</v>
      </c>
      <c r="R13" s="83">
        <v>2.5413751360064698E-3</v>
      </c>
      <c r="S13" s="84">
        <f t="shared" si="6"/>
        <v>3.4904551867550497E-3</v>
      </c>
      <c r="T13" s="85">
        <f>分析係数表!F16</f>
        <v>0.28619528619528617</v>
      </c>
      <c r="U13" s="86">
        <f t="shared" si="7"/>
        <v>9.9895182112518248E-4</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投入係数表!AG14</f>
        <v>3.276209677419355E-3</v>
      </c>
      <c r="E14" s="77">
        <f t="shared" si="0"/>
        <v>0.3276209677419355</v>
      </c>
      <c r="F14" s="76">
        <f>分析係数表!C17</f>
        <v>8.8733956583742724E-2</v>
      </c>
      <c r="G14" s="77">
        <f t="shared" si="1"/>
        <v>2.9071104727536681E-2</v>
      </c>
      <c r="H14" s="77">
        <v>4.3979753014531074E-2</v>
      </c>
      <c r="I14" s="77">
        <f t="shared" si="2"/>
        <v>4.3979753014531074E-2</v>
      </c>
      <c r="J14" s="76">
        <f>分析係数表!G17</f>
        <v>0.21220484513952775</v>
      </c>
      <c r="K14" s="78">
        <f t="shared" si="3"/>
        <v>9.3327166777232452E-3</v>
      </c>
      <c r="L14" s="79"/>
      <c r="M14" s="80"/>
      <c r="N14" s="81">
        <f>分析係数表!H17</f>
        <v>2.8579889640622342E-3</v>
      </c>
      <c r="O14" s="82">
        <f t="shared" si="4"/>
        <v>3.7272098438052258E-2</v>
      </c>
      <c r="P14" s="76">
        <f>分析係数表!C17</f>
        <v>8.8733956583742724E-2</v>
      </c>
      <c r="Q14" s="82">
        <f t="shared" si="5"/>
        <v>3.3073007645871141E-3</v>
      </c>
      <c r="R14" s="83">
        <v>5.4314159493055467E-3</v>
      </c>
      <c r="S14" s="84">
        <f t="shared" si="6"/>
        <v>4.941116896383662E-2</v>
      </c>
      <c r="T14" s="85">
        <f>分析係数表!F17</f>
        <v>0.32198712051517941</v>
      </c>
      <c r="U14" s="86">
        <f t="shared" si="7"/>
        <v>1.5909760015954753E-2</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投入係数表!AG15</f>
        <v>0</v>
      </c>
      <c r="E15" s="77">
        <f t="shared" si="0"/>
        <v>0</v>
      </c>
      <c r="F15" s="76">
        <f>分析係数表!C18</f>
        <v>2.3869801084990927E-2</v>
      </c>
      <c r="G15" s="77">
        <f t="shared" si="1"/>
        <v>0</v>
      </c>
      <c r="H15" s="77">
        <v>8.6283158746569609E-4</v>
      </c>
      <c r="I15" s="77">
        <f t="shared" si="2"/>
        <v>8.6283158746569609E-4</v>
      </c>
      <c r="J15" s="76">
        <f>分析係数表!G18</f>
        <v>0.2144702842377261</v>
      </c>
      <c r="K15" s="78">
        <f t="shared" si="3"/>
        <v>1.8505173581305628E-4</v>
      </c>
      <c r="L15" s="79"/>
      <c r="M15" s="80"/>
      <c r="N15" s="81">
        <f>分析係数表!H18</f>
        <v>4.2405476965239774E-4</v>
      </c>
      <c r="O15" s="82">
        <f t="shared" si="4"/>
        <v>5.5302561753578462E-3</v>
      </c>
      <c r="P15" s="76">
        <f>分析係数表!C18</f>
        <v>2.3869801084990927E-2</v>
      </c>
      <c r="Q15" s="82">
        <f t="shared" si="5"/>
        <v>1.3200611485483449E-4</v>
      </c>
      <c r="R15" s="83">
        <v>2.7345608170491659E-4</v>
      </c>
      <c r="S15" s="84">
        <f t="shared" si="6"/>
        <v>1.1362876691706127E-3</v>
      </c>
      <c r="T15" s="85">
        <f>分析係数表!F18</f>
        <v>0.4573643410852713</v>
      </c>
      <c r="U15" s="86">
        <f t="shared" si="7"/>
        <v>5.1969746109353603E-4</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投入係数表!AG16</f>
        <v>0</v>
      </c>
      <c r="E16" s="77">
        <f t="shared" si="0"/>
        <v>0</v>
      </c>
      <c r="F16" s="76">
        <f>分析係数表!C19</f>
        <v>4.6660019940179431E-2</v>
      </c>
      <c r="G16" s="77">
        <f t="shared" si="1"/>
        <v>0</v>
      </c>
      <c r="H16" s="77">
        <v>6.6154925010204714E-4</v>
      </c>
      <c r="I16" s="77">
        <f t="shared" si="2"/>
        <v>6.6154925010204714E-4</v>
      </c>
      <c r="J16" s="76">
        <f>分析係数表!G19</f>
        <v>5.7803468208092484E-2</v>
      </c>
      <c r="K16" s="78">
        <f t="shared" si="3"/>
        <v>3.8239841046361106E-5</v>
      </c>
      <c r="L16" s="79"/>
      <c r="M16" s="80"/>
      <c r="N16" s="81">
        <f>分析係数表!H19</f>
        <v>-1.0864213106796968E-4</v>
      </c>
      <c r="O16" s="82">
        <f t="shared" si="4"/>
        <v>-1.4168424912073822E-3</v>
      </c>
      <c r="P16" s="76">
        <f>分析係数表!C19</f>
        <v>4.6660019940179431E-2</v>
      </c>
      <c r="Q16" s="82">
        <f t="shared" si="5"/>
        <v>-6.6109898891829962E-5</v>
      </c>
      <c r="R16" s="83">
        <v>2.6478888157918263E-5</v>
      </c>
      <c r="S16" s="84">
        <f t="shared" si="6"/>
        <v>6.8802813825996536E-4</v>
      </c>
      <c r="T16" s="85">
        <f>分析係数表!F19</f>
        <v>0.24084778420038536</v>
      </c>
      <c r="U16" s="86">
        <f t="shared" si="7"/>
        <v>1.6571005256742904E-4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投入係数表!AG17</f>
        <v>0</v>
      </c>
      <c r="E17" s="77">
        <f t="shared" si="0"/>
        <v>0</v>
      </c>
      <c r="F17" s="76">
        <f>分析係数表!C20</f>
        <v>8.9601315248664215E-2</v>
      </c>
      <c r="G17" s="77">
        <f t="shared" si="1"/>
        <v>0</v>
      </c>
      <c r="H17" s="77">
        <v>1.0701362777487428E-3</v>
      </c>
      <c r="I17" s="77">
        <f t="shared" si="2"/>
        <v>1.0701362777487428E-3</v>
      </c>
      <c r="J17" s="76">
        <f>分析係数表!G20</f>
        <v>9.990662931839403E-2</v>
      </c>
      <c r="K17" s="78">
        <f t="shared" si="3"/>
        <v>1.069137084212096E-4</v>
      </c>
      <c r="L17" s="79"/>
      <c r="M17" s="80"/>
      <c r="N17" s="81">
        <f>分析係数表!H20</f>
        <v>5.2919231584720706E-4</v>
      </c>
      <c r="O17" s="82">
        <f t="shared" si="4"/>
        <v>6.9013940700746674E-3</v>
      </c>
      <c r="P17" s="76">
        <f>分析係数表!C20</f>
        <v>8.9601315248664215E-2</v>
      </c>
      <c r="Q17" s="82">
        <f t="shared" si="5"/>
        <v>6.1837398572802207E-4</v>
      </c>
      <c r="R17" s="83">
        <v>8.9516523389144133E-4</v>
      </c>
      <c r="S17" s="84">
        <f t="shared" si="6"/>
        <v>1.9653015116401842E-3</v>
      </c>
      <c r="T17" s="85">
        <f>分析係数表!F20</f>
        <v>0.22315592903828199</v>
      </c>
      <c r="U17" s="86">
        <f t="shared" si="7"/>
        <v>4.385686846704053E-4</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投入係数表!AG18</f>
        <v>0</v>
      </c>
      <c r="E18" s="77">
        <f t="shared" si="0"/>
        <v>0</v>
      </c>
      <c r="F18" s="76">
        <f>分析係数表!C21</f>
        <v>3.6263368983957212E-2</v>
      </c>
      <c r="G18" s="77">
        <f t="shared" si="1"/>
        <v>0</v>
      </c>
      <c r="H18" s="77">
        <v>2.1432644155380126E-3</v>
      </c>
      <c r="I18" s="77">
        <f t="shared" si="2"/>
        <v>2.1432644155380126E-3</v>
      </c>
      <c r="J18" s="76">
        <f>分析係数表!G21</f>
        <v>0.2855369335816263</v>
      </c>
      <c r="K18" s="78">
        <f t="shared" si="3"/>
        <v>6.1198114906734066E-4</v>
      </c>
      <c r="L18" s="79"/>
      <c r="M18" s="80"/>
      <c r="N18" s="81">
        <f>分析係数表!H21</f>
        <v>8.8140309559981843E-4</v>
      </c>
      <c r="O18" s="82">
        <f t="shared" si="4"/>
        <v>1.1494706017376019E-2</v>
      </c>
      <c r="P18" s="76">
        <f>分析係数表!C21</f>
        <v>3.6263368983957212E-2</v>
      </c>
      <c r="Q18" s="82">
        <f t="shared" si="5"/>
        <v>4.1683676567021985E-4</v>
      </c>
      <c r="R18" s="83">
        <v>7.7186053594233909E-4</v>
      </c>
      <c r="S18" s="84">
        <f t="shared" si="6"/>
        <v>2.9151249514803518E-3</v>
      </c>
      <c r="T18" s="85">
        <f>分析係数表!F21</f>
        <v>0.42644320297951582</v>
      </c>
      <c r="U18" s="86">
        <f t="shared" si="7"/>
        <v>1.2431352213947869E-3</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投入係数表!AG19</f>
        <v>0</v>
      </c>
      <c r="E19" s="77">
        <f t="shared" si="0"/>
        <v>0</v>
      </c>
      <c r="F19" s="76">
        <f>分析係数表!C22</f>
        <v>2.6618889173278704E-2</v>
      </c>
      <c r="G19" s="77">
        <f t="shared" si="1"/>
        <v>0</v>
      </c>
      <c r="H19" s="77">
        <v>2.6789574170888036E-3</v>
      </c>
      <c r="I19" s="77">
        <f t="shared" si="2"/>
        <v>2.6789574170888036E-3</v>
      </c>
      <c r="J19" s="76">
        <f>分析係数表!G22</f>
        <v>0.1945614707008809</v>
      </c>
      <c r="K19" s="78">
        <f t="shared" si="3"/>
        <v>5.2122189501383083E-4</v>
      </c>
      <c r="L19" s="79"/>
      <c r="M19" s="80"/>
      <c r="N19" s="81">
        <f>分析係数表!H22</f>
        <v>4.2055018477923743E-5</v>
      </c>
      <c r="O19" s="82">
        <f t="shared" si="4"/>
        <v>5.4845515788672853E-4</v>
      </c>
      <c r="P19" s="76">
        <f>分析係数表!C22</f>
        <v>2.6618889173278704E-2</v>
      </c>
      <c r="Q19" s="82">
        <f t="shared" si="5"/>
        <v>1.45992670642999E-5</v>
      </c>
      <c r="R19" s="83">
        <v>1.5293208090120042E-4</v>
      </c>
      <c r="S19" s="84">
        <f t="shared" si="6"/>
        <v>2.831889497990004E-3</v>
      </c>
      <c r="T19" s="85">
        <f>分析係数表!F22</f>
        <v>0.4128686327077748</v>
      </c>
      <c r="U19" s="86">
        <f t="shared" si="7"/>
        <v>1.1691983450146397E-3</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3.1993217543392497E-4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投入係数表!AG21</f>
        <v>0</v>
      </c>
      <c r="E21" s="77">
        <f t="shared" si="0"/>
        <v>0</v>
      </c>
      <c r="F21" s="76">
        <f>分析係数表!C24</f>
        <v>0.22997002997003002</v>
      </c>
      <c r="G21" s="77">
        <f t="shared" si="1"/>
        <v>0</v>
      </c>
      <c r="H21" s="77">
        <v>1.2794278392427231E-2</v>
      </c>
      <c r="I21" s="77">
        <f t="shared" si="2"/>
        <v>1.2794278392427231E-2</v>
      </c>
      <c r="J21" s="76">
        <f>分析係数表!G24</f>
        <v>0.20787401574803149</v>
      </c>
      <c r="K21" s="78">
        <f t="shared" si="3"/>
        <v>2.659598028032117E-3</v>
      </c>
      <c r="L21" s="79"/>
      <c r="M21" s="80"/>
      <c r="N21" s="81">
        <f>分析係数表!H24</f>
        <v>3.2417410076732888E-4</v>
      </c>
      <c r="O21" s="82">
        <f t="shared" si="4"/>
        <v>4.227675175376866E-3</v>
      </c>
      <c r="P21" s="76">
        <f>分析係数表!C24</f>
        <v>0.22997002997003002</v>
      </c>
      <c r="Q21" s="82">
        <f t="shared" si="5"/>
        <v>9.7223858678496984E-4</v>
      </c>
      <c r="R21" s="83">
        <v>3.5843072200773974E-3</v>
      </c>
      <c r="S21" s="84">
        <f t="shared" si="6"/>
        <v>1.6378585612504628E-2</v>
      </c>
      <c r="T21" s="85">
        <f>分析係数表!F24</f>
        <v>0.39317585301837271</v>
      </c>
      <c r="U21" s="86">
        <f t="shared" si="7"/>
        <v>6.4396643694309532E-3</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投入係数表!AG22</f>
        <v>7.5604838709677417E-4</v>
      </c>
      <c r="E22" s="77">
        <f t="shared" si="0"/>
        <v>7.5604838709677422E-2</v>
      </c>
      <c r="F22" s="76">
        <f>分析係数表!C25</f>
        <v>3.4042553191489411E-2</v>
      </c>
      <c r="G22" s="77">
        <f t="shared" si="1"/>
        <v>2.5737817433081713E-3</v>
      </c>
      <c r="H22" s="77">
        <v>7.6913308379958798E-3</v>
      </c>
      <c r="I22" s="77">
        <f t="shared" si="2"/>
        <v>7.6913308379958798E-3</v>
      </c>
      <c r="J22" s="76">
        <f>分析係数表!G25</f>
        <v>0.19567456230690011</v>
      </c>
      <c r="K22" s="78">
        <f t="shared" si="3"/>
        <v>1.5049977952824071E-3</v>
      </c>
      <c r="L22" s="79"/>
      <c r="M22" s="80"/>
      <c r="N22" s="81">
        <f>分析係数表!H25</f>
        <v>4.906418822424437E-4</v>
      </c>
      <c r="O22" s="82">
        <f t="shared" si="4"/>
        <v>6.3986435086785002E-3</v>
      </c>
      <c r="P22" s="76">
        <f>分析係数表!C25</f>
        <v>3.4042553191489411E-2</v>
      </c>
      <c r="Q22" s="82">
        <f t="shared" si="5"/>
        <v>2.1782616199756628E-4</v>
      </c>
      <c r="R22" s="83">
        <v>5.1355498214001336E-4</v>
      </c>
      <c r="S22" s="84">
        <f t="shared" si="6"/>
        <v>8.2048858201358935E-3</v>
      </c>
      <c r="T22" s="85">
        <f>分析係数表!F25</f>
        <v>0.35015447991761073</v>
      </c>
      <c r="U22" s="86">
        <f t="shared" si="7"/>
        <v>2.8729775271330625E-3</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投入係数表!AG23</f>
        <v>0</v>
      </c>
      <c r="E23" s="77">
        <f t="shared" si="0"/>
        <v>0</v>
      </c>
      <c r="F23" s="76">
        <f>分析係数表!C26</f>
        <v>5.4550934297769693E-2</v>
      </c>
      <c r="G23" s="77">
        <f t="shared" si="1"/>
        <v>0</v>
      </c>
      <c r="H23" s="77">
        <v>4.6667560769316383E-3</v>
      </c>
      <c r="I23" s="77">
        <f t="shared" si="2"/>
        <v>4.6667560769316383E-3</v>
      </c>
      <c r="J23" s="76">
        <f>分析係数表!G26</f>
        <v>0.19694507637309067</v>
      </c>
      <c r="K23" s="78">
        <f t="shared" si="3"/>
        <v>9.1909463198588644E-4</v>
      </c>
      <c r="L23" s="79"/>
      <c r="M23" s="80"/>
      <c r="N23" s="81">
        <f>分析係数表!H26</f>
        <v>1.0098461312011439E-2</v>
      </c>
      <c r="O23" s="82">
        <f t="shared" si="4"/>
        <v>0.1316977947875507</v>
      </c>
      <c r="P23" s="76">
        <f>分析係数表!C26</f>
        <v>5.4550934297769693E-2</v>
      </c>
      <c r="Q23" s="82">
        <f t="shared" si="5"/>
        <v>7.1842377506168339E-3</v>
      </c>
      <c r="R23" s="83">
        <v>7.4771293515148111E-3</v>
      </c>
      <c r="S23" s="84">
        <f t="shared" si="6"/>
        <v>1.2143885428446449E-2</v>
      </c>
      <c r="T23" s="85">
        <f>分析係数表!F26</f>
        <v>0.33636659083522913</v>
      </c>
      <c r="U23" s="86">
        <f t="shared" si="7"/>
        <v>4.0847973410601474E-3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投入係数表!AG24</f>
        <v>0</v>
      </c>
      <c r="E24" s="77">
        <f t="shared" si="0"/>
        <v>0</v>
      </c>
      <c r="F24" s="76">
        <f>分析係数表!C27</f>
        <v>4.1345611727119369E-3</v>
      </c>
      <c r="G24" s="77">
        <f t="shared" si="1"/>
        <v>0</v>
      </c>
      <c r="H24" s="77">
        <v>5.5245188676319696E-5</v>
      </c>
      <c r="I24" s="77">
        <f t="shared" si="2"/>
        <v>5.5245188676319696E-5</v>
      </c>
      <c r="J24" s="76">
        <f>分析係数表!G27</f>
        <v>0.17796610169491525</v>
      </c>
      <c r="K24" s="78">
        <f t="shared" si="3"/>
        <v>9.8317708661246913E-6</v>
      </c>
      <c r="L24" s="79"/>
      <c r="M24" s="80"/>
      <c r="N24" s="81">
        <f>分析係数表!H27</f>
        <v>1.0540039006029638E-2</v>
      </c>
      <c r="O24" s="82">
        <f t="shared" si="4"/>
        <v>0.13745657394536134</v>
      </c>
      <c r="P24" s="76">
        <f>分析係数表!C27</f>
        <v>4.1345611727119369E-3</v>
      </c>
      <c r="Q24" s="82">
        <f t="shared" si="5"/>
        <v>5.6832261356849832E-4</v>
      </c>
      <c r="R24" s="83">
        <v>5.7301745516763795E-4</v>
      </c>
      <c r="S24" s="84">
        <f t="shared" si="6"/>
        <v>6.2826264384395762E-4</v>
      </c>
      <c r="T24" s="85">
        <f>分析係数表!F27</f>
        <v>0.33898305084745761</v>
      </c>
      <c r="U24" s="86">
        <f t="shared" si="7"/>
        <v>2.1297038774371443E-4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投入係数表!AG25</f>
        <v>0</v>
      </c>
      <c r="E25" s="77">
        <f t="shared" si="0"/>
        <v>0</v>
      </c>
      <c r="F25" s="76">
        <f>分析係数表!C28</f>
        <v>7.7271221989182459E-3</v>
      </c>
      <c r="G25" s="77">
        <f t="shared" si="1"/>
        <v>0</v>
      </c>
      <c r="H25" s="77">
        <v>2.8375060268967726E-3</v>
      </c>
      <c r="I25" s="77">
        <f t="shared" si="2"/>
        <v>2.8375060268967726E-3</v>
      </c>
      <c r="J25" s="76">
        <f>分析係数表!G28</f>
        <v>0.12525050100200399</v>
      </c>
      <c r="K25" s="78">
        <f t="shared" si="3"/>
        <v>3.5539905146502658E-4</v>
      </c>
      <c r="L25" s="79"/>
      <c r="M25" s="80"/>
      <c r="N25" s="81">
        <f>分析係数表!H28</f>
        <v>1.922089573684773E-2</v>
      </c>
      <c r="O25" s="82">
        <f t="shared" si="4"/>
        <v>0.25066685945248024</v>
      </c>
      <c r="P25" s="76">
        <f>分析係数表!C28</f>
        <v>7.7271221989182459E-3</v>
      </c>
      <c r="Q25" s="82">
        <f t="shared" si="5"/>
        <v>1.9369334542083799E-3</v>
      </c>
      <c r="R25" s="83">
        <v>2.1169021303851258E-3</v>
      </c>
      <c r="S25" s="84">
        <f t="shared" si="6"/>
        <v>4.954408157281898E-3</v>
      </c>
      <c r="T25" s="85">
        <f>分析係数表!F28</f>
        <v>0.21442885771543085</v>
      </c>
      <c r="U25" s="86">
        <f t="shared" si="7"/>
        <v>1.0623680818219702E-3</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投入係数表!AG26</f>
        <v>1.4616935483870967E-2</v>
      </c>
      <c r="E26" s="77">
        <f t="shared" si="0"/>
        <v>1.4616935483870968</v>
      </c>
      <c r="F26" s="76">
        <f>分析係数表!C29</f>
        <v>1.9657209257286756E-2</v>
      </c>
      <c r="G26" s="77">
        <f t="shared" si="1"/>
        <v>2.8732815950671165E-2</v>
      </c>
      <c r="H26" s="77">
        <v>3.0744425363503011E-2</v>
      </c>
      <c r="I26" s="77">
        <f t="shared" si="2"/>
        <v>3.0744425363503011E-2</v>
      </c>
      <c r="J26" s="76">
        <f>分析係数表!G29</f>
        <v>0.25806451612903225</v>
      </c>
      <c r="K26" s="78">
        <f t="shared" si="3"/>
        <v>7.9340452550975514E-3</v>
      </c>
      <c r="L26" s="79"/>
      <c r="M26" s="80"/>
      <c r="N26" s="81">
        <f>分析係数表!H29</f>
        <v>9.642865278500598E-3</v>
      </c>
      <c r="O26" s="82">
        <f t="shared" si="4"/>
        <v>0.12575619724377779</v>
      </c>
      <c r="P26" s="76">
        <f>分析係数表!C29</f>
        <v>1.9657209257286756E-2</v>
      </c>
      <c r="Q26" s="82">
        <f t="shared" si="5"/>
        <v>2.472015884621568E-3</v>
      </c>
      <c r="R26" s="83">
        <v>3.1551270699713297E-3</v>
      </c>
      <c r="S26" s="84">
        <f t="shared" si="6"/>
        <v>3.3899552433474339E-2</v>
      </c>
      <c r="T26" s="85">
        <f>分析係数表!F29</f>
        <v>0.38879456706281834</v>
      </c>
      <c r="U26" s="86">
        <f t="shared" si="7"/>
        <v>1.3179961811995966E-2</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投入係数表!AG27</f>
        <v>3.5282258064516128E-3</v>
      </c>
      <c r="E27" s="77">
        <f t="shared" si="0"/>
        <v>0.35282258064516125</v>
      </c>
      <c r="F27" s="76">
        <f>分析係数表!C30</f>
        <v>1</v>
      </c>
      <c r="G27" s="77">
        <f t="shared" si="1"/>
        <v>0.35282258064516125</v>
      </c>
      <c r="H27" s="77">
        <v>0.40740218513384585</v>
      </c>
      <c r="I27" s="77">
        <f t="shared" si="2"/>
        <v>0.40740218513384585</v>
      </c>
      <c r="J27" s="76">
        <f>分析係数表!G30</f>
        <v>0.34450191140094444</v>
      </c>
      <c r="K27" s="78">
        <f t="shared" si="3"/>
        <v>0.14035083148753133</v>
      </c>
      <c r="L27" s="79"/>
      <c r="M27" s="80"/>
      <c r="N27" s="81">
        <f>分析係数表!H30</f>
        <v>0</v>
      </c>
      <c r="O27" s="82">
        <f t="shared" si="4"/>
        <v>0</v>
      </c>
      <c r="P27" s="76">
        <f>分析係数表!C30</f>
        <v>1</v>
      </c>
      <c r="Q27" s="82">
        <f t="shared" si="5"/>
        <v>0</v>
      </c>
      <c r="R27" s="83">
        <v>4.0535905642443575E-2</v>
      </c>
      <c r="S27" s="84">
        <f t="shared" si="6"/>
        <v>0.44793809077628943</v>
      </c>
      <c r="T27" s="85">
        <f>分析係数表!F30</f>
        <v>0.44116418773490956</v>
      </c>
      <c r="U27" s="86">
        <f t="shared" si="7"/>
        <v>0.19761424397284791</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投入係数表!AG28</f>
        <v>7.3084677419354835E-3</v>
      </c>
      <c r="E28" s="77">
        <f t="shared" si="0"/>
        <v>0.73084677419354838</v>
      </c>
      <c r="F28" s="76">
        <f>分析係数表!C31</f>
        <v>0.10575835708146741</v>
      </c>
      <c r="G28" s="77">
        <f t="shared" si="1"/>
        <v>7.7293154116999871E-2</v>
      </c>
      <c r="H28" s="77">
        <v>9.4447645072565728E-2</v>
      </c>
      <c r="I28" s="77">
        <f t="shared" si="2"/>
        <v>9.4447645072565728E-2</v>
      </c>
      <c r="J28" s="76">
        <f>分析係数表!G31</f>
        <v>7.0943075615972809E-2</v>
      </c>
      <c r="K28" s="78">
        <f t="shared" si="3"/>
        <v>6.7004064261335919E-3</v>
      </c>
      <c r="L28" s="79"/>
      <c r="M28" s="80"/>
      <c r="N28" s="81">
        <f>分析係数表!H31</f>
        <v>2.1586490526230941E-2</v>
      </c>
      <c r="O28" s="82">
        <f t="shared" si="4"/>
        <v>0.28151746208360873</v>
      </c>
      <c r="P28" s="76">
        <f>分析係数表!C31</f>
        <v>0.10575835708146741</v>
      </c>
      <c r="Q28" s="82">
        <f t="shared" si="5"/>
        <v>2.9772824279706754E-2</v>
      </c>
      <c r="R28" s="83">
        <v>3.7940114178491004E-2</v>
      </c>
      <c r="S28" s="84">
        <f t="shared" si="6"/>
        <v>0.13238775925105672</v>
      </c>
      <c r="T28" s="85">
        <f>分析係数表!F31</f>
        <v>0.34494477485131692</v>
      </c>
      <c r="U28" s="86">
        <f t="shared" si="7"/>
        <v>4.5666465807926111E-2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投入係数表!AG29</f>
        <v>2.5201612903225806E-3</v>
      </c>
      <c r="E29" s="77">
        <f t="shared" si="0"/>
        <v>0.25201612903225806</v>
      </c>
      <c r="F29" s="76">
        <f>分析係数表!C32</f>
        <v>0.81083319529567666</v>
      </c>
      <c r="G29" s="77">
        <f t="shared" si="1"/>
        <v>0.20434304316927335</v>
      </c>
      <c r="H29" s="77">
        <v>0.24297961868403842</v>
      </c>
      <c r="I29" s="77">
        <f t="shared" si="2"/>
        <v>0.24297961868403842</v>
      </c>
      <c r="J29" s="76">
        <f>分析係数表!G32</f>
        <v>0.14021915584415584</v>
      </c>
      <c r="K29" s="78">
        <f t="shared" si="3"/>
        <v>3.4070397019210746E-2</v>
      </c>
      <c r="L29" s="79"/>
      <c r="M29" s="80"/>
      <c r="N29" s="81">
        <f>分析係数表!H32</f>
        <v>6.133023528030546E-3</v>
      </c>
      <c r="O29" s="82">
        <f t="shared" si="4"/>
        <v>7.9983043858481248E-2</v>
      </c>
      <c r="P29" s="76">
        <f>分析係数表!C32</f>
        <v>0.81083319529567666</v>
      </c>
      <c r="Q29" s="82">
        <f t="shared" si="5"/>
        <v>6.4852907021246603E-2</v>
      </c>
      <c r="R29" s="83">
        <v>8.3729488352830297E-2</v>
      </c>
      <c r="S29" s="84">
        <f t="shared" si="6"/>
        <v>0.32670910703686873</v>
      </c>
      <c r="T29" s="85">
        <f>分析係数表!F32</f>
        <v>0.48336038961038963</v>
      </c>
      <c r="U29" s="86">
        <f t="shared" si="7"/>
        <v>0.15791824126660337</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投入係数表!AG30</f>
        <v>5.292338709677419E-3</v>
      </c>
      <c r="E30" s="77">
        <f t="shared" si="0"/>
        <v>0.52923387096774188</v>
      </c>
      <c r="F30" s="76">
        <f>分析係数表!C33</f>
        <v>0.62414151925078043</v>
      </c>
      <c r="G30" s="77">
        <f t="shared" si="1"/>
        <v>0.33031683226477793</v>
      </c>
      <c r="H30" s="77">
        <v>0.35106277676881187</v>
      </c>
      <c r="I30" s="77">
        <f t="shared" si="2"/>
        <v>0.35106277676881187</v>
      </c>
      <c r="J30" s="76">
        <f>分析係数表!G33</f>
        <v>0.5071547420965058</v>
      </c>
      <c r="K30" s="78">
        <f t="shared" si="3"/>
        <v>0.17804315201186996</v>
      </c>
      <c r="L30" s="79"/>
      <c r="M30" s="80"/>
      <c r="N30" s="81">
        <f>分析係数表!H33</f>
        <v>9.1820123676800169E-4</v>
      </c>
      <c r="O30" s="82">
        <f t="shared" si="4"/>
        <v>1.1974604280526907E-2</v>
      </c>
      <c r="P30" s="76">
        <f>分析係数表!C33</f>
        <v>0.62414151925078043</v>
      </c>
      <c r="Q30" s="82">
        <f t="shared" si="5"/>
        <v>7.473847708074962E-3</v>
      </c>
      <c r="R30" s="83">
        <v>2.1427337961229052E-2</v>
      </c>
      <c r="S30" s="84">
        <f t="shared" si="6"/>
        <v>0.3724901147300409</v>
      </c>
      <c r="T30" s="85">
        <f>分析係数表!F33</f>
        <v>0.64758735440931781</v>
      </c>
      <c r="U30" s="86">
        <f t="shared" si="7"/>
        <v>0.24121988794165045</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投入係数表!AG31</f>
        <v>8.8205645161290331E-3</v>
      </c>
      <c r="E31" s="77">
        <f t="shared" si="0"/>
        <v>0.88205645161290336</v>
      </c>
      <c r="F31" s="76">
        <f>分析係数表!C34</f>
        <v>0.18299609672932837</v>
      </c>
      <c r="G31" s="77">
        <f t="shared" si="1"/>
        <v>0.16141288774008303</v>
      </c>
      <c r="H31" s="77">
        <v>0.22377116579978262</v>
      </c>
      <c r="I31" s="77">
        <f t="shared" si="2"/>
        <v>0.22377116579978262</v>
      </c>
      <c r="J31" s="76">
        <f>分析係数表!G34</f>
        <v>0.4248231396077729</v>
      </c>
      <c r="K31" s="78">
        <f t="shared" si="3"/>
        <v>9.5063169208755155E-2</v>
      </c>
      <c r="L31" s="79"/>
      <c r="M31" s="80"/>
      <c r="N31" s="81">
        <f>分析係数表!H34</f>
        <v>0.15256158869841471</v>
      </c>
      <c r="O31" s="82">
        <f t="shared" si="4"/>
        <v>1.9896124944270892</v>
      </c>
      <c r="P31" s="76">
        <f>分析係数表!C34</f>
        <v>0.18299609672932837</v>
      </c>
      <c r="Q31" s="82">
        <f t="shared" si="5"/>
        <v>0.3640913204840599</v>
      </c>
      <c r="R31" s="83">
        <v>0.38558719674778907</v>
      </c>
      <c r="S31" s="84">
        <f t="shared" si="6"/>
        <v>0.6093583625475717</v>
      </c>
      <c r="T31" s="85">
        <f>分析係数表!F34</f>
        <v>0.70132234858660936</v>
      </c>
      <c r="U31" s="86">
        <f t="shared" si="7"/>
        <v>0.42735663795275358</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投入係数表!AG32</f>
        <v>6.8044354838709678E-3</v>
      </c>
      <c r="E32" s="77">
        <f t="shared" si="0"/>
        <v>0.68044354838709675</v>
      </c>
      <c r="F32" s="76">
        <f>分析係数表!C35</f>
        <v>0.35090186993215289</v>
      </c>
      <c r="G32" s="77">
        <f t="shared" si="1"/>
        <v>0.23876891351230162</v>
      </c>
      <c r="H32" s="77">
        <v>0.33957447452129469</v>
      </c>
      <c r="I32" s="77">
        <f t="shared" si="2"/>
        <v>0.33957447452129469</v>
      </c>
      <c r="J32" s="76">
        <f>分析係数表!G35</f>
        <v>0.31384360320530535</v>
      </c>
      <c r="K32" s="78">
        <f t="shared" si="3"/>
        <v>0.10657327664031128</v>
      </c>
      <c r="L32" s="79"/>
      <c r="M32" s="80"/>
      <c r="N32" s="81">
        <f>分析係数表!H35</f>
        <v>5.7313981015663741E-2</v>
      </c>
      <c r="O32" s="82">
        <f t="shared" si="4"/>
        <v>0.74745297100662988</v>
      </c>
      <c r="P32" s="76">
        <f>分析係数表!C35</f>
        <v>0.35090186993215289</v>
      </c>
      <c r="Q32" s="82">
        <f t="shared" si="5"/>
        <v>0.26228264521256967</v>
      </c>
      <c r="R32" s="83">
        <v>0.35649013408235597</v>
      </c>
      <c r="S32" s="84">
        <f t="shared" si="6"/>
        <v>0.6960646086036506</v>
      </c>
      <c r="T32" s="85">
        <f>分析係数表!F35</f>
        <v>0.64653219121304228</v>
      </c>
      <c r="U32" s="86">
        <f t="shared" si="7"/>
        <v>0.45002817662636685</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投入係数表!AG33</f>
        <v>1.7641129032258066E-2</v>
      </c>
      <c r="E33" s="77">
        <f t="shared" si="0"/>
        <v>1.7641129032258067</v>
      </c>
      <c r="F33" s="76">
        <f>分析係数表!C36</f>
        <v>0.93626150666917152</v>
      </c>
      <c r="G33" s="77">
        <f t="shared" si="1"/>
        <v>1.6516710047087202</v>
      </c>
      <c r="H33" s="77">
        <v>1.7690969907731982</v>
      </c>
      <c r="I33" s="77">
        <f t="shared" si="2"/>
        <v>1.7690969907731982</v>
      </c>
      <c r="J33" s="76">
        <f>分析係数表!G36</f>
        <v>2.823270008148657E-2</v>
      </c>
      <c r="K33" s="78">
        <f t="shared" si="3"/>
        <v>4.9946384755560118E-2</v>
      </c>
      <c r="L33" s="79"/>
      <c r="M33" s="80"/>
      <c r="N33" s="81">
        <f>分析係数表!H36</f>
        <v>0.22062413152006111</v>
      </c>
      <c r="O33" s="82">
        <f t="shared" si="4"/>
        <v>2.8772414628702685</v>
      </c>
      <c r="P33" s="76">
        <f>分析係数表!C36</f>
        <v>0.93626150666917152</v>
      </c>
      <c r="Q33" s="82">
        <f t="shared" si="5"/>
        <v>2.6938504270779289</v>
      </c>
      <c r="R33" s="83">
        <v>2.7764020104674767</v>
      </c>
      <c r="S33" s="84">
        <f t="shared" si="6"/>
        <v>4.5454990012406746</v>
      </c>
      <c r="T33" s="85">
        <f>分析係数表!F36</f>
        <v>0.87228977263648999</v>
      </c>
      <c r="U33" s="86">
        <f t="shared" si="7"/>
        <v>3.9649922903116206</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投入係数表!AG34</f>
        <v>1.7389112903225805E-2</v>
      </c>
      <c r="E34" s="77">
        <f t="shared" si="0"/>
        <v>1.7389112903225805</v>
      </c>
      <c r="F34" s="76">
        <f>分析係数表!C37</f>
        <v>0.39878226197532196</v>
      </c>
      <c r="G34" s="77">
        <f t="shared" si="1"/>
        <v>0.69344697772926445</v>
      </c>
      <c r="H34" s="77">
        <v>0.78297076034999924</v>
      </c>
      <c r="I34" s="77">
        <f t="shared" si="2"/>
        <v>0.78297076034999924</v>
      </c>
      <c r="J34" s="76">
        <f>分析係数表!G37</f>
        <v>0.35520734135572679</v>
      </c>
      <c r="K34" s="78">
        <f t="shared" si="3"/>
        <v>0.27811696214319515</v>
      </c>
      <c r="L34" s="79"/>
      <c r="M34" s="80"/>
      <c r="N34" s="81">
        <f>分析係数表!H37</f>
        <v>4.5952116856878007E-2</v>
      </c>
      <c r="O34" s="82">
        <f t="shared" si="4"/>
        <v>0.599278669184232</v>
      </c>
      <c r="P34" s="76">
        <f>分析係数表!C37</f>
        <v>0.39878226197532196</v>
      </c>
      <c r="Q34" s="82">
        <f t="shared" si="5"/>
        <v>0.23898170325084872</v>
      </c>
      <c r="R34" s="83">
        <v>0.26990259218720708</v>
      </c>
      <c r="S34" s="84">
        <f t="shared" si="6"/>
        <v>1.0528733525372063</v>
      </c>
      <c r="T34" s="85">
        <f>分析係数表!F37</f>
        <v>0.68833867197645227</v>
      </c>
      <c r="U34" s="86">
        <f t="shared" si="7"/>
        <v>0.72473344524485561</v>
      </c>
      <c r="V34" s="87">
        <f>分析係数表!D37</f>
        <v>9.6788156869535111E-2</v>
      </c>
      <c r="W34" s="88">
        <f t="shared" si="8"/>
        <v>0</v>
      </c>
      <c r="X34" s="76">
        <f>分析係数表!E37</f>
        <v>9.2286382131417197E-2</v>
      </c>
      <c r="Y34" s="89">
        <f t="shared" si="9"/>
        <v>0</v>
      </c>
    </row>
    <row r="35" spans="1:25" x14ac:dyDescent="0.2">
      <c r="A35" s="6" t="s">
        <v>23</v>
      </c>
      <c r="B35" s="5" t="s">
        <v>194</v>
      </c>
      <c r="C35" s="75">
        <f>最終需要_まとめ!C36</f>
        <v>100</v>
      </c>
      <c r="D35" s="76">
        <f>投入係数表!AG35</f>
        <v>0.18724798387096775</v>
      </c>
      <c r="E35" s="77">
        <f t="shared" si="0"/>
        <v>18.724798387096776</v>
      </c>
      <c r="F35" s="76">
        <f>分析係数表!C38</f>
        <v>8.3634220028000916E-2</v>
      </c>
      <c r="G35" s="77">
        <f t="shared" si="1"/>
        <v>1.5660339082864083</v>
      </c>
      <c r="H35" s="77">
        <v>1.6165280853113637</v>
      </c>
      <c r="I35" s="77">
        <f t="shared" si="2"/>
        <v>101.61652808531136</v>
      </c>
      <c r="J35" s="76">
        <f>分析係数表!G38</f>
        <v>0.16582661290322581</v>
      </c>
      <c r="K35" s="78">
        <f t="shared" si="3"/>
        <v>16.850724667372699</v>
      </c>
      <c r="L35" s="79"/>
      <c r="M35" s="80"/>
      <c r="N35" s="81">
        <f>分析係数表!H38</f>
        <v>4.1594165567103165E-2</v>
      </c>
      <c r="O35" s="82">
        <f t="shared" si="4"/>
        <v>0.54244500344821989</v>
      </c>
      <c r="P35" s="76">
        <f>分析係数表!C38</f>
        <v>8.3634220028000916E-2</v>
      </c>
      <c r="Q35" s="82">
        <f t="shared" si="5"/>
        <v>4.5366964771478141E-2</v>
      </c>
      <c r="R35" s="83">
        <v>5.4466777359223825E-2</v>
      </c>
      <c r="S35" s="84">
        <f t="shared" si="6"/>
        <v>101.67099486267058</v>
      </c>
      <c r="T35" s="85">
        <f>分析係数表!F38</f>
        <v>0.52116935483870963</v>
      </c>
      <c r="U35" s="86">
        <f t="shared" si="7"/>
        <v>52.987806798387787</v>
      </c>
      <c r="V35" s="87">
        <f>分析係数表!D38</f>
        <v>0.14516129032258066</v>
      </c>
      <c r="W35" s="88">
        <f t="shared" si="8"/>
        <v>15</v>
      </c>
      <c r="X35" s="76">
        <f>分析係数表!E38</f>
        <v>0.1237399193548387</v>
      </c>
      <c r="Y35" s="89">
        <f t="shared" si="9"/>
        <v>13</v>
      </c>
    </row>
    <row r="36" spans="1:25" x14ac:dyDescent="0.2">
      <c r="A36" s="6" t="s">
        <v>24</v>
      </c>
      <c r="B36" s="5" t="s">
        <v>39</v>
      </c>
      <c r="C36" s="90"/>
      <c r="D36" s="76">
        <f>投入係数表!AG36</f>
        <v>0</v>
      </c>
      <c r="E36" s="77">
        <f t="shared" si="0"/>
        <v>0</v>
      </c>
      <c r="F36" s="76">
        <f>分析係数表!C39</f>
        <v>1</v>
      </c>
      <c r="G36" s="77">
        <f t="shared" si="1"/>
        <v>0</v>
      </c>
      <c r="H36" s="77">
        <v>9.2190121108268464E-3</v>
      </c>
      <c r="I36" s="77">
        <f t="shared" si="2"/>
        <v>9.2190121108268464E-3</v>
      </c>
      <c r="J36" s="76">
        <f>分析係数表!G39</f>
        <v>0.35526355444380819</v>
      </c>
      <c r="K36" s="78">
        <f t="shared" si="3"/>
        <v>3.2751790109528606E-3</v>
      </c>
      <c r="L36" s="79"/>
      <c r="M36" s="80"/>
      <c r="N36" s="81">
        <f>分析係数表!H39</f>
        <v>3.6622911924525259E-3</v>
      </c>
      <c r="O36" s="82">
        <f t="shared" si="4"/>
        <v>4.7761303332635945E-2</v>
      </c>
      <c r="P36" s="76">
        <f>分析係数表!C39</f>
        <v>1</v>
      </c>
      <c r="Q36" s="82">
        <f t="shared" si="5"/>
        <v>4.7761303332635945E-2</v>
      </c>
      <c r="R36" s="83">
        <v>5.238748227345489E-2</v>
      </c>
      <c r="S36" s="84">
        <f t="shared" si="6"/>
        <v>6.1606494384281736E-2</v>
      </c>
      <c r="T36" s="85">
        <f>分析係数表!F39</f>
        <v>0.70609686266236704</v>
      </c>
      <c r="U36" s="86">
        <f t="shared" si="7"/>
        <v>4.3500152404368067E-2</v>
      </c>
      <c r="V36" s="87">
        <f>分析係数表!D39</f>
        <v>5.2620475573370303E-2</v>
      </c>
      <c r="W36" s="88">
        <f t="shared" si="8"/>
        <v>0</v>
      </c>
      <c r="X36" s="76">
        <f>分析係数表!E39</f>
        <v>6.6574244296434701E-2</v>
      </c>
      <c r="Y36" s="89">
        <f t="shared" si="9"/>
        <v>0</v>
      </c>
    </row>
    <row r="37" spans="1:25" x14ac:dyDescent="0.2">
      <c r="A37" s="6" t="s">
        <v>25</v>
      </c>
      <c r="B37" s="5" t="s">
        <v>40</v>
      </c>
      <c r="C37" s="90"/>
      <c r="D37" s="76">
        <f>投入係数表!AG37</f>
        <v>5.0403225806451612E-3</v>
      </c>
      <c r="E37" s="77">
        <f t="shared" si="0"/>
        <v>0.50403225806451613</v>
      </c>
      <c r="F37" s="76">
        <f>分析係数表!C40</f>
        <v>0.97034701574441762</v>
      </c>
      <c r="G37" s="77">
        <f t="shared" si="1"/>
        <v>0.48908619745182341</v>
      </c>
      <c r="H37" s="77">
        <v>0.50172672035145394</v>
      </c>
      <c r="I37" s="77">
        <f t="shared" si="2"/>
        <v>0.50172672035145394</v>
      </c>
      <c r="J37" s="76">
        <f>分析係数表!G40</f>
        <v>0.52785971223021577</v>
      </c>
      <c r="K37" s="78">
        <f t="shared" si="3"/>
        <v>0.26484132222292844</v>
      </c>
      <c r="L37" s="79"/>
      <c r="M37" s="80"/>
      <c r="N37" s="81">
        <f>分析係数表!H40</f>
        <v>3.2261456049877249E-2</v>
      </c>
      <c r="O37" s="82">
        <f t="shared" si="4"/>
        <v>0.42073366299385662</v>
      </c>
      <c r="P37" s="76">
        <f>分析係数表!C40</f>
        <v>0.97034701574441762</v>
      </c>
      <c r="Q37" s="82">
        <f t="shared" si="5"/>
        <v>0.40825765430930627</v>
      </c>
      <c r="R37" s="83">
        <v>0.40996885548076778</v>
      </c>
      <c r="S37" s="84">
        <f t="shared" si="6"/>
        <v>0.91169557583222172</v>
      </c>
      <c r="T37" s="85">
        <f>分析係数表!F40</f>
        <v>0.72733812949640286</v>
      </c>
      <c r="U37" s="86">
        <f t="shared" si="7"/>
        <v>0.66311095479595406</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投入係数表!AG38</f>
        <v>1.2600806451612903E-3</v>
      </c>
      <c r="E38" s="77">
        <f t="shared" si="0"/>
        <v>0.12600806451612903</v>
      </c>
      <c r="F38" s="76">
        <f>分析係数表!C41</f>
        <v>0.80320409637637991</v>
      </c>
      <c r="G38" s="77">
        <f t="shared" si="1"/>
        <v>0.101210193595814</v>
      </c>
      <c r="H38" s="77">
        <v>0.10505133660043554</v>
      </c>
      <c r="I38" s="77">
        <f t="shared" si="2"/>
        <v>0.10505133660043554</v>
      </c>
      <c r="J38" s="76">
        <f>分析係数表!G41</f>
        <v>0.45147490221642766</v>
      </c>
      <c r="K38" s="78">
        <f t="shared" si="3"/>
        <v>4.7428041919386668E-2</v>
      </c>
      <c r="L38" s="79"/>
      <c r="M38" s="80"/>
      <c r="N38" s="81">
        <f>分析係数表!H41</f>
        <v>4.9603894294711057E-2</v>
      </c>
      <c r="O38" s="82">
        <f t="shared" si="4"/>
        <v>0.64690285872739639</v>
      </c>
      <c r="P38" s="76">
        <f>分析係数表!C41</f>
        <v>0.80320409637637991</v>
      </c>
      <c r="Q38" s="82">
        <f t="shared" si="5"/>
        <v>0.51959502608743535</v>
      </c>
      <c r="R38" s="83">
        <v>0.52852025907245159</v>
      </c>
      <c r="S38" s="84">
        <f t="shared" si="6"/>
        <v>0.63357159567288712</v>
      </c>
      <c r="T38" s="85">
        <f>分析係数表!F41</f>
        <v>0.55671447196870927</v>
      </c>
      <c r="U38" s="86">
        <f t="shared" si="7"/>
        <v>0.3527184763394039</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投入係数表!AG39</f>
        <v>2.5201612903225806E-4</v>
      </c>
      <c r="E39" s="77">
        <f>$C$35*D39</f>
        <v>2.5201612903225805E-2</v>
      </c>
      <c r="F39" s="76">
        <f>分析係数表!C42</f>
        <v>0.66636504653567741</v>
      </c>
      <c r="G39" s="77">
        <f>E39*F39</f>
        <v>1.6793473955032192E-2</v>
      </c>
      <c r="H39" s="77">
        <v>3.0859943929804349E-2</v>
      </c>
      <c r="I39" s="77">
        <f>C39+H39</f>
        <v>3.0859943929804349E-2</v>
      </c>
      <c r="J39" s="76">
        <f>分析係数表!G42</f>
        <v>0.48517520215633425</v>
      </c>
      <c r="K39" s="78">
        <f>I39*J39</f>
        <v>1.4972479534675965E-2</v>
      </c>
      <c r="L39" s="79"/>
      <c r="M39" s="80"/>
      <c r="N39" s="81">
        <f>分析係数表!H42</f>
        <v>1.1980423388898527E-2</v>
      </c>
      <c r="O39" s="82">
        <f t="shared" si="4"/>
        <v>0.15624116310298181</v>
      </c>
      <c r="P39" s="76">
        <f>分析係数表!C42</f>
        <v>0.66636504653567741</v>
      </c>
      <c r="Q39" s="82">
        <f>O39*P39</f>
        <v>0.10411364992190683</v>
      </c>
      <c r="R39" s="83">
        <v>0.10900452849214966</v>
      </c>
      <c r="S39" s="84">
        <f>I39+R39</f>
        <v>0.13986447242195402</v>
      </c>
      <c r="T39" s="85">
        <f>分析係数表!F42</f>
        <v>0.56103195995379285</v>
      </c>
      <c r="U39" s="86">
        <f>S39*T39</f>
        <v>7.8468439090792069E-2</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投入係数表!AG40</f>
        <v>0.16532258064516128</v>
      </c>
      <c r="E40" s="77">
        <f>$C$35*D40</f>
        <v>16.532258064516128</v>
      </c>
      <c r="F40" s="76">
        <f>分析係数表!C43</f>
        <v>0.41782866643993499</v>
      </c>
      <c r="G40" s="77">
        <f>E40*F40</f>
        <v>6.9076513403376349</v>
      </c>
      <c r="H40" s="77">
        <v>7.5609310106853203</v>
      </c>
      <c r="I40" s="77">
        <f>C40+H40</f>
        <v>7.5609310106853203</v>
      </c>
      <c r="J40" s="76">
        <f>分析係数表!G43</f>
        <v>0.34963029507290444</v>
      </c>
      <c r="K40" s="78">
        <f>I40*J40</f>
        <v>2.6435305402917821</v>
      </c>
      <c r="L40" s="79"/>
      <c r="M40" s="80"/>
      <c r="N40" s="81">
        <f>分析係数表!H43</f>
        <v>3.3095547249689404E-2</v>
      </c>
      <c r="O40" s="82">
        <f t="shared" si="4"/>
        <v>0.43161135695861008</v>
      </c>
      <c r="P40" s="76">
        <f>分析係数表!C43</f>
        <v>0.41782866643993499</v>
      </c>
      <c r="Q40" s="82">
        <f>O40*P40</f>
        <v>0.18033959769834682</v>
      </c>
      <c r="R40" s="83">
        <v>0.30047905323730928</v>
      </c>
      <c r="S40" s="84">
        <f>I40+R40</f>
        <v>7.8614100639226292</v>
      </c>
      <c r="T40" s="85">
        <f>分析係数表!F43</f>
        <v>0.60413931310897662</v>
      </c>
      <c r="U40" s="86">
        <f>S40*T40</f>
        <v>4.7493868760862128</v>
      </c>
      <c r="V40" s="87">
        <f>分析係数表!D43</f>
        <v>0.20869324856609772</v>
      </c>
      <c r="W40" s="88">
        <f>ROUND(S40*V40,0)</f>
        <v>2</v>
      </c>
      <c r="X40" s="76">
        <f>分析係数表!E43</f>
        <v>0.13682537488770644</v>
      </c>
      <c r="Y40" s="89">
        <f>ROUND(S40*X40,0)</f>
        <v>1</v>
      </c>
    </row>
    <row r="41" spans="1:25" x14ac:dyDescent="0.2">
      <c r="A41" s="6" t="s">
        <v>341</v>
      </c>
      <c r="B41" s="5" t="s">
        <v>42</v>
      </c>
      <c r="C41" s="90"/>
      <c r="D41" s="76">
        <f>投入係数表!AG41</f>
        <v>4.0322580645161289E-3</v>
      </c>
      <c r="E41" s="77">
        <f>$C$35*D41</f>
        <v>0.40322580645161288</v>
      </c>
      <c r="F41" s="76">
        <f>分析係数表!C44</f>
        <v>0.43300030015865532</v>
      </c>
      <c r="G41" s="77">
        <f>E41*F41</f>
        <v>0.17459689522526423</v>
      </c>
      <c r="H41" s="77">
        <v>0.18444959600088776</v>
      </c>
      <c r="I41" s="77">
        <f>C41+H41</f>
        <v>0.18444959600088776</v>
      </c>
      <c r="J41" s="76">
        <f>分析係数表!G44</f>
        <v>0.26179408564929285</v>
      </c>
      <c r="K41" s="78">
        <f>I41*J41</f>
        <v>4.8287813333433877E-2</v>
      </c>
      <c r="L41" s="79"/>
      <c r="M41" s="80"/>
      <c r="N41" s="81">
        <f>分析係数表!H44</f>
        <v>0.10792544346140839</v>
      </c>
      <c r="O41" s="82">
        <f t="shared" si="4"/>
        <v>1.4074959012250625</v>
      </c>
      <c r="P41" s="76">
        <f>分析係数表!C44</f>
        <v>0.43300030015865532</v>
      </c>
      <c r="Q41" s="82">
        <f>O41*P41</f>
        <v>0.60944614770252914</v>
      </c>
      <c r="R41" s="83">
        <v>0.61932161306532185</v>
      </c>
      <c r="S41" s="84">
        <f>I41+R41</f>
        <v>0.80377120906620958</v>
      </c>
      <c r="T41" s="85">
        <f>分析係数表!F44</f>
        <v>0.57012714425433242</v>
      </c>
      <c r="U41" s="86">
        <f>S41*T41</f>
        <v>0.45825178405877004</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投入係数表!AG42</f>
        <v>7.5604838709677417E-4</v>
      </c>
      <c r="E42" s="77">
        <f>$C$35*D42</f>
        <v>7.5604838709677422E-2</v>
      </c>
      <c r="F42" s="76">
        <f>分析係数表!C45</f>
        <v>1</v>
      </c>
      <c r="G42" s="77">
        <f>E42*F42</f>
        <v>7.5604838709677422E-2</v>
      </c>
      <c r="H42" s="77">
        <v>8.2469215927032033E-2</v>
      </c>
      <c r="I42" s="77">
        <f>C42+H42</f>
        <v>8.2469215927032033E-2</v>
      </c>
      <c r="J42" s="76">
        <f>分析係数表!G45</f>
        <v>0</v>
      </c>
      <c r="K42" s="78">
        <f>I42*J42</f>
        <v>0</v>
      </c>
      <c r="L42" s="79"/>
      <c r="M42" s="80"/>
      <c r="N42" s="81">
        <f>分析係数表!H45</f>
        <v>0</v>
      </c>
      <c r="O42" s="82">
        <f t="shared" si="4"/>
        <v>0</v>
      </c>
      <c r="P42" s="76">
        <f>分析係数表!C45</f>
        <v>1</v>
      </c>
      <c r="Q42" s="82">
        <f>O42*P42</f>
        <v>0</v>
      </c>
      <c r="R42" s="83">
        <v>2.3880375402123627E-3</v>
      </c>
      <c r="S42" s="84">
        <f>I42+R42</f>
        <v>8.485725346724439E-2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5.292338709677419E-3</v>
      </c>
      <c r="E43" s="77">
        <f>$C$35*D43</f>
        <v>0.52923387096774188</v>
      </c>
      <c r="F43" s="76">
        <f>分析係数表!C46</f>
        <v>7.8922701993376254E-2</v>
      </c>
      <c r="G43" s="77">
        <f>E43*F43</f>
        <v>4.1768567083188032E-2</v>
      </c>
      <c r="H43" s="77">
        <v>4.8630288884611614E-2</v>
      </c>
      <c r="I43" s="77">
        <f>C43+H43</f>
        <v>4.8630288884611614E-2</v>
      </c>
      <c r="J43" s="76">
        <f>分析係数表!G46</f>
        <v>9.4786729857819912E-3</v>
      </c>
      <c r="K43" s="78">
        <f>I43*J43</f>
        <v>4.6095060554134234E-4</v>
      </c>
      <c r="L43" s="79"/>
      <c r="M43" s="80"/>
      <c r="N43" s="81">
        <f>分析係数表!H46</f>
        <v>2.1453316301050851E-2</v>
      </c>
      <c r="O43" s="82">
        <f t="shared" si="4"/>
        <v>0.27978068741696743</v>
      </c>
      <c r="P43" s="76">
        <f>分析係数表!C46</f>
        <v>7.8922701993376254E-2</v>
      </c>
      <c r="Q43" s="82">
        <f>O43*P43</f>
        <v>2.2081047816511275E-2</v>
      </c>
      <c r="R43" s="83">
        <v>2.4403093912819938E-2</v>
      </c>
      <c r="S43" s="84">
        <f>I43+R43</f>
        <v>7.3033382797431545E-2</v>
      </c>
      <c r="T43" s="85">
        <f>分析係数表!F46</f>
        <v>0.3135860979462875</v>
      </c>
      <c r="U43" s="86">
        <f>S43*T43</f>
        <v>2.2902253531264079E-2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投入係数表!AG44</f>
        <v>0.46547379032258063</v>
      </c>
      <c r="E44" s="91">
        <f>SUM(E5:E43)</f>
        <v>46.547379032258064</v>
      </c>
      <c r="F44" s="92">
        <f>分析係数表!C47</f>
        <v>0.45048821757167268</v>
      </c>
      <c r="G44" s="91">
        <f>SUM(G5:G43)</f>
        <v>13.152078339833798</v>
      </c>
      <c r="H44" s="91">
        <f>SUM(H5:H43)</f>
        <v>14.473375190128923</v>
      </c>
      <c r="I44" s="91">
        <f>SUM(I5:I43)</f>
        <v>114.47337519012893</v>
      </c>
      <c r="J44" s="92">
        <f>分析係数表!G47</f>
        <v>0.27984959706440876</v>
      </c>
      <c r="K44" s="93">
        <f>SUM(K5:K43)</f>
        <v>20.788585145985394</v>
      </c>
      <c r="L44" s="94">
        <f>最終需要_まとめ!$L$33</f>
        <v>0.62733333333333341</v>
      </c>
      <c r="M44" s="91">
        <f>K44*L44</f>
        <v>13.041372414914839</v>
      </c>
      <c r="N44" s="95">
        <f>分析係数表!H47</f>
        <v>1</v>
      </c>
      <c r="O44" s="96">
        <f>SUM(O5:O43)</f>
        <v>13.041372414914839</v>
      </c>
      <c r="P44" s="92">
        <f>分析係数表!C47</f>
        <v>0.45048821757167268</v>
      </c>
      <c r="Q44" s="96">
        <f>SUM(Q5:Q43)</f>
        <v>5.6778105633974594</v>
      </c>
      <c r="R44" s="91">
        <f>SUM(R5:R43)</f>
        <v>6.1652841263480482</v>
      </c>
      <c r="S44" s="97">
        <f>SUM(S5:S43)</f>
        <v>120.63865931647697</v>
      </c>
      <c r="T44" s="98">
        <f>分析係数表!F47</f>
        <v>0.63574062575658508</v>
      </c>
      <c r="U44" s="99">
        <f>SUM(U5:U43)</f>
        <v>65.638591815591866</v>
      </c>
      <c r="V44" s="100">
        <f>分析係数表!D47</f>
        <v>9.9789350246801134E-2</v>
      </c>
      <c r="W44" s="101">
        <f>SUM(W5:W43)</f>
        <v>17</v>
      </c>
      <c r="X44" s="92">
        <f>分析係数表!E47</f>
        <v>7.8362037587557998E-2</v>
      </c>
      <c r="Y44" s="102">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3.0137729423465235E-5</v>
      </c>
      <c r="E5" s="77">
        <f t="shared" ref="E5:E38" si="0">$C$36*D5</f>
        <v>3.0137729423465234E-3</v>
      </c>
      <c r="F5" s="76">
        <f>分析係数表!C8</f>
        <v>6.7564113487262545E-2</v>
      </c>
      <c r="G5" s="77">
        <f t="shared" ref="G5:G38" si="1">E5*F5</f>
        <v>2.0362289710154166E-4</v>
      </c>
      <c r="H5" s="77">
        <f t="array" ref="H5:H43">MMULT(逆行列係数!C5:AO43,'32'!G5:G43)</f>
        <v>3.2955342584835973E-4</v>
      </c>
      <c r="I5" s="77">
        <f t="shared" ref="I5:I38" si="2">C5+H5</f>
        <v>3.2955342584835973E-4</v>
      </c>
      <c r="J5" s="76">
        <f>分析係数表!G8</f>
        <v>0.11970979443772672</v>
      </c>
      <c r="K5" s="78">
        <f t="shared" ref="K5:K38" si="3">I5*J5</f>
        <v>3.9450772864555757E-5</v>
      </c>
      <c r="L5" s="79" t="s">
        <v>188</v>
      </c>
      <c r="M5" s="80" t="s">
        <v>188</v>
      </c>
      <c r="N5" s="81">
        <f>分析係数表!H8</f>
        <v>1.0734543466490035E-2</v>
      </c>
      <c r="O5" s="82">
        <f t="shared" ref="O5:O43" si="4">$M$44*N5</f>
        <v>0.26339182434333985</v>
      </c>
      <c r="P5" s="76">
        <f>分析係数表!C8</f>
        <v>6.7564113487262545E-2</v>
      </c>
      <c r="Q5" s="82">
        <f t="shared" ref="Q5:Q38" si="5">O5*P5</f>
        <v>1.7795835111550536E-2</v>
      </c>
      <c r="R5" s="83">
        <f t="array" ref="R5:R43">MMULT(逆行列係数!C5:AO43,'32'!Q5:Q43)</f>
        <v>2.0751733112889182E-2</v>
      </c>
      <c r="S5" s="84">
        <f t="shared" ref="S5:S38" si="6">I5+R5</f>
        <v>2.1081286538737542E-2</v>
      </c>
      <c r="T5" s="85">
        <f>分析係数表!F8</f>
        <v>0.45405078597339782</v>
      </c>
      <c r="U5" s="86">
        <f t="shared" ref="U5:U38" si="7">S5*T5</f>
        <v>9.571974722244192E-3</v>
      </c>
      <c r="V5" s="87">
        <f>分析係数表!D8</f>
        <v>0.6704957678355502</v>
      </c>
      <c r="W5" s="88">
        <f t="shared" ref="W5:W38" si="8">ROUND(S5*V5,0)</f>
        <v>0</v>
      </c>
      <c r="X5" s="76">
        <f>分析係数表!E8</f>
        <v>0.43288996372430472</v>
      </c>
      <c r="Y5" s="89">
        <f t="shared" ref="Y5:Y38" si="9">ROUND(S5*X5,0)</f>
        <v>0</v>
      </c>
    </row>
    <row r="6" spans="1:25" x14ac:dyDescent="0.2">
      <c r="A6" s="6" t="s">
        <v>220</v>
      </c>
      <c r="B6" s="5" t="s">
        <v>266</v>
      </c>
      <c r="C6" s="90"/>
      <c r="D6" s="76">
        <f>投入係数表!AH6</f>
        <v>0</v>
      </c>
      <c r="E6" s="77">
        <f t="shared" si="0"/>
        <v>0</v>
      </c>
      <c r="F6" s="76">
        <f>分析係数表!C9</f>
        <v>0.16339869281045749</v>
      </c>
      <c r="G6" s="77">
        <f t="shared" si="1"/>
        <v>0</v>
      </c>
      <c r="H6" s="77">
        <v>2.6104073268604375E-5</v>
      </c>
      <c r="I6" s="77">
        <f t="shared" si="2"/>
        <v>2.6104073268604375E-5</v>
      </c>
      <c r="J6" s="76">
        <f>分析係数表!G9</f>
        <v>0.24691358024691357</v>
      </c>
      <c r="K6" s="78">
        <f t="shared" si="3"/>
        <v>6.4454501897788578E-6</v>
      </c>
      <c r="L6" s="79"/>
      <c r="M6" s="80"/>
      <c r="N6" s="81">
        <f>分析係数表!H9</f>
        <v>5.6599045701539042E-4</v>
      </c>
      <c r="O6" s="82">
        <f t="shared" si="4"/>
        <v>1.3887619860087951E-2</v>
      </c>
      <c r="P6" s="76">
        <f>分析係数表!C9</f>
        <v>0.16339869281045749</v>
      </c>
      <c r="Q6" s="82">
        <f t="shared" si="5"/>
        <v>2.2692189313869198E-3</v>
      </c>
      <c r="R6" s="83">
        <v>2.4970174542611112E-3</v>
      </c>
      <c r="S6" s="84">
        <f t="shared" si="6"/>
        <v>2.5231215275297154E-3</v>
      </c>
      <c r="T6" s="85">
        <f>分析係数表!F9</f>
        <v>0.67901234567901236</v>
      </c>
      <c r="U6" s="86">
        <f t="shared" si="7"/>
        <v>1.7132306668411648E-3</v>
      </c>
      <c r="V6" s="87">
        <f>分析係数表!D9</f>
        <v>7.407407407407407E-2</v>
      </c>
      <c r="W6" s="88">
        <f t="shared" si="8"/>
        <v>0</v>
      </c>
      <c r="X6" s="76">
        <f>分析係数表!E9</f>
        <v>0</v>
      </c>
      <c r="Y6" s="89">
        <f t="shared" si="9"/>
        <v>0</v>
      </c>
    </row>
    <row r="7" spans="1:25" x14ac:dyDescent="0.2">
      <c r="A7" s="6" t="s">
        <v>221</v>
      </c>
      <c r="B7" s="5" t="s">
        <v>267</v>
      </c>
      <c r="C7" s="90"/>
      <c r="D7" s="76">
        <f>投入係数表!AH7</f>
        <v>0</v>
      </c>
      <c r="E7" s="77">
        <f t="shared" si="0"/>
        <v>0</v>
      </c>
      <c r="F7" s="76">
        <f>分析係数表!C10</f>
        <v>3.0864197530864335E-3</v>
      </c>
      <c r="G7" s="77">
        <f t="shared" si="1"/>
        <v>0</v>
      </c>
      <c r="H7" s="77">
        <v>1.0098489167479803E-6</v>
      </c>
      <c r="I7" s="77">
        <f t="shared" si="2"/>
        <v>1.0098489167479803E-6</v>
      </c>
      <c r="J7" s="76">
        <f>分析係数表!G10</f>
        <v>0.2857142857142857</v>
      </c>
      <c r="K7" s="78">
        <f t="shared" si="3"/>
        <v>2.8852826192799436E-7</v>
      </c>
      <c r="L7" s="79"/>
      <c r="M7" s="80"/>
      <c r="N7" s="81">
        <f>分析係数表!H10</f>
        <v>1.0759075560602157E-3</v>
      </c>
      <c r="O7" s="82">
        <f t="shared" si="4"/>
        <v>2.6399376452303409E-2</v>
      </c>
      <c r="P7" s="76">
        <f>分析係数表!C10</f>
        <v>3.0864197530864335E-3</v>
      </c>
      <c r="Q7" s="82">
        <f t="shared" si="5"/>
        <v>8.1479556951554087E-5</v>
      </c>
      <c r="R7" s="83">
        <v>1.0484261002740695E-4</v>
      </c>
      <c r="S7" s="84">
        <f t="shared" si="6"/>
        <v>1.0585245894415493E-4</v>
      </c>
      <c r="T7" s="85">
        <f>分析係数表!F10</f>
        <v>0.5714285714285714</v>
      </c>
      <c r="U7" s="86">
        <f t="shared" si="7"/>
        <v>6.0487119396659957E-5</v>
      </c>
      <c r="V7" s="87">
        <f>分析係数表!D10</f>
        <v>0</v>
      </c>
      <c r="W7" s="88">
        <f t="shared" si="8"/>
        <v>0</v>
      </c>
      <c r="X7" s="76">
        <f>分析係数表!E10</f>
        <v>0</v>
      </c>
      <c r="Y7" s="89">
        <f t="shared" si="9"/>
        <v>0</v>
      </c>
    </row>
    <row r="8" spans="1:25" x14ac:dyDescent="0.2">
      <c r="A8" s="6" t="s">
        <v>222</v>
      </c>
      <c r="B8" s="5" t="s">
        <v>27</v>
      </c>
      <c r="C8" s="90"/>
      <c r="D8" s="76">
        <f>投入係数表!AH8</f>
        <v>0</v>
      </c>
      <c r="E8" s="77">
        <f t="shared" si="0"/>
        <v>0</v>
      </c>
      <c r="F8" s="76">
        <f>分析係数表!C11</f>
        <v>1.4903129657227732E-3</v>
      </c>
      <c r="G8" s="77">
        <f t="shared" si="1"/>
        <v>0</v>
      </c>
      <c r="H8" s="77">
        <v>9.0122522295636837E-5</v>
      </c>
      <c r="I8" s="77">
        <f t="shared" si="2"/>
        <v>9.0122522295636837E-5</v>
      </c>
      <c r="J8" s="76">
        <f>分析係数表!G11</f>
        <v>0.75</v>
      </c>
      <c r="K8" s="78">
        <f t="shared" si="3"/>
        <v>6.7591891721727624E-5</v>
      </c>
      <c r="L8" s="79"/>
      <c r="M8" s="80"/>
      <c r="N8" s="81">
        <f>分析係数表!H11</f>
        <v>-1.9275216802381716E-5</v>
      </c>
      <c r="O8" s="82">
        <f t="shared" si="4"/>
        <v>-4.7295299833116856E-4</v>
      </c>
      <c r="P8" s="76">
        <f>分析係数表!C11</f>
        <v>1.4903129657227732E-3</v>
      </c>
      <c r="Q8" s="82">
        <f t="shared" si="5"/>
        <v>-7.0484798559040156E-7</v>
      </c>
      <c r="R8" s="83">
        <v>3.6857998231262017E-5</v>
      </c>
      <c r="S8" s="84">
        <f t="shared" si="6"/>
        <v>1.2698052052689885E-4</v>
      </c>
      <c r="T8" s="85">
        <f>分析係数表!F11</f>
        <v>1</v>
      </c>
      <c r="U8" s="86">
        <f t="shared" si="7"/>
        <v>1.2698052052689885E-4</v>
      </c>
      <c r="V8" s="87">
        <f>分析係数表!D11</f>
        <v>2</v>
      </c>
      <c r="W8" s="88">
        <f t="shared" si="8"/>
        <v>0</v>
      </c>
      <c r="X8" s="76">
        <f>分析係数表!E11</f>
        <v>0</v>
      </c>
      <c r="Y8" s="89">
        <f t="shared" si="9"/>
        <v>0</v>
      </c>
    </row>
    <row r="9" spans="1:25" x14ac:dyDescent="0.2">
      <c r="A9" s="6" t="s">
        <v>223</v>
      </c>
      <c r="B9" s="5" t="s">
        <v>191</v>
      </c>
      <c r="C9" s="90"/>
      <c r="D9" s="76">
        <f>投入係数表!AH9</f>
        <v>3.3151502365811762E-4</v>
      </c>
      <c r="E9" s="77">
        <f t="shared" si="0"/>
        <v>3.3151502365811762E-2</v>
      </c>
      <c r="F9" s="76">
        <f>分析係数表!C12</f>
        <v>4.2687511748856433E-2</v>
      </c>
      <c r="G9" s="77">
        <f t="shared" si="1"/>
        <v>1.4151551467328314E-3</v>
      </c>
      <c r="H9" s="77">
        <v>1.5559246730224904E-3</v>
      </c>
      <c r="I9" s="77">
        <f t="shared" si="2"/>
        <v>1.5559246730224904E-3</v>
      </c>
      <c r="J9" s="76">
        <f>分析係数表!G12</f>
        <v>0.14470108695652173</v>
      </c>
      <c r="K9" s="78">
        <f t="shared" si="3"/>
        <v>2.2514399140882501E-4</v>
      </c>
      <c r="L9" s="79"/>
      <c r="M9" s="80"/>
      <c r="N9" s="81">
        <f>分析係数表!H12</f>
        <v>8.7239631247579649E-2</v>
      </c>
      <c r="O9" s="82">
        <f t="shared" si="4"/>
        <v>2.1405852704468691</v>
      </c>
      <c r="P9" s="76">
        <f>分析係数表!C12</f>
        <v>4.2687511748856433E-2</v>
      </c>
      <c r="Q9" s="82">
        <f t="shared" si="5"/>
        <v>9.1376258881629743E-2</v>
      </c>
      <c r="R9" s="83">
        <v>9.7621650293836404E-2</v>
      </c>
      <c r="S9" s="84">
        <f t="shared" si="6"/>
        <v>9.9177574966858889E-2</v>
      </c>
      <c r="T9" s="85">
        <f>分析係数表!F12</f>
        <v>0.28543931159420288</v>
      </c>
      <c r="U9" s="86">
        <f t="shared" si="7"/>
        <v>2.8309178724122652E-2</v>
      </c>
      <c r="V9" s="87">
        <f>分析係数表!D12</f>
        <v>0.10088315217391304</v>
      </c>
      <c r="W9" s="88">
        <f t="shared" si="8"/>
        <v>0</v>
      </c>
      <c r="X9" s="76">
        <f>分析係数表!E12</f>
        <v>0.11056385869565218</v>
      </c>
      <c r="Y9" s="89">
        <f t="shared" si="9"/>
        <v>0</v>
      </c>
    </row>
    <row r="10" spans="1:25" x14ac:dyDescent="0.2">
      <c r="A10" s="6" t="s">
        <v>224</v>
      </c>
      <c r="B10" s="5" t="s">
        <v>28</v>
      </c>
      <c r="C10" s="90"/>
      <c r="D10" s="76">
        <f>投入係数表!AH10</f>
        <v>3.3151502365811759E-3</v>
      </c>
      <c r="E10" s="77">
        <f t="shared" si="0"/>
        <v>0.33151502365811758</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0.33394781254892603</v>
      </c>
      <c r="P10" s="76">
        <f>分析係数表!C13</f>
        <v>0</v>
      </c>
      <c r="Q10" s="82">
        <f t="shared" si="5"/>
        <v>0</v>
      </c>
      <c r="R10" s="83">
        <v>0</v>
      </c>
      <c r="S10" s="84">
        <f t="shared" si="6"/>
        <v>0</v>
      </c>
      <c r="T10" s="85">
        <f>分析係数表!F13</f>
        <v>0.38401727861771057</v>
      </c>
      <c r="U10" s="86">
        <f t="shared" si="7"/>
        <v>0</v>
      </c>
      <c r="V10" s="87">
        <f>分析係数表!D13</f>
        <v>0.12267818574514039</v>
      </c>
      <c r="W10" s="88">
        <f t="shared" si="8"/>
        <v>0</v>
      </c>
      <c r="X10" s="76">
        <f>分析係数表!E13</f>
        <v>0.11058315334773218</v>
      </c>
      <c r="Y10" s="89">
        <f t="shared" si="9"/>
        <v>0</v>
      </c>
    </row>
    <row r="11" spans="1:25" x14ac:dyDescent="0.2">
      <c r="A11" s="6" t="s">
        <v>225</v>
      </c>
      <c r="B11" s="5" t="s">
        <v>268</v>
      </c>
      <c r="C11" s="90"/>
      <c r="D11" s="76">
        <f>投入係数表!AH11</f>
        <v>1.2657846357855399E-3</v>
      </c>
      <c r="E11" s="77">
        <f t="shared" si="0"/>
        <v>0.12657846357855398</v>
      </c>
      <c r="F11" s="76">
        <f>分析係数表!C14</f>
        <v>1.2640726841793404E-2</v>
      </c>
      <c r="G11" s="77">
        <f t="shared" si="1"/>
        <v>1.6000437821503961E-3</v>
      </c>
      <c r="H11" s="77">
        <v>2.6948165745270336E-3</v>
      </c>
      <c r="I11" s="77">
        <f t="shared" si="2"/>
        <v>2.6948165745270336E-3</v>
      </c>
      <c r="J11" s="76">
        <f>分析係数表!G14</f>
        <v>0.18151815181518152</v>
      </c>
      <c r="K11" s="78">
        <f t="shared" si="3"/>
        <v>4.8915812408906547E-4</v>
      </c>
      <c r="L11" s="79"/>
      <c r="M11" s="80"/>
      <c r="N11" s="81">
        <f>分析係数表!H14</f>
        <v>1.1056965274820784E-3</v>
      </c>
      <c r="O11" s="82">
        <f t="shared" si="4"/>
        <v>2.7130303813360668E-2</v>
      </c>
      <c r="P11" s="76">
        <f>分析係数表!C14</f>
        <v>1.2640726841793404E-2</v>
      </c>
      <c r="Q11" s="82">
        <f t="shared" si="5"/>
        <v>3.4294675963955813E-4</v>
      </c>
      <c r="R11" s="83">
        <v>9.3846800638085594E-4</v>
      </c>
      <c r="S11" s="84">
        <f t="shared" si="6"/>
        <v>3.6332845809078896E-3</v>
      </c>
      <c r="T11" s="85">
        <f>分析係数表!F14</f>
        <v>0.32673267326732675</v>
      </c>
      <c r="U11" s="86">
        <f t="shared" si="7"/>
        <v>1.1871127838609936E-3</v>
      </c>
      <c r="V11" s="87">
        <f>分析係数表!D14</f>
        <v>0.1617161716171617</v>
      </c>
      <c r="W11" s="88">
        <f t="shared" si="8"/>
        <v>0</v>
      </c>
      <c r="X11" s="76">
        <f>分析係数表!E14</f>
        <v>6.9306930693069313E-2</v>
      </c>
      <c r="Y11" s="89">
        <f t="shared" si="9"/>
        <v>0</v>
      </c>
    </row>
    <row r="12" spans="1:25" x14ac:dyDescent="0.2">
      <c r="A12" s="6" t="s">
        <v>226</v>
      </c>
      <c r="B12" s="5" t="s">
        <v>29</v>
      </c>
      <c r="C12" s="90"/>
      <c r="D12" s="76">
        <f>投入係数表!AH12</f>
        <v>9.041318827039571E-4</v>
      </c>
      <c r="E12" s="77">
        <f t="shared" si="0"/>
        <v>9.0413188270395711E-2</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0.19653346867016105</v>
      </c>
      <c r="P12" s="76">
        <f>分析係数表!C15</f>
        <v>0</v>
      </c>
      <c r="Q12" s="82">
        <f t="shared" si="5"/>
        <v>0</v>
      </c>
      <c r="R12" s="83">
        <v>0</v>
      </c>
      <c r="S12" s="84">
        <f t="shared" si="6"/>
        <v>0</v>
      </c>
      <c r="T12" s="85">
        <f>分析係数表!F15</f>
        <v>0.30461393596986819</v>
      </c>
      <c r="U12" s="86">
        <f t="shared" si="7"/>
        <v>0</v>
      </c>
      <c r="V12" s="87">
        <f>分析係数表!D15</f>
        <v>3.5781544256120526E-2</v>
      </c>
      <c r="W12" s="88">
        <f t="shared" si="8"/>
        <v>0</v>
      </c>
      <c r="X12" s="76">
        <f>分析係数表!E15</f>
        <v>3.3427495291902073E-2</v>
      </c>
      <c r="Y12" s="89">
        <f t="shared" si="9"/>
        <v>0</v>
      </c>
    </row>
    <row r="13" spans="1:25" x14ac:dyDescent="0.2">
      <c r="A13" s="6" t="s">
        <v>227</v>
      </c>
      <c r="B13" s="5" t="s">
        <v>30</v>
      </c>
      <c r="C13" s="90"/>
      <c r="D13" s="76">
        <f>投入係数表!AH13</f>
        <v>1.081944486302402E-2</v>
      </c>
      <c r="E13" s="77">
        <f t="shared" si="0"/>
        <v>1.0819444863024019</v>
      </c>
      <c r="F13" s="76">
        <f>分析係数表!C16</f>
        <v>1.1051985264019626E-2</v>
      </c>
      <c r="G13" s="77">
        <f t="shared" si="1"/>
        <v>1.195763451910143E-2</v>
      </c>
      <c r="H13" s="77">
        <v>1.2870810513848471E-2</v>
      </c>
      <c r="I13" s="77">
        <f t="shared" si="2"/>
        <v>1.2870810513848471E-2</v>
      </c>
      <c r="J13" s="76">
        <f>分析係数表!G16</f>
        <v>3.3670033670033669E-2</v>
      </c>
      <c r="K13" s="78">
        <f t="shared" si="3"/>
        <v>4.3336062336190136E-4</v>
      </c>
      <c r="L13" s="79"/>
      <c r="M13" s="80"/>
      <c r="N13" s="81">
        <f>分析係数表!H16</f>
        <v>1.6043989549327908E-2</v>
      </c>
      <c r="O13" s="82">
        <f t="shared" si="4"/>
        <v>0.39366887752001628</v>
      </c>
      <c r="P13" s="76">
        <f>分析係数表!C16</f>
        <v>1.1051985264019626E-2</v>
      </c>
      <c r="Q13" s="82">
        <f t="shared" si="5"/>
        <v>4.3508226332543672E-3</v>
      </c>
      <c r="R13" s="83">
        <v>4.7815003413249398E-3</v>
      </c>
      <c r="S13" s="84">
        <f t="shared" si="6"/>
        <v>1.7652310855173409E-2</v>
      </c>
      <c r="T13" s="85">
        <f>分析係数表!F16</f>
        <v>0.28619528619528617</v>
      </c>
      <c r="U13" s="86">
        <f t="shared" si="7"/>
        <v>5.05200815720451E-3</v>
      </c>
      <c r="V13" s="87">
        <f>分析係数表!D16</f>
        <v>3.3670033670033669E-2</v>
      </c>
      <c r="W13" s="88">
        <f t="shared" si="8"/>
        <v>0</v>
      </c>
      <c r="X13" s="76">
        <f>分析係数表!E16</f>
        <v>3.3670033670033669E-2</v>
      </c>
      <c r="Y13" s="89">
        <f t="shared" si="9"/>
        <v>0</v>
      </c>
    </row>
    <row r="14" spans="1:25" x14ac:dyDescent="0.2">
      <c r="A14" s="6" t="s">
        <v>2</v>
      </c>
      <c r="B14" s="5" t="s">
        <v>365</v>
      </c>
      <c r="C14" s="90"/>
      <c r="D14" s="76">
        <f>投入係数表!AH14</f>
        <v>1.9288146831017751E-3</v>
      </c>
      <c r="E14" s="77">
        <f t="shared" si="0"/>
        <v>0.1928814683101775</v>
      </c>
      <c r="F14" s="76">
        <f>分析係数表!C17</f>
        <v>8.8733956583742724E-2</v>
      </c>
      <c r="G14" s="77">
        <f t="shared" si="1"/>
        <v>1.7115135834843836E-2</v>
      </c>
      <c r="H14" s="77">
        <v>2.9697955750398922E-2</v>
      </c>
      <c r="I14" s="77">
        <f t="shared" si="2"/>
        <v>2.9697955750398922E-2</v>
      </c>
      <c r="J14" s="76">
        <f>分析係数表!G17</f>
        <v>0.21220484513952775</v>
      </c>
      <c r="K14" s="78">
        <f t="shared" si="3"/>
        <v>6.3020501009739506E-3</v>
      </c>
      <c r="L14" s="79"/>
      <c r="M14" s="80"/>
      <c r="N14" s="81">
        <f>分析係数表!H17</f>
        <v>2.8579889640622342E-3</v>
      </c>
      <c r="O14" s="82">
        <f t="shared" si="4"/>
        <v>7.0126030934375985E-2</v>
      </c>
      <c r="P14" s="76">
        <f>分析係数表!C17</f>
        <v>8.8733956583742724E-2</v>
      </c>
      <c r="Q14" s="82">
        <f t="shared" si="5"/>
        <v>6.2225601843211176E-3</v>
      </c>
      <c r="R14" s="83">
        <v>1.021900184964117E-2</v>
      </c>
      <c r="S14" s="84">
        <f t="shared" si="6"/>
        <v>3.991695760004009E-2</v>
      </c>
      <c r="T14" s="85">
        <f>分析係数表!F17</f>
        <v>0.32198712051517941</v>
      </c>
      <c r="U14" s="86">
        <f t="shared" si="7"/>
        <v>1.2852746237363415E-2</v>
      </c>
      <c r="V14" s="87">
        <f>分析係数表!D17</f>
        <v>5.3664520085863233E-2</v>
      </c>
      <c r="W14" s="88">
        <f t="shared" si="8"/>
        <v>0</v>
      </c>
      <c r="X14" s="76">
        <f>分析係数表!E17</f>
        <v>5.3357865685372582E-2</v>
      </c>
      <c r="Y14" s="89">
        <f t="shared" si="9"/>
        <v>0</v>
      </c>
    </row>
    <row r="15" spans="1:25" x14ac:dyDescent="0.2">
      <c r="A15" s="6" t="s">
        <v>3</v>
      </c>
      <c r="B15" s="5" t="s">
        <v>31</v>
      </c>
      <c r="C15" s="90"/>
      <c r="D15" s="76">
        <f>投入係数表!AH15</f>
        <v>1.8082637654079142E-4</v>
      </c>
      <c r="E15" s="77">
        <f t="shared" si="0"/>
        <v>1.8082637654079144E-2</v>
      </c>
      <c r="F15" s="76">
        <f>分析係数表!C18</f>
        <v>2.3869801084990927E-2</v>
      </c>
      <c r="G15" s="77">
        <f t="shared" si="1"/>
        <v>4.3162896389483611E-4</v>
      </c>
      <c r="H15" s="77">
        <v>1.8657539224441308E-3</v>
      </c>
      <c r="I15" s="77">
        <f t="shared" si="2"/>
        <v>1.8657539224441308E-3</v>
      </c>
      <c r="J15" s="76">
        <f>分析係数表!G18</f>
        <v>0.2144702842377261</v>
      </c>
      <c r="K15" s="78">
        <f t="shared" si="3"/>
        <v>4.0014877406424512E-4</v>
      </c>
      <c r="L15" s="79"/>
      <c r="M15" s="80"/>
      <c r="N15" s="81">
        <f>分析係数表!H18</f>
        <v>4.2405476965239774E-4</v>
      </c>
      <c r="O15" s="82">
        <f t="shared" si="4"/>
        <v>1.0404965963285709E-2</v>
      </c>
      <c r="P15" s="76">
        <f>分析係数表!C18</f>
        <v>2.3869801084990927E-2</v>
      </c>
      <c r="Q15" s="82">
        <f t="shared" si="5"/>
        <v>2.4836446783973087E-4</v>
      </c>
      <c r="R15" s="83">
        <v>5.1449718283783151E-4</v>
      </c>
      <c r="S15" s="84">
        <f t="shared" si="6"/>
        <v>2.3802511052819623E-3</v>
      </c>
      <c r="T15" s="85">
        <f>分析係数表!F18</f>
        <v>0.4573643410852713</v>
      </c>
      <c r="U15" s="86">
        <f t="shared" si="7"/>
        <v>1.0886419783847734E-3</v>
      </c>
      <c r="V15" s="87">
        <f>分析係数表!D18</f>
        <v>4.909560723514212E-2</v>
      </c>
      <c r="W15" s="88">
        <f t="shared" si="8"/>
        <v>0</v>
      </c>
      <c r="X15" s="76">
        <f>分析係数表!E18</f>
        <v>2.0671834625322998E-2</v>
      </c>
      <c r="Y15" s="89">
        <f t="shared" si="9"/>
        <v>0</v>
      </c>
    </row>
    <row r="16" spans="1:25" x14ac:dyDescent="0.2">
      <c r="A16" s="6" t="s">
        <v>4</v>
      </c>
      <c r="B16" s="5" t="s">
        <v>32</v>
      </c>
      <c r="C16" s="90"/>
      <c r="D16" s="76">
        <f>投入係数表!AH16</f>
        <v>3.0137729423465235E-5</v>
      </c>
      <c r="E16" s="77">
        <f t="shared" si="0"/>
        <v>3.0137729423465234E-3</v>
      </c>
      <c r="F16" s="76">
        <f>分析係数表!C19</f>
        <v>4.6660019940179431E-2</v>
      </c>
      <c r="G16" s="77">
        <f t="shared" si="1"/>
        <v>1.4062270558506203E-4</v>
      </c>
      <c r="H16" s="77">
        <v>1.6115368783657825E-3</v>
      </c>
      <c r="I16" s="77">
        <f t="shared" si="2"/>
        <v>1.6115368783657825E-3</v>
      </c>
      <c r="J16" s="76">
        <f>分析係数表!G19</f>
        <v>5.7803468208092484E-2</v>
      </c>
      <c r="K16" s="78">
        <f t="shared" si="3"/>
        <v>9.3152420714785104E-5</v>
      </c>
      <c r="L16" s="79"/>
      <c r="M16" s="80"/>
      <c r="N16" s="81">
        <f>分析係数表!H19</f>
        <v>-1.0864213106796968E-4</v>
      </c>
      <c r="O16" s="82">
        <f t="shared" si="4"/>
        <v>-2.66573508150295E-3</v>
      </c>
      <c r="P16" s="76">
        <f>分析係数表!C19</f>
        <v>4.6660019940179431E-2</v>
      </c>
      <c r="Q16" s="82">
        <f t="shared" si="5"/>
        <v>-1.2438325205816348E-4</v>
      </c>
      <c r="R16" s="83">
        <v>4.9819017653546788E-5</v>
      </c>
      <c r="S16" s="84">
        <f t="shared" si="6"/>
        <v>1.6613558960193293E-3</v>
      </c>
      <c r="T16" s="85">
        <f>分析係数表!F19</f>
        <v>0.24084778420038536</v>
      </c>
      <c r="U16" s="86">
        <f t="shared" si="7"/>
        <v>4.0013388632450126E-4</v>
      </c>
      <c r="V16" s="87">
        <f>分析係数表!D19</f>
        <v>2.8901734104046241E-3</v>
      </c>
      <c r="W16" s="88">
        <f t="shared" si="8"/>
        <v>0</v>
      </c>
      <c r="X16" s="76">
        <f>分析係数表!E19</f>
        <v>2.8901734104046241E-3</v>
      </c>
      <c r="Y16" s="89">
        <f t="shared" si="9"/>
        <v>0</v>
      </c>
    </row>
    <row r="17" spans="1:25" x14ac:dyDescent="0.2">
      <c r="A17" s="6" t="s">
        <v>5</v>
      </c>
      <c r="B17" s="5" t="s">
        <v>33</v>
      </c>
      <c r="C17" s="90"/>
      <c r="D17" s="76">
        <f>投入係数表!AH17</f>
        <v>1.8082637654079142E-4</v>
      </c>
      <c r="E17" s="77">
        <f t="shared" si="0"/>
        <v>1.8082637654079144E-2</v>
      </c>
      <c r="F17" s="76">
        <f>分析係数表!C20</f>
        <v>8.9601315248664215E-2</v>
      </c>
      <c r="G17" s="77">
        <f t="shared" si="1"/>
        <v>1.6202281169705112E-3</v>
      </c>
      <c r="H17" s="77">
        <v>3.3619734331277466E-3</v>
      </c>
      <c r="I17" s="77">
        <f t="shared" si="2"/>
        <v>3.3619734331277466E-3</v>
      </c>
      <c r="J17" s="76">
        <f>分析係数表!G20</f>
        <v>9.990662931839403E-2</v>
      </c>
      <c r="K17" s="78">
        <f t="shared" si="3"/>
        <v>3.3588343356178238E-4</v>
      </c>
      <c r="L17" s="79"/>
      <c r="M17" s="80"/>
      <c r="N17" s="81">
        <f>分析係数表!H20</f>
        <v>5.2919231584720706E-4</v>
      </c>
      <c r="O17" s="82">
        <f t="shared" si="4"/>
        <v>1.2984709590546626E-2</v>
      </c>
      <c r="P17" s="76">
        <f>分析係数表!C20</f>
        <v>8.9601315248664215E-2</v>
      </c>
      <c r="Q17" s="82">
        <f t="shared" si="5"/>
        <v>1.1634470574349218E-3</v>
      </c>
      <c r="R17" s="83">
        <v>1.6842192286968417E-3</v>
      </c>
      <c r="S17" s="84">
        <f t="shared" si="6"/>
        <v>5.0461926618245879E-3</v>
      </c>
      <c r="T17" s="85">
        <f>分析係数表!F20</f>
        <v>0.22315592903828199</v>
      </c>
      <c r="U17" s="86">
        <f t="shared" si="7"/>
        <v>1.126087811555627E-3</v>
      </c>
      <c r="V17" s="87">
        <f>分析係数表!D20</f>
        <v>6.3492063492063489E-2</v>
      </c>
      <c r="W17" s="88">
        <f t="shared" si="8"/>
        <v>0</v>
      </c>
      <c r="X17" s="76">
        <f>分析係数表!E20</f>
        <v>5.9757236227824466E-2</v>
      </c>
      <c r="Y17" s="89">
        <f t="shared" si="9"/>
        <v>0</v>
      </c>
    </row>
    <row r="18" spans="1:25" x14ac:dyDescent="0.2">
      <c r="A18" s="6" t="s">
        <v>6</v>
      </c>
      <c r="B18" s="5" t="s">
        <v>34</v>
      </c>
      <c r="C18" s="90"/>
      <c r="D18" s="76">
        <f>投入係数表!AH18</f>
        <v>4.4603839546728547E-3</v>
      </c>
      <c r="E18" s="77">
        <f t="shared" si="0"/>
        <v>0.44603839546728546</v>
      </c>
      <c r="F18" s="76">
        <f>分析係数表!C21</f>
        <v>3.6263368983957212E-2</v>
      </c>
      <c r="G18" s="77">
        <f t="shared" si="1"/>
        <v>1.6174854915842401E-2</v>
      </c>
      <c r="H18" s="77">
        <v>1.9951427512501219E-2</v>
      </c>
      <c r="I18" s="77">
        <f t="shared" si="2"/>
        <v>1.9951427512501219E-2</v>
      </c>
      <c r="J18" s="76">
        <f>分析係数表!G21</f>
        <v>0.2855369335816263</v>
      </c>
      <c r="K18" s="78">
        <f t="shared" si="3"/>
        <v>5.6968694324956923E-3</v>
      </c>
      <c r="L18" s="79"/>
      <c r="M18" s="80"/>
      <c r="N18" s="81">
        <f>分析係数表!H21</f>
        <v>8.8140309559981843E-4</v>
      </c>
      <c r="O18" s="82">
        <f t="shared" si="4"/>
        <v>2.1626850741870707E-2</v>
      </c>
      <c r="P18" s="76">
        <f>分析係数表!C21</f>
        <v>3.6263368983957212E-2</v>
      </c>
      <c r="Q18" s="82">
        <f t="shared" si="5"/>
        <v>7.8426246841342619E-4</v>
      </c>
      <c r="R18" s="83">
        <v>1.4522261447253537E-3</v>
      </c>
      <c r="S18" s="84">
        <f t="shared" si="6"/>
        <v>2.1403653657226573E-2</v>
      </c>
      <c r="T18" s="85">
        <f>分析係数表!F21</f>
        <v>0.42644320297951582</v>
      </c>
      <c r="U18" s="86">
        <f t="shared" si="7"/>
        <v>9.1274426210519281E-3</v>
      </c>
      <c r="V18" s="87">
        <f>分析係数表!D21</f>
        <v>0.13283674736188703</v>
      </c>
      <c r="W18" s="88">
        <f t="shared" si="8"/>
        <v>0</v>
      </c>
      <c r="X18" s="76">
        <f>分析係数表!E21</f>
        <v>0.11297330850403477</v>
      </c>
      <c r="Y18" s="89">
        <f t="shared" si="9"/>
        <v>0</v>
      </c>
    </row>
    <row r="19" spans="1:25" x14ac:dyDescent="0.2">
      <c r="A19" s="6" t="s">
        <v>7</v>
      </c>
      <c r="B19" s="5" t="s">
        <v>269</v>
      </c>
      <c r="C19" s="90"/>
      <c r="D19" s="76">
        <f>投入係数表!AH19</f>
        <v>3.3151502365811762E-4</v>
      </c>
      <c r="E19" s="77">
        <f t="shared" si="0"/>
        <v>3.3151502365811762E-2</v>
      </c>
      <c r="F19" s="76">
        <f>分析係数表!C22</f>
        <v>2.6618889173278704E-2</v>
      </c>
      <c r="G19" s="77">
        <f t="shared" si="1"/>
        <v>8.8245616740323005E-4</v>
      </c>
      <c r="H19" s="77">
        <v>2.6314206047649375E-3</v>
      </c>
      <c r="I19" s="77">
        <f t="shared" si="2"/>
        <v>2.6314206047649375E-3</v>
      </c>
      <c r="J19" s="76">
        <f>分析係数表!G22</f>
        <v>0.1945614707008809</v>
      </c>
      <c r="K19" s="78">
        <f t="shared" si="3"/>
        <v>5.1197306289566772E-4</v>
      </c>
      <c r="L19" s="79"/>
      <c r="M19" s="80"/>
      <c r="N19" s="81">
        <f>分析係数表!H22</f>
        <v>4.2055018477923743E-5</v>
      </c>
      <c r="O19" s="82">
        <f t="shared" si="4"/>
        <v>1.0318974509043678E-3</v>
      </c>
      <c r="P19" s="76">
        <f>分析係数表!C22</f>
        <v>2.6618889173278704E-2</v>
      </c>
      <c r="Q19" s="82">
        <f t="shared" si="5"/>
        <v>2.7467963883812169E-5</v>
      </c>
      <c r="R19" s="83">
        <v>2.87735874435958E-4</v>
      </c>
      <c r="S19" s="84">
        <f t="shared" si="6"/>
        <v>2.9191564792008956E-3</v>
      </c>
      <c r="T19" s="85">
        <f>分析係数表!F22</f>
        <v>0.4128686327077748</v>
      </c>
      <c r="U19" s="86">
        <f t="shared" si="7"/>
        <v>1.2052281442277155E-3</v>
      </c>
      <c r="V19" s="87">
        <f>分析係数表!D22</f>
        <v>2.5660666411336654E-2</v>
      </c>
      <c r="W19" s="88">
        <f t="shared" si="8"/>
        <v>0</v>
      </c>
      <c r="X19" s="76">
        <f>分析係数表!E22</f>
        <v>2.5277671390271927E-2</v>
      </c>
      <c r="Y19" s="89">
        <f t="shared" si="9"/>
        <v>0</v>
      </c>
    </row>
    <row r="20" spans="1:25" x14ac:dyDescent="0.2">
      <c r="A20" s="6" t="s">
        <v>8</v>
      </c>
      <c r="B20" s="5" t="s">
        <v>270</v>
      </c>
      <c r="C20" s="90"/>
      <c r="D20" s="76">
        <f>投入係数表!AH20</f>
        <v>3.0137729423465235E-5</v>
      </c>
      <c r="E20" s="77">
        <f t="shared" si="0"/>
        <v>3.0137729423465234E-3</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6.0194017969421451E-4</v>
      </c>
      <c r="P20" s="76">
        <f>分析係数表!C23</f>
        <v>0</v>
      </c>
      <c r="Q20" s="82">
        <f t="shared" si="5"/>
        <v>0</v>
      </c>
      <c r="R20" s="83">
        <v>0</v>
      </c>
      <c r="S20" s="84">
        <f t="shared" si="6"/>
        <v>0</v>
      </c>
      <c r="T20" s="85">
        <f>分析係数表!F23</f>
        <v>0.4418082405780121</v>
      </c>
      <c r="U20" s="86">
        <f t="shared" si="7"/>
        <v>0</v>
      </c>
      <c r="V20" s="87">
        <f>分析係数表!D23</f>
        <v>4.2960359304823276E-3</v>
      </c>
      <c r="W20" s="88">
        <f t="shared" si="8"/>
        <v>0</v>
      </c>
      <c r="X20" s="76">
        <f>分析係数表!E23</f>
        <v>3.7102128490529192E-3</v>
      </c>
      <c r="Y20" s="89">
        <f t="shared" si="9"/>
        <v>0</v>
      </c>
    </row>
    <row r="21" spans="1:25" x14ac:dyDescent="0.2">
      <c r="A21" s="6" t="s">
        <v>9</v>
      </c>
      <c r="B21" s="5" t="s">
        <v>271</v>
      </c>
      <c r="C21" s="90"/>
      <c r="D21" s="76">
        <f>投入係数表!AH21</f>
        <v>3.2247370483107804E-3</v>
      </c>
      <c r="E21" s="77">
        <f t="shared" si="0"/>
        <v>0.32247370483107801</v>
      </c>
      <c r="F21" s="76">
        <f>分析係数表!C24</f>
        <v>0.22997002997003002</v>
      </c>
      <c r="G21" s="77">
        <f t="shared" si="1"/>
        <v>7.415928756454962E-2</v>
      </c>
      <c r="H21" s="77">
        <v>8.3230690819048769E-2</v>
      </c>
      <c r="I21" s="77">
        <f t="shared" si="2"/>
        <v>8.3230690819048769E-2</v>
      </c>
      <c r="J21" s="76">
        <f>分析係数表!G24</f>
        <v>0.20787401574803149</v>
      </c>
      <c r="K21" s="78">
        <f t="shared" si="3"/>
        <v>1.7301497934038484E-2</v>
      </c>
      <c r="L21" s="79"/>
      <c r="M21" s="80"/>
      <c r="N21" s="81">
        <f>分析係数表!H24</f>
        <v>3.2417410076732888E-4</v>
      </c>
      <c r="O21" s="82">
        <f t="shared" si="4"/>
        <v>7.954209517387836E-3</v>
      </c>
      <c r="P21" s="76">
        <f>分析係数表!C24</f>
        <v>0.22997002997003002</v>
      </c>
      <c r="Q21" s="82">
        <f t="shared" si="5"/>
        <v>1.8292298011015787E-3</v>
      </c>
      <c r="R21" s="83">
        <v>6.743737259956372E-3</v>
      </c>
      <c r="S21" s="84">
        <f t="shared" si="6"/>
        <v>8.9974428079005145E-2</v>
      </c>
      <c r="T21" s="85">
        <f>分析係数表!F24</f>
        <v>0.39317585301837271</v>
      </c>
      <c r="U21" s="86">
        <f t="shared" si="7"/>
        <v>3.5375772509803075E-2</v>
      </c>
      <c r="V21" s="87">
        <f>分析係数表!D24</f>
        <v>0.34068241469816274</v>
      </c>
      <c r="W21" s="88">
        <f t="shared" si="8"/>
        <v>0</v>
      </c>
      <c r="X21" s="76">
        <f>分析係数表!E24</f>
        <v>0.33385826771653543</v>
      </c>
      <c r="Y21" s="89">
        <f t="shared" si="9"/>
        <v>0</v>
      </c>
    </row>
    <row r="22" spans="1:25" x14ac:dyDescent="0.2">
      <c r="A22" s="6" t="s">
        <v>10</v>
      </c>
      <c r="B22" s="5" t="s">
        <v>272</v>
      </c>
      <c r="C22" s="90"/>
      <c r="D22" s="76">
        <f>投入係数表!AH22</f>
        <v>2.2301919773364274E-3</v>
      </c>
      <c r="E22" s="77">
        <f t="shared" si="0"/>
        <v>0.22301919773364273</v>
      </c>
      <c r="F22" s="76">
        <f>分析係数表!C25</f>
        <v>3.4042553191489411E-2</v>
      </c>
      <c r="G22" s="77">
        <f t="shared" si="1"/>
        <v>7.5921429015708272E-3</v>
      </c>
      <c r="H22" s="77">
        <v>1.1006096967634047E-2</v>
      </c>
      <c r="I22" s="77">
        <f t="shared" si="2"/>
        <v>1.1006096967634047E-2</v>
      </c>
      <c r="J22" s="76">
        <f>分析係数表!G25</f>
        <v>0.19567456230690011</v>
      </c>
      <c r="K22" s="78">
        <f t="shared" si="3"/>
        <v>2.1536132068490929E-3</v>
      </c>
      <c r="L22" s="79"/>
      <c r="M22" s="80"/>
      <c r="N22" s="81">
        <f>分析係数表!H25</f>
        <v>4.906418822424437E-4</v>
      </c>
      <c r="O22" s="82">
        <f t="shared" si="4"/>
        <v>1.2038803593884291E-2</v>
      </c>
      <c r="P22" s="76">
        <f>分析係数表!C25</f>
        <v>3.4042553191489411E-2</v>
      </c>
      <c r="Q22" s="82">
        <f t="shared" si="5"/>
        <v>4.0983161170669987E-4</v>
      </c>
      <c r="R22" s="83">
        <v>9.6623410200285631E-4</v>
      </c>
      <c r="S22" s="84">
        <f t="shared" si="6"/>
        <v>1.1972331069636903E-2</v>
      </c>
      <c r="T22" s="85">
        <f>分析係数表!F25</f>
        <v>0.35015447991761073</v>
      </c>
      <c r="U22" s="86">
        <f t="shared" si="7"/>
        <v>4.1921653590901616E-3</v>
      </c>
      <c r="V22" s="87">
        <f>分析係数表!D25</f>
        <v>0.10710607621009269</v>
      </c>
      <c r="W22" s="88">
        <f t="shared" si="8"/>
        <v>0</v>
      </c>
      <c r="X22" s="76">
        <f>分析係数表!E25</f>
        <v>0.10298661174047374</v>
      </c>
      <c r="Y22" s="89">
        <f t="shared" si="9"/>
        <v>0</v>
      </c>
    </row>
    <row r="23" spans="1:25" x14ac:dyDescent="0.2">
      <c r="A23" s="6" t="s">
        <v>11</v>
      </c>
      <c r="B23" s="5" t="s">
        <v>35</v>
      </c>
      <c r="C23" s="90"/>
      <c r="D23" s="76">
        <f>投入係数表!AH23</f>
        <v>1.8384014948313794E-3</v>
      </c>
      <c r="E23" s="77">
        <f t="shared" si="0"/>
        <v>0.18384014948313793</v>
      </c>
      <c r="F23" s="76">
        <f>分析係数表!C26</f>
        <v>5.4550934297769693E-2</v>
      </c>
      <c r="G23" s="77">
        <f t="shared" si="1"/>
        <v>1.0028651915746816E-2</v>
      </c>
      <c r="H23" s="77">
        <v>1.3143512965992745E-2</v>
      </c>
      <c r="I23" s="77">
        <f t="shared" si="2"/>
        <v>1.3143512965992745E-2</v>
      </c>
      <c r="J23" s="76">
        <f>分析係数表!G26</f>
        <v>0.19694507637309067</v>
      </c>
      <c r="K23" s="78">
        <f t="shared" si="3"/>
        <v>2.5885501648981487E-3</v>
      </c>
      <c r="L23" s="79"/>
      <c r="M23" s="80"/>
      <c r="N23" s="81">
        <f>分析係数表!H26</f>
        <v>1.0098461312011439E-2</v>
      </c>
      <c r="O23" s="82">
        <f t="shared" si="4"/>
        <v>0.24778437539841131</v>
      </c>
      <c r="P23" s="76">
        <f>分析係数表!C26</f>
        <v>5.4550934297769693E-2</v>
      </c>
      <c r="Q23" s="82">
        <f t="shared" si="5"/>
        <v>1.3516869182372637E-2</v>
      </c>
      <c r="R23" s="83">
        <v>1.4067933552926598E-2</v>
      </c>
      <c r="S23" s="84">
        <f t="shared" si="6"/>
        <v>2.7211446518919345E-2</v>
      </c>
      <c r="T23" s="85">
        <f>分析係数表!F26</f>
        <v>0.33636659083522913</v>
      </c>
      <c r="U23" s="86">
        <f t="shared" si="7"/>
        <v>9.153021497264064E-3</v>
      </c>
      <c r="V23" s="87">
        <f>分析係数表!D26</f>
        <v>0.10204744881377965</v>
      </c>
      <c r="W23" s="88">
        <f t="shared" si="8"/>
        <v>0</v>
      </c>
      <c r="X23" s="76">
        <f>分析係数表!E26</f>
        <v>0.10497237569060773</v>
      </c>
      <c r="Y23" s="89">
        <f t="shared" si="9"/>
        <v>0</v>
      </c>
    </row>
    <row r="24" spans="1:25" x14ac:dyDescent="0.2">
      <c r="A24" s="6" t="s">
        <v>12</v>
      </c>
      <c r="B24" s="5" t="s">
        <v>366</v>
      </c>
      <c r="C24" s="90"/>
      <c r="D24" s="76">
        <f>投入係数表!AH24</f>
        <v>1.6877128477140533E-3</v>
      </c>
      <c r="E24" s="77">
        <f t="shared" si="0"/>
        <v>0.16877128477140532</v>
      </c>
      <c r="F24" s="76">
        <f>分析係数表!C27</f>
        <v>4.1345611727119369E-3</v>
      </c>
      <c r="G24" s="77">
        <f t="shared" si="1"/>
        <v>6.9779520108456184E-4</v>
      </c>
      <c r="H24" s="77">
        <v>7.3436367953378767E-4</v>
      </c>
      <c r="I24" s="77">
        <f t="shared" si="2"/>
        <v>7.3436367953378767E-4</v>
      </c>
      <c r="J24" s="76">
        <f>分析係数表!G27</f>
        <v>0.17796610169491525</v>
      </c>
      <c r="K24" s="78">
        <f t="shared" si="3"/>
        <v>1.3069184127296221E-4</v>
      </c>
      <c r="L24" s="79"/>
      <c r="M24" s="80"/>
      <c r="N24" s="81">
        <f>分析係数表!H27</f>
        <v>1.0540039006029638E-2</v>
      </c>
      <c r="O24" s="82">
        <f t="shared" si="4"/>
        <v>0.25861929863290717</v>
      </c>
      <c r="P24" s="76">
        <f>分析係数表!C27</f>
        <v>4.1345611727119369E-3</v>
      </c>
      <c r="Q24" s="82">
        <f t="shared" si="5"/>
        <v>1.0692773106416114E-3</v>
      </c>
      <c r="R24" s="83">
        <v>1.0781104759585703E-3</v>
      </c>
      <c r="S24" s="84">
        <f t="shared" si="6"/>
        <v>1.8124741554923578E-3</v>
      </c>
      <c r="T24" s="85">
        <f>分析係数表!F27</f>
        <v>0.33898305084745761</v>
      </c>
      <c r="U24" s="86">
        <f t="shared" si="7"/>
        <v>6.1439801881096867E-4</v>
      </c>
      <c r="V24" s="87">
        <f>分析係数表!D27</f>
        <v>1.2203389830508475</v>
      </c>
      <c r="W24" s="88">
        <f t="shared" si="8"/>
        <v>0</v>
      </c>
      <c r="X24" s="76">
        <f>分析係数表!E27</f>
        <v>1.4661016949152543</v>
      </c>
      <c r="Y24" s="89">
        <f t="shared" si="9"/>
        <v>0</v>
      </c>
    </row>
    <row r="25" spans="1:25" x14ac:dyDescent="0.2">
      <c r="A25" s="6" t="s">
        <v>13</v>
      </c>
      <c r="B25" s="5" t="s">
        <v>192</v>
      </c>
      <c r="C25" s="90"/>
      <c r="D25" s="76">
        <f>投入係数表!AH25</f>
        <v>5.4850667550706729E-3</v>
      </c>
      <c r="E25" s="77">
        <f t="shared" si="0"/>
        <v>0.54850667550706733</v>
      </c>
      <c r="F25" s="76">
        <f>分析係数表!C28</f>
        <v>7.7271221989182459E-3</v>
      </c>
      <c r="G25" s="77">
        <f t="shared" si="1"/>
        <v>4.2383781085655065E-3</v>
      </c>
      <c r="H25" s="77">
        <v>6.0063233121982525E-3</v>
      </c>
      <c r="I25" s="77">
        <f t="shared" si="2"/>
        <v>6.0063233121982525E-3</v>
      </c>
      <c r="J25" s="76">
        <f>分析係数表!G28</f>
        <v>0.12525050100200399</v>
      </c>
      <c r="K25" s="78">
        <f t="shared" si="3"/>
        <v>7.5229500403284713E-4</v>
      </c>
      <c r="L25" s="79"/>
      <c r="M25" s="80"/>
      <c r="N25" s="81">
        <f>分析係数表!H28</f>
        <v>1.922089573684773E-2</v>
      </c>
      <c r="O25" s="82">
        <f t="shared" si="4"/>
        <v>0.47162013079041709</v>
      </c>
      <c r="P25" s="76">
        <f>分析係数表!C28</f>
        <v>7.7271221989182459E-3</v>
      </c>
      <c r="Q25" s="82">
        <f t="shared" si="5"/>
        <v>3.6442663820873585E-3</v>
      </c>
      <c r="R25" s="83">
        <v>3.9828705788369717E-3</v>
      </c>
      <c r="S25" s="84">
        <f t="shared" si="6"/>
        <v>9.9891938910352251E-3</v>
      </c>
      <c r="T25" s="85">
        <f>分析係数表!F28</f>
        <v>0.21442885771543085</v>
      </c>
      <c r="U25" s="86">
        <f t="shared" si="7"/>
        <v>2.1419714355526433E-3</v>
      </c>
      <c r="V25" s="87">
        <f>分析係数表!D28</f>
        <v>0.19739478957915832</v>
      </c>
      <c r="W25" s="88">
        <f t="shared" si="8"/>
        <v>0</v>
      </c>
      <c r="X25" s="76">
        <f>分析係数表!E28</f>
        <v>0.18537074148296592</v>
      </c>
      <c r="Y25" s="89">
        <f t="shared" si="9"/>
        <v>0</v>
      </c>
    </row>
    <row r="26" spans="1:25" x14ac:dyDescent="0.2">
      <c r="A26" s="6" t="s">
        <v>14</v>
      </c>
      <c r="B26" s="5" t="s">
        <v>50</v>
      </c>
      <c r="C26" s="90"/>
      <c r="D26" s="76">
        <f>投入係数表!AH26</f>
        <v>8.9207679093457094E-3</v>
      </c>
      <c r="E26" s="77">
        <f t="shared" si="0"/>
        <v>0.89207679093457093</v>
      </c>
      <c r="F26" s="76">
        <f>分析係数表!C29</f>
        <v>1.9657209257286756E-2</v>
      </c>
      <c r="G26" s="77">
        <f t="shared" si="1"/>
        <v>1.7535740152969711E-2</v>
      </c>
      <c r="H26" s="77">
        <v>1.8869386895697386E-2</v>
      </c>
      <c r="I26" s="77">
        <f t="shared" si="2"/>
        <v>1.8869386895697386E-2</v>
      </c>
      <c r="J26" s="76">
        <f>分析係数表!G29</f>
        <v>0.25806451612903225</v>
      </c>
      <c r="K26" s="78">
        <f t="shared" si="3"/>
        <v>4.8695191988896479E-3</v>
      </c>
      <c r="L26" s="79"/>
      <c r="M26" s="80"/>
      <c r="N26" s="81">
        <f>分析係数表!H29</f>
        <v>9.642865278500598E-3</v>
      </c>
      <c r="O26" s="82">
        <f t="shared" si="4"/>
        <v>0.23660548634694731</v>
      </c>
      <c r="P26" s="76">
        <f>分析係数表!C29</f>
        <v>1.9657209257286756E-2</v>
      </c>
      <c r="Q26" s="82">
        <f t="shared" si="5"/>
        <v>4.6510035565440477E-3</v>
      </c>
      <c r="R26" s="83">
        <v>5.9362511847416881E-3</v>
      </c>
      <c r="S26" s="84">
        <f t="shared" si="6"/>
        <v>2.4805638080439073E-2</v>
      </c>
      <c r="T26" s="85">
        <f>分析係数表!F29</f>
        <v>0.38879456706281834</v>
      </c>
      <c r="U26" s="86">
        <f t="shared" si="7"/>
        <v>9.6442973182012705E-3</v>
      </c>
      <c r="V26" s="87">
        <f>分析係数表!D29</f>
        <v>0.29711375212224106</v>
      </c>
      <c r="W26" s="88">
        <f t="shared" si="8"/>
        <v>0</v>
      </c>
      <c r="X26" s="76">
        <f>分析係数表!E29</f>
        <v>0.14940577249575551</v>
      </c>
      <c r="Y26" s="89">
        <f t="shared" si="9"/>
        <v>0</v>
      </c>
    </row>
    <row r="27" spans="1:25" x14ac:dyDescent="0.2">
      <c r="A27" s="6" t="s">
        <v>15</v>
      </c>
      <c r="B27" s="5" t="s">
        <v>36</v>
      </c>
      <c r="C27" s="90"/>
      <c r="D27" s="76">
        <f>投入係数表!AH27</f>
        <v>8.2276001326060094E-3</v>
      </c>
      <c r="E27" s="77">
        <f t="shared" si="0"/>
        <v>0.82276001326060089</v>
      </c>
      <c r="F27" s="76">
        <f>分析係数表!C30</f>
        <v>1</v>
      </c>
      <c r="G27" s="77">
        <f t="shared" si="1"/>
        <v>0.82276001326060089</v>
      </c>
      <c r="H27" s="77">
        <v>0.86340012195562632</v>
      </c>
      <c r="I27" s="77">
        <f t="shared" si="2"/>
        <v>0.86340012195562632</v>
      </c>
      <c r="J27" s="76">
        <f>分析係数表!G30</f>
        <v>0.34450191140094444</v>
      </c>
      <c r="K27" s="78">
        <f t="shared" si="3"/>
        <v>0.2974429923175218</v>
      </c>
      <c r="L27" s="79"/>
      <c r="M27" s="80"/>
      <c r="N27" s="81">
        <f>分析係数表!H30</f>
        <v>0</v>
      </c>
      <c r="O27" s="82">
        <f t="shared" si="4"/>
        <v>0</v>
      </c>
      <c r="P27" s="76">
        <f>分析係数表!C30</f>
        <v>1</v>
      </c>
      <c r="Q27" s="82">
        <f t="shared" si="5"/>
        <v>0</v>
      </c>
      <c r="R27" s="83">
        <v>7.6266759644872076E-2</v>
      </c>
      <c r="S27" s="84">
        <f t="shared" si="6"/>
        <v>0.93966688160049838</v>
      </c>
      <c r="T27" s="85">
        <f>分析係数表!F30</f>
        <v>0.44116418773490956</v>
      </c>
      <c r="U27" s="86">
        <f t="shared" si="7"/>
        <v>0.41454737656267932</v>
      </c>
      <c r="V27" s="87">
        <f>分析係数表!D30</f>
        <v>0.11857110732757237</v>
      </c>
      <c r="W27" s="88">
        <f t="shared" si="8"/>
        <v>0</v>
      </c>
      <c r="X27" s="76">
        <f>分析係数表!E30</f>
        <v>8.0246715281570236E-2</v>
      </c>
      <c r="Y27" s="89">
        <f t="shared" si="9"/>
        <v>0</v>
      </c>
    </row>
    <row r="28" spans="1:25" x14ac:dyDescent="0.2">
      <c r="A28" s="6" t="s">
        <v>16</v>
      </c>
      <c r="B28" s="5" t="s">
        <v>193</v>
      </c>
      <c r="C28" s="90"/>
      <c r="D28" s="76">
        <f>投入係数表!AH28</f>
        <v>1.2115367228233025E-2</v>
      </c>
      <c r="E28" s="77">
        <f t="shared" si="0"/>
        <v>1.2115367228233025</v>
      </c>
      <c r="F28" s="76">
        <f>分析係数表!C31</f>
        <v>0.10575835708146741</v>
      </c>
      <c r="G28" s="77">
        <f t="shared" si="1"/>
        <v>0.12813013334965764</v>
      </c>
      <c r="H28" s="77">
        <v>0.15412816229040302</v>
      </c>
      <c r="I28" s="77">
        <f t="shared" si="2"/>
        <v>0.15412816229040302</v>
      </c>
      <c r="J28" s="76">
        <f>分析係数表!G31</f>
        <v>7.0943075615972809E-2</v>
      </c>
      <c r="K28" s="78">
        <f t="shared" si="3"/>
        <v>1.093432587191899E-2</v>
      </c>
      <c r="L28" s="79"/>
      <c r="M28" s="80"/>
      <c r="N28" s="81">
        <f>分析係数表!H31</f>
        <v>2.1586490526230941E-2</v>
      </c>
      <c r="O28" s="82">
        <f t="shared" si="4"/>
        <v>0.52966436240378778</v>
      </c>
      <c r="P28" s="76">
        <f>分析係数表!C31</f>
        <v>0.10575835708146741</v>
      </c>
      <c r="Q28" s="82">
        <f t="shared" si="5"/>
        <v>5.601643277242755E-2</v>
      </c>
      <c r="R28" s="83">
        <v>7.138287705900502E-2</v>
      </c>
      <c r="S28" s="84">
        <f t="shared" si="6"/>
        <v>0.22551103934940803</v>
      </c>
      <c r="T28" s="85">
        <f>分析係数表!F31</f>
        <v>0.34494477485131692</v>
      </c>
      <c r="U28" s="86">
        <f t="shared" si="7"/>
        <v>7.7788854694868015E-2</v>
      </c>
      <c r="V28" s="87">
        <f>分析係数表!D31</f>
        <v>1.2744265080713678E-2</v>
      </c>
      <c r="W28" s="88">
        <f t="shared" si="8"/>
        <v>0</v>
      </c>
      <c r="X28" s="76">
        <f>分析係数表!E31</f>
        <v>1.1045029736618521E-2</v>
      </c>
      <c r="Y28" s="89">
        <f t="shared" si="9"/>
        <v>0</v>
      </c>
    </row>
    <row r="29" spans="1:25" x14ac:dyDescent="0.2">
      <c r="A29" s="6" t="s">
        <v>17</v>
      </c>
      <c r="B29" s="5" t="s">
        <v>273</v>
      </c>
      <c r="C29" s="90"/>
      <c r="D29" s="76">
        <f>投入係数表!AH29</f>
        <v>4.0384557427443415E-3</v>
      </c>
      <c r="E29" s="77">
        <f t="shared" si="0"/>
        <v>0.40384557427443413</v>
      </c>
      <c r="F29" s="76">
        <f>分析係数表!C32</f>
        <v>0.81083319529567666</v>
      </c>
      <c r="G29" s="77">
        <f t="shared" si="1"/>
        <v>0.32745139739495693</v>
      </c>
      <c r="H29" s="77">
        <v>0.3782826371890412</v>
      </c>
      <c r="I29" s="77">
        <f t="shared" si="2"/>
        <v>0.3782826371890412</v>
      </c>
      <c r="J29" s="76">
        <f>分析係数表!G32</f>
        <v>0.14021915584415584</v>
      </c>
      <c r="K29" s="78">
        <f t="shared" si="3"/>
        <v>5.3042472057148432E-2</v>
      </c>
      <c r="L29" s="79"/>
      <c r="M29" s="80"/>
      <c r="N29" s="81">
        <f>分析係数表!H32</f>
        <v>6.133023528030546E-3</v>
      </c>
      <c r="O29" s="82">
        <f t="shared" si="4"/>
        <v>0.15048504492355363</v>
      </c>
      <c r="P29" s="76">
        <f>分析係数表!C32</f>
        <v>0.81083319529567666</v>
      </c>
      <c r="Q29" s="82">
        <f t="shared" si="5"/>
        <v>0.12201826981957845</v>
      </c>
      <c r="R29" s="83">
        <v>0.15753383727800885</v>
      </c>
      <c r="S29" s="84">
        <f t="shared" si="6"/>
        <v>0.53581647446705005</v>
      </c>
      <c r="T29" s="85">
        <f>分析係数表!F32</f>
        <v>0.48336038961038963</v>
      </c>
      <c r="U29" s="86">
        <f t="shared" si="7"/>
        <v>0.25899245985805869</v>
      </c>
      <c r="V29" s="87">
        <f>分析係数表!D32</f>
        <v>1.461038961038961E-2</v>
      </c>
      <c r="W29" s="88">
        <f t="shared" si="8"/>
        <v>0</v>
      </c>
      <c r="X29" s="76">
        <f>分析係数表!E32</f>
        <v>2.1915584415584416E-2</v>
      </c>
      <c r="Y29" s="89">
        <f t="shared" si="9"/>
        <v>0</v>
      </c>
    </row>
    <row r="30" spans="1:25" x14ac:dyDescent="0.2">
      <c r="A30" s="6" t="s">
        <v>18</v>
      </c>
      <c r="B30" s="5" t="s">
        <v>274</v>
      </c>
      <c r="C30" s="90"/>
      <c r="D30" s="76">
        <f>投入係数表!AH30</f>
        <v>2.7515746963623761E-2</v>
      </c>
      <c r="E30" s="77">
        <f t="shared" si="0"/>
        <v>2.7515746963623759</v>
      </c>
      <c r="F30" s="76">
        <f>分析係数表!C33</f>
        <v>0.62414151925078043</v>
      </c>
      <c r="G30" s="77">
        <f t="shared" si="1"/>
        <v>1.7173720113196183</v>
      </c>
      <c r="H30" s="77">
        <v>1.7341105800831795</v>
      </c>
      <c r="I30" s="77">
        <f t="shared" si="2"/>
        <v>1.7341105800831795</v>
      </c>
      <c r="J30" s="76">
        <f>分析係数表!G33</f>
        <v>0.5071547420965058</v>
      </c>
      <c r="K30" s="78">
        <f t="shared" si="3"/>
        <v>0.87946240400890696</v>
      </c>
      <c r="L30" s="79"/>
      <c r="M30" s="80"/>
      <c r="N30" s="81">
        <f>分析係数表!H33</f>
        <v>9.1820123676800169E-4</v>
      </c>
      <c r="O30" s="82">
        <f t="shared" si="4"/>
        <v>2.252976101141203E-2</v>
      </c>
      <c r="P30" s="76">
        <f>分析係数表!C33</f>
        <v>0.62414151925078043</v>
      </c>
      <c r="Q30" s="82">
        <f t="shared" si="5"/>
        <v>1.4061759266019705E-2</v>
      </c>
      <c r="R30" s="83">
        <v>4.0314718722045742E-2</v>
      </c>
      <c r="S30" s="84">
        <f t="shared" si="6"/>
        <v>1.7744252988052254</v>
      </c>
      <c r="T30" s="85">
        <f>分析係数表!F33</f>
        <v>0.64758735440931781</v>
      </c>
      <c r="U30" s="86">
        <f t="shared" si="7"/>
        <v>1.1490953848502392</v>
      </c>
      <c r="V30" s="87">
        <f>分析係数表!D33</f>
        <v>7.3544093178036604E-2</v>
      </c>
      <c r="W30" s="88">
        <f t="shared" si="8"/>
        <v>0</v>
      </c>
      <c r="X30" s="76">
        <f>分析係数表!E33</f>
        <v>7.2212978369384354E-2</v>
      </c>
      <c r="Y30" s="89">
        <f t="shared" si="9"/>
        <v>0</v>
      </c>
    </row>
    <row r="31" spans="1:25" x14ac:dyDescent="0.2">
      <c r="A31" s="6" t="s">
        <v>19</v>
      </c>
      <c r="B31" s="5" t="s">
        <v>275</v>
      </c>
      <c r="C31" s="90"/>
      <c r="D31" s="76">
        <f>投入係数表!AH31</f>
        <v>9.9454507097435276E-3</v>
      </c>
      <c r="E31" s="77">
        <f t="shared" si="0"/>
        <v>0.99454507097435274</v>
      </c>
      <c r="F31" s="76">
        <f>分析係数表!C34</f>
        <v>0.18299609672932837</v>
      </c>
      <c r="G31" s="77">
        <f t="shared" si="1"/>
        <v>0.18199786600969942</v>
      </c>
      <c r="H31" s="77">
        <v>0.23234332176339909</v>
      </c>
      <c r="I31" s="77">
        <f t="shared" si="2"/>
        <v>0.23234332176339909</v>
      </c>
      <c r="J31" s="76">
        <f>分析係数表!G34</f>
        <v>0.4248231396077729</v>
      </c>
      <c r="K31" s="78">
        <f t="shared" si="3"/>
        <v>9.8704819418426196E-2</v>
      </c>
      <c r="L31" s="79"/>
      <c r="M31" s="80"/>
      <c r="N31" s="81">
        <f>分析係数表!H34</f>
        <v>0.15256158869841471</v>
      </c>
      <c r="O31" s="82">
        <f t="shared" si="4"/>
        <v>3.7433799860640784</v>
      </c>
      <c r="P31" s="76">
        <f>分析係数表!C34</f>
        <v>0.18299609672932837</v>
      </c>
      <c r="Q31" s="82">
        <f t="shared" si="5"/>
        <v>0.68502392602441398</v>
      </c>
      <c r="R31" s="83">
        <v>0.72546759694724106</v>
      </c>
      <c r="S31" s="84">
        <f t="shared" si="6"/>
        <v>0.95781091871064017</v>
      </c>
      <c r="T31" s="85">
        <f>分析係数表!F34</f>
        <v>0.70132234858660936</v>
      </c>
      <c r="U31" s="86">
        <f t="shared" si="7"/>
        <v>0.67173420301204412</v>
      </c>
      <c r="V31" s="87">
        <f>分析係数表!D34</f>
        <v>0.33091549505984896</v>
      </c>
      <c r="W31" s="88">
        <f t="shared" si="8"/>
        <v>0</v>
      </c>
      <c r="X31" s="76">
        <f>分析係数表!E34</f>
        <v>0.24447031431897556</v>
      </c>
      <c r="Y31" s="89">
        <f t="shared" si="9"/>
        <v>0</v>
      </c>
    </row>
    <row r="32" spans="1:25" x14ac:dyDescent="0.2">
      <c r="A32" s="6" t="s">
        <v>20</v>
      </c>
      <c r="B32" s="5" t="s">
        <v>37</v>
      </c>
      <c r="C32" s="90"/>
      <c r="D32" s="76">
        <f>投入係数表!AH32</f>
        <v>2.1216961514119528E-2</v>
      </c>
      <c r="E32" s="77">
        <f t="shared" si="0"/>
        <v>2.1216961514119528</v>
      </c>
      <c r="F32" s="76">
        <f>分析係数表!C35</f>
        <v>0.35090186993215289</v>
      </c>
      <c r="G32" s="77">
        <f t="shared" si="1"/>
        <v>0.74450714695830644</v>
      </c>
      <c r="H32" s="77">
        <v>0.81556786022619765</v>
      </c>
      <c r="I32" s="77">
        <f t="shared" si="2"/>
        <v>0.81556786022619765</v>
      </c>
      <c r="J32" s="76">
        <f>分析係数表!G35</f>
        <v>0.31384360320530535</v>
      </c>
      <c r="K32" s="78">
        <f t="shared" si="3"/>
        <v>0.25596075591183071</v>
      </c>
      <c r="L32" s="79"/>
      <c r="M32" s="80"/>
      <c r="N32" s="81">
        <f>分析係数表!H35</f>
        <v>5.7313981015663741E-2</v>
      </c>
      <c r="O32" s="82">
        <f t="shared" si="4"/>
        <v>1.4063042426741692</v>
      </c>
      <c r="P32" s="76">
        <f>分析係数表!C35</f>
        <v>0.35090186993215289</v>
      </c>
      <c r="Q32" s="82">
        <f t="shared" si="5"/>
        <v>0.49347478844788611</v>
      </c>
      <c r="R32" s="83">
        <v>0.67072258386548556</v>
      </c>
      <c r="S32" s="84">
        <f t="shared" si="6"/>
        <v>1.4862904440916833</v>
      </c>
      <c r="T32" s="85">
        <f>分析係数表!F35</f>
        <v>0.64653219121304228</v>
      </c>
      <c r="U32" s="86">
        <f t="shared" si="7"/>
        <v>0.96093461759760168</v>
      </c>
      <c r="V32" s="87">
        <f>分析係数表!D35</f>
        <v>5.1505940867642992E-2</v>
      </c>
      <c r="W32" s="88">
        <f t="shared" si="8"/>
        <v>0</v>
      </c>
      <c r="X32" s="76">
        <f>分析係数表!E35</f>
        <v>4.4929538546559823E-2</v>
      </c>
      <c r="Y32" s="89">
        <f t="shared" si="9"/>
        <v>0</v>
      </c>
    </row>
    <row r="33" spans="1:25" x14ac:dyDescent="0.2">
      <c r="A33" s="6" t="s">
        <v>21</v>
      </c>
      <c r="B33" s="5" t="s">
        <v>38</v>
      </c>
      <c r="C33" s="90"/>
      <c r="D33" s="76">
        <f>投入係数表!AH33</f>
        <v>1.5972996594436576E-3</v>
      </c>
      <c r="E33" s="77">
        <f t="shared" si="0"/>
        <v>0.15972996594436575</v>
      </c>
      <c r="F33" s="76">
        <f>分析係数表!C36</f>
        <v>0.93626150666917152</v>
      </c>
      <c r="G33" s="77">
        <f t="shared" si="1"/>
        <v>0.14954901857528732</v>
      </c>
      <c r="H33" s="77">
        <v>0.20858862400253109</v>
      </c>
      <c r="I33" s="77">
        <f t="shared" si="2"/>
        <v>0.20858862400253109</v>
      </c>
      <c r="J33" s="76">
        <f>分析係数表!G36</f>
        <v>2.823270008148657E-2</v>
      </c>
      <c r="K33" s="78">
        <f t="shared" si="3"/>
        <v>5.8890200618734309E-3</v>
      </c>
      <c r="L33" s="79"/>
      <c r="M33" s="80"/>
      <c r="N33" s="81">
        <f>分析係数表!H36</f>
        <v>0.22062413152006111</v>
      </c>
      <c r="O33" s="82">
        <f t="shared" si="4"/>
        <v>5.4134200188985551</v>
      </c>
      <c r="P33" s="76">
        <f>分析係数表!C36</f>
        <v>0.93626150666917152</v>
      </c>
      <c r="Q33" s="82">
        <f t="shared" si="5"/>
        <v>5.0683767831270163</v>
      </c>
      <c r="R33" s="83">
        <v>5.2236944371646272</v>
      </c>
      <c r="S33" s="84">
        <f t="shared" si="6"/>
        <v>5.4322830611671584</v>
      </c>
      <c r="T33" s="85">
        <f>分析係数表!F36</f>
        <v>0.87228977263648999</v>
      </c>
      <c r="U33" s="86">
        <f t="shared" si="7"/>
        <v>4.7385249563225562</v>
      </c>
      <c r="V33" s="87">
        <f>分析係数表!D36</f>
        <v>1.675268026906546E-2</v>
      </c>
      <c r="W33" s="88">
        <f t="shared" si="8"/>
        <v>0</v>
      </c>
      <c r="X33" s="76">
        <f>分析係数表!E36</f>
        <v>8.8037451867001137E-3</v>
      </c>
      <c r="Y33" s="89">
        <f t="shared" si="9"/>
        <v>0</v>
      </c>
    </row>
    <row r="34" spans="1:25" x14ac:dyDescent="0.2">
      <c r="A34" s="6" t="s">
        <v>22</v>
      </c>
      <c r="B34" s="5" t="s">
        <v>378</v>
      </c>
      <c r="C34" s="90"/>
      <c r="D34" s="76">
        <f>投入係数表!AH34</f>
        <v>2.3326602573762092E-2</v>
      </c>
      <c r="E34" s="77">
        <f t="shared" si="0"/>
        <v>2.332660257376209</v>
      </c>
      <c r="F34" s="76">
        <f>分析係数表!C37</f>
        <v>0.39878226197532196</v>
      </c>
      <c r="G34" s="77">
        <f t="shared" si="1"/>
        <v>0.93022353385642131</v>
      </c>
      <c r="H34" s="77">
        <v>1.034169042123827</v>
      </c>
      <c r="I34" s="77">
        <f t="shared" si="2"/>
        <v>1.034169042123827</v>
      </c>
      <c r="J34" s="76">
        <f>分析係数表!G37</f>
        <v>0.35520734135572679</v>
      </c>
      <c r="K34" s="78">
        <f t="shared" si="3"/>
        <v>0.36734443596520322</v>
      </c>
      <c r="L34" s="79"/>
      <c r="M34" s="80"/>
      <c r="N34" s="81">
        <f>分析係数表!H37</f>
        <v>4.5952116856878007E-2</v>
      </c>
      <c r="O34" s="82">
        <f t="shared" si="4"/>
        <v>1.1275199480215057</v>
      </c>
      <c r="P34" s="76">
        <f>分析係数表!C37</f>
        <v>0.39878226197532196</v>
      </c>
      <c r="Q34" s="82">
        <f t="shared" si="5"/>
        <v>0.44963495529431347</v>
      </c>
      <c r="R34" s="83">
        <v>0.50781142790889866</v>
      </c>
      <c r="S34" s="84">
        <f t="shared" si="6"/>
        <v>1.5419804700327258</v>
      </c>
      <c r="T34" s="85">
        <f>分析係数表!F37</f>
        <v>0.68833867197645227</v>
      </c>
      <c r="U34" s="86">
        <f t="shared" si="7"/>
        <v>1.0614047889559521</v>
      </c>
      <c r="V34" s="87">
        <f>分析係数表!D37</f>
        <v>9.6788156869535111E-2</v>
      </c>
      <c r="W34" s="88">
        <f t="shared" si="8"/>
        <v>0</v>
      </c>
      <c r="X34" s="76">
        <f>分析係数表!E37</f>
        <v>9.2286382131417197E-2</v>
      </c>
      <c r="Y34" s="89">
        <f t="shared" si="9"/>
        <v>0</v>
      </c>
    </row>
    <row r="35" spans="1:25" x14ac:dyDescent="0.2">
      <c r="A35" s="6" t="s">
        <v>23</v>
      </c>
      <c r="B35" s="5" t="s">
        <v>194</v>
      </c>
      <c r="C35" s="90"/>
      <c r="D35" s="76">
        <f>投入係数表!AH35</f>
        <v>3.0650070823664145E-2</v>
      </c>
      <c r="E35" s="77">
        <f t="shared" si="0"/>
        <v>3.0650070823664146</v>
      </c>
      <c r="F35" s="76">
        <f>分析係数表!C38</f>
        <v>8.3634220028000916E-2</v>
      </c>
      <c r="G35" s="77">
        <f t="shared" si="1"/>
        <v>0.25633947671401386</v>
      </c>
      <c r="H35" s="77">
        <v>0.28053695999475792</v>
      </c>
      <c r="I35" s="77">
        <f t="shared" si="2"/>
        <v>0.28053695999475792</v>
      </c>
      <c r="J35" s="76">
        <f>分析係数表!G38</f>
        <v>0.16582661290322581</v>
      </c>
      <c r="K35" s="78">
        <f t="shared" si="3"/>
        <v>4.6520493870098469E-2</v>
      </c>
      <c r="L35" s="79"/>
      <c r="M35" s="80"/>
      <c r="N35" s="81">
        <f>分析係数表!H38</f>
        <v>4.1594165567103165E-2</v>
      </c>
      <c r="O35" s="82">
        <f t="shared" si="4"/>
        <v>1.0205895746715408</v>
      </c>
      <c r="P35" s="76">
        <f>分析係数表!C38</f>
        <v>8.3634220028000916E-2</v>
      </c>
      <c r="Q35" s="82">
        <f t="shared" si="5"/>
        <v>8.535621304636351E-2</v>
      </c>
      <c r="R35" s="83">
        <v>0.10247716318781804</v>
      </c>
      <c r="S35" s="84">
        <f t="shared" si="6"/>
        <v>0.38301412318257594</v>
      </c>
      <c r="T35" s="85">
        <f>分析係数表!F38</f>
        <v>0.52116935483870963</v>
      </c>
      <c r="U35" s="86">
        <f t="shared" si="7"/>
        <v>0.19961522347317717</v>
      </c>
      <c r="V35" s="87">
        <f>分析係数表!D38</f>
        <v>0.14516129032258066</v>
      </c>
      <c r="W35" s="88">
        <f t="shared" si="8"/>
        <v>0</v>
      </c>
      <c r="X35" s="76">
        <f>分析係数表!E38</f>
        <v>0.1237399193548387</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7.2993679092894382E-3</v>
      </c>
      <c r="I36" s="77">
        <f t="shared" si="2"/>
        <v>100.00729936790928</v>
      </c>
      <c r="J36" s="76">
        <f>分析係数表!G39</f>
        <v>0.35526355444380819</v>
      </c>
      <c r="K36" s="78">
        <f t="shared" si="3"/>
        <v>35.528948643769468</v>
      </c>
      <c r="L36" s="79"/>
      <c r="M36" s="80"/>
      <c r="N36" s="81">
        <f>分析係数表!H39</f>
        <v>3.6622911924525259E-3</v>
      </c>
      <c r="O36" s="82">
        <f t="shared" si="4"/>
        <v>8.9861069682922026E-2</v>
      </c>
      <c r="P36" s="76">
        <f>分析係数表!C39</f>
        <v>1</v>
      </c>
      <c r="Q36" s="82">
        <f t="shared" si="5"/>
        <v>8.9861069682922026E-2</v>
      </c>
      <c r="R36" s="83">
        <v>9.8565048828368335E-2</v>
      </c>
      <c r="S36" s="84">
        <f t="shared" si="6"/>
        <v>100.10586441673765</v>
      </c>
      <c r="T36" s="85">
        <f>分析係数表!F39</f>
        <v>0.70609686266236704</v>
      </c>
      <c r="U36" s="86">
        <f t="shared" si="7"/>
        <v>70.684436798762732</v>
      </c>
      <c r="V36" s="87">
        <f>分析係数表!D39</f>
        <v>5.2620475573370303E-2</v>
      </c>
      <c r="W36" s="88">
        <f t="shared" si="8"/>
        <v>5</v>
      </c>
      <c r="X36" s="76">
        <f>分析係数表!E39</f>
        <v>6.6574244296434701E-2</v>
      </c>
      <c r="Y36" s="89">
        <f t="shared" si="9"/>
        <v>7</v>
      </c>
    </row>
    <row r="37" spans="1:25" x14ac:dyDescent="0.2">
      <c r="A37" s="6" t="s">
        <v>25</v>
      </c>
      <c r="B37" s="5" t="s">
        <v>40</v>
      </c>
      <c r="C37" s="90"/>
      <c r="D37" s="76">
        <f>投入係数表!AH37</f>
        <v>1.5068864711732617E-4</v>
      </c>
      <c r="E37" s="77">
        <f t="shared" si="0"/>
        <v>1.5068864711732617E-2</v>
      </c>
      <c r="F37" s="76">
        <f>分析係数表!C40</f>
        <v>0.97034701574441762</v>
      </c>
      <c r="G37" s="77">
        <f t="shared" si="1"/>
        <v>1.4622027903686108E-2</v>
      </c>
      <c r="H37" s="77">
        <v>2.1386360726531418E-2</v>
      </c>
      <c r="I37" s="77">
        <f t="shared" si="2"/>
        <v>2.1386360726531418E-2</v>
      </c>
      <c r="J37" s="76">
        <f>分析係数表!G40</f>
        <v>0.52785971223021577</v>
      </c>
      <c r="K37" s="78">
        <f t="shared" si="3"/>
        <v>1.1288998218758462E-2</v>
      </c>
      <c r="L37" s="79"/>
      <c r="M37" s="80"/>
      <c r="N37" s="81">
        <f>分析係数表!H40</f>
        <v>3.2261456049877249E-2</v>
      </c>
      <c r="O37" s="82">
        <f t="shared" si="4"/>
        <v>0.79159433202501306</v>
      </c>
      <c r="P37" s="76">
        <f>分析係数表!C40</f>
        <v>0.97034701574441762</v>
      </c>
      <c r="Q37" s="82">
        <f t="shared" si="5"/>
        <v>0.76812119776066712</v>
      </c>
      <c r="R37" s="83">
        <v>0.77134075746655006</v>
      </c>
      <c r="S37" s="84">
        <f t="shared" si="6"/>
        <v>0.7927271181930815</v>
      </c>
      <c r="T37" s="85">
        <f>分析係数表!F40</f>
        <v>0.72733812949640286</v>
      </c>
      <c r="U37" s="86">
        <f t="shared" si="7"/>
        <v>0.57658065934762981</v>
      </c>
      <c r="V37" s="87">
        <f>分析係数表!D40</f>
        <v>8.6654676258992799E-2</v>
      </c>
      <c r="W37" s="88">
        <f t="shared" si="8"/>
        <v>0</v>
      </c>
      <c r="X37" s="76">
        <f>分析係数表!E40</f>
        <v>5.0539568345323742E-2</v>
      </c>
      <c r="Y37" s="89">
        <f t="shared" si="9"/>
        <v>0</v>
      </c>
    </row>
    <row r="38" spans="1:25" x14ac:dyDescent="0.2">
      <c r="A38" s="6" t="s">
        <v>26</v>
      </c>
      <c r="B38" s="5" t="s">
        <v>277</v>
      </c>
      <c r="C38" s="90"/>
      <c r="D38" s="76">
        <f>投入係数表!AH38</f>
        <v>3.0137729423465235E-5</v>
      </c>
      <c r="E38" s="77">
        <f t="shared" si="0"/>
        <v>3.0137729423465234E-3</v>
      </c>
      <c r="F38" s="76">
        <f>分析係数表!C41</f>
        <v>0.80320409637637991</v>
      </c>
      <c r="G38" s="77">
        <f t="shared" si="1"/>
        <v>2.4206747728410228E-3</v>
      </c>
      <c r="H38" s="77">
        <v>3.2374316846100672E-3</v>
      </c>
      <c r="I38" s="77">
        <f t="shared" si="2"/>
        <v>3.2374316846100672E-3</v>
      </c>
      <c r="J38" s="76">
        <f>分析係数表!G41</f>
        <v>0.45147490221642766</v>
      </c>
      <c r="K38" s="78">
        <f t="shared" si="3"/>
        <v>1.4616191532416949E-3</v>
      </c>
      <c r="L38" s="79"/>
      <c r="M38" s="80"/>
      <c r="N38" s="81">
        <f>分析係数表!H41</f>
        <v>4.9603894294711057E-2</v>
      </c>
      <c r="O38" s="82">
        <f t="shared" si="4"/>
        <v>1.2171230433417017</v>
      </c>
      <c r="P38" s="76">
        <f>分析係数表!C41</f>
        <v>0.80320409637637991</v>
      </c>
      <c r="Q38" s="82">
        <f t="shared" si="5"/>
        <v>0.97759821420614101</v>
      </c>
      <c r="R38" s="83">
        <v>0.99439069948689396</v>
      </c>
      <c r="S38" s="84">
        <f t="shared" si="6"/>
        <v>0.99762813117150406</v>
      </c>
      <c r="T38" s="85">
        <f>分析係数表!F41</f>
        <v>0.55671447196870927</v>
      </c>
      <c r="U38" s="86">
        <f t="shared" si="7"/>
        <v>0.5553940182662741</v>
      </c>
      <c r="V38" s="87">
        <f>分析係数表!D41</f>
        <v>0.15062744458930899</v>
      </c>
      <c r="W38" s="88">
        <f t="shared" si="8"/>
        <v>0</v>
      </c>
      <c r="X38" s="76">
        <f>分析係数表!E41</f>
        <v>0.14110712733594089</v>
      </c>
      <c r="Y38" s="89">
        <f t="shared" si="9"/>
        <v>0</v>
      </c>
    </row>
    <row r="39" spans="1:25" x14ac:dyDescent="0.2">
      <c r="A39" s="6" t="s">
        <v>51</v>
      </c>
      <c r="B39" s="5" t="s">
        <v>368</v>
      </c>
      <c r="C39" s="90"/>
      <c r="D39" s="76">
        <f>投入係数表!AH39</f>
        <v>0</v>
      </c>
      <c r="E39" s="77">
        <f>$C$36*D39</f>
        <v>0</v>
      </c>
      <c r="F39" s="76">
        <f>分析係数表!C42</f>
        <v>0.66636504653567741</v>
      </c>
      <c r="G39" s="77">
        <f>E39*F39</f>
        <v>0</v>
      </c>
      <c r="H39" s="77">
        <v>1.2399614371394559E-2</v>
      </c>
      <c r="I39" s="77">
        <f>C39+H39</f>
        <v>1.2399614371394559E-2</v>
      </c>
      <c r="J39" s="76">
        <f>分析係数表!G42</f>
        <v>0.48517520215633425</v>
      </c>
      <c r="K39" s="78">
        <f>I39*J39</f>
        <v>6.0159854093019428E-3</v>
      </c>
      <c r="L39" s="79"/>
      <c r="M39" s="80"/>
      <c r="N39" s="81">
        <f>分析係数表!H42</f>
        <v>1.1980423388898527E-2</v>
      </c>
      <c r="O39" s="82">
        <f t="shared" si="4"/>
        <v>0.29396178632638176</v>
      </c>
      <c r="P39" s="76">
        <f>分析係数表!C42</f>
        <v>0.66636504653567741</v>
      </c>
      <c r="Q39" s="82">
        <f>O39*P39</f>
        <v>0.19588585942509024</v>
      </c>
      <c r="R39" s="83">
        <v>0.20508786082254757</v>
      </c>
      <c r="S39" s="84">
        <f>I39+R39</f>
        <v>0.21748747519394213</v>
      </c>
      <c r="T39" s="85">
        <f>分析係数表!F42</f>
        <v>0.56103195995379285</v>
      </c>
      <c r="U39" s="86">
        <f>S39*T39</f>
        <v>0.12201742447345926</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投入係数表!AH40</f>
        <v>9.2191314306380154E-2</v>
      </c>
      <c r="E40" s="77">
        <f>$C$36*D40</f>
        <v>9.219131430638015</v>
      </c>
      <c r="F40" s="76">
        <f>分析係数表!C43</f>
        <v>0.41782866643993499</v>
      </c>
      <c r="G40" s="77">
        <f>E40*F40</f>
        <v>3.8520173913979718</v>
      </c>
      <c r="H40" s="77">
        <v>4.29127052869769</v>
      </c>
      <c r="I40" s="77">
        <f>C40+H40</f>
        <v>4.29127052869769</v>
      </c>
      <c r="J40" s="76">
        <f>分析係数表!G43</f>
        <v>0.34963029507290444</v>
      </c>
      <c r="K40" s="78">
        <f>I40*J40</f>
        <v>1.5003581811862321</v>
      </c>
      <c r="L40" s="79"/>
      <c r="M40" s="80"/>
      <c r="N40" s="81">
        <f>分析係数表!H43</f>
        <v>3.3095547249689404E-2</v>
      </c>
      <c r="O40" s="82">
        <f t="shared" si="4"/>
        <v>0.81206029813461633</v>
      </c>
      <c r="P40" s="76">
        <f>分析係数表!C43</f>
        <v>0.41782866643993499</v>
      </c>
      <c r="Q40" s="82">
        <f>O40*P40</f>
        <v>0.3393020714384028</v>
      </c>
      <c r="R40" s="83">
        <v>0.56533987259861651</v>
      </c>
      <c r="S40" s="84">
        <f>I40+R40</f>
        <v>4.8566104012963063</v>
      </c>
      <c r="T40" s="85">
        <f>分析係数表!F43</f>
        <v>0.60413931310897662</v>
      </c>
      <c r="U40" s="86">
        <f>S40*T40</f>
        <v>2.9340692718770618</v>
      </c>
      <c r="V40" s="87">
        <f>分析係数表!D43</f>
        <v>0.20869324856609772</v>
      </c>
      <c r="W40" s="88">
        <f>ROUND(S40*V40,0)</f>
        <v>1</v>
      </c>
      <c r="X40" s="76">
        <f>分析係数表!E43</f>
        <v>0.13682537488770644</v>
      </c>
      <c r="Y40" s="89">
        <f>ROUND(S40*X40,0)</f>
        <v>1</v>
      </c>
    </row>
    <row r="41" spans="1:25" x14ac:dyDescent="0.2">
      <c r="A41" s="6" t="s">
        <v>341</v>
      </c>
      <c r="B41" s="5" t="s">
        <v>42</v>
      </c>
      <c r="C41" s="90"/>
      <c r="D41" s="76">
        <f>投入係数表!AH41</f>
        <v>5.1234140019890898E-4</v>
      </c>
      <c r="E41" s="77">
        <f>$C$36*D41</f>
        <v>5.1234140019890899E-2</v>
      </c>
      <c r="F41" s="76">
        <f>分析係数表!C44</f>
        <v>0.43300030015865532</v>
      </c>
      <c r="G41" s="77">
        <f>E41*F41</f>
        <v>2.2184398006983335E-2</v>
      </c>
      <c r="H41" s="77">
        <v>2.5943576723671934E-2</v>
      </c>
      <c r="I41" s="77">
        <f>C41+H41</f>
        <v>2.5943576723671934E-2</v>
      </c>
      <c r="J41" s="76">
        <f>分析係数表!G44</f>
        <v>0.26179408564929285</v>
      </c>
      <c r="K41" s="78">
        <f>I41*J41</f>
        <v>6.7918749468459704E-3</v>
      </c>
      <c r="L41" s="79"/>
      <c r="M41" s="80"/>
      <c r="N41" s="81">
        <f>分析係数表!H44</f>
        <v>0.10792544346140839</v>
      </c>
      <c r="O41" s="82">
        <f t="shared" si="4"/>
        <v>2.648149829110455</v>
      </c>
      <c r="P41" s="76">
        <f>分析係数表!C44</f>
        <v>0.43300030015865532</v>
      </c>
      <c r="Q41" s="82">
        <f>O41*P41</f>
        <v>1.1466496708699188</v>
      </c>
      <c r="R41" s="83">
        <v>1.1652299821092649</v>
      </c>
      <c r="S41" s="84">
        <f>I41+R41</f>
        <v>1.1911735588329369</v>
      </c>
      <c r="T41" s="85">
        <f>分析係数表!F44</f>
        <v>0.57012714425433242</v>
      </c>
      <c r="U41" s="86">
        <f>S41*T41</f>
        <v>0.6791203794086923</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投入係数表!AH42</f>
        <v>8.1371869443356139E-4</v>
      </c>
      <c r="E42" s="77">
        <f>$C$36*D42</f>
        <v>8.1371869443356143E-2</v>
      </c>
      <c r="F42" s="76">
        <f>分析係数表!C45</f>
        <v>1</v>
      </c>
      <c r="G42" s="77">
        <f>E42*F42</f>
        <v>8.1371869443356143E-2</v>
      </c>
      <c r="H42" s="77">
        <v>8.7202246698775646E-2</v>
      </c>
      <c r="I42" s="77">
        <f>C42+H42</f>
        <v>8.7202246698775646E-2</v>
      </c>
      <c r="J42" s="76">
        <f>分析係数表!G45</f>
        <v>0</v>
      </c>
      <c r="K42" s="78">
        <f>I42*J42</f>
        <v>0</v>
      </c>
      <c r="L42" s="79"/>
      <c r="M42" s="80"/>
      <c r="N42" s="81">
        <f>分析係数表!H45</f>
        <v>0</v>
      </c>
      <c r="O42" s="82">
        <f t="shared" si="4"/>
        <v>0</v>
      </c>
      <c r="P42" s="76">
        <f>分析係数表!C45</f>
        <v>1</v>
      </c>
      <c r="Q42" s="82">
        <f>O42*P42</f>
        <v>0</v>
      </c>
      <c r="R42" s="83">
        <v>4.4930015060921404E-3</v>
      </c>
      <c r="S42" s="84">
        <f>I42+R42</f>
        <v>9.1695248204867782E-2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3.827491636780085E-3</v>
      </c>
      <c r="E43" s="77">
        <f>$C$36*D43</f>
        <v>0.38274916367800849</v>
      </c>
      <c r="F43" s="76">
        <f>分析係数表!C46</f>
        <v>7.8922701993376254E-2</v>
      </c>
      <c r="G43" s="77">
        <f>E43*F43</f>
        <v>3.0207598183173454E-2</v>
      </c>
      <c r="H43" s="77">
        <v>3.8504165721501796E-2</v>
      </c>
      <c r="I43" s="77">
        <f>C43+H43</f>
        <v>3.8504165721501796E-2</v>
      </c>
      <c r="J43" s="76">
        <f>分析係数表!G46</f>
        <v>9.4786729857819912E-3</v>
      </c>
      <c r="K43" s="78">
        <f>I43*J43</f>
        <v>3.6496839546447201E-4</v>
      </c>
      <c r="L43" s="79"/>
      <c r="M43" s="80"/>
      <c r="N43" s="81">
        <f>分析係数表!H46</f>
        <v>2.1453316301050851E-2</v>
      </c>
      <c r="O43" s="82">
        <f t="shared" si="4"/>
        <v>0.52639668714259069</v>
      </c>
      <c r="P43" s="76">
        <f>分析係数表!C46</f>
        <v>7.8922701993376254E-2</v>
      </c>
      <c r="Q43" s="82">
        <f>O43*P43</f>
        <v>4.1544648869655199E-2</v>
      </c>
      <c r="R43" s="83">
        <v>4.5913489992229189E-2</v>
      </c>
      <c r="S43" s="84">
        <f>I43+R43</f>
        <v>8.4417655713730985E-2</v>
      </c>
      <c r="T43" s="85">
        <f>分析係数表!F46</f>
        <v>0.3135860979462875</v>
      </c>
      <c r="U43" s="86">
        <f>S43*T43</f>
        <v>2.6472203253042021E-2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投入係数表!AH44</f>
        <v>0.28335493203942014</v>
      </c>
      <c r="E44" s="91">
        <f>SUM(E5:E43)</f>
        <v>28.335493203942008</v>
      </c>
      <c r="F44" s="92">
        <f>分析係数表!C47</f>
        <v>0.45048821757167268</v>
      </c>
      <c r="G44" s="91">
        <f>SUM(G5:G43)</f>
        <v>9.4269479360406851</v>
      </c>
      <c r="H44" s="91">
        <f>SUM(H5:H43)</f>
        <v>10.398049386535865</v>
      </c>
      <c r="I44" s="91">
        <f>SUM(I5:I43)</f>
        <v>110.39804938653587</v>
      </c>
      <c r="J44" s="92">
        <f>分析係数表!G47</f>
        <v>0.27984959706440876</v>
      </c>
      <c r="K44" s="93">
        <f>SUM(K5:K43)</f>
        <v>39.112929674518824</v>
      </c>
      <c r="L44" s="94">
        <f>最終需要_まとめ!$L$33</f>
        <v>0.62733333333333341</v>
      </c>
      <c r="M44" s="91">
        <f>K44*L44</f>
        <v>24.536844549148146</v>
      </c>
      <c r="N44" s="95">
        <f>分析係数表!H47</f>
        <v>1</v>
      </c>
      <c r="O44" s="96">
        <f>SUM(O5:O43)</f>
        <v>24.536844549148142</v>
      </c>
      <c r="P44" s="92">
        <f>分析係数表!C47</f>
        <v>0.45048821757167268</v>
      </c>
      <c r="Q44" s="96">
        <f>SUM(Q5:Q43)</f>
        <v>10.682583913811532</v>
      </c>
      <c r="R44" s="91">
        <f>SUM(R5:R43)</f>
        <v>11.599746820857931</v>
      </c>
      <c r="S44" s="97">
        <f>SUM(S5:S43)</f>
        <v>121.99779620739382</v>
      </c>
      <c r="T44" s="98">
        <f>分析係数表!F47</f>
        <v>0.63574062575658508</v>
      </c>
      <c r="U44" s="99">
        <f>SUM(U5:U43)</f>
        <v>85.243671500227876</v>
      </c>
      <c r="V44" s="100">
        <f>分析係数表!D47</f>
        <v>9.9789350246801134E-2</v>
      </c>
      <c r="W44" s="101">
        <f>SUM(W5:W43)</f>
        <v>6</v>
      </c>
      <c r="X44" s="92">
        <f>分析係数表!E47</f>
        <v>7.8362037587557998E-2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2.2302158273381297E-3</v>
      </c>
      <c r="E5" s="77">
        <f>$C$37*D5</f>
        <v>0.22302158273381298</v>
      </c>
      <c r="F5" s="76">
        <f>分析係数表!C8</f>
        <v>6.7564113487262545E-2</v>
      </c>
      <c r="G5" s="77">
        <f t="shared" ref="G5:G38" si="0">E5*F5</f>
        <v>1.5068255525936254E-2</v>
      </c>
      <c r="H5" s="77">
        <f t="array" ref="H5:H43">MMULT(逆行列係数!C5:AO43,'33'!G5:G43)</f>
        <v>1.5823745027157721E-2</v>
      </c>
      <c r="I5" s="77">
        <f t="shared" ref="I5:I38" si="1">C5+H5</f>
        <v>1.5823745027157721E-2</v>
      </c>
      <c r="J5" s="76">
        <f>分析係数表!G8</f>
        <v>0.11970979443772672</v>
      </c>
      <c r="K5" s="78">
        <f t="shared" ref="K5:K38" si="2">I5*J5</f>
        <v>1.8942572644360513E-3</v>
      </c>
      <c r="L5" s="79" t="s">
        <v>188</v>
      </c>
      <c r="M5" s="80" t="s">
        <v>188</v>
      </c>
      <c r="N5" s="81">
        <f>分析係数表!H8</f>
        <v>1.0734543466490035E-2</v>
      </c>
      <c r="O5" s="82">
        <f t="shared" ref="O5:O43" si="3">$M$44*N5</f>
        <v>0.37179232946861623</v>
      </c>
      <c r="P5" s="76">
        <f>分析係数表!C8</f>
        <v>6.7564113487262545E-2</v>
      </c>
      <c r="Q5" s="82">
        <f t="shared" ref="Q5:Q38" si="4">O5*P5</f>
        <v>2.5119819141911293E-2</v>
      </c>
      <c r="R5" s="83">
        <f t="array" ref="R5:R43">MMULT(逆行列係数!C5:AO43,'33'!Q5:Q43)</f>
        <v>2.92922349195429E-2</v>
      </c>
      <c r="S5" s="84">
        <f t="shared" ref="S5:S38" si="5">I5+R5</f>
        <v>4.5115979946700621E-2</v>
      </c>
      <c r="T5" s="85">
        <f>分析係数表!F8</f>
        <v>0.45405078597339782</v>
      </c>
      <c r="U5" s="86">
        <f t="shared" ref="U5:U38" si="6">S5*T5</f>
        <v>2.0484946154759473E-2</v>
      </c>
      <c r="V5" s="87">
        <f>分析係数表!D8</f>
        <v>0.6704957678355502</v>
      </c>
      <c r="W5" s="88">
        <f t="shared" ref="W5:W38" si="7">ROUND(S5*V5,0)</f>
        <v>0</v>
      </c>
      <c r="X5" s="76">
        <f>分析係数表!E8</f>
        <v>0.43288996372430472</v>
      </c>
      <c r="Y5" s="89">
        <f t="shared" ref="Y5:Y38" si="8">ROUND(S5*X5,0)</f>
        <v>0</v>
      </c>
    </row>
    <row r="6" spans="1:25" x14ac:dyDescent="0.2">
      <c r="A6" s="6" t="s">
        <v>220</v>
      </c>
      <c r="B6" s="5" t="s">
        <v>266</v>
      </c>
      <c r="C6" s="90"/>
      <c r="D6" s="76">
        <f>投入係数表!AI6</f>
        <v>5.3956834532374103E-5</v>
      </c>
      <c r="E6" s="77">
        <f t="shared" ref="E6:E43" si="9">$C$37*D6</f>
        <v>5.3956834532374104E-3</v>
      </c>
      <c r="F6" s="76">
        <f>分析係数表!C9</f>
        <v>0.16339869281045749</v>
      </c>
      <c r="G6" s="77">
        <f t="shared" si="0"/>
        <v>8.8164762307800808E-4</v>
      </c>
      <c r="H6" s="77">
        <v>9.9015790281068057E-4</v>
      </c>
      <c r="I6" s="77">
        <f t="shared" si="1"/>
        <v>9.9015790281068057E-4</v>
      </c>
      <c r="J6" s="76">
        <f>分析係数表!G9</f>
        <v>0.24691358024691357</v>
      </c>
      <c r="K6" s="78">
        <f t="shared" si="2"/>
        <v>2.444834327927606E-4</v>
      </c>
      <c r="L6" s="79"/>
      <c r="M6" s="80"/>
      <c r="N6" s="81">
        <f>分析係数表!H9</f>
        <v>5.6599045701539042E-4</v>
      </c>
      <c r="O6" s="82">
        <f t="shared" si="3"/>
        <v>1.960315416558326E-2</v>
      </c>
      <c r="P6" s="76">
        <f>分析係数表!C9</f>
        <v>0.16339869281045749</v>
      </c>
      <c r="Q6" s="82">
        <f t="shared" si="4"/>
        <v>3.2031297656181794E-3</v>
      </c>
      <c r="R6" s="83">
        <v>3.5246801542077083E-3</v>
      </c>
      <c r="S6" s="84">
        <f t="shared" si="5"/>
        <v>4.5148380570183885E-3</v>
      </c>
      <c r="T6" s="85">
        <f>分析係数表!F9</f>
        <v>0.67901234567901236</v>
      </c>
      <c r="U6" s="86">
        <f t="shared" si="6"/>
        <v>3.0656307794569306E-3</v>
      </c>
      <c r="V6" s="87">
        <f>分析係数表!D9</f>
        <v>7.407407407407407E-2</v>
      </c>
      <c r="W6" s="88">
        <f t="shared" si="7"/>
        <v>0</v>
      </c>
      <c r="X6" s="76">
        <f>分析係数表!E9</f>
        <v>0</v>
      </c>
      <c r="Y6" s="89">
        <f t="shared" si="8"/>
        <v>0</v>
      </c>
    </row>
    <row r="7" spans="1:25" x14ac:dyDescent="0.2">
      <c r="A7" s="6" t="s">
        <v>221</v>
      </c>
      <c r="B7" s="5" t="s">
        <v>267</v>
      </c>
      <c r="C7" s="90"/>
      <c r="D7" s="76">
        <f>投入係数表!AI7</f>
        <v>5.3956834532374103E-5</v>
      </c>
      <c r="E7" s="77">
        <f t="shared" si="9"/>
        <v>5.3956834532374104E-3</v>
      </c>
      <c r="F7" s="76">
        <f>分析係数表!C10</f>
        <v>3.0864197530864335E-3</v>
      </c>
      <c r="G7" s="77">
        <f t="shared" si="0"/>
        <v>1.6653343991473562E-5</v>
      </c>
      <c r="H7" s="77">
        <v>2.2383777410697732E-5</v>
      </c>
      <c r="I7" s="77">
        <f t="shared" si="1"/>
        <v>2.2383777410697732E-5</v>
      </c>
      <c r="J7" s="76">
        <f>分析係数表!G10</f>
        <v>0.2857142857142857</v>
      </c>
      <c r="K7" s="78">
        <f t="shared" si="2"/>
        <v>6.3953649744850661E-6</v>
      </c>
      <c r="L7" s="79"/>
      <c r="M7" s="80"/>
      <c r="N7" s="81">
        <f>分析係数表!H10</f>
        <v>1.0759075560602157E-3</v>
      </c>
      <c r="O7" s="82">
        <f t="shared" si="3"/>
        <v>3.7264200178539077E-2</v>
      </c>
      <c r="P7" s="76">
        <f>分析係数表!C10</f>
        <v>3.0864197530864335E-3</v>
      </c>
      <c r="Q7" s="82">
        <f t="shared" si="4"/>
        <v>1.1501296351401001E-4</v>
      </c>
      <c r="R7" s="83">
        <v>1.4799122298818216E-4</v>
      </c>
      <c r="S7" s="84">
        <f t="shared" si="5"/>
        <v>1.7037500039887988E-4</v>
      </c>
      <c r="T7" s="85">
        <f>分析係数表!F10</f>
        <v>0.5714285714285714</v>
      </c>
      <c r="U7" s="86">
        <f t="shared" si="6"/>
        <v>9.7357143085074208E-5</v>
      </c>
      <c r="V7" s="87">
        <f>分析係数表!D10</f>
        <v>0</v>
      </c>
      <c r="W7" s="88">
        <f t="shared" si="7"/>
        <v>0</v>
      </c>
      <c r="X7" s="76">
        <f>分析係数表!E10</f>
        <v>0</v>
      </c>
      <c r="Y7" s="89">
        <f t="shared" si="8"/>
        <v>0</v>
      </c>
    </row>
    <row r="8" spans="1:25" x14ac:dyDescent="0.2">
      <c r="A8" s="6" t="s">
        <v>222</v>
      </c>
      <c r="B8" s="5" t="s">
        <v>27</v>
      </c>
      <c r="C8" s="90"/>
      <c r="D8" s="76">
        <f>投入係数表!AI8</f>
        <v>3.5971223021582733E-5</v>
      </c>
      <c r="E8" s="77">
        <f t="shared" si="9"/>
        <v>3.5971223021582731E-3</v>
      </c>
      <c r="F8" s="76">
        <f>分析係数表!C11</f>
        <v>1.4903129657227732E-3</v>
      </c>
      <c r="G8" s="77">
        <f t="shared" si="0"/>
        <v>5.3608380061970254E-6</v>
      </c>
      <c r="H8" s="77">
        <v>1.2211398622859947E-4</v>
      </c>
      <c r="I8" s="77">
        <f t="shared" si="1"/>
        <v>1.2211398622859947E-4</v>
      </c>
      <c r="J8" s="76">
        <f>分析係数表!G11</f>
        <v>0.75</v>
      </c>
      <c r="K8" s="78">
        <f t="shared" si="2"/>
        <v>9.15854896714496E-5</v>
      </c>
      <c r="L8" s="79"/>
      <c r="M8" s="80"/>
      <c r="N8" s="81">
        <f>分析係数表!H11</f>
        <v>-1.9275216802381716E-5</v>
      </c>
      <c r="O8" s="82">
        <f t="shared" si="3"/>
        <v>-6.6759967746568376E-4</v>
      </c>
      <c r="P8" s="76">
        <f>分析係数表!C11</f>
        <v>1.4903129657227732E-3</v>
      </c>
      <c r="Q8" s="82">
        <f t="shared" si="4"/>
        <v>-9.9493245523944996E-7</v>
      </c>
      <c r="R8" s="83">
        <v>5.2027131275297492E-5</v>
      </c>
      <c r="S8" s="84">
        <f t="shared" si="5"/>
        <v>1.7414111750389696E-4</v>
      </c>
      <c r="T8" s="85">
        <f>分析係数表!F11</f>
        <v>1</v>
      </c>
      <c r="U8" s="86">
        <f t="shared" si="6"/>
        <v>1.7414111750389696E-4</v>
      </c>
      <c r="V8" s="87">
        <f>分析係数表!D11</f>
        <v>2</v>
      </c>
      <c r="W8" s="88">
        <f t="shared" si="7"/>
        <v>0</v>
      </c>
      <c r="X8" s="76">
        <f>分析係数表!E11</f>
        <v>0</v>
      </c>
      <c r="Y8" s="89">
        <f t="shared" si="8"/>
        <v>0</v>
      </c>
    </row>
    <row r="9" spans="1:25" x14ac:dyDescent="0.2">
      <c r="A9" s="6" t="s">
        <v>223</v>
      </c>
      <c r="B9" s="5" t="s">
        <v>191</v>
      </c>
      <c r="C9" s="90"/>
      <c r="D9" s="76">
        <f>投入係数表!AI9</f>
        <v>6.2050359712230215E-3</v>
      </c>
      <c r="E9" s="77">
        <f t="shared" si="9"/>
        <v>0.62050359712230219</v>
      </c>
      <c r="F9" s="76">
        <f>分析係数表!C12</f>
        <v>4.2687511748856433E-2</v>
      </c>
      <c r="G9" s="77">
        <f t="shared" si="0"/>
        <v>2.6487754592365954E-2</v>
      </c>
      <c r="H9" s="77">
        <v>2.7437910713479816E-2</v>
      </c>
      <c r="I9" s="77">
        <f t="shared" si="1"/>
        <v>2.7437910713479816E-2</v>
      </c>
      <c r="J9" s="76">
        <f>分析係数表!G12</f>
        <v>0.14470108695652173</v>
      </c>
      <c r="K9" s="78">
        <f t="shared" si="2"/>
        <v>3.9702955040565218E-3</v>
      </c>
      <c r="L9" s="79"/>
      <c r="M9" s="80"/>
      <c r="N9" s="81">
        <f>分析係数表!H12</f>
        <v>8.7239631247579649E-2</v>
      </c>
      <c r="O9" s="82">
        <f t="shared" si="3"/>
        <v>3.0215561402096851</v>
      </c>
      <c r="P9" s="76">
        <f>分析係数表!C12</f>
        <v>4.2687511748856433E-2</v>
      </c>
      <c r="Q9" s="82">
        <f t="shared" si="4"/>
        <v>0.12898271323503022</v>
      </c>
      <c r="R9" s="83">
        <v>0.13779843341684128</v>
      </c>
      <c r="S9" s="84">
        <f t="shared" si="5"/>
        <v>0.16523634413032109</v>
      </c>
      <c r="T9" s="85">
        <f>分析係数表!F12</f>
        <v>0.28543931159420288</v>
      </c>
      <c r="U9" s="86">
        <f t="shared" si="6"/>
        <v>4.716494831890166E-2</v>
      </c>
      <c r="V9" s="87">
        <f>分析係数表!D12</f>
        <v>0.10088315217391304</v>
      </c>
      <c r="W9" s="88">
        <f t="shared" si="7"/>
        <v>0</v>
      </c>
      <c r="X9" s="76">
        <f>分析係数表!E12</f>
        <v>0.11056385869565218</v>
      </c>
      <c r="Y9" s="89">
        <f t="shared" si="8"/>
        <v>0</v>
      </c>
    </row>
    <row r="10" spans="1:25" x14ac:dyDescent="0.2">
      <c r="A10" s="6" t="s">
        <v>224</v>
      </c>
      <c r="B10" s="5" t="s">
        <v>28</v>
      </c>
      <c r="C10" s="90"/>
      <c r="D10" s="76">
        <f>投入係数表!AI10</f>
        <v>5.0359712230215825E-4</v>
      </c>
      <c r="E10" s="77">
        <f t="shared" si="9"/>
        <v>5.0359712230215826E-2</v>
      </c>
      <c r="F10" s="76">
        <f>分析係数表!C13</f>
        <v>0</v>
      </c>
      <c r="G10" s="77">
        <f t="shared" si="0"/>
        <v>0</v>
      </c>
      <c r="H10" s="77">
        <v>0</v>
      </c>
      <c r="I10" s="77">
        <f t="shared" si="1"/>
        <v>0</v>
      </c>
      <c r="J10" s="76">
        <f>分析係数表!G13</f>
        <v>0.2449244060475162</v>
      </c>
      <c r="K10" s="78">
        <f t="shared" si="2"/>
        <v>0</v>
      </c>
      <c r="L10" s="79"/>
      <c r="M10" s="80"/>
      <c r="N10" s="81">
        <f>分析係数表!H13</f>
        <v>1.3610055354918072E-2</v>
      </c>
      <c r="O10" s="82">
        <f t="shared" si="3"/>
        <v>0.47138606317054238</v>
      </c>
      <c r="P10" s="76">
        <f>分析係数表!C13</f>
        <v>0</v>
      </c>
      <c r="Q10" s="82">
        <f t="shared" si="4"/>
        <v>0</v>
      </c>
      <c r="R10" s="83">
        <v>0</v>
      </c>
      <c r="S10" s="84">
        <f t="shared" si="5"/>
        <v>0</v>
      </c>
      <c r="T10" s="85">
        <f>分析係数表!F13</f>
        <v>0.38401727861771057</v>
      </c>
      <c r="U10" s="86">
        <f t="shared" si="6"/>
        <v>0</v>
      </c>
      <c r="V10" s="87">
        <f>分析係数表!D13</f>
        <v>0.12267818574514039</v>
      </c>
      <c r="W10" s="88">
        <f t="shared" si="7"/>
        <v>0</v>
      </c>
      <c r="X10" s="76">
        <f>分析係数表!E13</f>
        <v>0.11058315334773218</v>
      </c>
      <c r="Y10" s="89">
        <f t="shared" si="8"/>
        <v>0</v>
      </c>
    </row>
    <row r="11" spans="1:25" x14ac:dyDescent="0.2">
      <c r="A11" s="6" t="s">
        <v>225</v>
      </c>
      <c r="B11" s="5" t="s">
        <v>268</v>
      </c>
      <c r="C11" s="90"/>
      <c r="D11" s="76">
        <f>投入係数表!AI11</f>
        <v>6.9244604316546759E-3</v>
      </c>
      <c r="E11" s="77">
        <f t="shared" si="9"/>
        <v>0.69244604316546754</v>
      </c>
      <c r="F11" s="76">
        <f>分析係数表!C14</f>
        <v>1.2640726841793404E-2</v>
      </c>
      <c r="G11" s="77">
        <f t="shared" si="0"/>
        <v>8.7530212843353588E-3</v>
      </c>
      <c r="H11" s="77">
        <v>9.8012319383224723E-3</v>
      </c>
      <c r="I11" s="77">
        <f t="shared" si="1"/>
        <v>9.8012319383224723E-3</v>
      </c>
      <c r="J11" s="76">
        <f>分析係数表!G14</f>
        <v>0.18151815181518152</v>
      </c>
      <c r="K11" s="78">
        <f t="shared" si="2"/>
        <v>1.7791015069562243E-3</v>
      </c>
      <c r="L11" s="79"/>
      <c r="M11" s="80"/>
      <c r="N11" s="81">
        <f>分析係数表!H14</f>
        <v>1.1056965274820784E-3</v>
      </c>
      <c r="O11" s="82">
        <f t="shared" si="3"/>
        <v>3.8295945134622408E-2</v>
      </c>
      <c r="P11" s="76">
        <f>分析係数表!C14</f>
        <v>1.2640726841793404E-2</v>
      </c>
      <c r="Q11" s="82">
        <f t="shared" si="4"/>
        <v>4.8408858159506896E-4</v>
      </c>
      <c r="R11" s="83">
        <v>1.3247002145719004E-3</v>
      </c>
      <c r="S11" s="84">
        <f t="shared" si="5"/>
        <v>1.1125932152894372E-2</v>
      </c>
      <c r="T11" s="85">
        <f>分析係数表!F14</f>
        <v>0.32673267326732675</v>
      </c>
      <c r="U11" s="86">
        <f t="shared" si="6"/>
        <v>3.6352055549060823E-3</v>
      </c>
      <c r="V11" s="87">
        <f>分析係数表!D14</f>
        <v>0.1617161716171617</v>
      </c>
      <c r="W11" s="88">
        <f t="shared" si="7"/>
        <v>0</v>
      </c>
      <c r="X11" s="76">
        <f>分析係数表!E14</f>
        <v>6.9306930693069313E-2</v>
      </c>
      <c r="Y11" s="89">
        <f t="shared" si="8"/>
        <v>0</v>
      </c>
    </row>
    <row r="12" spans="1:25" x14ac:dyDescent="0.2">
      <c r="A12" s="6" t="s">
        <v>226</v>
      </c>
      <c r="B12" s="5" t="s">
        <v>29</v>
      </c>
      <c r="C12" s="90"/>
      <c r="D12" s="76">
        <f>投入係数表!AI12</f>
        <v>8.021582733812949E-3</v>
      </c>
      <c r="E12" s="77">
        <f t="shared" si="9"/>
        <v>0.80215827338129486</v>
      </c>
      <c r="F12" s="76">
        <f>分析係数表!C15</f>
        <v>0</v>
      </c>
      <c r="G12" s="77">
        <f t="shared" si="0"/>
        <v>0</v>
      </c>
      <c r="H12" s="77">
        <v>0</v>
      </c>
      <c r="I12" s="77">
        <f t="shared" si="1"/>
        <v>0</v>
      </c>
      <c r="J12" s="76">
        <f>分析係数表!G15</f>
        <v>9.5574387947269301E-2</v>
      </c>
      <c r="K12" s="78">
        <f t="shared" si="2"/>
        <v>0</v>
      </c>
      <c r="L12" s="79"/>
      <c r="M12" s="80"/>
      <c r="N12" s="81">
        <f>分析係数表!H15</f>
        <v>8.009728727607893E-3</v>
      </c>
      <c r="O12" s="82">
        <f t="shared" si="3"/>
        <v>0.27741801142687644</v>
      </c>
      <c r="P12" s="76">
        <f>分析係数表!C15</f>
        <v>0</v>
      </c>
      <c r="Q12" s="82">
        <f t="shared" si="4"/>
        <v>0</v>
      </c>
      <c r="R12" s="83">
        <v>0</v>
      </c>
      <c r="S12" s="84">
        <f t="shared" si="5"/>
        <v>0</v>
      </c>
      <c r="T12" s="85">
        <f>分析係数表!F15</f>
        <v>0.30461393596986819</v>
      </c>
      <c r="U12" s="86">
        <f t="shared" si="6"/>
        <v>0</v>
      </c>
      <c r="V12" s="87">
        <f>分析係数表!D15</f>
        <v>3.5781544256120526E-2</v>
      </c>
      <c r="W12" s="88">
        <f t="shared" si="7"/>
        <v>0</v>
      </c>
      <c r="X12" s="76">
        <f>分析係数表!E15</f>
        <v>3.3427495291902073E-2</v>
      </c>
      <c r="Y12" s="89">
        <f t="shared" si="8"/>
        <v>0</v>
      </c>
    </row>
    <row r="13" spans="1:25" x14ac:dyDescent="0.2">
      <c r="A13" s="6" t="s">
        <v>227</v>
      </c>
      <c r="B13" s="5" t="s">
        <v>30</v>
      </c>
      <c r="C13" s="90"/>
      <c r="D13" s="76">
        <f>投入係数表!AI13</f>
        <v>3.5251798561151079E-3</v>
      </c>
      <c r="E13" s="77">
        <f t="shared" si="9"/>
        <v>0.35251798561151076</v>
      </c>
      <c r="F13" s="76">
        <f>分析係数表!C16</f>
        <v>1.1051985264019626E-2</v>
      </c>
      <c r="G13" s="77">
        <f t="shared" si="0"/>
        <v>3.8960235822802997E-3</v>
      </c>
      <c r="H13" s="77">
        <v>4.644815420188091E-3</v>
      </c>
      <c r="I13" s="77">
        <f t="shared" si="1"/>
        <v>4.644815420188091E-3</v>
      </c>
      <c r="J13" s="76">
        <f>分析係数表!G16</f>
        <v>3.3670033670033669E-2</v>
      </c>
      <c r="K13" s="78">
        <f t="shared" si="2"/>
        <v>1.5639109158882461E-4</v>
      </c>
      <c r="L13" s="79"/>
      <c r="M13" s="80"/>
      <c r="N13" s="81">
        <f>分析係数表!H16</f>
        <v>1.6043989549327908E-2</v>
      </c>
      <c r="O13" s="82">
        <f t="shared" si="3"/>
        <v>0.55568569517052735</v>
      </c>
      <c r="P13" s="76">
        <f>分析係数表!C16</f>
        <v>1.1051985264019626E-2</v>
      </c>
      <c r="Q13" s="82">
        <f t="shared" si="4"/>
        <v>6.1414301144511697E-3</v>
      </c>
      <c r="R13" s="83">
        <v>6.7493558491734384E-3</v>
      </c>
      <c r="S13" s="84">
        <f t="shared" si="5"/>
        <v>1.1394171269361529E-2</v>
      </c>
      <c r="T13" s="85">
        <f>分析係数表!F16</f>
        <v>0.28619528619528617</v>
      </c>
      <c r="U13" s="86">
        <f t="shared" si="6"/>
        <v>3.2609581073930298E-3</v>
      </c>
      <c r="V13" s="87">
        <f>分析係数表!D16</f>
        <v>3.3670033670033669E-2</v>
      </c>
      <c r="W13" s="88">
        <f t="shared" si="7"/>
        <v>0</v>
      </c>
      <c r="X13" s="76">
        <f>分析係数表!E16</f>
        <v>3.3670033670033669E-2</v>
      </c>
      <c r="Y13" s="89">
        <f t="shared" si="8"/>
        <v>0</v>
      </c>
    </row>
    <row r="14" spans="1:25" x14ac:dyDescent="0.2">
      <c r="A14" s="6" t="s">
        <v>2</v>
      </c>
      <c r="B14" s="5" t="s">
        <v>365</v>
      </c>
      <c r="C14" s="90"/>
      <c r="D14" s="76">
        <f>投入係数表!AI14</f>
        <v>3.8309352517985613E-3</v>
      </c>
      <c r="E14" s="77">
        <f t="shared" si="9"/>
        <v>0.38309352517985612</v>
      </c>
      <c r="F14" s="76">
        <f>分析係数表!C17</f>
        <v>8.8733956583742724E-2</v>
      </c>
      <c r="G14" s="77">
        <f t="shared" si="0"/>
        <v>3.3993404230822304E-2</v>
      </c>
      <c r="H14" s="77">
        <v>4.5192574755300301E-2</v>
      </c>
      <c r="I14" s="77">
        <f t="shared" si="1"/>
        <v>4.5192574755300301E-2</v>
      </c>
      <c r="J14" s="76">
        <f>分析係数表!G17</f>
        <v>0.21220484513952775</v>
      </c>
      <c r="K14" s="78">
        <f t="shared" si="2"/>
        <v>9.5900833274050312E-3</v>
      </c>
      <c r="L14" s="79"/>
      <c r="M14" s="80"/>
      <c r="N14" s="81">
        <f>分析係数表!H17</f>
        <v>2.8579889640622342E-3</v>
      </c>
      <c r="O14" s="82">
        <f t="shared" si="3"/>
        <v>9.8986824904230011E-2</v>
      </c>
      <c r="P14" s="76">
        <f>分析係数表!C17</f>
        <v>8.8733956583742724E-2</v>
      </c>
      <c r="Q14" s="82">
        <f t="shared" si="4"/>
        <v>8.7834926234144888E-3</v>
      </c>
      <c r="R14" s="83">
        <v>1.4424694130101836E-2</v>
      </c>
      <c r="S14" s="84">
        <f t="shared" si="5"/>
        <v>5.9617268885402135E-2</v>
      </c>
      <c r="T14" s="85">
        <f>分析係数表!F17</f>
        <v>0.32198712051517941</v>
      </c>
      <c r="U14" s="86">
        <f t="shared" si="6"/>
        <v>1.9195992741389833E-2</v>
      </c>
      <c r="V14" s="87">
        <f>分析係数表!D17</f>
        <v>5.3664520085863233E-2</v>
      </c>
      <c r="W14" s="88">
        <f t="shared" si="7"/>
        <v>0</v>
      </c>
      <c r="X14" s="76">
        <f>分析係数表!E17</f>
        <v>5.3357865685372582E-2</v>
      </c>
      <c r="Y14" s="89">
        <f t="shared" si="8"/>
        <v>0</v>
      </c>
    </row>
    <row r="15" spans="1:25" x14ac:dyDescent="0.2">
      <c r="A15" s="6" t="s">
        <v>3</v>
      </c>
      <c r="B15" s="5" t="s">
        <v>31</v>
      </c>
      <c r="C15" s="90"/>
      <c r="D15" s="76">
        <f>投入係数表!AI15</f>
        <v>1.9424460431654675E-3</v>
      </c>
      <c r="E15" s="77">
        <f t="shared" si="9"/>
        <v>0.19424460431654675</v>
      </c>
      <c r="F15" s="76">
        <f>分析係数表!C18</f>
        <v>2.3869801084990927E-2</v>
      </c>
      <c r="G15" s="77">
        <f t="shared" si="0"/>
        <v>4.636580066868741E-3</v>
      </c>
      <c r="H15" s="77">
        <v>5.7478839342257277E-3</v>
      </c>
      <c r="I15" s="77">
        <f t="shared" si="1"/>
        <v>5.7478839342257277E-3</v>
      </c>
      <c r="J15" s="76">
        <f>分析係数表!G18</f>
        <v>0.2144702842377261</v>
      </c>
      <c r="K15" s="78">
        <f t="shared" si="2"/>
        <v>1.2327503011388512E-3</v>
      </c>
      <c r="L15" s="79"/>
      <c r="M15" s="80"/>
      <c r="N15" s="81">
        <f>分析係数表!H18</f>
        <v>4.2405476965239774E-4</v>
      </c>
      <c r="O15" s="82">
        <f t="shared" si="3"/>
        <v>1.4687192904245043E-2</v>
      </c>
      <c r="P15" s="76">
        <f>分析係数表!C18</f>
        <v>2.3869801084990927E-2</v>
      </c>
      <c r="Q15" s="82">
        <f t="shared" si="4"/>
        <v>3.5058037312121938E-4</v>
      </c>
      <c r="R15" s="83">
        <v>7.2624162344147127E-4</v>
      </c>
      <c r="S15" s="84">
        <f t="shared" si="5"/>
        <v>6.4741255576671987E-3</v>
      </c>
      <c r="T15" s="85">
        <f>分析係数表!F18</f>
        <v>0.4573643410852713</v>
      </c>
      <c r="U15" s="86">
        <f t="shared" si="6"/>
        <v>2.9610341697857731E-3</v>
      </c>
      <c r="V15" s="87">
        <f>分析係数表!D18</f>
        <v>4.909560723514212E-2</v>
      </c>
      <c r="W15" s="88">
        <f t="shared" si="7"/>
        <v>0</v>
      </c>
      <c r="X15" s="76">
        <f>分析係数表!E18</f>
        <v>2.0671834625322998E-2</v>
      </c>
      <c r="Y15" s="89">
        <f t="shared" si="8"/>
        <v>0</v>
      </c>
    </row>
    <row r="16" spans="1:25" x14ac:dyDescent="0.2">
      <c r="A16" s="6" t="s">
        <v>4</v>
      </c>
      <c r="B16" s="5" t="s">
        <v>32</v>
      </c>
      <c r="C16" s="90"/>
      <c r="D16" s="76">
        <f>投入係数表!AI16</f>
        <v>0</v>
      </c>
      <c r="E16" s="77">
        <f t="shared" si="9"/>
        <v>0</v>
      </c>
      <c r="F16" s="76">
        <f>分析係数表!C19</f>
        <v>4.6660019940179431E-2</v>
      </c>
      <c r="G16" s="77">
        <f t="shared" si="0"/>
        <v>0</v>
      </c>
      <c r="H16" s="77">
        <v>9.0206266768448563E-4</v>
      </c>
      <c r="I16" s="77">
        <f t="shared" si="1"/>
        <v>9.0206266768448563E-4</v>
      </c>
      <c r="J16" s="76">
        <f>分析係数表!G19</f>
        <v>5.7803468208092484E-2</v>
      </c>
      <c r="K16" s="78">
        <f t="shared" si="2"/>
        <v>5.2142350733207258E-5</v>
      </c>
      <c r="L16" s="79"/>
      <c r="M16" s="80"/>
      <c r="N16" s="81">
        <f>分析係数表!H19</f>
        <v>-1.0864213106796968E-4</v>
      </c>
      <c r="O16" s="82">
        <f t="shared" si="3"/>
        <v>-3.7628345457156724E-3</v>
      </c>
      <c r="P16" s="76">
        <f>分析係数表!C19</f>
        <v>4.6660019940179431E-2</v>
      </c>
      <c r="Q16" s="82">
        <f t="shared" si="4"/>
        <v>-1.7557393493468929E-4</v>
      </c>
      <c r="R16" s="83">
        <v>7.0322336964817128E-5</v>
      </c>
      <c r="S16" s="84">
        <f t="shared" si="5"/>
        <v>9.7238500464930273E-4</v>
      </c>
      <c r="T16" s="85">
        <f>分析係数表!F19</f>
        <v>0.24084778420038536</v>
      </c>
      <c r="U16" s="86">
        <f t="shared" si="6"/>
        <v>2.3419677375946597E-4</v>
      </c>
      <c r="V16" s="87">
        <f>分析係数表!D19</f>
        <v>2.8901734104046241E-3</v>
      </c>
      <c r="W16" s="88">
        <f t="shared" si="7"/>
        <v>0</v>
      </c>
      <c r="X16" s="76">
        <f>分析係数表!E19</f>
        <v>2.8901734104046241E-3</v>
      </c>
      <c r="Y16" s="89">
        <f t="shared" si="8"/>
        <v>0</v>
      </c>
    </row>
    <row r="17" spans="1:25" x14ac:dyDescent="0.2">
      <c r="A17" s="6" t="s">
        <v>5</v>
      </c>
      <c r="B17" s="5" t="s">
        <v>33</v>
      </c>
      <c r="C17" s="90"/>
      <c r="D17" s="76">
        <f>投入係数表!AI17</f>
        <v>8.9928057553956837E-5</v>
      </c>
      <c r="E17" s="77">
        <f t="shared" si="9"/>
        <v>8.9928057553956831E-3</v>
      </c>
      <c r="F17" s="76">
        <f>分析係数表!C20</f>
        <v>8.9601315248664215E-2</v>
      </c>
      <c r="G17" s="77">
        <f t="shared" si="0"/>
        <v>8.0576722345921054E-4</v>
      </c>
      <c r="H17" s="77">
        <v>1.8763568507257728E-3</v>
      </c>
      <c r="I17" s="77">
        <f t="shared" si="1"/>
        <v>1.8763568507257728E-3</v>
      </c>
      <c r="J17" s="76">
        <f>分析係数表!G20</f>
        <v>9.990662931839403E-2</v>
      </c>
      <c r="K17" s="78">
        <f t="shared" si="2"/>
        <v>1.8746048835448898E-4</v>
      </c>
      <c r="L17" s="79"/>
      <c r="M17" s="80"/>
      <c r="N17" s="81">
        <f>分析係数表!H20</f>
        <v>5.2919231584720706E-4</v>
      </c>
      <c r="O17" s="82">
        <f t="shared" si="3"/>
        <v>1.8328645690421499E-2</v>
      </c>
      <c r="P17" s="76">
        <f>分析係数表!C20</f>
        <v>8.9601315248664215E-2</v>
      </c>
      <c r="Q17" s="82">
        <f t="shared" si="4"/>
        <v>1.6422707605885274E-3</v>
      </c>
      <c r="R17" s="83">
        <v>2.3773698820537007E-3</v>
      </c>
      <c r="S17" s="84">
        <f t="shared" si="5"/>
        <v>4.2537267327794736E-3</v>
      </c>
      <c r="T17" s="85">
        <f>分析係数表!F20</f>
        <v>0.22315592903828199</v>
      </c>
      <c r="U17" s="86">
        <f t="shared" si="6"/>
        <v>9.492443409283793E-4</v>
      </c>
      <c r="V17" s="87">
        <f>分析係数表!D20</f>
        <v>6.3492063492063489E-2</v>
      </c>
      <c r="W17" s="88">
        <f t="shared" si="7"/>
        <v>0</v>
      </c>
      <c r="X17" s="76">
        <f>分析係数表!E20</f>
        <v>5.9757236227824466E-2</v>
      </c>
      <c r="Y17" s="89">
        <f t="shared" si="8"/>
        <v>0</v>
      </c>
    </row>
    <row r="18" spans="1:25" x14ac:dyDescent="0.2">
      <c r="A18" s="6" t="s">
        <v>6</v>
      </c>
      <c r="B18" s="5" t="s">
        <v>34</v>
      </c>
      <c r="C18" s="90"/>
      <c r="D18" s="76">
        <f>投入係数表!AI18</f>
        <v>1.7985611510791367E-4</v>
      </c>
      <c r="E18" s="77">
        <f t="shared" si="9"/>
        <v>1.7985611510791366E-2</v>
      </c>
      <c r="F18" s="76">
        <f>分析係数表!C21</f>
        <v>3.6263368983957212E-2</v>
      </c>
      <c r="G18" s="77">
        <f t="shared" si="0"/>
        <v>6.5221886661793538E-4</v>
      </c>
      <c r="H18" s="77">
        <v>3.4194901066633416E-3</v>
      </c>
      <c r="I18" s="77">
        <f t="shared" si="1"/>
        <v>3.4194901066633416E-3</v>
      </c>
      <c r="J18" s="76">
        <f>分析係数表!G21</f>
        <v>0.2855369335816263</v>
      </c>
      <c r="K18" s="78">
        <f t="shared" si="2"/>
        <v>9.7639071946935881E-4</v>
      </c>
      <c r="L18" s="79"/>
      <c r="M18" s="80"/>
      <c r="N18" s="81">
        <f>分析係数表!H21</f>
        <v>8.8140309559981843E-4</v>
      </c>
      <c r="O18" s="82">
        <f t="shared" si="3"/>
        <v>3.0527512524112631E-2</v>
      </c>
      <c r="P18" s="76">
        <f>分析係数表!C21</f>
        <v>3.6263368983957212E-2</v>
      </c>
      <c r="Q18" s="82">
        <f t="shared" si="4"/>
        <v>1.1070304508242713E-3</v>
      </c>
      <c r="R18" s="83">
        <v>2.0498986352699197E-3</v>
      </c>
      <c r="S18" s="84">
        <f t="shared" si="5"/>
        <v>5.4693887419332617E-3</v>
      </c>
      <c r="T18" s="85">
        <f>分析係数表!F21</f>
        <v>0.42644320297951582</v>
      </c>
      <c r="U18" s="86">
        <f t="shared" si="6"/>
        <v>2.3323836534501247E-3</v>
      </c>
      <c r="V18" s="87">
        <f>分析係数表!D21</f>
        <v>0.13283674736188703</v>
      </c>
      <c r="W18" s="88">
        <f t="shared" si="7"/>
        <v>0</v>
      </c>
      <c r="X18" s="76">
        <f>分析係数表!E21</f>
        <v>0.11297330850403477</v>
      </c>
      <c r="Y18" s="89">
        <f t="shared" si="8"/>
        <v>0</v>
      </c>
    </row>
    <row r="19" spans="1:25" x14ac:dyDescent="0.2">
      <c r="A19" s="6" t="s">
        <v>7</v>
      </c>
      <c r="B19" s="5" t="s">
        <v>269</v>
      </c>
      <c r="C19" s="90"/>
      <c r="D19" s="76">
        <f>投入係数表!AI19</f>
        <v>0</v>
      </c>
      <c r="E19" s="77">
        <f t="shared" si="9"/>
        <v>0</v>
      </c>
      <c r="F19" s="76">
        <f>分析係数表!C22</f>
        <v>2.6618889173278704E-2</v>
      </c>
      <c r="G19" s="77">
        <f t="shared" si="0"/>
        <v>0</v>
      </c>
      <c r="H19" s="77">
        <v>1.4433028042216591E-3</v>
      </c>
      <c r="I19" s="77">
        <f t="shared" si="1"/>
        <v>1.4433028042216591E-3</v>
      </c>
      <c r="J19" s="76">
        <f>分析係数表!G22</f>
        <v>0.1945614707008809</v>
      </c>
      <c r="K19" s="78">
        <f t="shared" si="2"/>
        <v>2.8081111625607156E-4</v>
      </c>
      <c r="L19" s="79"/>
      <c r="M19" s="80"/>
      <c r="N19" s="81">
        <f>分析係数表!H22</f>
        <v>4.2055018477923743E-5</v>
      </c>
      <c r="O19" s="82">
        <f t="shared" si="3"/>
        <v>1.4565811144705827E-3</v>
      </c>
      <c r="P19" s="76">
        <f>分析係数表!C22</f>
        <v>2.6618889173278704E-2</v>
      </c>
      <c r="Q19" s="82">
        <f t="shared" si="4"/>
        <v>3.877257125798322E-5</v>
      </c>
      <c r="R19" s="83">
        <v>4.0615532124028557E-4</v>
      </c>
      <c r="S19" s="84">
        <f t="shared" si="5"/>
        <v>1.8494581254619447E-3</v>
      </c>
      <c r="T19" s="85">
        <f>分析係数表!F22</f>
        <v>0.4128686327077748</v>
      </c>
      <c r="U19" s="86">
        <f t="shared" si="6"/>
        <v>7.6358324750975734E-4</v>
      </c>
      <c r="V19" s="87">
        <f>分析係数表!D22</f>
        <v>2.5660666411336654E-2</v>
      </c>
      <c r="W19" s="88">
        <f t="shared" si="7"/>
        <v>0</v>
      </c>
      <c r="X19" s="76">
        <f>分析係数表!E22</f>
        <v>2.5277671390271927E-2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0.21587580550673696</v>
      </c>
      <c r="K20" s="78">
        <f t="shared" si="2"/>
        <v>0</v>
      </c>
      <c r="L20" s="79"/>
      <c r="M20" s="80"/>
      <c r="N20" s="81">
        <f>分析係数表!H23</f>
        <v>2.4532094112122184E-5</v>
      </c>
      <c r="O20" s="82">
        <f t="shared" si="3"/>
        <v>8.4967231677450668E-4</v>
      </c>
      <c r="P20" s="76">
        <f>分析係数表!C23</f>
        <v>0</v>
      </c>
      <c r="Q20" s="82">
        <f t="shared" si="4"/>
        <v>0</v>
      </c>
      <c r="R20" s="83">
        <v>0</v>
      </c>
      <c r="S20" s="84">
        <f t="shared" si="5"/>
        <v>0</v>
      </c>
      <c r="T20" s="85">
        <f>分析係数表!F23</f>
        <v>0.4418082405780121</v>
      </c>
      <c r="U20" s="86">
        <f t="shared" si="6"/>
        <v>0</v>
      </c>
      <c r="V20" s="87">
        <f>分析係数表!D23</f>
        <v>4.2960359304823276E-3</v>
      </c>
      <c r="W20" s="88">
        <f t="shared" si="7"/>
        <v>0</v>
      </c>
      <c r="X20" s="76">
        <f>分析係数表!E23</f>
        <v>3.7102128490529192E-3</v>
      </c>
      <c r="Y20" s="89">
        <f t="shared" si="8"/>
        <v>0</v>
      </c>
    </row>
    <row r="21" spans="1:25" x14ac:dyDescent="0.2">
      <c r="A21" s="6" t="s">
        <v>9</v>
      </c>
      <c r="B21" s="5" t="s">
        <v>271</v>
      </c>
      <c r="C21" s="90"/>
      <c r="D21" s="76">
        <f>投入係数表!AI21</f>
        <v>0</v>
      </c>
      <c r="E21" s="77">
        <f t="shared" si="9"/>
        <v>0</v>
      </c>
      <c r="F21" s="76">
        <f>分析係数表!C24</f>
        <v>0.22997002997003002</v>
      </c>
      <c r="G21" s="77">
        <f t="shared" si="0"/>
        <v>0</v>
      </c>
      <c r="H21" s="77">
        <v>6.3801115464307305E-3</v>
      </c>
      <c r="I21" s="77">
        <f t="shared" si="1"/>
        <v>6.3801115464307305E-3</v>
      </c>
      <c r="J21" s="76">
        <f>分析係数表!G24</f>
        <v>0.20787401574803149</v>
      </c>
      <c r="K21" s="78">
        <f t="shared" si="2"/>
        <v>1.3262594080769392E-3</v>
      </c>
      <c r="L21" s="79"/>
      <c r="M21" s="80"/>
      <c r="N21" s="81">
        <f>分析係数表!H24</f>
        <v>3.2417410076732888E-4</v>
      </c>
      <c r="O21" s="82">
        <f t="shared" si="3"/>
        <v>1.1227812757377409E-2</v>
      </c>
      <c r="P21" s="76">
        <f>分析係数表!C24</f>
        <v>0.22997002997003002</v>
      </c>
      <c r="Q21" s="82">
        <f t="shared" si="4"/>
        <v>2.5820604363119681E-3</v>
      </c>
      <c r="R21" s="83">
        <v>9.5191632901071906E-3</v>
      </c>
      <c r="S21" s="84">
        <f t="shared" si="5"/>
        <v>1.589927483653792E-2</v>
      </c>
      <c r="T21" s="85">
        <f>分析係数表!F24</f>
        <v>0.39317585301837271</v>
      </c>
      <c r="U21" s="86">
        <f t="shared" si="6"/>
        <v>6.251210946229345E-3</v>
      </c>
      <c r="V21" s="87">
        <f>分析係数表!D24</f>
        <v>0.34068241469816274</v>
      </c>
      <c r="W21" s="88">
        <f t="shared" si="7"/>
        <v>0</v>
      </c>
      <c r="X21" s="76">
        <f>分析係数表!E24</f>
        <v>0.33385826771653543</v>
      </c>
      <c r="Y21" s="89">
        <f t="shared" si="8"/>
        <v>0</v>
      </c>
    </row>
    <row r="22" spans="1:25" x14ac:dyDescent="0.2">
      <c r="A22" s="6" t="s">
        <v>10</v>
      </c>
      <c r="B22" s="5" t="s">
        <v>272</v>
      </c>
      <c r="C22" s="90"/>
      <c r="D22" s="76">
        <f>投入係数表!AI22</f>
        <v>1.4928057553956835E-3</v>
      </c>
      <c r="E22" s="77">
        <f t="shared" si="9"/>
        <v>0.14928057553956836</v>
      </c>
      <c r="F22" s="76">
        <f>分析係数表!C25</f>
        <v>3.4042553191489411E-2</v>
      </c>
      <c r="G22" s="77">
        <f t="shared" si="0"/>
        <v>5.0818919332619086E-3</v>
      </c>
      <c r="H22" s="77">
        <v>7.4107090658647361E-3</v>
      </c>
      <c r="I22" s="77">
        <f t="shared" si="1"/>
        <v>7.4107090658647361E-3</v>
      </c>
      <c r="J22" s="76">
        <f>分析係数表!G25</f>
        <v>0.19567456230690011</v>
      </c>
      <c r="K22" s="78">
        <f t="shared" si="2"/>
        <v>1.4500872528468588E-3</v>
      </c>
      <c r="L22" s="79"/>
      <c r="M22" s="80"/>
      <c r="N22" s="81">
        <f>分析係数表!H25</f>
        <v>4.906418822424437E-4</v>
      </c>
      <c r="O22" s="82">
        <f t="shared" si="3"/>
        <v>1.6993446335490135E-2</v>
      </c>
      <c r="P22" s="76">
        <f>分析係数表!C25</f>
        <v>3.4042553191489411E-2</v>
      </c>
      <c r="Q22" s="82">
        <f t="shared" si="4"/>
        <v>5.7850030078264371E-4</v>
      </c>
      <c r="R22" s="83">
        <v>1.3638936154957467E-3</v>
      </c>
      <c r="S22" s="84">
        <f t="shared" si="5"/>
        <v>8.7746026813604831E-3</v>
      </c>
      <c r="T22" s="85">
        <f>分析係数表!F25</f>
        <v>0.35015447991761073</v>
      </c>
      <c r="U22" s="86">
        <f t="shared" si="6"/>
        <v>3.0724664383754525E-3</v>
      </c>
      <c r="V22" s="87">
        <f>分析係数表!D25</f>
        <v>0.10710607621009269</v>
      </c>
      <c r="W22" s="88">
        <f t="shared" si="7"/>
        <v>0</v>
      </c>
      <c r="X22" s="76">
        <f>分析係数表!E25</f>
        <v>0.10298661174047374</v>
      </c>
      <c r="Y22" s="89">
        <f t="shared" si="8"/>
        <v>0</v>
      </c>
    </row>
    <row r="23" spans="1:25" x14ac:dyDescent="0.2">
      <c r="A23" s="6" t="s">
        <v>11</v>
      </c>
      <c r="B23" s="5" t="s">
        <v>35</v>
      </c>
      <c r="C23" s="90"/>
      <c r="D23" s="76">
        <f>投入係数表!AI23</f>
        <v>5.0359712230215825E-4</v>
      </c>
      <c r="E23" s="77">
        <f t="shared" si="9"/>
        <v>5.0359712230215826E-2</v>
      </c>
      <c r="F23" s="76">
        <f>分析係数表!C26</f>
        <v>5.4550934297769693E-2</v>
      </c>
      <c r="G23" s="77">
        <f t="shared" si="0"/>
        <v>2.7471693531250924E-3</v>
      </c>
      <c r="H23" s="77">
        <v>4.9981156858520002E-3</v>
      </c>
      <c r="I23" s="77">
        <f t="shared" si="1"/>
        <v>4.9981156858520002E-3</v>
      </c>
      <c r="J23" s="76">
        <f>分析係数表!G26</f>
        <v>0.19694507637309067</v>
      </c>
      <c r="K23" s="78">
        <f t="shared" si="2"/>
        <v>9.8435427547166458E-4</v>
      </c>
      <c r="L23" s="79"/>
      <c r="M23" s="80"/>
      <c r="N23" s="81">
        <f>分析係数表!H26</f>
        <v>1.0098461312011439E-2</v>
      </c>
      <c r="O23" s="82">
        <f t="shared" si="3"/>
        <v>0.34976154011224869</v>
      </c>
      <c r="P23" s="76">
        <f>分析係数表!C26</f>
        <v>5.4550934297769693E-2</v>
      </c>
      <c r="Q23" s="82">
        <f t="shared" si="4"/>
        <v>1.9079818794550018E-2</v>
      </c>
      <c r="R23" s="83">
        <v>1.9857677053917801E-2</v>
      </c>
      <c r="S23" s="84">
        <f t="shared" si="5"/>
        <v>2.4855792739769803E-2</v>
      </c>
      <c r="T23" s="85">
        <f>分析係数表!F26</f>
        <v>0.33636659083522913</v>
      </c>
      <c r="U23" s="86">
        <f t="shared" si="6"/>
        <v>8.3606582663834084E-3</v>
      </c>
      <c r="V23" s="87">
        <f>分析係数表!D26</f>
        <v>0.10204744881377965</v>
      </c>
      <c r="W23" s="88">
        <f t="shared" si="7"/>
        <v>0</v>
      </c>
      <c r="X23" s="76">
        <f>分析係数表!E26</f>
        <v>0.10497237569060773</v>
      </c>
      <c r="Y23" s="89">
        <f t="shared" si="8"/>
        <v>0</v>
      </c>
    </row>
    <row r="24" spans="1:25" x14ac:dyDescent="0.2">
      <c r="A24" s="6" t="s">
        <v>12</v>
      </c>
      <c r="B24" s="5" t="s">
        <v>366</v>
      </c>
      <c r="C24" s="90"/>
      <c r="D24" s="76">
        <f>投入係数表!AI24</f>
        <v>8.9928057553956837E-5</v>
      </c>
      <c r="E24" s="77">
        <f t="shared" si="9"/>
        <v>8.9928057553956831E-3</v>
      </c>
      <c r="F24" s="76">
        <f>分析係数表!C27</f>
        <v>4.1345611727119369E-3</v>
      </c>
      <c r="G24" s="77">
        <f t="shared" si="0"/>
        <v>3.7181305509999428E-5</v>
      </c>
      <c r="H24" s="77">
        <v>6.4794490262720791E-5</v>
      </c>
      <c r="I24" s="77">
        <f t="shared" si="1"/>
        <v>6.4794490262720791E-5</v>
      </c>
      <c r="J24" s="76">
        <f>分析係数表!G27</f>
        <v>0.17796610169491525</v>
      </c>
      <c r="K24" s="78">
        <f t="shared" si="2"/>
        <v>1.1531222843365565E-5</v>
      </c>
      <c r="L24" s="79"/>
      <c r="M24" s="80"/>
      <c r="N24" s="81">
        <f>分析係数表!H27</f>
        <v>1.0540039006029638E-2</v>
      </c>
      <c r="O24" s="82">
        <f t="shared" si="3"/>
        <v>0.36505564181418981</v>
      </c>
      <c r="P24" s="76">
        <f>分析係数表!C27</f>
        <v>4.1345611727119369E-3</v>
      </c>
      <c r="Q24" s="82">
        <f t="shared" si="4"/>
        <v>1.5093448825243855E-3</v>
      </c>
      <c r="R24" s="83">
        <v>1.5218133906793406E-3</v>
      </c>
      <c r="S24" s="84">
        <f t="shared" si="5"/>
        <v>1.5866078809420613E-3</v>
      </c>
      <c r="T24" s="85">
        <f>分析係数表!F27</f>
        <v>0.33898305084745761</v>
      </c>
      <c r="U24" s="86">
        <f t="shared" si="6"/>
        <v>5.3783317998035976E-4</v>
      </c>
      <c r="V24" s="87">
        <f>分析係数表!D27</f>
        <v>1.2203389830508475</v>
      </c>
      <c r="W24" s="88">
        <f t="shared" si="7"/>
        <v>0</v>
      </c>
      <c r="X24" s="76">
        <f>分析係数表!E27</f>
        <v>1.4661016949152543</v>
      </c>
      <c r="Y24" s="89">
        <f t="shared" si="8"/>
        <v>0</v>
      </c>
    </row>
    <row r="25" spans="1:25" x14ac:dyDescent="0.2">
      <c r="A25" s="6" t="s">
        <v>13</v>
      </c>
      <c r="B25" s="5" t="s">
        <v>192</v>
      </c>
      <c r="C25" s="90"/>
      <c r="D25" s="76">
        <f>投入係数表!AI25</f>
        <v>8.9928057553956837E-5</v>
      </c>
      <c r="E25" s="77">
        <f t="shared" si="9"/>
        <v>8.9928057553956831E-3</v>
      </c>
      <c r="F25" s="76">
        <f>分析係数表!C28</f>
        <v>7.7271221989182459E-3</v>
      </c>
      <c r="G25" s="77">
        <f t="shared" si="0"/>
        <v>6.9488508983077754E-5</v>
      </c>
      <c r="H25" s="77">
        <v>1.3950740759816449E-3</v>
      </c>
      <c r="I25" s="77">
        <f t="shared" si="1"/>
        <v>1.3950740759816449E-3</v>
      </c>
      <c r="J25" s="76">
        <f>分析係数表!G28</f>
        <v>0.12525050100200399</v>
      </c>
      <c r="K25" s="78">
        <f t="shared" si="2"/>
        <v>1.747337269516088E-4</v>
      </c>
      <c r="L25" s="79"/>
      <c r="M25" s="80"/>
      <c r="N25" s="81">
        <f>分析係数表!H28</f>
        <v>1.922089573684773E-2</v>
      </c>
      <c r="O25" s="82">
        <f t="shared" si="3"/>
        <v>0.66571826019282598</v>
      </c>
      <c r="P25" s="76">
        <f>分析係数表!C28</f>
        <v>7.7271221989182459E-3</v>
      </c>
      <c r="Q25" s="82">
        <f t="shared" si="4"/>
        <v>5.1440863465612181E-3</v>
      </c>
      <c r="R25" s="83">
        <v>5.6220451571326723E-3</v>
      </c>
      <c r="S25" s="84">
        <f t="shared" si="5"/>
        <v>7.0171192331143174E-3</v>
      </c>
      <c r="T25" s="85">
        <f>分析係数表!F28</f>
        <v>0.21442885771543085</v>
      </c>
      <c r="U25" s="86">
        <f t="shared" si="6"/>
        <v>1.5046728616096832E-3</v>
      </c>
      <c r="V25" s="87">
        <f>分析係数表!D28</f>
        <v>0.19739478957915832</v>
      </c>
      <c r="W25" s="88">
        <f t="shared" si="7"/>
        <v>0</v>
      </c>
      <c r="X25" s="76">
        <f>分析係数表!E28</f>
        <v>0.18537074148296592</v>
      </c>
      <c r="Y25" s="89">
        <f t="shared" si="8"/>
        <v>0</v>
      </c>
    </row>
    <row r="26" spans="1:25" x14ac:dyDescent="0.2">
      <c r="A26" s="6" t="s">
        <v>14</v>
      </c>
      <c r="B26" s="5" t="s">
        <v>50</v>
      </c>
      <c r="C26" s="90"/>
      <c r="D26" s="76">
        <f>投入係数表!AI26</f>
        <v>1.7733812949640288E-2</v>
      </c>
      <c r="E26" s="77">
        <f t="shared" si="9"/>
        <v>1.7733812949640289</v>
      </c>
      <c r="F26" s="76">
        <f>分析係数表!C29</f>
        <v>1.9657209257286756E-2</v>
      </c>
      <c r="G26" s="77">
        <f t="shared" si="0"/>
        <v>3.4859727208066085E-2</v>
      </c>
      <c r="H26" s="77">
        <v>3.6037949728390202E-2</v>
      </c>
      <c r="I26" s="77">
        <f t="shared" si="1"/>
        <v>3.6037949728390202E-2</v>
      </c>
      <c r="J26" s="76">
        <f>分析係数表!G29</f>
        <v>0.25806451612903225</v>
      </c>
      <c r="K26" s="78">
        <f t="shared" si="2"/>
        <v>9.3001160589394061E-3</v>
      </c>
      <c r="L26" s="79"/>
      <c r="M26" s="80"/>
      <c r="N26" s="81">
        <f>分析係数表!H29</f>
        <v>9.642865278500598E-3</v>
      </c>
      <c r="O26" s="82">
        <f t="shared" si="3"/>
        <v>0.33398191137215072</v>
      </c>
      <c r="P26" s="76">
        <f>分析係数表!C29</f>
        <v>1.9657209257286756E-2</v>
      </c>
      <c r="Q26" s="82">
        <f t="shared" si="4"/>
        <v>6.5651523199909663E-3</v>
      </c>
      <c r="R26" s="83">
        <v>8.3793514160446381E-3</v>
      </c>
      <c r="S26" s="84">
        <f t="shared" si="5"/>
        <v>4.4417301144434838E-2</v>
      </c>
      <c r="T26" s="85">
        <f>分析係数表!F29</f>
        <v>0.38879456706281834</v>
      </c>
      <c r="U26" s="86">
        <f t="shared" si="6"/>
        <v>1.7269205368549367E-2</v>
      </c>
      <c r="V26" s="87">
        <f>分析係数表!D29</f>
        <v>0.29711375212224106</v>
      </c>
      <c r="W26" s="88">
        <f t="shared" si="7"/>
        <v>0</v>
      </c>
      <c r="X26" s="76">
        <f>分析係数表!E29</f>
        <v>0.14940577249575551</v>
      </c>
      <c r="Y26" s="89">
        <f t="shared" si="8"/>
        <v>0</v>
      </c>
    </row>
    <row r="27" spans="1:25" x14ac:dyDescent="0.2">
      <c r="A27" s="6" t="s">
        <v>15</v>
      </c>
      <c r="B27" s="5" t="s">
        <v>36</v>
      </c>
      <c r="C27" s="90"/>
      <c r="D27" s="76">
        <f>投入係数表!AI27</f>
        <v>5.8273381294964028E-3</v>
      </c>
      <c r="E27" s="77">
        <f t="shared" si="9"/>
        <v>0.58273381294964033</v>
      </c>
      <c r="F27" s="76">
        <f>分析係数表!C30</f>
        <v>1</v>
      </c>
      <c r="G27" s="77">
        <f t="shared" si="0"/>
        <v>0.58273381294964033</v>
      </c>
      <c r="H27" s="77">
        <v>0.63420208470230888</v>
      </c>
      <c r="I27" s="77">
        <f t="shared" si="1"/>
        <v>0.63420208470230888</v>
      </c>
      <c r="J27" s="76">
        <f>分析係数表!G30</f>
        <v>0.34450191140094444</v>
      </c>
      <c r="K27" s="78">
        <f t="shared" si="2"/>
        <v>0.21848383039440908</v>
      </c>
      <c r="L27" s="79"/>
      <c r="M27" s="80"/>
      <c r="N27" s="81">
        <f>分析係数表!H30</f>
        <v>0</v>
      </c>
      <c r="O27" s="82">
        <f t="shared" si="3"/>
        <v>0</v>
      </c>
      <c r="P27" s="76">
        <f>分析係数表!C30</f>
        <v>1</v>
      </c>
      <c r="Q27" s="82">
        <f t="shared" si="4"/>
        <v>0</v>
      </c>
      <c r="R27" s="83">
        <v>0.1076548078137302</v>
      </c>
      <c r="S27" s="84">
        <f t="shared" si="5"/>
        <v>0.74185689251603903</v>
      </c>
      <c r="T27" s="85">
        <f>分析係数表!F30</f>
        <v>0.44116418773490956</v>
      </c>
      <c r="U27" s="86">
        <f t="shared" si="6"/>
        <v>0.32728069340238247</v>
      </c>
      <c r="V27" s="87">
        <f>分析係数表!D30</f>
        <v>0.11857110732757237</v>
      </c>
      <c r="W27" s="88">
        <f t="shared" si="7"/>
        <v>0</v>
      </c>
      <c r="X27" s="76">
        <f>分析係数表!E30</f>
        <v>8.0246715281570236E-2</v>
      </c>
      <c r="Y27" s="89">
        <f t="shared" si="8"/>
        <v>0</v>
      </c>
    </row>
    <row r="28" spans="1:25" x14ac:dyDescent="0.2">
      <c r="A28" s="6" t="s">
        <v>16</v>
      </c>
      <c r="B28" s="5" t="s">
        <v>193</v>
      </c>
      <c r="C28" s="90"/>
      <c r="D28" s="76">
        <f>投入係数表!AI28</f>
        <v>2.0575539568345323E-2</v>
      </c>
      <c r="E28" s="77">
        <f t="shared" si="9"/>
        <v>2.0575539568345325</v>
      </c>
      <c r="F28" s="76">
        <f>分析係数表!C31</f>
        <v>0.10575835708146741</v>
      </c>
      <c r="G28" s="77">
        <f t="shared" si="0"/>
        <v>0.21760352608129269</v>
      </c>
      <c r="H28" s="77">
        <v>0.23445834100520116</v>
      </c>
      <c r="I28" s="77">
        <f t="shared" si="1"/>
        <v>0.23445834100520116</v>
      </c>
      <c r="J28" s="76">
        <f>分析係数表!G31</f>
        <v>7.0943075615972809E-2</v>
      </c>
      <c r="K28" s="78">
        <f t="shared" si="2"/>
        <v>1.6633195814727525E-2</v>
      </c>
      <c r="L28" s="79"/>
      <c r="M28" s="80"/>
      <c r="N28" s="81">
        <f>分析係数表!H31</f>
        <v>2.1586490526230941E-2</v>
      </c>
      <c r="O28" s="82">
        <f t="shared" si="3"/>
        <v>0.7476509478817962</v>
      </c>
      <c r="P28" s="76">
        <f>分析係数表!C31</f>
        <v>0.10575835708146741</v>
      </c>
      <c r="Q28" s="82">
        <f t="shared" si="4"/>
        <v>7.9070335918380585E-2</v>
      </c>
      <c r="R28" s="83">
        <v>0.10076093368541336</v>
      </c>
      <c r="S28" s="84">
        <f t="shared" si="5"/>
        <v>0.33521927469061452</v>
      </c>
      <c r="T28" s="85">
        <f>分析係数表!F31</f>
        <v>0.34494477485131692</v>
      </c>
      <c r="U28" s="86">
        <f t="shared" si="6"/>
        <v>0.11563213723397578</v>
      </c>
      <c r="V28" s="87">
        <f>分析係数表!D31</f>
        <v>1.2744265080713678E-2</v>
      </c>
      <c r="W28" s="88">
        <f t="shared" si="7"/>
        <v>0</v>
      </c>
      <c r="X28" s="76">
        <f>分析係数表!E31</f>
        <v>1.1045029736618521E-2</v>
      </c>
      <c r="Y28" s="89">
        <f t="shared" si="8"/>
        <v>0</v>
      </c>
    </row>
    <row r="29" spans="1:25" x14ac:dyDescent="0.2">
      <c r="A29" s="6" t="s">
        <v>17</v>
      </c>
      <c r="B29" s="5" t="s">
        <v>273</v>
      </c>
      <c r="C29" s="90"/>
      <c r="D29" s="76">
        <f>投入係数表!AI29</f>
        <v>9.4604316546762594E-3</v>
      </c>
      <c r="E29" s="77">
        <f t="shared" si="9"/>
        <v>0.9460431654676259</v>
      </c>
      <c r="F29" s="76">
        <f>分析係数表!C32</f>
        <v>0.81083319529567666</v>
      </c>
      <c r="G29" s="77">
        <f t="shared" si="0"/>
        <v>0.76708320274375164</v>
      </c>
      <c r="H29" s="77">
        <v>0.84121733723665615</v>
      </c>
      <c r="I29" s="77">
        <f t="shared" si="1"/>
        <v>0.84121733723665615</v>
      </c>
      <c r="J29" s="76">
        <f>分析係数表!G32</f>
        <v>0.14021915584415584</v>
      </c>
      <c r="K29" s="78">
        <f t="shared" si="2"/>
        <v>0.11795478490879249</v>
      </c>
      <c r="L29" s="79"/>
      <c r="M29" s="80"/>
      <c r="N29" s="81">
        <f>分析係数表!H32</f>
        <v>6.133023528030546E-3</v>
      </c>
      <c r="O29" s="82">
        <f t="shared" si="3"/>
        <v>0.21241807919362665</v>
      </c>
      <c r="P29" s="76">
        <f>分析係数表!C32</f>
        <v>0.81083319529567666</v>
      </c>
      <c r="Q29" s="82">
        <f t="shared" si="4"/>
        <v>0.17223562989113839</v>
      </c>
      <c r="R29" s="83">
        <v>0.22236784485524913</v>
      </c>
      <c r="S29" s="84">
        <f t="shared" si="5"/>
        <v>1.0635851820919053</v>
      </c>
      <c r="T29" s="85">
        <f>分析係数表!F32</f>
        <v>0.48336038961038963</v>
      </c>
      <c r="U29" s="86">
        <f t="shared" si="6"/>
        <v>0.51409494799978062</v>
      </c>
      <c r="V29" s="87">
        <f>分析係数表!D32</f>
        <v>1.461038961038961E-2</v>
      </c>
      <c r="W29" s="88">
        <f t="shared" si="7"/>
        <v>0</v>
      </c>
      <c r="X29" s="76">
        <f>分析係数表!E32</f>
        <v>2.1915584415584416E-2</v>
      </c>
      <c r="Y29" s="89">
        <f t="shared" si="8"/>
        <v>0</v>
      </c>
    </row>
    <row r="30" spans="1:25" x14ac:dyDescent="0.2">
      <c r="A30" s="6" t="s">
        <v>18</v>
      </c>
      <c r="B30" s="5" t="s">
        <v>274</v>
      </c>
      <c r="C30" s="90"/>
      <c r="D30" s="76">
        <f>投入係数表!AI30</f>
        <v>5.0719424460431654E-3</v>
      </c>
      <c r="E30" s="77">
        <f t="shared" si="9"/>
        <v>0.5071942446043165</v>
      </c>
      <c r="F30" s="76">
        <f>分析係数表!C33</f>
        <v>0.62414151925078043</v>
      </c>
      <c r="G30" s="77">
        <f t="shared" si="0"/>
        <v>0.31656098638259006</v>
      </c>
      <c r="H30" s="77">
        <v>0.33288369546994512</v>
      </c>
      <c r="I30" s="77">
        <f t="shared" si="1"/>
        <v>0.33288369546994512</v>
      </c>
      <c r="J30" s="76">
        <f>分析係数表!G33</f>
        <v>0.5071547420965058</v>
      </c>
      <c r="K30" s="78">
        <f t="shared" si="2"/>
        <v>0.16882354472419178</v>
      </c>
      <c r="L30" s="79"/>
      <c r="M30" s="80"/>
      <c r="N30" s="81">
        <f>分析係数表!H33</f>
        <v>9.1820123676800169E-4</v>
      </c>
      <c r="O30" s="82">
        <f t="shared" si="3"/>
        <v>3.1802020999274393E-2</v>
      </c>
      <c r="P30" s="76">
        <f>分析係数表!C33</f>
        <v>0.62414151925078043</v>
      </c>
      <c r="Q30" s="82">
        <f t="shared" si="4"/>
        <v>1.9848961701732341E-2</v>
      </c>
      <c r="R30" s="83">
        <v>5.6906486079853262E-2</v>
      </c>
      <c r="S30" s="84">
        <f t="shared" si="5"/>
        <v>0.38979018154979839</v>
      </c>
      <c r="T30" s="85">
        <f>分析係数表!F33</f>
        <v>0.64758735440931781</v>
      </c>
      <c r="U30" s="86">
        <f t="shared" si="6"/>
        <v>0.25242319244456163</v>
      </c>
      <c r="V30" s="87">
        <f>分析係数表!D33</f>
        <v>7.3544093178036604E-2</v>
      </c>
      <c r="W30" s="88">
        <f t="shared" si="7"/>
        <v>0</v>
      </c>
      <c r="X30" s="76">
        <f>分析係数表!E33</f>
        <v>7.2212978369384354E-2</v>
      </c>
      <c r="Y30" s="89">
        <f t="shared" si="8"/>
        <v>0</v>
      </c>
    </row>
    <row r="31" spans="1:25" x14ac:dyDescent="0.2">
      <c r="A31" s="6" t="s">
        <v>19</v>
      </c>
      <c r="B31" s="5" t="s">
        <v>275</v>
      </c>
      <c r="C31" s="90"/>
      <c r="D31" s="76">
        <f>投入係数表!AI31</f>
        <v>1.9676258992805756E-2</v>
      </c>
      <c r="E31" s="77">
        <f t="shared" si="9"/>
        <v>1.9676258992805757</v>
      </c>
      <c r="F31" s="76">
        <f>分析係数表!C34</f>
        <v>0.18299609672932837</v>
      </c>
      <c r="G31" s="77">
        <f t="shared" si="0"/>
        <v>0.36006785939187996</v>
      </c>
      <c r="H31" s="77">
        <v>0.40547626968228062</v>
      </c>
      <c r="I31" s="77">
        <f t="shared" si="1"/>
        <v>0.40547626968228062</v>
      </c>
      <c r="J31" s="76">
        <f>分析係数表!G34</f>
        <v>0.4248231396077729</v>
      </c>
      <c r="K31" s="78">
        <f t="shared" si="2"/>
        <v>0.17225570192287448</v>
      </c>
      <c r="L31" s="79"/>
      <c r="M31" s="80"/>
      <c r="N31" s="81">
        <f>分析係数表!H34</f>
        <v>0.15256158869841471</v>
      </c>
      <c r="O31" s="82">
        <f t="shared" si="3"/>
        <v>5.2839907562611179</v>
      </c>
      <c r="P31" s="76">
        <f>分析係数表!C34</f>
        <v>0.18299609672932837</v>
      </c>
      <c r="Q31" s="82">
        <f t="shared" si="4"/>
        <v>0.96694968354963651</v>
      </c>
      <c r="R31" s="83">
        <v>1.0240381928917457</v>
      </c>
      <c r="S31" s="84">
        <f t="shared" si="5"/>
        <v>1.4295144625740264</v>
      </c>
      <c r="T31" s="85">
        <f>分析係数表!F34</f>
        <v>0.70132234858660936</v>
      </c>
      <c r="U31" s="86">
        <f t="shared" si="6"/>
        <v>1.0025504402309409</v>
      </c>
      <c r="V31" s="87">
        <f>分析係数表!D34</f>
        <v>0.33091549505984896</v>
      </c>
      <c r="W31" s="88">
        <f t="shared" si="7"/>
        <v>0</v>
      </c>
      <c r="X31" s="76">
        <f>分析係数表!E34</f>
        <v>0.24447031431897556</v>
      </c>
      <c r="Y31" s="89">
        <f t="shared" si="8"/>
        <v>0</v>
      </c>
    </row>
    <row r="32" spans="1:25" x14ac:dyDescent="0.2">
      <c r="A32" s="6" t="s">
        <v>20</v>
      </c>
      <c r="B32" s="5" t="s">
        <v>37</v>
      </c>
      <c r="C32" s="90"/>
      <c r="D32" s="76">
        <f>投入係数表!AI32</f>
        <v>7.6618705035971226E-3</v>
      </c>
      <c r="E32" s="77">
        <f t="shared" si="9"/>
        <v>0.76618705035971224</v>
      </c>
      <c r="F32" s="76">
        <f>分析係数表!C35</f>
        <v>0.35090186993215289</v>
      </c>
      <c r="G32" s="77">
        <f t="shared" si="0"/>
        <v>0.26885646868902363</v>
      </c>
      <c r="H32" s="77">
        <v>0.33007394088641812</v>
      </c>
      <c r="I32" s="77">
        <f t="shared" si="1"/>
        <v>0.33007394088641812</v>
      </c>
      <c r="J32" s="76">
        <f>分析係数表!G35</f>
        <v>0.31384360320530535</v>
      </c>
      <c r="K32" s="78">
        <f t="shared" si="2"/>
        <v>0.10359159493196843</v>
      </c>
      <c r="L32" s="79"/>
      <c r="M32" s="80"/>
      <c r="N32" s="81">
        <f>分析係数表!H35</f>
        <v>5.7313981015663741E-2</v>
      </c>
      <c r="O32" s="82">
        <f t="shared" si="3"/>
        <v>1.9850772955043259</v>
      </c>
      <c r="P32" s="76">
        <f>分析係数表!C35</f>
        <v>0.35090186993215289</v>
      </c>
      <c r="Q32" s="82">
        <f t="shared" si="4"/>
        <v>0.69656733495232881</v>
      </c>
      <c r="R32" s="83">
        <v>0.94676253716021519</v>
      </c>
      <c r="S32" s="84">
        <f t="shared" si="5"/>
        <v>1.2768364780466332</v>
      </c>
      <c r="T32" s="85">
        <f>分析係数表!F35</f>
        <v>0.64653219121304228</v>
      </c>
      <c r="U32" s="86">
        <f t="shared" si="6"/>
        <v>0.82551588597223335</v>
      </c>
      <c r="V32" s="87">
        <f>分析係数表!D35</f>
        <v>5.1505940867642992E-2</v>
      </c>
      <c r="W32" s="88">
        <f t="shared" si="7"/>
        <v>0</v>
      </c>
      <c r="X32" s="76">
        <f>分析係数表!E35</f>
        <v>4.4929538546559823E-2</v>
      </c>
      <c r="Y32" s="89">
        <f t="shared" si="8"/>
        <v>0</v>
      </c>
    </row>
    <row r="33" spans="1:25" x14ac:dyDescent="0.2">
      <c r="A33" s="6" t="s">
        <v>21</v>
      </c>
      <c r="B33" s="5" t="s">
        <v>38</v>
      </c>
      <c r="C33" s="90"/>
      <c r="D33" s="76">
        <f>投入係数表!AI33</f>
        <v>6.0251798561151079E-3</v>
      </c>
      <c r="E33" s="77">
        <f t="shared" si="9"/>
        <v>0.60251798561151082</v>
      </c>
      <c r="F33" s="76">
        <f>分析係数表!C36</f>
        <v>0.93626150666917152</v>
      </c>
      <c r="G33" s="77">
        <f t="shared" si="0"/>
        <v>0.56411439700390731</v>
      </c>
      <c r="H33" s="77">
        <v>0.62313559872547197</v>
      </c>
      <c r="I33" s="77">
        <f t="shared" si="1"/>
        <v>0.62313559872547197</v>
      </c>
      <c r="J33" s="76">
        <f>分析係数表!G36</f>
        <v>2.823270008148657E-2</v>
      </c>
      <c r="K33" s="78">
        <f t="shared" si="2"/>
        <v>1.7592800468913816E-2</v>
      </c>
      <c r="L33" s="79"/>
      <c r="M33" s="80"/>
      <c r="N33" s="81">
        <f>分析係数表!H36</f>
        <v>0.22062413152006111</v>
      </c>
      <c r="O33" s="82">
        <f t="shared" si="3"/>
        <v>7.6413459082722159</v>
      </c>
      <c r="P33" s="76">
        <f>分析係数表!C36</f>
        <v>0.93626150666917152</v>
      </c>
      <c r="Q33" s="82">
        <f t="shared" si="4"/>
        <v>7.1542980330592538</v>
      </c>
      <c r="R33" s="83">
        <v>7.3735376110006339</v>
      </c>
      <c r="S33" s="84">
        <f t="shared" si="5"/>
        <v>7.9966732097261062</v>
      </c>
      <c r="T33" s="85">
        <f>分析係数表!F36</f>
        <v>0.87228977263648999</v>
      </c>
      <c r="U33" s="86">
        <f t="shared" si="6"/>
        <v>6.9754162559602957</v>
      </c>
      <c r="V33" s="87">
        <f>分析係数表!D36</f>
        <v>1.675268026906546E-2</v>
      </c>
      <c r="W33" s="88">
        <f t="shared" si="7"/>
        <v>0</v>
      </c>
      <c r="X33" s="76">
        <f>分析係数表!E36</f>
        <v>8.8037451867001137E-3</v>
      </c>
      <c r="Y33" s="89">
        <f t="shared" si="8"/>
        <v>0</v>
      </c>
    </row>
    <row r="34" spans="1:25" x14ac:dyDescent="0.2">
      <c r="A34" s="6" t="s">
        <v>22</v>
      </c>
      <c r="B34" s="5" t="s">
        <v>378</v>
      </c>
      <c r="C34" s="90"/>
      <c r="D34" s="76">
        <f>投入係数表!AI34</f>
        <v>1.8489208633093526E-2</v>
      </c>
      <c r="E34" s="77">
        <f t="shared" si="9"/>
        <v>1.8489208633093526</v>
      </c>
      <c r="F34" s="76">
        <f>分析係数表!C37</f>
        <v>0.39878226197532196</v>
      </c>
      <c r="G34" s="77">
        <f t="shared" si="0"/>
        <v>0.73731684408386866</v>
      </c>
      <c r="H34" s="77">
        <v>0.81201416495048284</v>
      </c>
      <c r="I34" s="77">
        <f t="shared" si="1"/>
        <v>0.81201416495048284</v>
      </c>
      <c r="J34" s="76">
        <f>分析係数表!G37</f>
        <v>0.35520734135572679</v>
      </c>
      <c r="K34" s="78">
        <f t="shared" si="2"/>
        <v>0.28843339267525159</v>
      </c>
      <c r="L34" s="79"/>
      <c r="M34" s="80"/>
      <c r="N34" s="81">
        <f>分析係数表!H37</f>
        <v>4.5952116856878007E-2</v>
      </c>
      <c r="O34" s="82">
        <f t="shared" si="3"/>
        <v>1.59155763107819</v>
      </c>
      <c r="P34" s="76">
        <f>分析係数表!C37</f>
        <v>0.39878226197532196</v>
      </c>
      <c r="Q34" s="82">
        <f t="shared" si="4"/>
        <v>0.63468495218544563</v>
      </c>
      <c r="R34" s="83">
        <v>0.7168043054628993</v>
      </c>
      <c r="S34" s="84">
        <f t="shared" si="5"/>
        <v>1.5288184704133823</v>
      </c>
      <c r="T34" s="85">
        <f>分析係数表!F37</f>
        <v>0.68833867197645227</v>
      </c>
      <c r="U34" s="86">
        <f t="shared" si="6"/>
        <v>1.0523448756174185</v>
      </c>
      <c r="V34" s="87">
        <f>分析係数表!D37</f>
        <v>9.6788156869535111E-2</v>
      </c>
      <c r="W34" s="88">
        <f t="shared" si="7"/>
        <v>0</v>
      </c>
      <c r="X34" s="76">
        <f>分析係数表!E37</f>
        <v>9.2286382131417197E-2</v>
      </c>
      <c r="Y34" s="89">
        <f t="shared" si="8"/>
        <v>0</v>
      </c>
    </row>
    <row r="35" spans="1:25" x14ac:dyDescent="0.2">
      <c r="A35" s="6" t="s">
        <v>23</v>
      </c>
      <c r="B35" s="5" t="s">
        <v>194</v>
      </c>
      <c r="C35" s="90"/>
      <c r="D35" s="76">
        <f>投入係数表!AI35</f>
        <v>2.776978417266187E-2</v>
      </c>
      <c r="E35" s="77">
        <f t="shared" si="9"/>
        <v>2.7769784172661871</v>
      </c>
      <c r="F35" s="76">
        <f>分析係数表!C38</f>
        <v>8.3634220028000916E-2</v>
      </c>
      <c r="G35" s="77">
        <f t="shared" si="0"/>
        <v>0.23225042396265003</v>
      </c>
      <c r="H35" s="77">
        <v>0.25313963936587902</v>
      </c>
      <c r="I35" s="77">
        <f t="shared" si="1"/>
        <v>0.25313963936587902</v>
      </c>
      <c r="J35" s="76">
        <f>分析係数表!G38</f>
        <v>0.16582661290322581</v>
      </c>
      <c r="K35" s="78">
        <f t="shared" si="2"/>
        <v>4.1977288987587805E-2</v>
      </c>
      <c r="L35" s="79"/>
      <c r="M35" s="80"/>
      <c r="N35" s="81">
        <f>分析係数表!H38</f>
        <v>4.1594165567103165E-2</v>
      </c>
      <c r="O35" s="82">
        <f t="shared" si="3"/>
        <v>1.440619413091176</v>
      </c>
      <c r="P35" s="76">
        <f>分析係数表!C38</f>
        <v>8.3634220028000916E-2</v>
      </c>
      <c r="Q35" s="82">
        <f t="shared" si="4"/>
        <v>0.12048508097107696</v>
      </c>
      <c r="R35" s="83">
        <v>0.14465226213426241</v>
      </c>
      <c r="S35" s="84">
        <f t="shared" si="5"/>
        <v>0.39779190150014143</v>
      </c>
      <c r="T35" s="85">
        <f>分析係数表!F38</f>
        <v>0.52116935483870963</v>
      </c>
      <c r="U35" s="86">
        <f t="shared" si="6"/>
        <v>0.20731694866489225</v>
      </c>
      <c r="V35" s="87">
        <f>分析係数表!D38</f>
        <v>0.14516129032258066</v>
      </c>
      <c r="W35" s="88">
        <f t="shared" si="7"/>
        <v>0</v>
      </c>
      <c r="X35" s="76">
        <f>分析係数表!E38</f>
        <v>0.1237399193548387</v>
      </c>
      <c r="Y35" s="89">
        <f t="shared" si="8"/>
        <v>0</v>
      </c>
    </row>
    <row r="36" spans="1:25" x14ac:dyDescent="0.2">
      <c r="A36" s="6" t="s">
        <v>24</v>
      </c>
      <c r="B36" s="5" t="s">
        <v>39</v>
      </c>
      <c r="C36" s="90"/>
      <c r="D36" s="76">
        <f>投入係数表!AI36</f>
        <v>0</v>
      </c>
      <c r="E36" s="77">
        <f t="shared" si="9"/>
        <v>0</v>
      </c>
      <c r="F36" s="76">
        <f>分析係数表!C39</f>
        <v>1</v>
      </c>
      <c r="G36" s="77">
        <f t="shared" si="0"/>
        <v>0</v>
      </c>
      <c r="H36" s="77">
        <v>2.2389632160770313E-2</v>
      </c>
      <c r="I36" s="77">
        <f t="shared" si="1"/>
        <v>2.2389632160770313E-2</v>
      </c>
      <c r="J36" s="76">
        <f>分析係数表!G39</f>
        <v>0.35526355444380819</v>
      </c>
      <c r="K36" s="78">
        <f t="shared" si="2"/>
        <v>7.9542203041246626E-3</v>
      </c>
      <c r="L36" s="79"/>
      <c r="M36" s="80"/>
      <c r="N36" s="81">
        <f>分析係数表!H39</f>
        <v>3.6622911924525259E-3</v>
      </c>
      <c r="O36" s="82">
        <f t="shared" si="3"/>
        <v>0.1268439387184799</v>
      </c>
      <c r="P36" s="76">
        <f>分析係数表!C39</f>
        <v>1</v>
      </c>
      <c r="Q36" s="82">
        <f t="shared" si="4"/>
        <v>0.1268439387184799</v>
      </c>
      <c r="R36" s="83">
        <v>0.13913009334837229</v>
      </c>
      <c r="S36" s="84">
        <f t="shared" si="5"/>
        <v>0.16151972550914259</v>
      </c>
      <c r="T36" s="85">
        <f>分析係数表!F39</f>
        <v>0.70609686266236704</v>
      </c>
      <c r="U36" s="86">
        <f t="shared" si="6"/>
        <v>0.11404857144009228</v>
      </c>
      <c r="V36" s="87">
        <f>分析係数表!D39</f>
        <v>5.2620475573370303E-2</v>
      </c>
      <c r="W36" s="88">
        <f t="shared" si="7"/>
        <v>0</v>
      </c>
      <c r="X36" s="76">
        <f>分析係数表!E39</f>
        <v>6.6574244296434701E-2</v>
      </c>
      <c r="Y36" s="89">
        <f t="shared" si="8"/>
        <v>0</v>
      </c>
    </row>
    <row r="37" spans="1:25" x14ac:dyDescent="0.2">
      <c r="A37" s="6" t="s">
        <v>25</v>
      </c>
      <c r="B37" s="5" t="s">
        <v>40</v>
      </c>
      <c r="C37" s="75">
        <f>最終需要_まとめ!C38</f>
        <v>100</v>
      </c>
      <c r="D37" s="76">
        <f>投入係数表!AI37</f>
        <v>0</v>
      </c>
      <c r="E37" s="77">
        <f t="shared" si="9"/>
        <v>0</v>
      </c>
      <c r="F37" s="76">
        <f>分析係数表!C40</f>
        <v>0.97034701574441762</v>
      </c>
      <c r="G37" s="77">
        <f t="shared" si="0"/>
        <v>0</v>
      </c>
      <c r="H37" s="77">
        <v>5.5089932413961889E-3</v>
      </c>
      <c r="I37" s="77">
        <f t="shared" si="1"/>
        <v>100.00550899324139</v>
      </c>
      <c r="J37" s="76">
        <f>分析係数表!G40</f>
        <v>0.52785971223021577</v>
      </c>
      <c r="K37" s="78">
        <f t="shared" si="2"/>
        <v>52.788879198608655</v>
      </c>
      <c r="L37" s="79"/>
      <c r="M37" s="80"/>
      <c r="N37" s="81">
        <f>分析係数表!H40</f>
        <v>3.2261456049877249E-2</v>
      </c>
      <c r="O37" s="82">
        <f t="shared" si="3"/>
        <v>1.1173797874382458</v>
      </c>
      <c r="P37" s="76">
        <f>分析係数表!C40</f>
        <v>0.97034701574441762</v>
      </c>
      <c r="Q37" s="82">
        <f t="shared" si="4"/>
        <v>1.0842461421938336</v>
      </c>
      <c r="R37" s="83">
        <v>1.0887907312519707</v>
      </c>
      <c r="S37" s="84">
        <f t="shared" si="5"/>
        <v>101.09429972449337</v>
      </c>
      <c r="T37" s="85">
        <f>分析係数表!F40</f>
        <v>0.72733812949640286</v>
      </c>
      <c r="U37" s="86">
        <f t="shared" si="6"/>
        <v>73.529738864361718</v>
      </c>
      <c r="V37" s="87">
        <f>分析係数表!D40</f>
        <v>8.6654676258992799E-2</v>
      </c>
      <c r="W37" s="88">
        <f t="shared" si="7"/>
        <v>9</v>
      </c>
      <c r="X37" s="76">
        <f>分析係数表!E40</f>
        <v>5.0539568345323742E-2</v>
      </c>
      <c r="Y37" s="89">
        <f t="shared" si="8"/>
        <v>5</v>
      </c>
    </row>
    <row r="38" spans="1:25" x14ac:dyDescent="0.2">
      <c r="A38" s="6" t="s">
        <v>26</v>
      </c>
      <c r="B38" s="5" t="s">
        <v>277</v>
      </c>
      <c r="C38" s="90"/>
      <c r="D38" s="76">
        <f>投入係数表!AI38</f>
        <v>3.5971223021582733E-5</v>
      </c>
      <c r="E38" s="77">
        <f t="shared" si="9"/>
        <v>3.5971223021582731E-3</v>
      </c>
      <c r="F38" s="76">
        <f>分析係数表!C41</f>
        <v>0.80320409637637991</v>
      </c>
      <c r="G38" s="77">
        <f t="shared" si="0"/>
        <v>2.8892233682603591E-3</v>
      </c>
      <c r="H38" s="77">
        <v>3.8480868005075428E-3</v>
      </c>
      <c r="I38" s="77">
        <f t="shared" si="1"/>
        <v>3.8480868005075428E-3</v>
      </c>
      <c r="J38" s="76">
        <f>分析係数表!G41</f>
        <v>0.45147490221642766</v>
      </c>
      <c r="K38" s="78">
        <f t="shared" si="2"/>
        <v>1.7373146119794688E-3</v>
      </c>
      <c r="L38" s="79"/>
      <c r="M38" s="80"/>
      <c r="N38" s="81">
        <f>分析係数表!H41</f>
        <v>4.9603894294711057E-2</v>
      </c>
      <c r="O38" s="82">
        <f t="shared" si="3"/>
        <v>1.7180374245180525</v>
      </c>
      <c r="P38" s="76">
        <f>分析係数表!C41</f>
        <v>0.80320409637637991</v>
      </c>
      <c r="Q38" s="82">
        <f t="shared" si="4"/>
        <v>1.3799346971008253</v>
      </c>
      <c r="R38" s="83">
        <v>1.4036382316948233</v>
      </c>
      <c r="S38" s="84">
        <f t="shared" si="5"/>
        <v>1.4074863184953308</v>
      </c>
      <c r="T38" s="85">
        <f>分析係数表!F41</f>
        <v>0.55671447196870927</v>
      </c>
      <c r="U38" s="86">
        <f t="shared" si="6"/>
        <v>0.78356800260431059</v>
      </c>
      <c r="V38" s="87">
        <f>分析係数表!D41</f>
        <v>0.15062744458930899</v>
      </c>
      <c r="W38" s="88">
        <f t="shared" si="7"/>
        <v>0</v>
      </c>
      <c r="X38" s="76">
        <f>分析係数表!E41</f>
        <v>0.14110712733594089</v>
      </c>
      <c r="Y38" s="89">
        <f t="shared" si="8"/>
        <v>0</v>
      </c>
    </row>
    <row r="39" spans="1:25" x14ac:dyDescent="0.2">
      <c r="A39" s="6" t="s">
        <v>51</v>
      </c>
      <c r="B39" s="5" t="s">
        <v>368</v>
      </c>
      <c r="C39" s="90"/>
      <c r="D39" s="76">
        <f>投入係数表!AI39</f>
        <v>1.9064748201438849E-3</v>
      </c>
      <c r="E39" s="77">
        <f t="shared" si="9"/>
        <v>0.1906474820143885</v>
      </c>
      <c r="F39" s="76">
        <f>分析係数表!C42</f>
        <v>0.66636504653567741</v>
      </c>
      <c r="G39" s="77">
        <f>E39*F39</f>
        <v>0.12704081822442773</v>
      </c>
      <c r="H39" s="77">
        <v>0.13893358864217997</v>
      </c>
      <c r="I39" s="77">
        <f>C39+H39</f>
        <v>0.13893358864217997</v>
      </c>
      <c r="J39" s="76">
        <f>分析係数表!G42</f>
        <v>0.48517520215633425</v>
      </c>
      <c r="K39" s="78">
        <f>I39*J39</f>
        <v>6.7407131955774649E-2</v>
      </c>
      <c r="L39" s="79"/>
      <c r="M39" s="80"/>
      <c r="N39" s="81">
        <f>分析係数表!H42</f>
        <v>1.1980423388898527E-2</v>
      </c>
      <c r="O39" s="82">
        <f t="shared" si="3"/>
        <v>0.41494354498480729</v>
      </c>
      <c r="P39" s="76">
        <f>分析係数表!C42</f>
        <v>0.66636504653567741</v>
      </c>
      <c r="Q39" s="82">
        <f>O39*P39</f>
        <v>0.27650387466348009</v>
      </c>
      <c r="R39" s="83">
        <v>0.28949301562813823</v>
      </c>
      <c r="S39" s="84">
        <f>I39+R39</f>
        <v>0.4284266042703182</v>
      </c>
      <c r="T39" s="85">
        <f>分析係数表!F42</f>
        <v>0.56103195995379285</v>
      </c>
      <c r="U39" s="86">
        <f>S39*T39</f>
        <v>0.24036101749012462</v>
      </c>
      <c r="V39" s="87">
        <f>分析係数表!D42</f>
        <v>0.11378513669618791</v>
      </c>
      <c r="W39" s="88">
        <f>ROUND(S39*V39,0)</f>
        <v>0</v>
      </c>
      <c r="X39" s="76">
        <f>分析係数表!E42</f>
        <v>9.7612629957643429E-2</v>
      </c>
      <c r="Y39" s="89">
        <f>ROUND(S39*X39,0)</f>
        <v>0</v>
      </c>
    </row>
    <row r="40" spans="1:25" x14ac:dyDescent="0.2">
      <c r="A40" s="6" t="s">
        <v>195</v>
      </c>
      <c r="B40" s="5" t="s">
        <v>41</v>
      </c>
      <c r="C40" s="90"/>
      <c r="D40" s="76">
        <f>投入係数表!AI40</f>
        <v>6.8794964028776981E-2</v>
      </c>
      <c r="E40" s="77">
        <f t="shared" si="9"/>
        <v>6.8794964028776979</v>
      </c>
      <c r="F40" s="76">
        <f>分析係数表!C43</f>
        <v>0.41782866643993499</v>
      </c>
      <c r="G40" s="77">
        <f>E40*F40</f>
        <v>2.8744508077927184</v>
      </c>
      <c r="H40" s="77">
        <v>3.2226079988198304</v>
      </c>
      <c r="I40" s="77">
        <f>C40+H40</f>
        <v>3.2226079988198304</v>
      </c>
      <c r="J40" s="76">
        <f>分析係数表!G43</f>
        <v>0.34963029507290444</v>
      </c>
      <c r="K40" s="78">
        <f>I40*J40</f>
        <v>1.1267213855316793</v>
      </c>
      <c r="L40" s="79"/>
      <c r="M40" s="80"/>
      <c r="N40" s="81">
        <f>分析係数表!H43</f>
        <v>3.3095547249689404E-2</v>
      </c>
      <c r="O40" s="82">
        <f t="shared" si="3"/>
        <v>1.1462686462085789</v>
      </c>
      <c r="P40" s="76">
        <f>分析係数表!C43</f>
        <v>0.41782866643993499</v>
      </c>
      <c r="Q40" s="82">
        <f>O40*P40</f>
        <v>0.47894389982724017</v>
      </c>
      <c r="R40" s="83">
        <v>0.79800893098694714</v>
      </c>
      <c r="S40" s="84">
        <f>I40+R40</f>
        <v>4.0206169298067778</v>
      </c>
      <c r="T40" s="85">
        <f>分析係数表!F43</f>
        <v>0.60413931310897662</v>
      </c>
      <c r="U40" s="86">
        <f>S40*T40</f>
        <v>2.429012750247789</v>
      </c>
      <c r="V40" s="87">
        <f>分析係数表!D43</f>
        <v>0.20869324856609772</v>
      </c>
      <c r="W40" s="88">
        <f>ROUND(S40*V40,0)</f>
        <v>1</v>
      </c>
      <c r="X40" s="76">
        <f>分析係数表!E43</f>
        <v>0.13682537488770644</v>
      </c>
      <c r="Y40" s="89">
        <f>ROUND(S40*X40,0)</f>
        <v>1</v>
      </c>
    </row>
    <row r="41" spans="1:25" x14ac:dyDescent="0.2">
      <c r="A41" s="6" t="s">
        <v>341</v>
      </c>
      <c r="B41" s="5" t="s">
        <v>42</v>
      </c>
      <c r="C41" s="90"/>
      <c r="D41" s="76">
        <f>投入係数表!AI41</f>
        <v>3.1474820143884892E-3</v>
      </c>
      <c r="E41" s="77">
        <f t="shared" si="9"/>
        <v>0.31474820143884891</v>
      </c>
      <c r="F41" s="76">
        <f>分析係数表!C44</f>
        <v>0.43300030015865532</v>
      </c>
      <c r="G41" s="77">
        <f>E41*F41</f>
        <v>0.1362860656974185</v>
      </c>
      <c r="H41" s="77">
        <v>0.14064241681218997</v>
      </c>
      <c r="I41" s="77">
        <f>C41+H41</f>
        <v>0.14064241681218997</v>
      </c>
      <c r="J41" s="76">
        <f>分析係数表!G44</f>
        <v>0.26179408564929285</v>
      </c>
      <c r="K41" s="78">
        <f>I41*J41</f>
        <v>3.6819352912854007E-2</v>
      </c>
      <c r="L41" s="79"/>
      <c r="M41" s="80"/>
      <c r="N41" s="81">
        <f>分析係数表!H44</f>
        <v>0.10792544346140839</v>
      </c>
      <c r="O41" s="82">
        <f t="shared" si="3"/>
        <v>3.7380119758899029</v>
      </c>
      <c r="P41" s="76">
        <f>分析係数表!C44</f>
        <v>0.43300030015865532</v>
      </c>
      <c r="Q41" s="82">
        <f>O41*P41</f>
        <v>1.6185603075569761</v>
      </c>
      <c r="R41" s="83">
        <v>1.6447874587419105</v>
      </c>
      <c r="S41" s="84">
        <f>I41+R41</f>
        <v>1.7854298755541005</v>
      </c>
      <c r="T41" s="85">
        <f>分析係数表!F44</f>
        <v>0.57012714425433242</v>
      </c>
      <c r="U41" s="86">
        <f>S41*T41</f>
        <v>1.0179220362160275</v>
      </c>
      <c r="V41" s="87">
        <f>分析係数表!D44</f>
        <v>0.10725392586731722</v>
      </c>
      <c r="W41" s="88">
        <f>ROUND(S41*V41,0)</f>
        <v>0</v>
      </c>
      <c r="X41" s="76">
        <f>分析係数表!E44</f>
        <v>7.6308530862976523E-2</v>
      </c>
      <c r="Y41" s="89">
        <f>ROUND(S41*X41,0)</f>
        <v>0</v>
      </c>
    </row>
    <row r="42" spans="1:25" x14ac:dyDescent="0.2">
      <c r="A42" s="6" t="s">
        <v>342</v>
      </c>
      <c r="B42" s="5" t="s">
        <v>279</v>
      </c>
      <c r="C42" s="90"/>
      <c r="D42" s="76">
        <f>投入係数表!AI42</f>
        <v>1.0611510791366907E-3</v>
      </c>
      <c r="E42" s="77">
        <f t="shared" si="9"/>
        <v>0.10611510791366907</v>
      </c>
      <c r="F42" s="76">
        <f>分析係数表!C45</f>
        <v>1</v>
      </c>
      <c r="G42" s="77">
        <f>E42*F42</f>
        <v>0.10611510791366907</v>
      </c>
      <c r="H42" s="77">
        <v>0.10978087509579008</v>
      </c>
      <c r="I42" s="77">
        <f>C42+H42</f>
        <v>0.10978087509579008</v>
      </c>
      <c r="J42" s="76">
        <f>分析係数表!G45</f>
        <v>0</v>
      </c>
      <c r="K42" s="78">
        <f>I42*J42</f>
        <v>0</v>
      </c>
      <c r="L42" s="79"/>
      <c r="M42" s="80"/>
      <c r="N42" s="81">
        <f>分析係数表!H45</f>
        <v>0</v>
      </c>
      <c r="O42" s="82">
        <f t="shared" si="3"/>
        <v>0</v>
      </c>
      <c r="P42" s="76">
        <f>分析係数表!C45</f>
        <v>1</v>
      </c>
      <c r="Q42" s="82">
        <f>O42*P42</f>
        <v>0</v>
      </c>
      <c r="R42" s="83">
        <v>6.342123565986217E-3</v>
      </c>
      <c r="S42" s="84">
        <f>I42+R42</f>
        <v>0.11612299866177631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1.433453237410072E-2</v>
      </c>
      <c r="E43" s="77">
        <f t="shared" si="9"/>
        <v>1.4334532374100719</v>
      </c>
      <c r="F43" s="76">
        <f>分析係数表!C46</f>
        <v>7.8922701993376254E-2</v>
      </c>
      <c r="G43" s="77">
        <f>E43*F43</f>
        <v>0.11313200267755552</v>
      </c>
      <c r="H43" s="77">
        <v>0.1181053096480634</v>
      </c>
      <c r="I43" s="77">
        <f>C43+H43</f>
        <v>0.1181053096480634</v>
      </c>
      <c r="J43" s="76">
        <f>分析係数表!G46</f>
        <v>9.4786729857819912E-3</v>
      </c>
      <c r="K43" s="78">
        <f>I43*J43</f>
        <v>1.1194816080385157E-3</v>
      </c>
      <c r="L43" s="79"/>
      <c r="M43" s="80"/>
      <c r="N43" s="81">
        <f>分析係数表!H46</f>
        <v>2.1453316301050851E-2</v>
      </c>
      <c r="O43" s="82">
        <f t="shared" si="3"/>
        <v>0.74303844101930605</v>
      </c>
      <c r="P43" s="76">
        <f>分析係数表!C46</f>
        <v>7.8922701993376254E-2</v>
      </c>
      <c r="Q43" s="82">
        <f>O43*P43</f>
        <v>5.8642601450189569E-2</v>
      </c>
      <c r="R43" s="83">
        <v>6.4809465672682448E-2</v>
      </c>
      <c r="S43" s="84">
        <f>I43+R43</f>
        <v>0.18291477532074585</v>
      </c>
      <c r="T43" s="85">
        <f>分析係数表!F46</f>
        <v>0.3135860979462875</v>
      </c>
      <c r="U43" s="86">
        <f>S43*T43</f>
        <v>5.7359530649554583E-2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92">
        <f>投入係数表!AI44</f>
        <v>0.26334532374100722</v>
      </c>
      <c r="E44" s="91">
        <f>SUM(E5:E43)</f>
        <v>26.334532374100718</v>
      </c>
      <c r="F44" s="92">
        <f>分析係数表!C47</f>
        <v>0.45048821757167268</v>
      </c>
      <c r="G44" s="91">
        <f>SUM(G5:G43)</f>
        <v>7.544493692449362</v>
      </c>
      <c r="H44" s="91">
        <f>SUM(H5:H43)</f>
        <v>8.4021287577225756</v>
      </c>
      <c r="I44" s="91">
        <f>SUM(I5:I43)</f>
        <v>108.40212875772255</v>
      </c>
      <c r="J44" s="92">
        <f>分析係数表!G47</f>
        <v>0.27984959706440876</v>
      </c>
      <c r="K44" s="93">
        <f>SUM(K5:K43)</f>
        <v>55.210093450264786</v>
      </c>
      <c r="L44" s="94">
        <f>最終需要_まとめ!$L$33</f>
        <v>0.62733333333333341</v>
      </c>
      <c r="M44" s="91">
        <f>K44*L44</f>
        <v>34.635131957799445</v>
      </c>
      <c r="N44" s="95">
        <f>分析係数表!H47</f>
        <v>1</v>
      </c>
      <c r="O44" s="109">
        <f>SUM(O5:O43)</f>
        <v>34.635131957799445</v>
      </c>
      <c r="P44" s="92">
        <f>分析係数表!C47</f>
        <v>0.45048821757167268</v>
      </c>
      <c r="Q44" s="96">
        <f>SUM(Q5:Q43)</f>
        <v>15.079066208534675</v>
      </c>
      <c r="R44" s="91">
        <f>SUM(R5:R43)</f>
        <v>16.373693080735883</v>
      </c>
      <c r="S44" s="97">
        <f>SUM(S5:S43)</f>
        <v>124.77582183845846</v>
      </c>
      <c r="T44" s="98">
        <f>分析係数表!F47</f>
        <v>0.63574062575658508</v>
      </c>
      <c r="U44" s="99">
        <f>SUM(U5:U43)</f>
        <v>89.585901819700055</v>
      </c>
      <c r="V44" s="100">
        <f>分析係数表!D47</f>
        <v>9.9789350246801134E-2</v>
      </c>
      <c r="W44" s="101">
        <f>SUM(W5:W43)</f>
        <v>10</v>
      </c>
      <c r="X44" s="92">
        <f>分析係数表!E47</f>
        <v>7.8362037587557998E-2</v>
      </c>
      <c r="Y44" s="102">
        <f>SUM(Y5:Y43)</f>
        <v>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1.7519556714471968E-3</v>
      </c>
      <c r="E5" s="110">
        <f>$C$38*D5</f>
        <v>0.17519556714471968</v>
      </c>
      <c r="F5" s="85">
        <f>分析係数表!C8</f>
        <v>6.7564113487262545E-2</v>
      </c>
      <c r="G5" s="110">
        <f t="shared" ref="G5:G38" si="0">E5*F5</f>
        <v>1.1836933181031165E-2</v>
      </c>
      <c r="H5" s="110">
        <f t="array" ref="H5:H43">MMULT(逆行列係数!C5:AO43,'34'!G5:G43)</f>
        <v>1.3184433186265406E-2</v>
      </c>
      <c r="I5" s="110">
        <f t="shared" ref="I5:I38" si="1">C5+H5</f>
        <v>1.3184433186265406E-2</v>
      </c>
      <c r="J5" s="85">
        <f>分析係数表!G8</f>
        <v>0.11970979443772672</v>
      </c>
      <c r="K5" s="111">
        <f t="shared" ref="K5:K38" si="2">I5*J5</f>
        <v>1.5783057865057743E-3</v>
      </c>
      <c r="L5" s="79" t="s">
        <v>188</v>
      </c>
      <c r="M5" s="80" t="s">
        <v>188</v>
      </c>
      <c r="N5" s="81">
        <f>分析係数表!H8</f>
        <v>1.0734543466490035E-2</v>
      </c>
      <c r="O5" s="82">
        <f t="shared" ref="O5:O43" si="3">$M$44*N5</f>
        <v>0.32422684430349047</v>
      </c>
      <c r="P5" s="76">
        <f>分析係数表!C8</f>
        <v>6.7564113487262545E-2</v>
      </c>
      <c r="Q5" s="82">
        <f t="shared" ref="Q5:Q38" si="4">O5*P5</f>
        <v>2.1906099304138033E-2</v>
      </c>
      <c r="R5" s="83">
        <f t="array" ref="R5:R43">MMULT(逆行列係数!C5:AO43,'34'!Q5:Q43)</f>
        <v>2.5544714448880498E-2</v>
      </c>
      <c r="S5" s="84">
        <f t="shared" ref="S5:S38" si="5">I5+R5</f>
        <v>3.8729147635145907E-2</v>
      </c>
      <c r="T5" s="85">
        <f>分析係数表!F8</f>
        <v>0.45405078597339782</v>
      </c>
      <c r="U5" s="86">
        <f t="shared" ref="U5:U43" si="6">S5*T5</f>
        <v>1.7584999923817759E-2</v>
      </c>
      <c r="V5" s="87">
        <f>分析係数表!D8</f>
        <v>0.6704957678355502</v>
      </c>
      <c r="W5" s="167">
        <f t="shared" ref="W5:W43" si="7">ROUND(S5*V5,0)</f>
        <v>0</v>
      </c>
      <c r="X5" s="76">
        <f>分析係数表!E8</f>
        <v>0.43288996372430472</v>
      </c>
      <c r="Y5" s="166">
        <f t="shared" ref="Y5:Y43" si="8">ROUND(S5*X5,0)</f>
        <v>0</v>
      </c>
    </row>
    <row r="6" spans="1:25" x14ac:dyDescent="0.2">
      <c r="A6" s="6" t="s">
        <v>220</v>
      </c>
      <c r="B6" s="5" t="s">
        <v>266</v>
      </c>
      <c r="C6" s="90"/>
      <c r="D6" s="107">
        <f>投入係数表!AJ6</f>
        <v>4.074315514993481E-5</v>
      </c>
      <c r="E6" s="110">
        <f t="shared" ref="E6:E43" si="9">$C$38*D6</f>
        <v>4.0743155149934812E-3</v>
      </c>
      <c r="F6" s="85">
        <f>分析係数表!C9</f>
        <v>0.16339869281045749</v>
      </c>
      <c r="G6" s="110">
        <f t="shared" si="0"/>
        <v>6.6573782924730072E-4</v>
      </c>
      <c r="H6" s="110">
        <v>8.0801482156834538E-4</v>
      </c>
      <c r="I6" s="110">
        <f t="shared" si="1"/>
        <v>8.0801482156834538E-4</v>
      </c>
      <c r="J6" s="85">
        <f>分析係数表!G9</f>
        <v>0.24691358024691357</v>
      </c>
      <c r="K6" s="111">
        <f t="shared" si="2"/>
        <v>1.995098324860112E-4</v>
      </c>
      <c r="L6" s="79"/>
      <c r="M6" s="80"/>
      <c r="N6" s="81">
        <f>分析係数表!H9</f>
        <v>5.6599045701539042E-4</v>
      </c>
      <c r="O6" s="82">
        <f t="shared" si="3"/>
        <v>1.7095212326155313E-2</v>
      </c>
      <c r="P6" s="76">
        <f>分析係数表!C9</f>
        <v>0.16339869281045749</v>
      </c>
      <c r="Q6" s="82">
        <f t="shared" si="4"/>
        <v>2.7933353474109985E-3</v>
      </c>
      <c r="R6" s="83">
        <v>3.0737479850949196E-3</v>
      </c>
      <c r="S6" s="84">
        <f t="shared" si="5"/>
        <v>3.8817628066632652E-3</v>
      </c>
      <c r="T6" s="85">
        <f>分析係数表!F9</f>
        <v>0.67901234567901236</v>
      </c>
      <c r="U6" s="86">
        <f t="shared" si="6"/>
        <v>2.6357648687219703E-3</v>
      </c>
      <c r="V6" s="87">
        <f>分析係数表!D9</f>
        <v>7.407407407407407E-2</v>
      </c>
      <c r="W6" s="167">
        <f t="shared" si="7"/>
        <v>0</v>
      </c>
      <c r="X6" s="76">
        <f>分析係数表!E9</f>
        <v>0</v>
      </c>
      <c r="Y6" s="166">
        <f t="shared" si="8"/>
        <v>0</v>
      </c>
    </row>
    <row r="7" spans="1:25" x14ac:dyDescent="0.2">
      <c r="A7" s="6" t="s">
        <v>221</v>
      </c>
      <c r="B7" s="5" t="s">
        <v>267</v>
      </c>
      <c r="C7" s="90"/>
      <c r="D7" s="107">
        <f>投入係数表!AJ7</f>
        <v>3.9385049978270318E-4</v>
      </c>
      <c r="E7" s="110">
        <f t="shared" si="9"/>
        <v>3.9385049978270317E-2</v>
      </c>
      <c r="F7" s="85">
        <f>分析係数表!C10</f>
        <v>3.0864197530864335E-3</v>
      </c>
      <c r="G7" s="110">
        <f t="shared" si="0"/>
        <v>1.2155879622922992E-4</v>
      </c>
      <c r="H7" s="110">
        <v>1.3245172522183997E-4</v>
      </c>
      <c r="I7" s="110">
        <f t="shared" si="1"/>
        <v>1.3245172522183997E-4</v>
      </c>
      <c r="J7" s="85">
        <f>分析係数表!G10</f>
        <v>0.2857142857142857</v>
      </c>
      <c r="K7" s="111">
        <f t="shared" si="2"/>
        <v>3.7843350063382846E-5</v>
      </c>
      <c r="L7" s="79"/>
      <c r="M7" s="80"/>
      <c r="N7" s="81">
        <f>分析係数表!H10</f>
        <v>1.0759075560602157E-3</v>
      </c>
      <c r="O7" s="82">
        <f t="shared" si="3"/>
        <v>3.2496781325880374E-2</v>
      </c>
      <c r="P7" s="76">
        <f>分析係数表!C10</f>
        <v>3.0864197530864335E-3</v>
      </c>
      <c r="Q7" s="82">
        <f t="shared" si="4"/>
        <v>1.0029870779592752E-4</v>
      </c>
      <c r="R7" s="83">
        <v>1.2905787293312842E-4</v>
      </c>
      <c r="S7" s="84">
        <f t="shared" si="5"/>
        <v>2.6150959815496842E-4</v>
      </c>
      <c r="T7" s="85">
        <f>分析係数表!F10</f>
        <v>0.5714285714285714</v>
      </c>
      <c r="U7" s="86">
        <f t="shared" si="6"/>
        <v>1.4943405608855336E-4</v>
      </c>
      <c r="V7" s="87">
        <f>分析係数表!D10</f>
        <v>0</v>
      </c>
      <c r="W7" s="167">
        <f t="shared" si="7"/>
        <v>0</v>
      </c>
      <c r="X7" s="76">
        <f>分析係数表!E10</f>
        <v>0</v>
      </c>
      <c r="Y7" s="166">
        <f t="shared" si="8"/>
        <v>0</v>
      </c>
    </row>
    <row r="8" spans="1:25" x14ac:dyDescent="0.2">
      <c r="A8" s="6" t="s">
        <v>222</v>
      </c>
      <c r="B8" s="5" t="s">
        <v>27</v>
      </c>
      <c r="C8" s="90"/>
      <c r="D8" s="107">
        <f>投入係数表!AJ8</f>
        <v>1.3581051716644938E-5</v>
      </c>
      <c r="E8" s="110">
        <f t="shared" si="9"/>
        <v>1.3581051716644937E-3</v>
      </c>
      <c r="F8" s="85">
        <f>分析係数表!C11</f>
        <v>1.4903129657227732E-3</v>
      </c>
      <c r="G8" s="110">
        <f t="shared" si="0"/>
        <v>2.0240017461467474E-6</v>
      </c>
      <c r="H8" s="110">
        <v>7.2018568703571202E-5</v>
      </c>
      <c r="I8" s="110">
        <f t="shared" si="1"/>
        <v>7.2018568703571202E-5</v>
      </c>
      <c r="J8" s="85">
        <f>分析係数表!G11</f>
        <v>0.75</v>
      </c>
      <c r="K8" s="111">
        <f t="shared" si="2"/>
        <v>5.4013926527678405E-5</v>
      </c>
      <c r="L8" s="79"/>
      <c r="M8" s="80"/>
      <c r="N8" s="81">
        <f>分析係数表!H11</f>
        <v>-1.9275216802381716E-5</v>
      </c>
      <c r="O8" s="82">
        <f t="shared" si="3"/>
        <v>-5.8218989346039756E-4</v>
      </c>
      <c r="P8" s="76">
        <f>分析係数表!C11</f>
        <v>1.4903129657227732E-3</v>
      </c>
      <c r="Q8" s="82">
        <f t="shared" si="4"/>
        <v>-8.6764514673679048E-7</v>
      </c>
      <c r="R8" s="83">
        <v>4.5371007561297891E-5</v>
      </c>
      <c r="S8" s="84">
        <f t="shared" si="5"/>
        <v>1.173895762648691E-4</v>
      </c>
      <c r="T8" s="85">
        <f>分析係数表!F11</f>
        <v>1</v>
      </c>
      <c r="U8" s="86">
        <f t="shared" si="6"/>
        <v>1.173895762648691E-4</v>
      </c>
      <c r="V8" s="87">
        <f>分析係数表!D11</f>
        <v>2</v>
      </c>
      <c r="W8" s="167">
        <f t="shared" si="7"/>
        <v>0</v>
      </c>
      <c r="X8" s="76">
        <f>分析係数表!E11</f>
        <v>0</v>
      </c>
      <c r="Y8" s="166">
        <f t="shared" si="8"/>
        <v>0</v>
      </c>
    </row>
    <row r="9" spans="1:25" x14ac:dyDescent="0.2">
      <c r="A9" s="6" t="s">
        <v>223</v>
      </c>
      <c r="B9" s="5" t="s">
        <v>191</v>
      </c>
      <c r="C9" s="90"/>
      <c r="D9" s="107">
        <f>投入係数表!AJ9</f>
        <v>6.5596479791395048E-3</v>
      </c>
      <c r="E9" s="110">
        <f t="shared" si="9"/>
        <v>0.65596479791395046</v>
      </c>
      <c r="F9" s="85">
        <f>分析係数表!C12</f>
        <v>4.2687511748856433E-2</v>
      </c>
      <c r="G9" s="110">
        <f t="shared" si="0"/>
        <v>2.8001505017787996E-2</v>
      </c>
      <c r="H9" s="110">
        <v>3.1164997240570789E-2</v>
      </c>
      <c r="I9" s="110">
        <f t="shared" si="1"/>
        <v>3.1164997240570789E-2</v>
      </c>
      <c r="J9" s="85">
        <f>分析係数表!G12</f>
        <v>0.14470108695652173</v>
      </c>
      <c r="K9" s="111">
        <f t="shared" si="2"/>
        <v>4.5096089757075937E-3</v>
      </c>
      <c r="L9" s="79"/>
      <c r="M9" s="80"/>
      <c r="N9" s="81">
        <f>分析係数表!H12</f>
        <v>8.7239631247579649E-2</v>
      </c>
      <c r="O9" s="82">
        <f t="shared" si="3"/>
        <v>2.6349914578017595</v>
      </c>
      <c r="P9" s="76">
        <f>分析係数表!C12</f>
        <v>4.2687511748856433E-2</v>
      </c>
      <c r="Q9" s="82">
        <f t="shared" si="4"/>
        <v>0.11248122881304895</v>
      </c>
      <c r="R9" s="83">
        <v>0.12016910429691488</v>
      </c>
      <c r="S9" s="84">
        <f t="shared" si="5"/>
        <v>0.15133410153748567</v>
      </c>
      <c r="T9" s="85">
        <f>分析係数表!F12</f>
        <v>0.28543931159420288</v>
      </c>
      <c r="U9" s="86">
        <f t="shared" si="6"/>
        <v>4.3196701763587107E-2</v>
      </c>
      <c r="V9" s="87">
        <f>分析係数表!D12</f>
        <v>0.10088315217391304</v>
      </c>
      <c r="W9" s="167">
        <f t="shared" si="7"/>
        <v>0</v>
      </c>
      <c r="X9" s="76">
        <f>分析係数表!E12</f>
        <v>0.11056385869565218</v>
      </c>
      <c r="Y9" s="166">
        <f t="shared" si="8"/>
        <v>0</v>
      </c>
    </row>
    <row r="10" spans="1:25" x14ac:dyDescent="0.2">
      <c r="A10" s="6" t="s">
        <v>224</v>
      </c>
      <c r="B10" s="5" t="s">
        <v>28</v>
      </c>
      <c r="C10" s="90"/>
      <c r="D10" s="107">
        <f>投入係数表!AJ10</f>
        <v>2.7569534984789221E-3</v>
      </c>
      <c r="E10" s="110">
        <f t="shared" si="9"/>
        <v>0.27569534984789223</v>
      </c>
      <c r="F10" s="85">
        <f>分析係数表!C13</f>
        <v>0</v>
      </c>
      <c r="G10" s="110">
        <f t="shared" si="0"/>
        <v>0</v>
      </c>
      <c r="H10" s="110">
        <v>0</v>
      </c>
      <c r="I10" s="110">
        <f t="shared" si="1"/>
        <v>0</v>
      </c>
      <c r="J10" s="85">
        <f>分析係数表!G13</f>
        <v>0.2449244060475162</v>
      </c>
      <c r="K10" s="111">
        <f t="shared" si="2"/>
        <v>0</v>
      </c>
      <c r="L10" s="79"/>
      <c r="M10" s="80"/>
      <c r="N10" s="81">
        <f>分析係数表!H13</f>
        <v>1.3610055354918072E-2</v>
      </c>
      <c r="O10" s="82">
        <f t="shared" si="3"/>
        <v>0.41107899113699164</v>
      </c>
      <c r="P10" s="76">
        <f>分析係数表!C13</f>
        <v>0</v>
      </c>
      <c r="Q10" s="82">
        <f t="shared" si="4"/>
        <v>0</v>
      </c>
      <c r="R10" s="83">
        <v>0</v>
      </c>
      <c r="S10" s="84">
        <f t="shared" si="5"/>
        <v>0</v>
      </c>
      <c r="T10" s="85">
        <f>分析係数表!F13</f>
        <v>0.38401727861771057</v>
      </c>
      <c r="U10" s="86">
        <f t="shared" si="6"/>
        <v>0</v>
      </c>
      <c r="V10" s="87">
        <f>分析係数表!D13</f>
        <v>0.12267818574514039</v>
      </c>
      <c r="W10" s="167">
        <f t="shared" si="7"/>
        <v>0</v>
      </c>
      <c r="X10" s="76">
        <f>分析係数表!E13</f>
        <v>0.11058315334773218</v>
      </c>
      <c r="Y10" s="166">
        <f t="shared" si="8"/>
        <v>0</v>
      </c>
    </row>
    <row r="11" spans="1:25" x14ac:dyDescent="0.2">
      <c r="A11" s="6" t="s">
        <v>225</v>
      </c>
      <c r="B11" s="5" t="s">
        <v>268</v>
      </c>
      <c r="C11" s="90"/>
      <c r="D11" s="107">
        <f>投入係数表!AJ11</f>
        <v>4.0743155149934812E-3</v>
      </c>
      <c r="E11" s="110">
        <f t="shared" si="9"/>
        <v>0.40743155149934812</v>
      </c>
      <c r="F11" s="85">
        <f>分析係数表!C14</f>
        <v>1.2640726841793404E-2</v>
      </c>
      <c r="G11" s="110">
        <f t="shared" si="0"/>
        <v>5.1502309492313415E-3</v>
      </c>
      <c r="H11" s="110">
        <v>5.9342255767863049E-3</v>
      </c>
      <c r="I11" s="110">
        <f t="shared" si="1"/>
        <v>5.9342255767863049E-3</v>
      </c>
      <c r="J11" s="85">
        <f>分析係数表!G14</f>
        <v>0.18151815181518152</v>
      </c>
      <c r="K11" s="111">
        <f t="shared" si="2"/>
        <v>1.0771696591526296E-3</v>
      </c>
      <c r="L11" s="79"/>
      <c r="M11" s="80"/>
      <c r="N11" s="81">
        <f>分析係数表!H14</f>
        <v>1.1056965274820784E-3</v>
      </c>
      <c r="O11" s="82">
        <f t="shared" si="3"/>
        <v>3.339652934304644E-2</v>
      </c>
      <c r="P11" s="76">
        <f>分析係数表!C14</f>
        <v>1.2640726841793404E-2</v>
      </c>
      <c r="Q11" s="82">
        <f t="shared" si="4"/>
        <v>4.2215640488938816E-4</v>
      </c>
      <c r="R11" s="83">
        <v>1.15522386067693E-3</v>
      </c>
      <c r="S11" s="84">
        <f t="shared" si="5"/>
        <v>7.0894494374632352E-3</v>
      </c>
      <c r="T11" s="85">
        <f>分析係数表!F14</f>
        <v>0.32673267326732675</v>
      </c>
      <c r="U11" s="86">
        <f t="shared" si="6"/>
        <v>2.3163547666959087E-3</v>
      </c>
      <c r="V11" s="87">
        <f>分析係数表!D14</f>
        <v>0.1617161716171617</v>
      </c>
      <c r="W11" s="167">
        <f t="shared" si="7"/>
        <v>0</v>
      </c>
      <c r="X11" s="76">
        <f>分析係数表!E14</f>
        <v>6.9306930693069313E-2</v>
      </c>
      <c r="Y11" s="166">
        <f t="shared" si="8"/>
        <v>0</v>
      </c>
    </row>
    <row r="12" spans="1:25" x14ac:dyDescent="0.2">
      <c r="A12" s="6" t="s">
        <v>226</v>
      </c>
      <c r="B12" s="5" t="s">
        <v>29</v>
      </c>
      <c r="C12" s="90"/>
      <c r="D12" s="107">
        <f>投入係数表!AJ12</f>
        <v>0.17569806605823554</v>
      </c>
      <c r="E12" s="110">
        <f t="shared" si="9"/>
        <v>17.569806605823555</v>
      </c>
      <c r="F12" s="85">
        <f>分析係数表!C15</f>
        <v>0</v>
      </c>
      <c r="G12" s="110">
        <f t="shared" si="0"/>
        <v>0</v>
      </c>
      <c r="H12" s="110">
        <v>0</v>
      </c>
      <c r="I12" s="110">
        <f t="shared" si="1"/>
        <v>0</v>
      </c>
      <c r="J12" s="85">
        <f>分析係数表!G15</f>
        <v>9.5574387947269301E-2</v>
      </c>
      <c r="K12" s="111">
        <f t="shared" si="2"/>
        <v>0</v>
      </c>
      <c r="L12" s="79"/>
      <c r="M12" s="80"/>
      <c r="N12" s="81">
        <f>分析係数表!H15</f>
        <v>8.009728727607893E-3</v>
      </c>
      <c r="O12" s="82">
        <f t="shared" si="3"/>
        <v>0.24192636390977065</v>
      </c>
      <c r="P12" s="76">
        <f>分析係数表!C15</f>
        <v>0</v>
      </c>
      <c r="Q12" s="82">
        <f t="shared" si="4"/>
        <v>0</v>
      </c>
      <c r="R12" s="83">
        <v>0</v>
      </c>
      <c r="S12" s="84">
        <f t="shared" si="5"/>
        <v>0</v>
      </c>
      <c r="T12" s="85">
        <f>分析係数表!F15</f>
        <v>0.30461393596986819</v>
      </c>
      <c r="U12" s="86">
        <f t="shared" si="6"/>
        <v>0</v>
      </c>
      <c r="V12" s="87">
        <f>分析係数表!D15</f>
        <v>3.5781544256120526E-2</v>
      </c>
      <c r="W12" s="167">
        <f t="shared" si="7"/>
        <v>0</v>
      </c>
      <c r="X12" s="76">
        <f>分析係数表!E15</f>
        <v>3.3427495291902073E-2</v>
      </c>
      <c r="Y12" s="166">
        <f t="shared" si="8"/>
        <v>0</v>
      </c>
    </row>
    <row r="13" spans="1:25" x14ac:dyDescent="0.2">
      <c r="A13" s="6" t="s">
        <v>227</v>
      </c>
      <c r="B13" s="5" t="s">
        <v>30</v>
      </c>
      <c r="C13" s="90"/>
      <c r="D13" s="107">
        <f>投入係数表!AJ13</f>
        <v>2.2951977401129945E-3</v>
      </c>
      <c r="E13" s="110">
        <f t="shared" si="9"/>
        <v>0.22951977401129944</v>
      </c>
      <c r="F13" s="85">
        <f>分析係数表!C16</f>
        <v>1.1051985264019626E-2</v>
      </c>
      <c r="G13" s="110">
        <f t="shared" si="0"/>
        <v>2.5366491601739962E-3</v>
      </c>
      <c r="H13" s="110">
        <v>3.0845823844176321E-3</v>
      </c>
      <c r="I13" s="110">
        <f t="shared" si="1"/>
        <v>3.0845823844176321E-3</v>
      </c>
      <c r="J13" s="85">
        <f>分析係数表!G16</f>
        <v>3.3670033670033669E-2</v>
      </c>
      <c r="K13" s="111">
        <f t="shared" si="2"/>
        <v>1.0385799274133442E-4</v>
      </c>
      <c r="L13" s="79"/>
      <c r="M13" s="80"/>
      <c r="N13" s="81">
        <f>分析係数表!H16</f>
        <v>1.6043989549327908E-2</v>
      </c>
      <c r="O13" s="82">
        <f t="shared" si="3"/>
        <v>0.48459369677485453</v>
      </c>
      <c r="P13" s="76">
        <f>分析係数表!C16</f>
        <v>1.1051985264019626E-2</v>
      </c>
      <c r="Q13" s="82">
        <f t="shared" si="4"/>
        <v>5.3557223957924876E-3</v>
      </c>
      <c r="R13" s="83">
        <v>5.8858727698510235E-3</v>
      </c>
      <c r="S13" s="84">
        <f t="shared" si="5"/>
        <v>8.9704551542686556E-3</v>
      </c>
      <c r="T13" s="85">
        <f>分析係数表!F16</f>
        <v>0.28619528619528617</v>
      </c>
      <c r="U13" s="86">
        <f t="shared" si="6"/>
        <v>2.5673019801778977E-3</v>
      </c>
      <c r="V13" s="87">
        <f>分析係数表!D16</f>
        <v>3.3670033670033669E-2</v>
      </c>
      <c r="W13" s="167">
        <f t="shared" si="7"/>
        <v>0</v>
      </c>
      <c r="X13" s="76">
        <f>分析係数表!E16</f>
        <v>3.3670033670033669E-2</v>
      </c>
      <c r="Y13" s="166">
        <f t="shared" si="8"/>
        <v>0</v>
      </c>
    </row>
    <row r="14" spans="1:25" x14ac:dyDescent="0.2">
      <c r="A14" s="6" t="s">
        <v>2</v>
      </c>
      <c r="B14" s="5" t="s">
        <v>365</v>
      </c>
      <c r="C14" s="90"/>
      <c r="D14" s="107">
        <f>投入係数表!AJ14</f>
        <v>2.349521946979574E-3</v>
      </c>
      <c r="E14" s="110">
        <f t="shared" si="9"/>
        <v>0.23495219469795739</v>
      </c>
      <c r="F14" s="85">
        <f>分析係数表!C17</f>
        <v>8.8733956583742724E-2</v>
      </c>
      <c r="G14" s="110">
        <f t="shared" si="0"/>
        <v>2.0848237843583618E-2</v>
      </c>
      <c r="H14" s="110">
        <v>2.9822008190252238E-2</v>
      </c>
      <c r="I14" s="110">
        <f t="shared" si="1"/>
        <v>2.9822008190252238E-2</v>
      </c>
      <c r="J14" s="85">
        <f>分析係数表!G17</f>
        <v>0.21220484513952775</v>
      </c>
      <c r="K14" s="111">
        <f t="shared" si="2"/>
        <v>6.3283746297622045E-3</v>
      </c>
      <c r="L14" s="79"/>
      <c r="M14" s="80"/>
      <c r="N14" s="81">
        <f>分析係数表!H17</f>
        <v>2.8579889640622342E-3</v>
      </c>
      <c r="O14" s="82">
        <f t="shared" si="3"/>
        <v>8.6322883293991667E-2</v>
      </c>
      <c r="P14" s="76">
        <f>分析係数表!C17</f>
        <v>8.8733956583742724E-2</v>
      </c>
      <c r="Q14" s="82">
        <f t="shared" si="4"/>
        <v>7.6597709783925464E-3</v>
      </c>
      <c r="R14" s="83">
        <v>1.2579261827511125E-2</v>
      </c>
      <c r="S14" s="84">
        <f t="shared" si="5"/>
        <v>4.2401270017763365E-2</v>
      </c>
      <c r="T14" s="85">
        <f>分析係数表!F17</f>
        <v>0.32198712051517941</v>
      </c>
      <c r="U14" s="86">
        <f t="shared" si="6"/>
        <v>1.3652662839206237E-2</v>
      </c>
      <c r="V14" s="87">
        <f>分析係数表!D17</f>
        <v>5.3664520085863233E-2</v>
      </c>
      <c r="W14" s="167">
        <f t="shared" si="7"/>
        <v>0</v>
      </c>
      <c r="X14" s="76">
        <f>分析係数表!E17</f>
        <v>5.3357865685372582E-2</v>
      </c>
      <c r="Y14" s="166">
        <f t="shared" si="8"/>
        <v>0</v>
      </c>
    </row>
    <row r="15" spans="1:25" x14ac:dyDescent="0.2">
      <c r="A15" s="6" t="s">
        <v>3</v>
      </c>
      <c r="B15" s="5" t="s">
        <v>31</v>
      </c>
      <c r="C15" s="90"/>
      <c r="D15" s="107">
        <f>投入係数表!AJ15</f>
        <v>7.7411994784876137E-4</v>
      </c>
      <c r="E15" s="110">
        <f t="shared" si="9"/>
        <v>7.7411994784876134E-2</v>
      </c>
      <c r="F15" s="85">
        <f>分析係数表!C18</f>
        <v>2.3869801084990927E-2</v>
      </c>
      <c r="G15" s="110">
        <f t="shared" si="0"/>
        <v>1.8478089171073482E-3</v>
      </c>
      <c r="H15" s="110">
        <v>2.5655992076379841E-3</v>
      </c>
      <c r="I15" s="110">
        <f t="shared" si="1"/>
        <v>2.5655992076379841E-3</v>
      </c>
      <c r="J15" s="85">
        <f>分析係数表!G18</f>
        <v>0.2144702842377261</v>
      </c>
      <c r="K15" s="111">
        <f t="shared" si="2"/>
        <v>5.5024479130220331E-4</v>
      </c>
      <c r="L15" s="79"/>
      <c r="M15" s="80"/>
      <c r="N15" s="81">
        <f>分析係数表!H18</f>
        <v>4.2405476965239774E-4</v>
      </c>
      <c r="O15" s="82">
        <f t="shared" si="3"/>
        <v>1.2808177656128746E-2</v>
      </c>
      <c r="P15" s="76">
        <f>分析係数表!C18</f>
        <v>2.3869801084990927E-2</v>
      </c>
      <c r="Q15" s="82">
        <f t="shared" si="4"/>
        <v>3.0572865291301848E-4</v>
      </c>
      <c r="R15" s="83">
        <v>6.3332944524921518E-4</v>
      </c>
      <c r="S15" s="84">
        <f t="shared" si="5"/>
        <v>3.1989286528871994E-3</v>
      </c>
      <c r="T15" s="85">
        <f>分析係数表!F18</f>
        <v>0.4573643410852713</v>
      </c>
      <c r="U15" s="86">
        <f t="shared" si="6"/>
        <v>1.4630758955065486E-3</v>
      </c>
      <c r="V15" s="87">
        <f>分析係数表!D18</f>
        <v>4.909560723514212E-2</v>
      </c>
      <c r="W15" s="167">
        <f t="shared" si="7"/>
        <v>0</v>
      </c>
      <c r="X15" s="76">
        <f>分析係数表!E18</f>
        <v>2.0671834625322998E-2</v>
      </c>
      <c r="Y15" s="166">
        <f t="shared" si="8"/>
        <v>0</v>
      </c>
    </row>
    <row r="16" spans="1:25" x14ac:dyDescent="0.2">
      <c r="A16" s="6" t="s">
        <v>4</v>
      </c>
      <c r="B16" s="5" t="s">
        <v>32</v>
      </c>
      <c r="C16" s="90"/>
      <c r="D16" s="107">
        <f>投入係数表!AJ16</f>
        <v>0</v>
      </c>
      <c r="E16" s="110">
        <f t="shared" si="9"/>
        <v>0</v>
      </c>
      <c r="F16" s="85">
        <f>分析係数表!C19</f>
        <v>4.6660019940179431E-2</v>
      </c>
      <c r="G16" s="110">
        <f t="shared" si="0"/>
        <v>0</v>
      </c>
      <c r="H16" s="110">
        <v>7.7805848645585301E-4</v>
      </c>
      <c r="I16" s="110">
        <f t="shared" si="1"/>
        <v>7.7805848645585301E-4</v>
      </c>
      <c r="J16" s="85">
        <f>分析係数表!G19</f>
        <v>5.7803468208092484E-2</v>
      </c>
      <c r="K16" s="111">
        <f t="shared" si="2"/>
        <v>4.4974478985887459E-5</v>
      </c>
      <c r="L16" s="79"/>
      <c r="M16" s="80"/>
      <c r="N16" s="81">
        <f>分析係数表!H19</f>
        <v>-1.0864213106796968E-4</v>
      </c>
      <c r="O16" s="82">
        <f t="shared" si="3"/>
        <v>-3.2814339449586047E-3</v>
      </c>
      <c r="P16" s="76">
        <f>分析係数表!C19</f>
        <v>4.6660019940179431E-2</v>
      </c>
      <c r="Q16" s="82">
        <f t="shared" si="4"/>
        <v>-1.5311177330415014E-4</v>
      </c>
      <c r="R16" s="83">
        <v>6.1325604621097953E-5</v>
      </c>
      <c r="S16" s="84">
        <f t="shared" si="5"/>
        <v>8.3938409107695098E-4</v>
      </c>
      <c r="T16" s="85">
        <f>分析係数表!F19</f>
        <v>0.24084778420038536</v>
      </c>
      <c r="U16" s="86">
        <f t="shared" si="6"/>
        <v>2.0216379842893809E-4</v>
      </c>
      <c r="V16" s="87">
        <f>分析係数表!D19</f>
        <v>2.8901734104046241E-3</v>
      </c>
      <c r="W16" s="167">
        <f t="shared" si="7"/>
        <v>0</v>
      </c>
      <c r="X16" s="76">
        <f>分析係数表!E19</f>
        <v>2.8901734104046241E-3</v>
      </c>
      <c r="Y16" s="166">
        <f t="shared" si="8"/>
        <v>0</v>
      </c>
    </row>
    <row r="17" spans="1:25" x14ac:dyDescent="0.2">
      <c r="A17" s="6" t="s">
        <v>5</v>
      </c>
      <c r="B17" s="5" t="s">
        <v>33</v>
      </c>
      <c r="C17" s="90"/>
      <c r="D17" s="107">
        <f>投入係数表!AJ17</f>
        <v>1.6161451542807475E-3</v>
      </c>
      <c r="E17" s="110">
        <f t="shared" si="9"/>
        <v>0.16161451542807476</v>
      </c>
      <c r="F17" s="85">
        <f>分析係数表!C20</f>
        <v>8.9601315248664215E-2</v>
      </c>
      <c r="G17" s="110">
        <f t="shared" si="0"/>
        <v>1.4480873145631033E-2</v>
      </c>
      <c r="H17" s="110">
        <v>1.6969051781940792E-2</v>
      </c>
      <c r="I17" s="110">
        <f t="shared" si="1"/>
        <v>1.6969051781940792E-2</v>
      </c>
      <c r="J17" s="85">
        <f>分析係数表!G20</f>
        <v>9.990662931839403E-2</v>
      </c>
      <c r="K17" s="111">
        <f t="shared" si="2"/>
        <v>1.6953207662629925E-3</v>
      </c>
      <c r="L17" s="79"/>
      <c r="M17" s="80"/>
      <c r="N17" s="81">
        <f>分析係数表!H20</f>
        <v>5.2919231584720706E-4</v>
      </c>
      <c r="O17" s="82">
        <f t="shared" si="3"/>
        <v>1.598375889318546E-2</v>
      </c>
      <c r="P17" s="76">
        <f>分析係数表!C20</f>
        <v>8.9601315248664215E-2</v>
      </c>
      <c r="Q17" s="82">
        <f t="shared" si="4"/>
        <v>1.4321658194469506E-3</v>
      </c>
      <c r="R17" s="83">
        <v>2.0732195731474833E-3</v>
      </c>
      <c r="S17" s="84">
        <f t="shared" si="5"/>
        <v>1.9042271355088274E-2</v>
      </c>
      <c r="T17" s="85">
        <f>分析係数表!F20</f>
        <v>0.22315592903828199</v>
      </c>
      <c r="U17" s="86">
        <f t="shared" si="6"/>
        <v>4.2493957552437889E-3</v>
      </c>
      <c r="V17" s="87">
        <f>分析係数表!D20</f>
        <v>6.3492063492063489E-2</v>
      </c>
      <c r="W17" s="167">
        <f t="shared" si="7"/>
        <v>0</v>
      </c>
      <c r="X17" s="76">
        <f>分析係数表!E20</f>
        <v>5.9757236227824466E-2</v>
      </c>
      <c r="Y17" s="166">
        <f t="shared" si="8"/>
        <v>0</v>
      </c>
    </row>
    <row r="18" spans="1:25" x14ac:dyDescent="0.2">
      <c r="A18" s="6" t="s">
        <v>6</v>
      </c>
      <c r="B18" s="5" t="s">
        <v>34</v>
      </c>
      <c r="C18" s="90"/>
      <c r="D18" s="107">
        <f>投入係数表!AJ18</f>
        <v>3.1236418948283354E-4</v>
      </c>
      <c r="E18" s="110">
        <f t="shared" si="9"/>
        <v>3.1236418948283353E-2</v>
      </c>
      <c r="F18" s="85">
        <f>分析係数表!C21</f>
        <v>3.6263368983957212E-2</v>
      </c>
      <c r="G18" s="110">
        <f t="shared" si="0"/>
        <v>1.132737786059072E-3</v>
      </c>
      <c r="H18" s="110">
        <v>3.0534846778665203E-3</v>
      </c>
      <c r="I18" s="110">
        <f t="shared" si="1"/>
        <v>3.0534846778665203E-3</v>
      </c>
      <c r="J18" s="85">
        <f>分析係数表!G21</f>
        <v>0.2855369335816263</v>
      </c>
      <c r="K18" s="111">
        <f t="shared" si="2"/>
        <v>8.7188265165648619E-4</v>
      </c>
      <c r="L18" s="79"/>
      <c r="M18" s="80"/>
      <c r="N18" s="81">
        <f>分析係数表!H21</f>
        <v>8.8140309559981843E-4</v>
      </c>
      <c r="O18" s="82">
        <f t="shared" si="3"/>
        <v>2.662195603732545E-2</v>
      </c>
      <c r="P18" s="76">
        <f>分析係数表!C21</f>
        <v>3.6263368983957212E-2</v>
      </c>
      <c r="Q18" s="82">
        <f t="shared" si="4"/>
        <v>9.6540181485622021E-4</v>
      </c>
      <c r="R18" s="83">
        <v>1.787643565980834E-3</v>
      </c>
      <c r="S18" s="84">
        <f t="shared" si="5"/>
        <v>4.8411282438473539E-3</v>
      </c>
      <c r="T18" s="85">
        <f>分析係数表!F21</f>
        <v>0.42644320297951582</v>
      </c>
      <c r="U18" s="86">
        <f t="shared" si="6"/>
        <v>2.064466234340864E-3</v>
      </c>
      <c r="V18" s="87">
        <f>分析係数表!D21</f>
        <v>0.13283674736188703</v>
      </c>
      <c r="W18" s="167">
        <f t="shared" si="7"/>
        <v>0</v>
      </c>
      <c r="X18" s="76">
        <f>分析係数表!E21</f>
        <v>0.11297330850403477</v>
      </c>
      <c r="Y18" s="166">
        <f t="shared" si="8"/>
        <v>0</v>
      </c>
    </row>
    <row r="19" spans="1:25" x14ac:dyDescent="0.2">
      <c r="A19" s="6" t="s">
        <v>7</v>
      </c>
      <c r="B19" s="5" t="s">
        <v>269</v>
      </c>
      <c r="C19" s="90"/>
      <c r="D19" s="107">
        <f>投入係数表!AJ19</f>
        <v>0</v>
      </c>
      <c r="E19" s="110">
        <f t="shared" si="9"/>
        <v>0</v>
      </c>
      <c r="F19" s="85">
        <f>分析係数表!C22</f>
        <v>2.6618889173278704E-2</v>
      </c>
      <c r="G19" s="110">
        <f t="shared" si="0"/>
        <v>0</v>
      </c>
      <c r="H19" s="110">
        <v>1.0674087969774098E-3</v>
      </c>
      <c r="I19" s="110">
        <f t="shared" si="1"/>
        <v>1.0674087969774098E-3</v>
      </c>
      <c r="J19" s="85">
        <f>分析係数表!G22</f>
        <v>0.1945614707008809</v>
      </c>
      <c r="K19" s="111">
        <f t="shared" si="2"/>
        <v>2.0767662537898285E-4</v>
      </c>
      <c r="L19" s="79"/>
      <c r="M19" s="80"/>
      <c r="N19" s="81">
        <f>分析係数表!H22</f>
        <v>4.2055018477923743E-5</v>
      </c>
      <c r="O19" s="82">
        <f t="shared" si="3"/>
        <v>1.2702324948226857E-3</v>
      </c>
      <c r="P19" s="76">
        <f>分析係数表!C22</f>
        <v>2.6618889173278704E-2</v>
      </c>
      <c r="Q19" s="82">
        <f t="shared" si="4"/>
        <v>3.3812178003982384E-5</v>
      </c>
      <c r="R19" s="83">
        <v>3.5419358514206294E-4</v>
      </c>
      <c r="S19" s="84">
        <f t="shared" si="5"/>
        <v>1.4216023821194727E-3</v>
      </c>
      <c r="T19" s="85">
        <f>分析係数表!F22</f>
        <v>0.4128686327077748</v>
      </c>
      <c r="U19" s="86">
        <f t="shared" si="6"/>
        <v>5.8693503175978232E-4</v>
      </c>
      <c r="V19" s="87">
        <f>分析係数表!D22</f>
        <v>2.5660666411336654E-2</v>
      </c>
      <c r="W19" s="167">
        <f t="shared" si="7"/>
        <v>0</v>
      </c>
      <c r="X19" s="76">
        <f>分析係数表!E22</f>
        <v>2.5277671390271927E-2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0.21587580550673696</v>
      </c>
      <c r="K20" s="111">
        <f t="shared" si="2"/>
        <v>0</v>
      </c>
      <c r="L20" s="79"/>
      <c r="M20" s="80"/>
      <c r="N20" s="81">
        <f>分析係数表!H23</f>
        <v>2.4532094112122184E-5</v>
      </c>
      <c r="O20" s="82">
        <f t="shared" si="3"/>
        <v>7.409689553132333E-4</v>
      </c>
      <c r="P20" s="76">
        <f>分析係数表!C23</f>
        <v>0</v>
      </c>
      <c r="Q20" s="82">
        <f t="shared" si="4"/>
        <v>0</v>
      </c>
      <c r="R20" s="83">
        <v>0</v>
      </c>
      <c r="S20" s="84">
        <f t="shared" si="5"/>
        <v>0</v>
      </c>
      <c r="T20" s="85">
        <f>分析係数表!F23</f>
        <v>0.4418082405780121</v>
      </c>
      <c r="U20" s="86">
        <f t="shared" si="6"/>
        <v>0</v>
      </c>
      <c r="V20" s="87">
        <f>分析係数表!D23</f>
        <v>4.2960359304823276E-3</v>
      </c>
      <c r="W20" s="167">
        <f t="shared" si="7"/>
        <v>0</v>
      </c>
      <c r="X20" s="76">
        <f>分析係数表!E23</f>
        <v>3.7102128490529192E-3</v>
      </c>
      <c r="Y20" s="166">
        <f t="shared" si="8"/>
        <v>0</v>
      </c>
    </row>
    <row r="21" spans="1:25" x14ac:dyDescent="0.2">
      <c r="A21" s="6" t="s">
        <v>9</v>
      </c>
      <c r="B21" s="5" t="s">
        <v>271</v>
      </c>
      <c r="C21" s="90"/>
      <c r="D21" s="107">
        <f>投入係数表!AJ21</f>
        <v>1.3553889613211648E-2</v>
      </c>
      <c r="E21" s="110">
        <f t="shared" si="9"/>
        <v>1.3553889613211647</v>
      </c>
      <c r="F21" s="85">
        <f>分析係数表!C24</f>
        <v>0.22997002997003002</v>
      </c>
      <c r="G21" s="110">
        <f t="shared" si="0"/>
        <v>0.31169884005607612</v>
      </c>
      <c r="H21" s="110">
        <v>0.32805066775041031</v>
      </c>
      <c r="I21" s="110">
        <f t="shared" si="1"/>
        <v>0.32805066775041031</v>
      </c>
      <c r="J21" s="85">
        <f>分析係数表!G24</f>
        <v>0.20787401574803149</v>
      </c>
      <c r="K21" s="111">
        <f t="shared" si="2"/>
        <v>6.8193209674101044E-2</v>
      </c>
      <c r="L21" s="79"/>
      <c r="M21" s="80"/>
      <c r="N21" s="81">
        <f>分析係数表!H24</f>
        <v>3.2417410076732888E-4</v>
      </c>
      <c r="O21" s="82">
        <f t="shared" si="3"/>
        <v>9.7913754809248691E-3</v>
      </c>
      <c r="P21" s="76">
        <f>分析係数表!C24</f>
        <v>0.22997002997003002</v>
      </c>
      <c r="Q21" s="82">
        <f t="shared" si="4"/>
        <v>2.2517229127961094E-3</v>
      </c>
      <c r="R21" s="83">
        <v>8.3013231563229799E-3</v>
      </c>
      <c r="S21" s="84">
        <f t="shared" si="5"/>
        <v>0.33635199090673329</v>
      </c>
      <c r="T21" s="85">
        <f>分析係数表!F24</f>
        <v>0.39317585301837271</v>
      </c>
      <c r="U21" s="86">
        <f t="shared" si="6"/>
        <v>0.13224548093918281</v>
      </c>
      <c r="V21" s="87">
        <f>分析係数表!D24</f>
        <v>0.34068241469816274</v>
      </c>
      <c r="W21" s="167">
        <f t="shared" si="7"/>
        <v>0</v>
      </c>
      <c r="X21" s="76">
        <f>分析係数表!E24</f>
        <v>0.33385826771653543</v>
      </c>
      <c r="Y21" s="166">
        <f t="shared" si="8"/>
        <v>0</v>
      </c>
    </row>
    <row r="22" spans="1:25" x14ac:dyDescent="0.2">
      <c r="A22" s="6" t="s">
        <v>10</v>
      </c>
      <c r="B22" s="5" t="s">
        <v>272</v>
      </c>
      <c r="C22" s="90"/>
      <c r="D22" s="107">
        <f>投入係数表!AJ22</f>
        <v>0</v>
      </c>
      <c r="E22" s="110">
        <f t="shared" si="9"/>
        <v>0</v>
      </c>
      <c r="F22" s="85">
        <f>分析係数表!C25</f>
        <v>3.4042553191489411E-2</v>
      </c>
      <c r="G22" s="110">
        <f t="shared" si="0"/>
        <v>0</v>
      </c>
      <c r="H22" s="110">
        <v>3.1130886890828476E-3</v>
      </c>
      <c r="I22" s="110">
        <f t="shared" si="1"/>
        <v>3.1130886890828476E-3</v>
      </c>
      <c r="J22" s="85">
        <f>分析係数表!G25</f>
        <v>0.19567456230690011</v>
      </c>
      <c r="K22" s="111">
        <f t="shared" si="2"/>
        <v>6.0915226665884763E-4</v>
      </c>
      <c r="L22" s="79"/>
      <c r="M22" s="80"/>
      <c r="N22" s="81">
        <f>分析係数表!H25</f>
        <v>4.906418822424437E-4</v>
      </c>
      <c r="O22" s="82">
        <f t="shared" si="3"/>
        <v>1.4819379106264666E-2</v>
      </c>
      <c r="P22" s="76">
        <f>分析係数表!C25</f>
        <v>3.4042553191489411E-2</v>
      </c>
      <c r="Q22" s="82">
        <f t="shared" si="4"/>
        <v>5.0448950148986168E-4</v>
      </c>
      <c r="R22" s="83">
        <v>1.1894030292391822E-3</v>
      </c>
      <c r="S22" s="84">
        <f t="shared" si="5"/>
        <v>4.3024917183220298E-3</v>
      </c>
      <c r="T22" s="85">
        <f>分析係数表!F25</f>
        <v>0.35015447991761073</v>
      </c>
      <c r="U22" s="86">
        <f t="shared" si="6"/>
        <v>1.5065367499788776E-3</v>
      </c>
      <c r="V22" s="87">
        <f>分析係数表!D25</f>
        <v>0.10710607621009269</v>
      </c>
      <c r="W22" s="167">
        <f t="shared" si="7"/>
        <v>0</v>
      </c>
      <c r="X22" s="76">
        <f>分析係数表!E25</f>
        <v>0.10298661174047374</v>
      </c>
      <c r="Y22" s="166">
        <f t="shared" si="8"/>
        <v>0</v>
      </c>
    </row>
    <row r="23" spans="1:25" x14ac:dyDescent="0.2">
      <c r="A23" s="6" t="s">
        <v>11</v>
      </c>
      <c r="B23" s="5" t="s">
        <v>35</v>
      </c>
      <c r="C23" s="90"/>
      <c r="D23" s="107">
        <f>投入係数表!AJ23</f>
        <v>8.148631029986962E-5</v>
      </c>
      <c r="E23" s="110">
        <f t="shared" si="9"/>
        <v>8.1486310299869625E-3</v>
      </c>
      <c r="F23" s="85">
        <f>分析係数表!C26</f>
        <v>5.4550934297769693E-2</v>
      </c>
      <c r="G23" s="110">
        <f t="shared" si="0"/>
        <v>4.4451543593358619E-4</v>
      </c>
      <c r="H23" s="110">
        <v>2.30670379864747E-3</v>
      </c>
      <c r="I23" s="110">
        <f t="shared" si="1"/>
        <v>2.30670379864747E-3</v>
      </c>
      <c r="J23" s="85">
        <f>分析係数表!G26</f>
        <v>0.19694507637309067</v>
      </c>
      <c r="K23" s="111">
        <f t="shared" si="2"/>
        <v>4.5429395579472433E-4</v>
      </c>
      <c r="L23" s="79"/>
      <c r="M23" s="80"/>
      <c r="N23" s="81">
        <f>分析係数表!H26</f>
        <v>1.0098461312011439E-2</v>
      </c>
      <c r="O23" s="82">
        <f t="shared" si="3"/>
        <v>0.30501457781929736</v>
      </c>
      <c r="P23" s="76">
        <f>分析係数表!C26</f>
        <v>5.4550934297769693E-2</v>
      </c>
      <c r="Q23" s="82">
        <f t="shared" si="4"/>
        <v>1.6638830194482451E-2</v>
      </c>
      <c r="R23" s="83">
        <v>1.7317172668924252E-2</v>
      </c>
      <c r="S23" s="84">
        <f t="shared" si="5"/>
        <v>1.9623876467571723E-2</v>
      </c>
      <c r="T23" s="85">
        <f>分析係数表!F26</f>
        <v>0.33636659083522913</v>
      </c>
      <c r="U23" s="86">
        <f t="shared" si="6"/>
        <v>6.6008164263687795E-3</v>
      </c>
      <c r="V23" s="87">
        <f>分析係数表!D26</f>
        <v>0.10204744881377965</v>
      </c>
      <c r="W23" s="167">
        <f t="shared" si="7"/>
        <v>0</v>
      </c>
      <c r="X23" s="76">
        <f>分析係数表!E26</f>
        <v>0.10497237569060773</v>
      </c>
      <c r="Y23" s="166">
        <f t="shared" si="8"/>
        <v>0</v>
      </c>
    </row>
    <row r="24" spans="1:25" x14ac:dyDescent="0.2">
      <c r="A24" s="6" t="s">
        <v>12</v>
      </c>
      <c r="B24" s="5" t="s">
        <v>366</v>
      </c>
      <c r="C24" s="90"/>
      <c r="D24" s="107">
        <f>投入係数表!AJ24</f>
        <v>1.3581051716644938E-5</v>
      </c>
      <c r="E24" s="110">
        <f t="shared" si="9"/>
        <v>1.3581051716644937E-3</v>
      </c>
      <c r="F24" s="85">
        <f>分析係数表!C27</f>
        <v>4.1345611727119369E-3</v>
      </c>
      <c r="G24" s="110">
        <f t="shared" si="0"/>
        <v>5.6151689112232953E-6</v>
      </c>
      <c r="H24" s="110">
        <v>2.5540391920562355E-5</v>
      </c>
      <c r="I24" s="110">
        <f t="shared" si="1"/>
        <v>2.5540391920562355E-5</v>
      </c>
      <c r="J24" s="85">
        <f>分析係数表!G27</f>
        <v>0.17796610169491525</v>
      </c>
      <c r="K24" s="111">
        <f t="shared" si="2"/>
        <v>4.5453239858627916E-6</v>
      </c>
      <c r="L24" s="79"/>
      <c r="M24" s="80"/>
      <c r="N24" s="81">
        <f>分析係数表!H27</f>
        <v>1.0540039006029638E-2</v>
      </c>
      <c r="O24" s="82">
        <f t="shared" si="3"/>
        <v>0.31835201901493559</v>
      </c>
      <c r="P24" s="76">
        <f>分析係数表!C27</f>
        <v>4.1345611727119369E-3</v>
      </c>
      <c r="Q24" s="82">
        <f t="shared" si="4"/>
        <v>1.316245897073605E-3</v>
      </c>
      <c r="R24" s="83">
        <v>1.3271192388072312E-3</v>
      </c>
      <c r="S24" s="84">
        <f t="shared" si="5"/>
        <v>1.3526596307277935E-3</v>
      </c>
      <c r="T24" s="85">
        <f>分析係数表!F27</f>
        <v>0.33898305084745761</v>
      </c>
      <c r="U24" s="86">
        <f t="shared" si="6"/>
        <v>4.5852868838230286E-4</v>
      </c>
      <c r="V24" s="87">
        <f>分析係数表!D27</f>
        <v>1.2203389830508475</v>
      </c>
      <c r="W24" s="167">
        <f t="shared" si="7"/>
        <v>0</v>
      </c>
      <c r="X24" s="76">
        <f>分析係数表!E27</f>
        <v>1.4661016949152543</v>
      </c>
      <c r="Y24" s="166">
        <f t="shared" si="8"/>
        <v>0</v>
      </c>
    </row>
    <row r="25" spans="1:25" x14ac:dyDescent="0.2">
      <c r="A25" s="6" t="s">
        <v>13</v>
      </c>
      <c r="B25" s="5" t="s">
        <v>192</v>
      </c>
      <c r="C25" s="90"/>
      <c r="D25" s="107">
        <f>投入係数表!AJ25</f>
        <v>0</v>
      </c>
      <c r="E25" s="110">
        <f t="shared" si="9"/>
        <v>0</v>
      </c>
      <c r="F25" s="85">
        <f>分析係数表!C28</f>
        <v>7.7271221989182459E-3</v>
      </c>
      <c r="G25" s="110">
        <f t="shared" si="0"/>
        <v>0</v>
      </c>
      <c r="H25" s="110">
        <v>9.2333352714254774E-4</v>
      </c>
      <c r="I25" s="110">
        <f t="shared" si="1"/>
        <v>9.2333352714254774E-4</v>
      </c>
      <c r="J25" s="85">
        <f>分析係数表!G28</f>
        <v>0.12525050100200399</v>
      </c>
      <c r="K25" s="111">
        <f t="shared" si="2"/>
        <v>1.1564798686655156E-4</v>
      </c>
      <c r="L25" s="79"/>
      <c r="M25" s="80"/>
      <c r="N25" s="81">
        <f>分析係数表!H28</f>
        <v>1.922089573684773E-2</v>
      </c>
      <c r="O25" s="82">
        <f t="shared" si="3"/>
        <v>0.58054917648791826</v>
      </c>
      <c r="P25" s="76">
        <f>分析係数表!C28</f>
        <v>7.7271221989182459E-3</v>
      </c>
      <c r="Q25" s="82">
        <f t="shared" si="4"/>
        <v>4.4859744292035002E-3</v>
      </c>
      <c r="R25" s="83">
        <v>4.9027852791748254E-3</v>
      </c>
      <c r="S25" s="84">
        <f t="shared" si="5"/>
        <v>5.826118806317373E-3</v>
      </c>
      <c r="T25" s="85">
        <f>分析係数表!F28</f>
        <v>0.21442885771543085</v>
      </c>
      <c r="U25" s="86">
        <f t="shared" si="6"/>
        <v>1.2492880005530239E-3</v>
      </c>
      <c r="V25" s="87">
        <f>分析係数表!D28</f>
        <v>0.19739478957915832</v>
      </c>
      <c r="W25" s="167">
        <f t="shared" si="7"/>
        <v>0</v>
      </c>
      <c r="X25" s="76">
        <f>分析係数表!E28</f>
        <v>0.18537074148296592</v>
      </c>
      <c r="Y25" s="166">
        <f t="shared" si="8"/>
        <v>0</v>
      </c>
    </row>
    <row r="26" spans="1:25" x14ac:dyDescent="0.2">
      <c r="A26" s="6" t="s">
        <v>14</v>
      </c>
      <c r="B26" s="5" t="s">
        <v>50</v>
      </c>
      <c r="C26" s="90"/>
      <c r="D26" s="107">
        <f>投入係数表!AJ26</f>
        <v>3.4224250325945241E-3</v>
      </c>
      <c r="E26" s="110">
        <f t="shared" si="9"/>
        <v>0.34224250325945238</v>
      </c>
      <c r="F26" s="85">
        <f>分析係数表!C29</f>
        <v>1.9657209257286756E-2</v>
      </c>
      <c r="G26" s="110">
        <f t="shared" si="0"/>
        <v>6.7275325033086999E-3</v>
      </c>
      <c r="H26" s="110">
        <v>7.8355556787484959E-3</v>
      </c>
      <c r="I26" s="110">
        <f t="shared" si="1"/>
        <v>7.8355556787484959E-3</v>
      </c>
      <c r="J26" s="85">
        <f>分析係数表!G29</f>
        <v>0.25806451612903225</v>
      </c>
      <c r="K26" s="111">
        <f t="shared" si="2"/>
        <v>2.0220788848383216E-3</v>
      </c>
      <c r="L26" s="79"/>
      <c r="M26" s="80"/>
      <c r="N26" s="81">
        <f>分析係数表!H29</f>
        <v>9.642865278500598E-3</v>
      </c>
      <c r="O26" s="82">
        <f t="shared" si="3"/>
        <v>0.29125372579205161</v>
      </c>
      <c r="P26" s="76">
        <f>分析係数表!C29</f>
        <v>1.9657209257286756E-2</v>
      </c>
      <c r="Q26" s="82">
        <f t="shared" si="4"/>
        <v>5.7252354348587753E-3</v>
      </c>
      <c r="R26" s="83">
        <v>7.3073338301979937E-3</v>
      </c>
      <c r="S26" s="84">
        <f t="shared" si="5"/>
        <v>1.5142889508946489E-2</v>
      </c>
      <c r="T26" s="85">
        <f>分析係数表!F29</f>
        <v>0.38879456706281834</v>
      </c>
      <c r="U26" s="86">
        <f t="shared" si="6"/>
        <v>5.8874731707109444E-3</v>
      </c>
      <c r="V26" s="87">
        <f>分析係数表!D29</f>
        <v>0.29711375212224106</v>
      </c>
      <c r="W26" s="167">
        <f t="shared" si="7"/>
        <v>0</v>
      </c>
      <c r="X26" s="76">
        <f>分析係数表!E29</f>
        <v>0.14940577249575551</v>
      </c>
      <c r="Y26" s="166">
        <f t="shared" si="8"/>
        <v>0</v>
      </c>
    </row>
    <row r="27" spans="1:25" x14ac:dyDescent="0.2">
      <c r="A27" s="6" t="s">
        <v>15</v>
      </c>
      <c r="B27" s="5" t="s">
        <v>36</v>
      </c>
      <c r="C27" s="90"/>
      <c r="D27" s="107">
        <f>投入係数表!AJ27</f>
        <v>2.2137114298131249E-3</v>
      </c>
      <c r="E27" s="110">
        <f t="shared" si="9"/>
        <v>0.2213711429813125</v>
      </c>
      <c r="F27" s="85">
        <f>分析係数表!C30</f>
        <v>1</v>
      </c>
      <c r="G27" s="110">
        <f t="shared" si="0"/>
        <v>0.2213711429813125</v>
      </c>
      <c r="H27" s="110">
        <v>0.27395325310197327</v>
      </c>
      <c r="I27" s="110">
        <f t="shared" si="1"/>
        <v>0.27395325310197327</v>
      </c>
      <c r="J27" s="85">
        <f>分析係数表!G30</f>
        <v>0.34450191140094444</v>
      </c>
      <c r="K27" s="111">
        <f t="shared" si="2"/>
        <v>9.4377419328136508E-2</v>
      </c>
      <c r="L27" s="79"/>
      <c r="M27" s="80"/>
      <c r="N27" s="81">
        <f>分析係数表!H30</f>
        <v>0</v>
      </c>
      <c r="O27" s="82">
        <f t="shared" si="3"/>
        <v>0</v>
      </c>
      <c r="P27" s="76">
        <f>分析係数表!C30</f>
        <v>1</v>
      </c>
      <c r="Q27" s="82">
        <f t="shared" si="4"/>
        <v>0</v>
      </c>
      <c r="R27" s="83">
        <v>9.3881922366262485E-2</v>
      </c>
      <c r="S27" s="84">
        <f t="shared" si="5"/>
        <v>0.36783517546823574</v>
      </c>
      <c r="T27" s="85">
        <f>分析係数表!F30</f>
        <v>0.44116418773490956</v>
      </c>
      <c r="U27" s="86">
        <f t="shared" si="6"/>
        <v>0.16227570640577216</v>
      </c>
      <c r="V27" s="87">
        <f>分析係数表!D30</f>
        <v>0.11857110732757237</v>
      </c>
      <c r="W27" s="167">
        <f t="shared" si="7"/>
        <v>0</v>
      </c>
      <c r="X27" s="76">
        <f>分析係数表!E30</f>
        <v>8.0246715281570236E-2</v>
      </c>
      <c r="Y27" s="166">
        <f t="shared" si="8"/>
        <v>0</v>
      </c>
    </row>
    <row r="28" spans="1:25" x14ac:dyDescent="0.2">
      <c r="A28" s="6" t="s">
        <v>16</v>
      </c>
      <c r="B28" s="5" t="s">
        <v>193</v>
      </c>
      <c r="C28" s="90"/>
      <c r="D28" s="107">
        <f>投入係数表!AJ28</f>
        <v>1.1068557149065624E-2</v>
      </c>
      <c r="E28" s="110">
        <f t="shared" si="9"/>
        <v>1.1068557149065623</v>
      </c>
      <c r="F28" s="85">
        <f>分析係数表!C31</f>
        <v>0.10575835708146741</v>
      </c>
      <c r="G28" s="110">
        <f t="shared" si="0"/>
        <v>0.1170592419347511</v>
      </c>
      <c r="H28" s="110">
        <v>0.13451253168577948</v>
      </c>
      <c r="I28" s="110">
        <f t="shared" si="1"/>
        <v>0.13451253168577948</v>
      </c>
      <c r="J28" s="85">
        <f>分析係数表!G31</f>
        <v>7.0943075615972809E-2</v>
      </c>
      <c r="K28" s="111">
        <f t="shared" si="2"/>
        <v>9.5427327066801917E-3</v>
      </c>
      <c r="L28" s="79"/>
      <c r="M28" s="80"/>
      <c r="N28" s="81">
        <f>分析係数表!H31</f>
        <v>2.1586490526230941E-2</v>
      </c>
      <c r="O28" s="82">
        <f t="shared" si="3"/>
        <v>0.65199975432169432</v>
      </c>
      <c r="P28" s="76">
        <f>分析係数表!C31</f>
        <v>0.10575835708146741</v>
      </c>
      <c r="Q28" s="82">
        <f t="shared" si="4"/>
        <v>6.8954422834582779E-2</v>
      </c>
      <c r="R28" s="83">
        <v>8.7870020354071196E-2</v>
      </c>
      <c r="S28" s="84">
        <f t="shared" si="5"/>
        <v>0.22238255203985069</v>
      </c>
      <c r="T28" s="85">
        <f>分析係数表!F31</f>
        <v>0.34494477485131692</v>
      </c>
      <c r="U28" s="86">
        <f t="shared" si="6"/>
        <v>7.6709699344247567E-2</v>
      </c>
      <c r="V28" s="87">
        <f>分析係数表!D31</f>
        <v>1.2744265080713678E-2</v>
      </c>
      <c r="W28" s="167">
        <f t="shared" si="7"/>
        <v>0</v>
      </c>
      <c r="X28" s="76">
        <f>分析係数表!E31</f>
        <v>1.1045029736618521E-2</v>
      </c>
      <c r="Y28" s="166">
        <f t="shared" si="8"/>
        <v>0</v>
      </c>
    </row>
    <row r="29" spans="1:25" x14ac:dyDescent="0.2">
      <c r="A29" s="6" t="s">
        <v>17</v>
      </c>
      <c r="B29" s="5" t="s">
        <v>273</v>
      </c>
      <c r="C29" s="90"/>
      <c r="D29" s="107">
        <f>投入係数表!AJ29</f>
        <v>4.5903954802259889E-3</v>
      </c>
      <c r="E29" s="110">
        <f t="shared" si="9"/>
        <v>0.45903954802259889</v>
      </c>
      <c r="F29" s="85">
        <f>分析係数表!C32</f>
        <v>0.81083319529567666</v>
      </c>
      <c r="G29" s="110">
        <f t="shared" si="0"/>
        <v>0.37220450349024709</v>
      </c>
      <c r="H29" s="110">
        <v>0.42295411301974895</v>
      </c>
      <c r="I29" s="110">
        <f t="shared" si="1"/>
        <v>0.42295411301974895</v>
      </c>
      <c r="J29" s="85">
        <f>分析係数表!G32</f>
        <v>0.14021915584415584</v>
      </c>
      <c r="K29" s="111">
        <f t="shared" si="2"/>
        <v>5.9306268688442881E-2</v>
      </c>
      <c r="L29" s="79"/>
      <c r="M29" s="80"/>
      <c r="N29" s="81">
        <f>分析係数表!H32</f>
        <v>6.133023528030546E-3</v>
      </c>
      <c r="O29" s="82">
        <f t="shared" si="3"/>
        <v>0.18524223882830831</v>
      </c>
      <c r="P29" s="76">
        <f>分析係数表!C32</f>
        <v>0.81083319529567666</v>
      </c>
      <c r="Q29" s="82">
        <f t="shared" si="4"/>
        <v>0.1502005564128821</v>
      </c>
      <c r="R29" s="83">
        <v>0.19391907497131811</v>
      </c>
      <c r="S29" s="84">
        <f t="shared" si="5"/>
        <v>0.61687318799106705</v>
      </c>
      <c r="T29" s="85">
        <f>分析係数表!F32</f>
        <v>0.48336038961038963</v>
      </c>
      <c r="U29" s="86">
        <f t="shared" si="6"/>
        <v>0.29817206448756528</v>
      </c>
      <c r="V29" s="87">
        <f>分析係数表!D32</f>
        <v>1.461038961038961E-2</v>
      </c>
      <c r="W29" s="167">
        <f t="shared" si="7"/>
        <v>0</v>
      </c>
      <c r="X29" s="76">
        <f>分析係数表!E32</f>
        <v>2.1915584415584416E-2</v>
      </c>
      <c r="Y29" s="166">
        <f t="shared" si="8"/>
        <v>0</v>
      </c>
    </row>
    <row r="30" spans="1:25" x14ac:dyDescent="0.2">
      <c r="A30" s="6" t="s">
        <v>18</v>
      </c>
      <c r="B30" s="5" t="s">
        <v>274</v>
      </c>
      <c r="C30" s="90"/>
      <c r="D30" s="107">
        <f>投入係数表!AJ30</f>
        <v>3.7483702737940027E-3</v>
      </c>
      <c r="E30" s="110">
        <f t="shared" si="9"/>
        <v>0.37483702737940028</v>
      </c>
      <c r="F30" s="85">
        <f>分析係数表!C33</f>
        <v>0.62414151925078043</v>
      </c>
      <c r="G30" s="110">
        <f t="shared" si="0"/>
        <v>0.23395135174002527</v>
      </c>
      <c r="H30" s="110">
        <v>0.25362174575401591</v>
      </c>
      <c r="I30" s="110">
        <f t="shared" si="1"/>
        <v>0.25362174575401591</v>
      </c>
      <c r="J30" s="85">
        <f>分析係数表!G33</f>
        <v>0.5071547420965058</v>
      </c>
      <c r="K30" s="111">
        <f t="shared" si="2"/>
        <v>0.1286254710579435</v>
      </c>
      <c r="L30" s="79"/>
      <c r="M30" s="80"/>
      <c r="N30" s="81">
        <f>分析係数表!H33</f>
        <v>9.1820123676800169E-4</v>
      </c>
      <c r="O30" s="82">
        <f t="shared" si="3"/>
        <v>2.77334094702953E-2</v>
      </c>
      <c r="P30" s="76">
        <f>分析係数表!C33</f>
        <v>0.62414151925078043</v>
      </c>
      <c r="Q30" s="82">
        <f t="shared" si="4"/>
        <v>1.7309572320794091E-2</v>
      </c>
      <c r="R30" s="83">
        <v>4.962611904458019E-2</v>
      </c>
      <c r="S30" s="84">
        <f t="shared" si="5"/>
        <v>0.30324786479859611</v>
      </c>
      <c r="T30" s="85">
        <f>分析係数表!F33</f>
        <v>0.64758735440931781</v>
      </c>
      <c r="U30" s="86">
        <f t="shared" si="6"/>
        <v>0.19637948249519735</v>
      </c>
      <c r="V30" s="87">
        <f>分析係数表!D33</f>
        <v>7.3544093178036604E-2</v>
      </c>
      <c r="W30" s="167">
        <f t="shared" si="7"/>
        <v>0</v>
      </c>
      <c r="X30" s="76">
        <f>分析係数表!E33</f>
        <v>7.2212978369384354E-2</v>
      </c>
      <c r="Y30" s="166">
        <f t="shared" si="8"/>
        <v>0</v>
      </c>
    </row>
    <row r="31" spans="1:25" x14ac:dyDescent="0.2">
      <c r="A31" s="6" t="s">
        <v>19</v>
      </c>
      <c r="B31" s="5" t="s">
        <v>275</v>
      </c>
      <c r="C31" s="90"/>
      <c r="D31" s="107">
        <f>投入係数表!AJ31</f>
        <v>6.1372772707518473E-2</v>
      </c>
      <c r="E31" s="110">
        <f t="shared" si="9"/>
        <v>6.1372772707518477</v>
      </c>
      <c r="F31" s="85">
        <f>分析係数表!C34</f>
        <v>0.18299609672932837</v>
      </c>
      <c r="G31" s="110">
        <f t="shared" si="0"/>
        <v>1.1230977850932136</v>
      </c>
      <c r="H31" s="110">
        <v>1.1791089327593209</v>
      </c>
      <c r="I31" s="110">
        <f t="shared" si="1"/>
        <v>1.1791089327593209</v>
      </c>
      <c r="J31" s="85">
        <f>分析係数表!G34</f>
        <v>0.4248231396077729</v>
      </c>
      <c r="K31" s="111">
        <f t="shared" si="2"/>
        <v>0.50091275875438512</v>
      </c>
      <c r="L31" s="79"/>
      <c r="M31" s="80"/>
      <c r="N31" s="81">
        <f>分析係数表!H34</f>
        <v>0.15256158869841471</v>
      </c>
      <c r="O31" s="82">
        <f t="shared" si="3"/>
        <v>4.6079800803850963</v>
      </c>
      <c r="P31" s="76">
        <f>分析係数表!C34</f>
        <v>0.18299609672932837</v>
      </c>
      <c r="Q31" s="82">
        <f t="shared" si="4"/>
        <v>0.84324236851696943</v>
      </c>
      <c r="R31" s="83">
        <v>0.89302722356343389</v>
      </c>
      <c r="S31" s="84">
        <f t="shared" si="5"/>
        <v>2.0721361563227547</v>
      </c>
      <c r="T31" s="85">
        <f>分析係数表!F34</f>
        <v>0.70132234858660936</v>
      </c>
      <c r="U31" s="86">
        <f t="shared" si="6"/>
        <v>1.4532353957435038</v>
      </c>
      <c r="V31" s="87">
        <f>分析係数表!D34</f>
        <v>0.33091549505984896</v>
      </c>
      <c r="W31" s="167">
        <f t="shared" si="7"/>
        <v>1</v>
      </c>
      <c r="X31" s="76">
        <f>分析係数表!E34</f>
        <v>0.24447031431897556</v>
      </c>
      <c r="Y31" s="166">
        <f t="shared" si="8"/>
        <v>1</v>
      </c>
    </row>
    <row r="32" spans="1:25" x14ac:dyDescent="0.2">
      <c r="A32" s="6" t="s">
        <v>20</v>
      </c>
      <c r="B32" s="5" t="s">
        <v>37</v>
      </c>
      <c r="C32" s="90"/>
      <c r="D32" s="107">
        <f>投入係数表!AJ32</f>
        <v>7.3880921338548454E-3</v>
      </c>
      <c r="E32" s="110">
        <f t="shared" si="9"/>
        <v>0.73880921338548455</v>
      </c>
      <c r="F32" s="85">
        <f>分析係数表!C35</f>
        <v>0.35090186993215289</v>
      </c>
      <c r="G32" s="110">
        <f t="shared" si="0"/>
        <v>0.25924953450006949</v>
      </c>
      <c r="H32" s="110">
        <v>0.35295897554221184</v>
      </c>
      <c r="I32" s="110">
        <f t="shared" si="1"/>
        <v>0.35295897554221184</v>
      </c>
      <c r="J32" s="85">
        <f>分析係数表!G35</f>
        <v>0.31384360320530535</v>
      </c>
      <c r="K32" s="111">
        <f t="shared" si="2"/>
        <v>0.11077391666782101</v>
      </c>
      <c r="L32" s="79"/>
      <c r="M32" s="80"/>
      <c r="N32" s="81">
        <f>分析係数表!H35</f>
        <v>5.7313981015663741E-2</v>
      </c>
      <c r="O32" s="82">
        <f t="shared" si="3"/>
        <v>1.7311151850275166</v>
      </c>
      <c r="P32" s="76">
        <f>分析係数表!C35</f>
        <v>0.35090186993215289</v>
      </c>
      <c r="Q32" s="82">
        <f t="shared" si="4"/>
        <v>0.60745155549410046</v>
      </c>
      <c r="R32" s="83">
        <v>0.82563787737889438</v>
      </c>
      <c r="S32" s="84">
        <f t="shared" si="5"/>
        <v>1.1785968529211062</v>
      </c>
      <c r="T32" s="85">
        <f>分析係数表!F35</f>
        <v>0.64653219121304228</v>
      </c>
      <c r="U32" s="86">
        <f t="shared" si="6"/>
        <v>0.76200080587587848</v>
      </c>
      <c r="V32" s="87">
        <f>分析係数表!D35</f>
        <v>5.1505940867642992E-2</v>
      </c>
      <c r="W32" s="167">
        <f t="shared" si="7"/>
        <v>0</v>
      </c>
      <c r="X32" s="76">
        <f>分析係数表!E35</f>
        <v>4.4929538546559823E-2</v>
      </c>
      <c r="Y32" s="166">
        <f t="shared" si="8"/>
        <v>0</v>
      </c>
    </row>
    <row r="33" spans="1:25" x14ac:dyDescent="0.2">
      <c r="A33" s="6" t="s">
        <v>21</v>
      </c>
      <c r="B33" s="5" t="s">
        <v>38</v>
      </c>
      <c r="C33" s="90"/>
      <c r="D33" s="107">
        <f>投入係数表!AJ33</f>
        <v>1.8972729248152978E-2</v>
      </c>
      <c r="E33" s="110">
        <f t="shared" si="9"/>
        <v>1.8972729248152977</v>
      </c>
      <c r="F33" s="85">
        <f>分析係数表!C36</f>
        <v>0.93626150666917152</v>
      </c>
      <c r="G33" s="110">
        <f t="shared" si="0"/>
        <v>1.7763436071501963</v>
      </c>
      <c r="H33" s="110">
        <v>1.8968473931070007</v>
      </c>
      <c r="I33" s="110">
        <f t="shared" si="1"/>
        <v>1.8968473931070007</v>
      </c>
      <c r="J33" s="85">
        <f>分析係数表!G36</f>
        <v>2.823270008148657E-2</v>
      </c>
      <c r="K33" s="111">
        <f t="shared" si="2"/>
        <v>5.3553123549939609E-2</v>
      </c>
      <c r="L33" s="79"/>
      <c r="M33" s="80"/>
      <c r="N33" s="81">
        <f>分析係数表!H36</f>
        <v>0.22062413152006111</v>
      </c>
      <c r="O33" s="82">
        <f t="shared" si="3"/>
        <v>6.6637455205477103</v>
      </c>
      <c r="P33" s="76">
        <f>分析係数表!C36</f>
        <v>0.93626150666917152</v>
      </c>
      <c r="Q33" s="82">
        <f t="shared" si="4"/>
        <v>6.2390084211279415</v>
      </c>
      <c r="R33" s="83">
        <v>6.430199445977645</v>
      </c>
      <c r="S33" s="84">
        <f t="shared" si="5"/>
        <v>8.3270468390846464</v>
      </c>
      <c r="T33" s="85">
        <f>分析係数表!F36</f>
        <v>0.87228977263648999</v>
      </c>
      <c r="U33" s="86">
        <f t="shared" si="6"/>
        <v>7.2635977939985485</v>
      </c>
      <c r="V33" s="87">
        <f>分析係数表!D36</f>
        <v>1.675268026906546E-2</v>
      </c>
      <c r="W33" s="167">
        <f t="shared" si="7"/>
        <v>0</v>
      </c>
      <c r="X33" s="76">
        <f>分析係数表!E36</f>
        <v>8.8037451867001137E-3</v>
      </c>
      <c r="Y33" s="166">
        <f t="shared" si="8"/>
        <v>0</v>
      </c>
    </row>
    <row r="34" spans="1:25" x14ac:dyDescent="0.2">
      <c r="A34" s="6" t="s">
        <v>22</v>
      </c>
      <c r="B34" s="5" t="s">
        <v>378</v>
      </c>
      <c r="C34" s="90"/>
      <c r="D34" s="107">
        <f>投入係数表!AJ34</f>
        <v>1.2059973924380704E-2</v>
      </c>
      <c r="E34" s="110">
        <f t="shared" si="9"/>
        <v>1.2059973924380705</v>
      </c>
      <c r="F34" s="85">
        <f>分析係数表!C37</f>
        <v>0.39878226197532196</v>
      </c>
      <c r="G34" s="110">
        <f t="shared" si="0"/>
        <v>0.48093036809279377</v>
      </c>
      <c r="H34" s="110">
        <v>0.54931931977438153</v>
      </c>
      <c r="I34" s="110">
        <f t="shared" si="1"/>
        <v>0.54931931977438153</v>
      </c>
      <c r="J34" s="85">
        <f>分析係数表!G37</f>
        <v>0.35520734135572679</v>
      </c>
      <c r="K34" s="111">
        <f t="shared" si="2"/>
        <v>0.1951222551323944</v>
      </c>
      <c r="L34" s="79"/>
      <c r="M34" s="80"/>
      <c r="N34" s="81">
        <f>分析係数表!H37</f>
        <v>4.5952116856878007E-2</v>
      </c>
      <c r="O34" s="82">
        <f t="shared" si="3"/>
        <v>1.3879407060095876</v>
      </c>
      <c r="P34" s="76">
        <f>分析係数表!C37</f>
        <v>0.39878226197532196</v>
      </c>
      <c r="Q34" s="82">
        <f t="shared" si="4"/>
        <v>0.55348613423012871</v>
      </c>
      <c r="R34" s="83">
        <v>0.62509949647309526</v>
      </c>
      <c r="S34" s="84">
        <f t="shared" si="5"/>
        <v>1.1744188162474769</v>
      </c>
      <c r="T34" s="85">
        <f>分析係数表!F37</f>
        <v>0.68833867197645227</v>
      </c>
      <c r="U34" s="86">
        <f t="shared" si="6"/>
        <v>0.80839788831994541</v>
      </c>
      <c r="V34" s="87">
        <f>分析係数表!D37</f>
        <v>9.6788156869535111E-2</v>
      </c>
      <c r="W34" s="167">
        <f t="shared" si="7"/>
        <v>0</v>
      </c>
      <c r="X34" s="76">
        <f>分析係数表!E37</f>
        <v>9.2286382131417197E-2</v>
      </c>
      <c r="Y34" s="166">
        <f t="shared" si="8"/>
        <v>0</v>
      </c>
    </row>
    <row r="35" spans="1:25" x14ac:dyDescent="0.2">
      <c r="A35" s="6" t="s">
        <v>23</v>
      </c>
      <c r="B35" s="5" t="s">
        <v>194</v>
      </c>
      <c r="C35" s="90"/>
      <c r="D35" s="107">
        <f>投入係数表!AJ35</f>
        <v>1.1326597131681878E-2</v>
      </c>
      <c r="E35" s="110">
        <f t="shared" si="9"/>
        <v>1.1326597131681877</v>
      </c>
      <c r="F35" s="85">
        <f>分析係数表!C38</f>
        <v>8.3634220028000916E-2</v>
      </c>
      <c r="G35" s="110">
        <f t="shared" si="0"/>
        <v>9.4729111667960622E-2</v>
      </c>
      <c r="H35" s="110">
        <v>0.1137346237484279</v>
      </c>
      <c r="I35" s="110">
        <f t="shared" si="1"/>
        <v>0.1137346237484279</v>
      </c>
      <c r="J35" s="85">
        <f>分析係数表!G38</f>
        <v>0.16582661290322581</v>
      </c>
      <c r="K35" s="111">
        <f t="shared" si="2"/>
        <v>1.8860227426024587E-2</v>
      </c>
      <c r="L35" s="79"/>
      <c r="M35" s="80"/>
      <c r="N35" s="81">
        <f>分析係数表!H38</f>
        <v>4.1594165567103165E-2</v>
      </c>
      <c r="O35" s="82">
        <f t="shared" si="3"/>
        <v>1.2563128637335872</v>
      </c>
      <c r="P35" s="76">
        <f>分析係数表!C38</f>
        <v>8.3634220028000916E-2</v>
      </c>
      <c r="Q35" s="82">
        <f t="shared" si="4"/>
        <v>0.10507074646950276</v>
      </c>
      <c r="R35" s="83">
        <v>0.12614608413300288</v>
      </c>
      <c r="S35" s="84">
        <f t="shared" si="5"/>
        <v>0.23988070788143079</v>
      </c>
      <c r="T35" s="85">
        <f>分析係数表!F38</f>
        <v>0.52116935483870963</v>
      </c>
      <c r="U35" s="86">
        <f t="shared" si="6"/>
        <v>0.12501847376481826</v>
      </c>
      <c r="V35" s="87">
        <f>分析係数表!D38</f>
        <v>0.14516129032258066</v>
      </c>
      <c r="W35" s="167">
        <f t="shared" si="7"/>
        <v>0</v>
      </c>
      <c r="X35" s="76">
        <f>分析係数表!E38</f>
        <v>0.1237399193548387</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8.077962101192819E-3</v>
      </c>
      <c r="I36" s="110">
        <f t="shared" si="1"/>
        <v>8.077962101192819E-3</v>
      </c>
      <c r="J36" s="85">
        <f>分析係数表!G39</f>
        <v>0.35526355444380819</v>
      </c>
      <c r="K36" s="111">
        <f t="shared" si="2"/>
        <v>2.8698055287321345E-3</v>
      </c>
      <c r="L36" s="79"/>
      <c r="M36" s="80"/>
      <c r="N36" s="81">
        <f>分析係数表!H39</f>
        <v>3.6622911924525259E-3</v>
      </c>
      <c r="O36" s="82">
        <f t="shared" si="3"/>
        <v>0.11061607975747553</v>
      </c>
      <c r="P36" s="76">
        <f>分析係数表!C39</f>
        <v>1</v>
      </c>
      <c r="Q36" s="82">
        <f t="shared" si="4"/>
        <v>0.11061607975747553</v>
      </c>
      <c r="R36" s="83">
        <v>0.12133039747879096</v>
      </c>
      <c r="S36" s="84">
        <f t="shared" si="5"/>
        <v>0.12940835957998378</v>
      </c>
      <c r="T36" s="85">
        <f>分析係数表!F39</f>
        <v>0.70609686266236704</v>
      </c>
      <c r="U36" s="86">
        <f t="shared" si="6"/>
        <v>9.1374836701710024E-2</v>
      </c>
      <c r="V36" s="87">
        <f>分析係数表!D39</f>
        <v>5.2620475573370303E-2</v>
      </c>
      <c r="W36" s="167">
        <f t="shared" si="7"/>
        <v>0</v>
      </c>
      <c r="X36" s="76">
        <f>分析係数表!E39</f>
        <v>6.6574244296434701E-2</v>
      </c>
      <c r="Y36" s="166">
        <f t="shared" si="8"/>
        <v>0</v>
      </c>
    </row>
    <row r="37" spans="1:25" x14ac:dyDescent="0.2">
      <c r="A37" s="6" t="s">
        <v>25</v>
      </c>
      <c r="B37" s="5" t="s">
        <v>40</v>
      </c>
      <c r="C37" s="90"/>
      <c r="D37" s="107">
        <f>投入係数表!AJ37</f>
        <v>9.5067362016514561E-5</v>
      </c>
      <c r="E37" s="110">
        <f t="shared" si="9"/>
        <v>9.506736201651456E-3</v>
      </c>
      <c r="F37" s="85">
        <f>分析係数表!C40</f>
        <v>0.97034701574441762</v>
      </c>
      <c r="G37" s="110">
        <f t="shared" si="0"/>
        <v>9.2248331027419105E-3</v>
      </c>
      <c r="H37" s="110">
        <v>1.291697655585497E-2</v>
      </c>
      <c r="I37" s="110">
        <f t="shared" si="1"/>
        <v>1.291697655585497E-2</v>
      </c>
      <c r="J37" s="85">
        <f>分析係数表!G40</f>
        <v>0.52785971223021577</v>
      </c>
      <c r="K37" s="111">
        <f t="shared" si="2"/>
        <v>6.8183515276580477E-3</v>
      </c>
      <c r="L37" s="79"/>
      <c r="M37" s="80"/>
      <c r="N37" s="81">
        <f>分析係数表!H40</f>
        <v>3.2261456049877249E-2</v>
      </c>
      <c r="O37" s="82">
        <f t="shared" si="3"/>
        <v>0.97442710259085263</v>
      </c>
      <c r="P37" s="76">
        <f>分析係数表!C40</f>
        <v>0.97034701574441762</v>
      </c>
      <c r="Q37" s="82">
        <f t="shared" si="4"/>
        <v>0.94553243105951335</v>
      </c>
      <c r="R37" s="83">
        <v>0.94949560526238597</v>
      </c>
      <c r="S37" s="84">
        <f t="shared" si="5"/>
        <v>0.96241258181824096</v>
      </c>
      <c r="T37" s="85">
        <f>分析係数表!F40</f>
        <v>0.72733812949640286</v>
      </c>
      <c r="U37" s="86">
        <f t="shared" si="6"/>
        <v>0.6999993670634832</v>
      </c>
      <c r="V37" s="87">
        <f>分析係数表!D40</f>
        <v>8.6654676258992799E-2</v>
      </c>
      <c r="W37" s="167">
        <f t="shared" si="7"/>
        <v>0</v>
      </c>
      <c r="X37" s="76">
        <f>分析係数表!E40</f>
        <v>5.0539568345323742E-2</v>
      </c>
      <c r="Y37" s="166">
        <f t="shared" si="8"/>
        <v>0</v>
      </c>
    </row>
    <row r="38" spans="1:25" x14ac:dyDescent="0.2">
      <c r="A38" s="6" t="s">
        <v>26</v>
      </c>
      <c r="B38" s="5" t="s">
        <v>277</v>
      </c>
      <c r="C38" s="75">
        <f>最終需要_まとめ!C39</f>
        <v>100</v>
      </c>
      <c r="D38" s="107">
        <f>投入係数表!AJ38</f>
        <v>2.043948283355063E-2</v>
      </c>
      <c r="E38" s="110">
        <f t="shared" si="9"/>
        <v>2.0439482833550628</v>
      </c>
      <c r="F38" s="85">
        <f>分析係数表!C41</f>
        <v>0.80320409637637991</v>
      </c>
      <c r="G38" s="110">
        <f t="shared" si="0"/>
        <v>1.6417076339722561</v>
      </c>
      <c r="H38" s="110">
        <v>1.6696385622307759</v>
      </c>
      <c r="I38" s="110">
        <f t="shared" si="1"/>
        <v>101.66963856223077</v>
      </c>
      <c r="J38" s="85">
        <f>分析係数表!G41</f>
        <v>0.45147490221642766</v>
      </c>
      <c r="K38" s="111">
        <f t="shared" si="2"/>
        <v>45.90129012826268</v>
      </c>
      <c r="L38" s="79"/>
      <c r="M38" s="80"/>
      <c r="N38" s="81">
        <f>分析係数表!H41</f>
        <v>4.9603894294711057E-2</v>
      </c>
      <c r="O38" s="82">
        <f t="shared" si="3"/>
        <v>1.4982392276433578</v>
      </c>
      <c r="P38" s="76">
        <f>分析係数表!C41</f>
        <v>0.80320409637637991</v>
      </c>
      <c r="Q38" s="82">
        <f t="shared" si="4"/>
        <v>1.2033918849949286</v>
      </c>
      <c r="R38" s="83">
        <v>1.2240628930042512</v>
      </c>
      <c r="S38" s="84">
        <f t="shared" si="5"/>
        <v>102.89370145523502</v>
      </c>
      <c r="T38" s="85">
        <f>分析係数表!F41</f>
        <v>0.55671447196870927</v>
      </c>
      <c r="U38" s="86">
        <f t="shared" si="6"/>
        <v>57.282412674557172</v>
      </c>
      <c r="V38" s="87">
        <f>分析係数表!D41</f>
        <v>0.15062744458930899</v>
      </c>
      <c r="W38" s="167">
        <f t="shared" si="7"/>
        <v>15</v>
      </c>
      <c r="X38" s="76">
        <f>分析係数表!E41</f>
        <v>0.14110712733594089</v>
      </c>
      <c r="Y38" s="166">
        <f t="shared" si="8"/>
        <v>15</v>
      </c>
    </row>
    <row r="39" spans="1:25" x14ac:dyDescent="0.2">
      <c r="A39" s="6" t="s">
        <v>51</v>
      </c>
      <c r="B39" s="5" t="s">
        <v>368</v>
      </c>
      <c r="C39" s="90"/>
      <c r="D39" s="107">
        <f>投入係数表!AJ39</f>
        <v>9.9141677531508032E-4</v>
      </c>
      <c r="E39" s="110">
        <f t="shared" si="9"/>
        <v>9.914167753150803E-2</v>
      </c>
      <c r="F39" s="85">
        <f>分析係数表!C42</f>
        <v>0.66636504653567741</v>
      </c>
      <c r="G39" s="110">
        <f>E39*F39</f>
        <v>6.6064548561908465E-2</v>
      </c>
      <c r="H39" s="110">
        <v>7.6558980109158042E-2</v>
      </c>
      <c r="I39" s="110">
        <f>C39+H39</f>
        <v>7.6558980109158042E-2</v>
      </c>
      <c r="J39" s="85">
        <f>分析係数表!G42</f>
        <v>0.48517520215633425</v>
      </c>
      <c r="K39" s="111">
        <f>I39*J39</f>
        <v>3.7144518651343529E-2</v>
      </c>
      <c r="L39" s="79"/>
      <c r="M39" s="80"/>
      <c r="N39" s="81">
        <f>分析係数表!H42</f>
        <v>1.1980423388898527E-2</v>
      </c>
      <c r="O39" s="82">
        <f t="shared" si="3"/>
        <v>0.36185748196261258</v>
      </c>
      <c r="P39" s="76">
        <f>分析係数表!C42</f>
        <v>0.66636504653567741</v>
      </c>
      <c r="Q39" s="82">
        <f>O39*P39</f>
        <v>0.24112917780729939</v>
      </c>
      <c r="R39" s="83">
        <v>0.2524565448651499</v>
      </c>
      <c r="S39" s="84">
        <f>I39+R39</f>
        <v>0.32901552497430797</v>
      </c>
      <c r="T39" s="85">
        <f>分析係数表!F42</f>
        <v>0.56103195995379285</v>
      </c>
      <c r="U39" s="86">
        <f t="shared" si="6"/>
        <v>0.18458822483156209</v>
      </c>
      <c r="V39" s="87">
        <f>分析係数表!D42</f>
        <v>0.11378513669618791</v>
      </c>
      <c r="W39" s="167">
        <f t="shared" si="7"/>
        <v>0</v>
      </c>
      <c r="X39" s="76">
        <f>分析係数表!E42</f>
        <v>9.7612629957643429E-2</v>
      </c>
      <c r="Y39" s="166">
        <f t="shared" si="8"/>
        <v>0</v>
      </c>
    </row>
    <row r="40" spans="1:25" x14ac:dyDescent="0.2">
      <c r="A40" s="6" t="s">
        <v>195</v>
      </c>
      <c r="B40" s="5" t="s">
        <v>41</v>
      </c>
      <c r="C40" s="90"/>
      <c r="D40" s="107">
        <f>投入係数表!AJ40</f>
        <v>4.6555845284658844E-2</v>
      </c>
      <c r="E40" s="110">
        <f t="shared" si="9"/>
        <v>4.6555845284658846</v>
      </c>
      <c r="F40" s="85">
        <f>分析係数表!C43</f>
        <v>0.41782866643993499</v>
      </c>
      <c r="G40" s="110">
        <f>E40*F40</f>
        <v>1.945236675027294</v>
      </c>
      <c r="H40" s="110">
        <v>2.2570779947524091</v>
      </c>
      <c r="I40" s="110">
        <f>C40+H40</f>
        <v>2.2570779947524091</v>
      </c>
      <c r="J40" s="85">
        <f>分析係数表!G43</f>
        <v>0.34963029507290444</v>
      </c>
      <c r="K40" s="111">
        <f>I40*J40</f>
        <v>0.78914284530784429</v>
      </c>
      <c r="L40" s="79"/>
      <c r="M40" s="80"/>
      <c r="N40" s="81">
        <f>分析係数表!H43</f>
        <v>3.3095547249689404E-2</v>
      </c>
      <c r="O40" s="82">
        <f t="shared" si="3"/>
        <v>0.99962004707150254</v>
      </c>
      <c r="P40" s="76">
        <f>分析係数表!C43</f>
        <v>0.41782866643993499</v>
      </c>
      <c r="Q40" s="82">
        <f>O40*P40</f>
        <v>0.41766991121451097</v>
      </c>
      <c r="R40" s="83">
        <v>0.69591515723225872</v>
      </c>
      <c r="S40" s="84">
        <f>I40+R40</f>
        <v>2.9529931519846677</v>
      </c>
      <c r="T40" s="85">
        <f>分析係数表!F43</f>
        <v>0.60413931310897662</v>
      </c>
      <c r="U40" s="86">
        <f t="shared" si="6"/>
        <v>1.7840192544555289</v>
      </c>
      <c r="V40" s="87">
        <f>分析係数表!D43</f>
        <v>0.20869324856609772</v>
      </c>
      <c r="W40" s="167">
        <f t="shared" si="7"/>
        <v>1</v>
      </c>
      <c r="X40" s="76">
        <f>分析係数表!E43</f>
        <v>0.13682537488770644</v>
      </c>
      <c r="Y40" s="166">
        <f t="shared" si="8"/>
        <v>0</v>
      </c>
    </row>
    <row r="41" spans="1:25" x14ac:dyDescent="0.2">
      <c r="A41" s="6" t="s">
        <v>341</v>
      </c>
      <c r="B41" s="5" t="s">
        <v>42</v>
      </c>
      <c r="C41" s="90"/>
      <c r="D41" s="107">
        <f>投入係数表!AJ41</f>
        <v>1.2793350717079531E-2</v>
      </c>
      <c r="E41" s="110">
        <f t="shared" si="9"/>
        <v>1.2793350717079532</v>
      </c>
      <c r="F41" s="85">
        <f>分析係数表!C44</f>
        <v>0.43300030015865532</v>
      </c>
      <c r="G41" s="110">
        <f>E41*F41</f>
        <v>0.5539524700530386</v>
      </c>
      <c r="H41" s="110">
        <v>0.57050196076566173</v>
      </c>
      <c r="I41" s="110">
        <f>C41+H41</f>
        <v>0.57050196076566173</v>
      </c>
      <c r="J41" s="85">
        <f>分析係数表!G44</f>
        <v>0.26179408564929285</v>
      </c>
      <c r="K41" s="111">
        <f>I41*J41</f>
        <v>0.14935403917977516</v>
      </c>
      <c r="L41" s="79"/>
      <c r="M41" s="80"/>
      <c r="N41" s="81">
        <f>分析係数表!H44</f>
        <v>0.10792544346140839</v>
      </c>
      <c r="O41" s="82">
        <f t="shared" si="3"/>
        <v>3.259787066192668</v>
      </c>
      <c r="P41" s="76">
        <f>分析係数表!C44</f>
        <v>0.43300030015865532</v>
      </c>
      <c r="Q41" s="82">
        <f>O41*P41</f>
        <v>1.4114887781147276</v>
      </c>
      <c r="R41" s="83">
        <v>1.4343605422415331</v>
      </c>
      <c r="S41" s="84">
        <f>I41+R41</f>
        <v>2.0048625030071947</v>
      </c>
      <c r="T41" s="85">
        <f>分析係数表!F44</f>
        <v>0.57012714425433242</v>
      </c>
      <c r="U41" s="86">
        <f t="shared" si="6"/>
        <v>1.1430265334620848</v>
      </c>
      <c r="V41" s="87">
        <f>分析係数表!D44</f>
        <v>0.10725392586731722</v>
      </c>
      <c r="W41" s="167">
        <f t="shared" si="7"/>
        <v>0</v>
      </c>
      <c r="X41" s="76">
        <f>分析係数表!E44</f>
        <v>7.6308530862976523E-2</v>
      </c>
      <c r="Y41" s="166">
        <f t="shared" si="8"/>
        <v>0</v>
      </c>
    </row>
    <row r="42" spans="1:25" x14ac:dyDescent="0.2">
      <c r="A42" s="6" t="s">
        <v>342</v>
      </c>
      <c r="B42" s="5" t="s">
        <v>279</v>
      </c>
      <c r="C42" s="90"/>
      <c r="D42" s="107">
        <f>投入係数表!AJ42</f>
        <v>5.0249891351586266E-4</v>
      </c>
      <c r="E42" s="110">
        <f t="shared" si="9"/>
        <v>5.0249891351586265E-2</v>
      </c>
      <c r="F42" s="85">
        <f>分析係数表!C45</f>
        <v>1</v>
      </c>
      <c r="G42" s="110">
        <f>E42*F42</f>
        <v>5.0249891351586265E-2</v>
      </c>
      <c r="H42" s="110">
        <v>5.4726538330876047E-2</v>
      </c>
      <c r="I42" s="110">
        <f>C42+H42</f>
        <v>5.4726538330876047E-2</v>
      </c>
      <c r="J42" s="85">
        <f>分析係数表!G45</f>
        <v>0</v>
      </c>
      <c r="K42" s="111">
        <f>I42*J42</f>
        <v>0</v>
      </c>
      <c r="L42" s="79"/>
      <c r="M42" s="80"/>
      <c r="N42" s="81">
        <f>分析係数表!H45</f>
        <v>0</v>
      </c>
      <c r="O42" s="82">
        <f t="shared" si="3"/>
        <v>0</v>
      </c>
      <c r="P42" s="76">
        <f>分析係数表!C45</f>
        <v>1</v>
      </c>
      <c r="Q42" s="82">
        <f>O42*P42</f>
        <v>0</v>
      </c>
      <c r="R42" s="83">
        <v>5.5307400045650655E-3</v>
      </c>
      <c r="S42" s="84">
        <f>I42+R42</f>
        <v>6.025727833544111E-2</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4.7805302042590175E-3</v>
      </c>
      <c r="E43" s="110">
        <f t="shared" si="9"/>
        <v>0.47805302042590175</v>
      </c>
      <c r="F43" s="85">
        <f>分析係数表!C46</f>
        <v>7.8922701993376254E-2</v>
      </c>
      <c r="G43" s="110">
        <f>E43*F43</f>
        <v>3.7729236068106853E-2</v>
      </c>
      <c r="H43" s="110">
        <v>4.2611250083792115E-2</v>
      </c>
      <c r="I43" s="110">
        <f>C43+H43</f>
        <v>4.2611250083792115E-2</v>
      </c>
      <c r="J43" s="85">
        <f>分析係数表!G46</f>
        <v>9.4786729857819912E-3</v>
      </c>
      <c r="K43" s="111">
        <f>I43*J43</f>
        <v>4.0389810505964092E-4</v>
      </c>
      <c r="L43" s="79"/>
      <c r="M43" s="80"/>
      <c r="N43" s="81">
        <f>分析係数表!H46</f>
        <v>2.1453316301050851E-2</v>
      </c>
      <c r="O43" s="82">
        <f t="shared" si="3"/>
        <v>0.64797735142142254</v>
      </c>
      <c r="P43" s="76">
        <f>分析係数表!C46</f>
        <v>7.8922701993376254E-2</v>
      </c>
      <c r="Q43" s="82">
        <f>O43*P43</f>
        <v>5.1140123404690173E-2</v>
      </c>
      <c r="R43" s="83">
        <v>5.651802597993881E-2</v>
      </c>
      <c r="S43" s="84">
        <f>I43+R43</f>
        <v>9.9129276063730926E-2</v>
      </c>
      <c r="T43" s="85">
        <f>分析係数表!F46</f>
        <v>0.3135860979462875</v>
      </c>
      <c r="U43" s="86">
        <f t="shared" si="6"/>
        <v>3.10855628730657E-2</v>
      </c>
      <c r="V43" s="87">
        <f>分析係数表!D46</f>
        <v>1.3428120063191154E-2</v>
      </c>
      <c r="W43" s="167">
        <f t="shared" si="7"/>
        <v>0</v>
      </c>
      <c r="X43" s="76">
        <f>分析係数表!E46</f>
        <v>3.0805687203791468E-2</v>
      </c>
      <c r="Y43" s="166">
        <f t="shared" si="8"/>
        <v>0</v>
      </c>
    </row>
    <row r="44" spans="1:25" x14ac:dyDescent="0.2">
      <c r="A44" s="192">
        <v>40</v>
      </c>
      <c r="B44" s="14" t="s">
        <v>151</v>
      </c>
      <c r="C44" s="197">
        <f>SUM(C5:C43)</f>
        <v>100</v>
      </c>
      <c r="D44" s="108">
        <f>投入係数表!AJ44</f>
        <v>0.43460723598435463</v>
      </c>
      <c r="E44" s="96">
        <f>SUM(E5:E43)</f>
        <v>43.460723598435465</v>
      </c>
      <c r="F44" s="98">
        <f>分析係数表!C47</f>
        <v>0.45048821757167268</v>
      </c>
      <c r="G44" s="96">
        <f>SUM(G5:G43)</f>
        <v>9.3886027345795586</v>
      </c>
      <c r="H44" s="96">
        <f>SUM(H5:H43)</f>
        <v>10.320012337903197</v>
      </c>
      <c r="I44" s="96">
        <f>SUM(I5:I43)</f>
        <v>110.32001233790321</v>
      </c>
      <c r="J44" s="98">
        <f>分析係数表!G47</f>
        <v>0.27984959706440876</v>
      </c>
      <c r="K44" s="112">
        <f>SUM(K5:K43)</f>
        <v>48.146755471433643</v>
      </c>
      <c r="L44" s="94">
        <f>最終需要_まとめ!$L$33</f>
        <v>0.62733333333333341</v>
      </c>
      <c r="M44" s="91">
        <f>K44*L44</f>
        <v>30.204064599079377</v>
      </c>
      <c r="N44" s="95">
        <f>分析係数表!H47</f>
        <v>1</v>
      </c>
      <c r="O44" s="96">
        <f>SUM(O5:O43)</f>
        <v>30.204064599079366</v>
      </c>
      <c r="P44" s="92">
        <f>分析係数表!C47</f>
        <v>0.45048821757167268</v>
      </c>
      <c r="Q44" s="96">
        <f>SUM(Q5:Q43)</f>
        <v>13.149916403128188</v>
      </c>
      <c r="R44" s="91">
        <f>SUM(R5:R43)</f>
        <v>14.278914373377411</v>
      </c>
      <c r="S44" s="97">
        <f>SUM(S5:S43)</f>
        <v>124.5989267112806</v>
      </c>
      <c r="T44" s="98">
        <f>分析係数表!F47</f>
        <v>0.63574062575658508</v>
      </c>
      <c r="U44" s="99">
        <f>SUM(U5:U43)</f>
        <v>72.601028534845099</v>
      </c>
      <c r="V44" s="100">
        <f>分析係数表!D47</f>
        <v>9.9789350246801134E-2</v>
      </c>
      <c r="W44" s="164">
        <f>SUM(W5:W43)</f>
        <v>17</v>
      </c>
      <c r="X44" s="92">
        <f>分析係数表!E47</f>
        <v>7.8362037587557998E-2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2.1178282633808241E-3</v>
      </c>
      <c r="E5" s="110">
        <f>$C$39*D5</f>
        <v>0.2117828263380824</v>
      </c>
      <c r="F5" s="85">
        <f>分析係数表!C8</f>
        <v>6.7564113487262545E-2</v>
      </c>
      <c r="G5" s="110">
        <f t="shared" ref="G5:G38" si="0">E5*F5</f>
        <v>1.4308918913359414E-2</v>
      </c>
      <c r="H5" s="110">
        <f t="array" ref="H5:H43">MMULT(逆行列係数!C5:AO43,'35'!G5:G43)</f>
        <v>1.4720447020398902E-2</v>
      </c>
      <c r="I5" s="110">
        <f t="shared" ref="I5:I38" si="1">C5+H5</f>
        <v>1.4720447020398902E-2</v>
      </c>
      <c r="J5" s="85">
        <f>分析係数表!G8</f>
        <v>0.11970979443772672</v>
      </c>
      <c r="K5" s="111">
        <f t="shared" ref="K5:K38" si="2">I5*J5</f>
        <v>1.7621816868433995E-3</v>
      </c>
      <c r="L5" s="79" t="s">
        <v>178</v>
      </c>
      <c r="M5" s="80" t="s">
        <v>178</v>
      </c>
      <c r="N5" s="81">
        <f>分析係数表!H8</f>
        <v>1.0734543466490035E-2</v>
      </c>
      <c r="O5" s="82">
        <f t="shared" ref="O5:O43" si="3">$M$44*N5</f>
        <v>0.34526948435849791</v>
      </c>
      <c r="P5" s="76">
        <f>分析係数表!C8</f>
        <v>6.7564113487262545E-2</v>
      </c>
      <c r="Q5" s="82">
        <f t="shared" ref="Q5:Q38" si="4">O5*P5</f>
        <v>2.3327826624886173E-2</v>
      </c>
      <c r="R5" s="83">
        <f t="array" ref="R5:R43">MMULT(逆行列係数!C5:AO43,'35'!Q5:Q43)</f>
        <v>2.7202591459682818E-2</v>
      </c>
      <c r="S5" s="84">
        <f t="shared" ref="S5:S38" si="5">I5+R5</f>
        <v>4.192303848008172E-2</v>
      </c>
      <c r="T5" s="85">
        <f>分析係数表!F8</f>
        <v>0.45405078597339782</v>
      </c>
      <c r="U5" s="86">
        <f t="shared" ref="U5:U38" si="6">S5*T5</f>
        <v>1.9035188572274105E-2</v>
      </c>
      <c r="V5" s="87">
        <f>分析係数表!D8</f>
        <v>0.6704957678355502</v>
      </c>
      <c r="W5" s="167">
        <f t="shared" ref="W5:W38" si="7">ROUND(S5*V5,0)</f>
        <v>0</v>
      </c>
      <c r="X5" s="76">
        <f>分析係数表!E8</f>
        <v>0.43288996372430472</v>
      </c>
      <c r="Y5" s="166">
        <f t="shared" ref="Y5:Y38" si="8">ROUND(S5*X5,0)</f>
        <v>0</v>
      </c>
    </row>
    <row r="6" spans="1:25" x14ac:dyDescent="0.2">
      <c r="A6" s="6" t="s">
        <v>220</v>
      </c>
      <c r="B6" s="5" t="s">
        <v>266</v>
      </c>
      <c r="C6" s="90"/>
      <c r="D6" s="107">
        <f>投入係数表!AK6</f>
        <v>0</v>
      </c>
      <c r="E6" s="110">
        <f t="shared" ref="E6:E43" si="9">$C$39*D6</f>
        <v>0</v>
      </c>
      <c r="F6" s="85">
        <f>分析係数表!C9</f>
        <v>0.16339869281045749</v>
      </c>
      <c r="G6" s="110">
        <f t="shared" si="0"/>
        <v>0</v>
      </c>
      <c r="H6" s="110">
        <v>1.8634511214669723E-4</v>
      </c>
      <c r="I6" s="110">
        <f t="shared" si="1"/>
        <v>1.8634511214669723E-4</v>
      </c>
      <c r="J6" s="85">
        <f>分析係数表!G9</f>
        <v>0.24691358024691357</v>
      </c>
      <c r="K6" s="111">
        <f t="shared" si="2"/>
        <v>4.6011138801653633E-5</v>
      </c>
      <c r="L6" s="79"/>
      <c r="M6" s="80"/>
      <c r="N6" s="81">
        <f>分析係数表!H9</f>
        <v>5.6599045701539042E-4</v>
      </c>
      <c r="O6" s="82">
        <f t="shared" si="3"/>
        <v>1.8204708365621096E-2</v>
      </c>
      <c r="P6" s="76">
        <f>分析係数表!C9</f>
        <v>0.16339869281045749</v>
      </c>
      <c r="Q6" s="82">
        <f t="shared" si="4"/>
        <v>2.9746255499380871E-3</v>
      </c>
      <c r="R6" s="83">
        <v>3.2732372427136175E-3</v>
      </c>
      <c r="S6" s="84">
        <f t="shared" si="5"/>
        <v>3.4595823548603149E-3</v>
      </c>
      <c r="T6" s="85">
        <f>分析係数表!F9</f>
        <v>0.67901234567901236</v>
      </c>
      <c r="U6" s="86">
        <f t="shared" si="6"/>
        <v>2.3490991298434237E-3</v>
      </c>
      <c r="V6" s="87">
        <f>分析係数表!D9</f>
        <v>7.407407407407407E-2</v>
      </c>
      <c r="W6" s="167">
        <f t="shared" si="7"/>
        <v>0</v>
      </c>
      <c r="X6" s="76">
        <f>分析係数表!E9</f>
        <v>0</v>
      </c>
      <c r="Y6" s="166">
        <f t="shared" si="8"/>
        <v>0</v>
      </c>
    </row>
    <row r="7" spans="1:25" x14ac:dyDescent="0.2">
      <c r="A7" s="6" t="s">
        <v>221</v>
      </c>
      <c r="B7" s="5" t="s">
        <v>267</v>
      </c>
      <c r="C7" s="90"/>
      <c r="D7" s="107">
        <f>投入係数表!AK7</f>
        <v>0</v>
      </c>
      <c r="E7" s="110">
        <f t="shared" si="9"/>
        <v>0</v>
      </c>
      <c r="F7" s="85">
        <f>分析係数表!C10</f>
        <v>3.0864197530864335E-3</v>
      </c>
      <c r="G7" s="110">
        <f t="shared" si="0"/>
        <v>0</v>
      </c>
      <c r="H7" s="110">
        <v>5.084914686509323E-6</v>
      </c>
      <c r="I7" s="110">
        <f t="shared" si="1"/>
        <v>5.084914686509323E-6</v>
      </c>
      <c r="J7" s="85">
        <f>分析係数表!G10</f>
        <v>0.2857142857142857</v>
      </c>
      <c r="K7" s="111">
        <f t="shared" si="2"/>
        <v>1.4528327675740921E-6</v>
      </c>
      <c r="L7" s="79"/>
      <c r="M7" s="80"/>
      <c r="N7" s="81">
        <f>分析係数表!H10</f>
        <v>1.0759075560602157E-3</v>
      </c>
      <c r="O7" s="82">
        <f t="shared" si="3"/>
        <v>3.4605854292542891E-2</v>
      </c>
      <c r="P7" s="76">
        <f>分析係数表!C10</f>
        <v>3.0864197530864335E-3</v>
      </c>
      <c r="Q7" s="82">
        <f t="shared" si="4"/>
        <v>1.0680819226093532E-4</v>
      </c>
      <c r="R7" s="83">
        <v>1.3743385540993609E-4</v>
      </c>
      <c r="S7" s="84">
        <f t="shared" si="5"/>
        <v>1.4251877009644541E-4</v>
      </c>
      <c r="T7" s="85">
        <f>分析係数表!F10</f>
        <v>0.5714285714285714</v>
      </c>
      <c r="U7" s="86">
        <f t="shared" si="6"/>
        <v>8.1439297197968808E-5</v>
      </c>
      <c r="V7" s="87">
        <f>分析係数表!D10</f>
        <v>0</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1.4903129657227732E-3</v>
      </c>
      <c r="G8" s="110">
        <f t="shared" si="0"/>
        <v>0</v>
      </c>
      <c r="H8" s="110">
        <v>3.42085356046614E-5</v>
      </c>
      <c r="I8" s="110">
        <f t="shared" si="1"/>
        <v>3.42085356046614E-5</v>
      </c>
      <c r="J8" s="85">
        <f>分析係数表!G11</f>
        <v>0.75</v>
      </c>
      <c r="K8" s="111">
        <f t="shared" si="2"/>
        <v>2.5656401703496048E-5</v>
      </c>
      <c r="L8" s="79"/>
      <c r="M8" s="80"/>
      <c r="N8" s="81">
        <f>分析係数表!H11</f>
        <v>-1.9275216802381716E-5</v>
      </c>
      <c r="O8" s="82">
        <f t="shared" si="3"/>
        <v>-6.199745883028856E-4</v>
      </c>
      <c r="P8" s="76">
        <f>分析係数表!C11</f>
        <v>1.4903129657227732E-3</v>
      </c>
      <c r="Q8" s="82">
        <f t="shared" si="4"/>
        <v>-9.2395616736642877E-7</v>
      </c>
      <c r="R8" s="83">
        <v>4.8315630432042495E-5</v>
      </c>
      <c r="S8" s="84">
        <f t="shared" si="5"/>
        <v>8.2524166036703888E-5</v>
      </c>
      <c r="T8" s="85">
        <f>分析係数表!F11</f>
        <v>1</v>
      </c>
      <c r="U8" s="86">
        <f t="shared" si="6"/>
        <v>8.2524166036703888E-5</v>
      </c>
      <c r="V8" s="87">
        <f>分析係数表!D11</f>
        <v>2</v>
      </c>
      <c r="W8" s="167">
        <f t="shared" si="7"/>
        <v>0</v>
      </c>
      <c r="X8" s="76">
        <f>分析係数表!E11</f>
        <v>0</v>
      </c>
      <c r="Y8" s="166">
        <f t="shared" si="8"/>
        <v>0</v>
      </c>
    </row>
    <row r="9" spans="1:25" x14ac:dyDescent="0.2">
      <c r="A9" s="6" t="s">
        <v>223</v>
      </c>
      <c r="B9" s="5" t="s">
        <v>191</v>
      </c>
      <c r="C9" s="90"/>
      <c r="D9" s="107">
        <f>投入係数表!AK9</f>
        <v>1.5402387370042356E-3</v>
      </c>
      <c r="E9" s="110">
        <f t="shared" si="9"/>
        <v>0.15402387370042356</v>
      </c>
      <c r="F9" s="85">
        <f>分析係数表!C12</f>
        <v>4.2687511748856433E-2</v>
      </c>
      <c r="G9" s="110">
        <f t="shared" si="0"/>
        <v>6.5748959181912096E-3</v>
      </c>
      <c r="H9" s="110">
        <v>7.2660534215928723E-3</v>
      </c>
      <c r="I9" s="110">
        <f t="shared" si="1"/>
        <v>7.2660534215928723E-3</v>
      </c>
      <c r="J9" s="85">
        <f>分析係数表!G12</f>
        <v>0.14470108695652173</v>
      </c>
      <c r="K9" s="111">
        <f t="shared" si="2"/>
        <v>1.0514058279886425E-3</v>
      </c>
      <c r="L9" s="79"/>
      <c r="M9" s="80"/>
      <c r="N9" s="81">
        <f>分析係数表!H12</f>
        <v>8.7239631247579649E-2</v>
      </c>
      <c r="O9" s="82">
        <f t="shared" si="3"/>
        <v>2.8060049866588606</v>
      </c>
      <c r="P9" s="76">
        <f>分析係数表!C12</f>
        <v>4.2687511748856433E-2</v>
      </c>
      <c r="Q9" s="82">
        <f t="shared" si="4"/>
        <v>0.11978137083534984</v>
      </c>
      <c r="R9" s="83">
        <v>0.12796819697502049</v>
      </c>
      <c r="S9" s="84">
        <f t="shared" si="5"/>
        <v>0.13523425039661335</v>
      </c>
      <c r="T9" s="85">
        <f>分析係数表!F12</f>
        <v>0.28543931159420288</v>
      </c>
      <c r="U9" s="86">
        <f t="shared" si="6"/>
        <v>3.8601171337167374E-2</v>
      </c>
      <c r="V9" s="87">
        <f>分析係数表!D12</f>
        <v>0.10088315217391304</v>
      </c>
      <c r="W9" s="167">
        <f t="shared" si="7"/>
        <v>0</v>
      </c>
      <c r="X9" s="76">
        <f>分析係数表!E12</f>
        <v>0.11056385869565218</v>
      </c>
      <c r="Y9" s="166">
        <f t="shared" si="8"/>
        <v>0</v>
      </c>
    </row>
    <row r="10" spans="1:25" x14ac:dyDescent="0.2">
      <c r="A10" s="6" t="s">
        <v>224</v>
      </c>
      <c r="B10" s="5" t="s">
        <v>28</v>
      </c>
      <c r="C10" s="90"/>
      <c r="D10" s="107">
        <f>投入係数表!AK10</f>
        <v>2.7146707739699655E-2</v>
      </c>
      <c r="E10" s="110">
        <f t="shared" si="9"/>
        <v>2.7146707739699654</v>
      </c>
      <c r="F10" s="85">
        <f>分析係数表!C13</f>
        <v>0</v>
      </c>
      <c r="G10" s="110">
        <f t="shared" si="0"/>
        <v>0</v>
      </c>
      <c r="H10" s="110">
        <v>0</v>
      </c>
      <c r="I10" s="110">
        <f t="shared" si="1"/>
        <v>0</v>
      </c>
      <c r="J10" s="85">
        <f>分析係数表!G13</f>
        <v>0.2449244060475162</v>
      </c>
      <c r="K10" s="111">
        <f t="shared" si="2"/>
        <v>0</v>
      </c>
      <c r="L10" s="79"/>
      <c r="M10" s="80"/>
      <c r="N10" s="81">
        <f>分析係数表!H13</f>
        <v>1.3610055354918072E-2</v>
      </c>
      <c r="O10" s="82">
        <f t="shared" si="3"/>
        <v>0.4377584206680466</v>
      </c>
      <c r="P10" s="76">
        <f>分析係数表!C13</f>
        <v>0</v>
      </c>
      <c r="Q10" s="82">
        <f t="shared" si="4"/>
        <v>0</v>
      </c>
      <c r="R10" s="83">
        <v>0</v>
      </c>
      <c r="S10" s="84">
        <f t="shared" si="5"/>
        <v>0</v>
      </c>
      <c r="T10" s="85">
        <f>分析係数表!F13</f>
        <v>0.38401727861771057</v>
      </c>
      <c r="U10" s="86">
        <f t="shared" si="6"/>
        <v>0</v>
      </c>
      <c r="V10" s="87">
        <f>分析係数表!D13</f>
        <v>0.12267818574514039</v>
      </c>
      <c r="W10" s="167">
        <f t="shared" si="7"/>
        <v>0</v>
      </c>
      <c r="X10" s="76">
        <f>分析係数表!E13</f>
        <v>0.11058315334773218</v>
      </c>
      <c r="Y10" s="166">
        <f t="shared" si="8"/>
        <v>0</v>
      </c>
    </row>
    <row r="11" spans="1:25" x14ac:dyDescent="0.2">
      <c r="A11" s="6" t="s">
        <v>225</v>
      </c>
      <c r="B11" s="5" t="s">
        <v>268</v>
      </c>
      <c r="C11" s="90"/>
      <c r="D11" s="107">
        <f>投入係数表!AK11</f>
        <v>1.9445514054678474E-2</v>
      </c>
      <c r="E11" s="110">
        <f t="shared" si="9"/>
        <v>1.9445514054678474</v>
      </c>
      <c r="F11" s="85">
        <f>分析係数表!C14</f>
        <v>1.2640726841793404E-2</v>
      </c>
      <c r="G11" s="110">
        <f t="shared" si="0"/>
        <v>2.4580543146344509E-2</v>
      </c>
      <c r="H11" s="110">
        <v>2.5517879429683196E-2</v>
      </c>
      <c r="I11" s="110">
        <f t="shared" si="1"/>
        <v>2.5517879429683196E-2</v>
      </c>
      <c r="J11" s="85">
        <f>分析係数表!G14</f>
        <v>0.18151815181518152</v>
      </c>
      <c r="K11" s="111">
        <f t="shared" si="2"/>
        <v>4.6319583123187319E-3</v>
      </c>
      <c r="L11" s="79"/>
      <c r="M11" s="80"/>
      <c r="N11" s="81">
        <f>分析係数表!H14</f>
        <v>1.1056965274820784E-3</v>
      </c>
      <c r="O11" s="82">
        <f t="shared" si="3"/>
        <v>3.5563996838101894E-2</v>
      </c>
      <c r="P11" s="76">
        <f>分析係数表!C14</f>
        <v>1.2640726841793404E-2</v>
      </c>
      <c r="Q11" s="82">
        <f t="shared" si="4"/>
        <v>4.4955476943285035E-4</v>
      </c>
      <c r="R11" s="83">
        <v>1.2301990217725562E-3</v>
      </c>
      <c r="S11" s="84">
        <f t="shared" si="5"/>
        <v>2.6748078451455753E-2</v>
      </c>
      <c r="T11" s="85">
        <f>分析係数表!F14</f>
        <v>0.32673267326732675</v>
      </c>
      <c r="U11" s="86">
        <f t="shared" si="6"/>
        <v>8.7394711772083161E-3</v>
      </c>
      <c r="V11" s="87">
        <f>分析係数表!D14</f>
        <v>0.1617161716171617</v>
      </c>
      <c r="W11" s="167">
        <f t="shared" si="7"/>
        <v>0</v>
      </c>
      <c r="X11" s="76">
        <f>分析係数表!E14</f>
        <v>6.9306930693069313E-2</v>
      </c>
      <c r="Y11" s="166">
        <f t="shared" si="8"/>
        <v>0</v>
      </c>
    </row>
    <row r="12" spans="1:25" x14ac:dyDescent="0.2">
      <c r="A12" s="6" t="s">
        <v>226</v>
      </c>
      <c r="B12" s="5" t="s">
        <v>29</v>
      </c>
      <c r="C12" s="90"/>
      <c r="D12" s="107">
        <f>投入係数表!AK12</f>
        <v>2.5028879476318828E-3</v>
      </c>
      <c r="E12" s="110">
        <f t="shared" si="9"/>
        <v>0.25028879476318827</v>
      </c>
      <c r="F12" s="85">
        <f>分析係数表!C15</f>
        <v>0</v>
      </c>
      <c r="G12" s="110">
        <f t="shared" si="0"/>
        <v>0</v>
      </c>
      <c r="H12" s="110">
        <v>0</v>
      </c>
      <c r="I12" s="110">
        <f t="shared" si="1"/>
        <v>0</v>
      </c>
      <c r="J12" s="85">
        <f>分析係数表!G15</f>
        <v>9.5574387947269301E-2</v>
      </c>
      <c r="K12" s="111">
        <f t="shared" si="2"/>
        <v>0</v>
      </c>
      <c r="L12" s="79"/>
      <c r="M12" s="80"/>
      <c r="N12" s="81">
        <f>分析係数表!H15</f>
        <v>8.009728727607893E-3</v>
      </c>
      <c r="O12" s="82">
        <f t="shared" si="3"/>
        <v>0.25762762210295365</v>
      </c>
      <c r="P12" s="76">
        <f>分析係数表!C15</f>
        <v>0</v>
      </c>
      <c r="Q12" s="82">
        <f t="shared" si="4"/>
        <v>0</v>
      </c>
      <c r="R12" s="83">
        <v>0</v>
      </c>
      <c r="S12" s="84">
        <f t="shared" si="5"/>
        <v>0</v>
      </c>
      <c r="T12" s="85">
        <f>分析係数表!F15</f>
        <v>0.30461393596986819</v>
      </c>
      <c r="U12" s="86">
        <f t="shared" si="6"/>
        <v>0</v>
      </c>
      <c r="V12" s="87">
        <f>分析係数表!D15</f>
        <v>3.5781544256120526E-2</v>
      </c>
      <c r="W12" s="167">
        <f t="shared" si="7"/>
        <v>0</v>
      </c>
      <c r="X12" s="76">
        <f>分析係数表!E15</f>
        <v>3.3427495291902073E-2</v>
      </c>
      <c r="Y12" s="166">
        <f t="shared" si="8"/>
        <v>0</v>
      </c>
    </row>
    <row r="13" spans="1:25" x14ac:dyDescent="0.2">
      <c r="A13" s="6" t="s">
        <v>227</v>
      </c>
      <c r="B13" s="5" t="s">
        <v>30</v>
      </c>
      <c r="C13" s="90"/>
      <c r="D13" s="107">
        <f>投入係数表!AK13</f>
        <v>3.6580670003850597E-3</v>
      </c>
      <c r="E13" s="110">
        <f t="shared" si="9"/>
        <v>0.36580670003850596</v>
      </c>
      <c r="F13" s="85">
        <f>分析係数表!C16</f>
        <v>1.1051985264019626E-2</v>
      </c>
      <c r="G13" s="110">
        <f t="shared" si="0"/>
        <v>4.0428902583052153E-3</v>
      </c>
      <c r="H13" s="110">
        <v>4.6087413361019531E-3</v>
      </c>
      <c r="I13" s="110">
        <f t="shared" si="1"/>
        <v>4.6087413361019531E-3</v>
      </c>
      <c r="J13" s="85">
        <f>分析係数表!G16</f>
        <v>3.3670033670033669E-2</v>
      </c>
      <c r="K13" s="111">
        <f t="shared" si="2"/>
        <v>1.5517647596302871E-4</v>
      </c>
      <c r="L13" s="79"/>
      <c r="M13" s="80"/>
      <c r="N13" s="81">
        <f>分析係数表!H16</f>
        <v>1.6043989549327908E-2</v>
      </c>
      <c r="O13" s="82">
        <f t="shared" si="3"/>
        <v>0.51604430277283819</v>
      </c>
      <c r="P13" s="76">
        <f>分析係数表!C16</f>
        <v>1.1051985264019626E-2</v>
      </c>
      <c r="Q13" s="82">
        <f t="shared" si="4"/>
        <v>5.7033140298266899E-3</v>
      </c>
      <c r="R13" s="83">
        <v>6.2678716829009601E-3</v>
      </c>
      <c r="S13" s="84">
        <f t="shared" si="5"/>
        <v>1.0876613019002914E-2</v>
      </c>
      <c r="T13" s="85">
        <f>分析係数表!F16</f>
        <v>0.28619528619528617</v>
      </c>
      <c r="U13" s="86">
        <f t="shared" si="6"/>
        <v>3.1128353758089144E-3</v>
      </c>
      <c r="V13" s="87">
        <f>分析係数表!D16</f>
        <v>3.3670033670033669E-2</v>
      </c>
      <c r="W13" s="167">
        <f t="shared" si="7"/>
        <v>0</v>
      </c>
      <c r="X13" s="76">
        <f>分析係数表!E16</f>
        <v>3.3670033670033669E-2</v>
      </c>
      <c r="Y13" s="166">
        <f t="shared" si="8"/>
        <v>0</v>
      </c>
    </row>
    <row r="14" spans="1:25" x14ac:dyDescent="0.2">
      <c r="A14" s="6" t="s">
        <v>2</v>
      </c>
      <c r="B14" s="5" t="s">
        <v>365</v>
      </c>
      <c r="C14" s="90"/>
      <c r="D14" s="107">
        <f>投入係数表!AK14</f>
        <v>8.278783211397767E-3</v>
      </c>
      <c r="E14" s="110">
        <f t="shared" si="9"/>
        <v>0.82787832113977666</v>
      </c>
      <c r="F14" s="85">
        <f>分析係数表!C17</f>
        <v>8.8733956583742724E-2</v>
      </c>
      <c r="G14" s="110">
        <f t="shared" si="0"/>
        <v>7.3460919004638761E-2</v>
      </c>
      <c r="H14" s="110">
        <v>8.4078219752677819E-2</v>
      </c>
      <c r="I14" s="110">
        <f t="shared" si="1"/>
        <v>8.4078219752677819E-2</v>
      </c>
      <c r="J14" s="85">
        <f>分析係数表!G17</f>
        <v>0.21220484513952775</v>
      </c>
      <c r="K14" s="111">
        <f t="shared" si="2"/>
        <v>1.7841805602224179E-2</v>
      </c>
      <c r="L14" s="79"/>
      <c r="M14" s="80"/>
      <c r="N14" s="81">
        <f>分析係数表!H17</f>
        <v>2.8579889640622342E-3</v>
      </c>
      <c r="O14" s="82">
        <f t="shared" si="3"/>
        <v>9.1925323047455126E-2</v>
      </c>
      <c r="P14" s="76">
        <f>分析係数表!C17</f>
        <v>8.8733956583742724E-2</v>
      </c>
      <c r="Q14" s="82">
        <f t="shared" si="4"/>
        <v>8.1568976242394082E-3</v>
      </c>
      <c r="R14" s="83">
        <v>1.3395668252348168E-2</v>
      </c>
      <c r="S14" s="84">
        <f t="shared" si="5"/>
        <v>9.7473888005025988E-2</v>
      </c>
      <c r="T14" s="85">
        <f>分析係数表!F17</f>
        <v>0.32198712051517941</v>
      </c>
      <c r="U14" s="86">
        <f t="shared" si="6"/>
        <v>3.1385336524157405E-2</v>
      </c>
      <c r="V14" s="87">
        <f>分析係数表!D17</f>
        <v>5.3664520085863233E-2</v>
      </c>
      <c r="W14" s="167">
        <f t="shared" si="7"/>
        <v>0</v>
      </c>
      <c r="X14" s="76">
        <f>分析係数表!E17</f>
        <v>5.3357865685372582E-2</v>
      </c>
      <c r="Y14" s="166">
        <f t="shared" si="8"/>
        <v>0</v>
      </c>
    </row>
    <row r="15" spans="1:25" x14ac:dyDescent="0.2">
      <c r="A15" s="6" t="s">
        <v>3</v>
      </c>
      <c r="B15" s="5" t="s">
        <v>31</v>
      </c>
      <c r="C15" s="90"/>
      <c r="D15" s="107">
        <f>投入係数表!AK15</f>
        <v>5.7758952637658836E-4</v>
      </c>
      <c r="E15" s="110">
        <f t="shared" si="9"/>
        <v>5.7758952637658838E-2</v>
      </c>
      <c r="F15" s="85">
        <f>分析係数表!C18</f>
        <v>2.3869801084990927E-2</v>
      </c>
      <c r="G15" s="110">
        <f t="shared" si="0"/>
        <v>1.3786947103383285E-3</v>
      </c>
      <c r="H15" s="110">
        <v>1.8960086395375649E-3</v>
      </c>
      <c r="I15" s="110">
        <f t="shared" si="1"/>
        <v>1.8960086395375649E-3</v>
      </c>
      <c r="J15" s="85">
        <f>分析係数表!G18</f>
        <v>0.2144702842377261</v>
      </c>
      <c r="K15" s="111">
        <f t="shared" si="2"/>
        <v>4.0663751183880588E-4</v>
      </c>
      <c r="L15" s="79"/>
      <c r="M15" s="80"/>
      <c r="N15" s="81">
        <f>分析係数表!H18</f>
        <v>4.2405476965239774E-4</v>
      </c>
      <c r="O15" s="82">
        <f t="shared" si="3"/>
        <v>1.3639440942663483E-2</v>
      </c>
      <c r="P15" s="76">
        <f>分析係数表!C18</f>
        <v>2.3869801084990927E-2</v>
      </c>
      <c r="Q15" s="82">
        <f t="shared" si="4"/>
        <v>3.255707422118585E-4</v>
      </c>
      <c r="R15" s="83">
        <v>6.744331471380757E-4</v>
      </c>
      <c r="S15" s="84">
        <f t="shared" si="5"/>
        <v>2.5704417866756406E-3</v>
      </c>
      <c r="T15" s="85">
        <f>分析係数表!F18</f>
        <v>0.4573643410852713</v>
      </c>
      <c r="U15" s="86">
        <f t="shared" si="6"/>
        <v>1.1756284140609519E-3</v>
      </c>
      <c r="V15" s="87">
        <f>分析係数表!D18</f>
        <v>4.909560723514212E-2</v>
      </c>
      <c r="W15" s="167">
        <f t="shared" si="7"/>
        <v>0</v>
      </c>
      <c r="X15" s="76">
        <f>分析係数表!E18</f>
        <v>2.0671834625322998E-2</v>
      </c>
      <c r="Y15" s="166">
        <f t="shared" si="8"/>
        <v>0</v>
      </c>
    </row>
    <row r="16" spans="1:25" x14ac:dyDescent="0.2">
      <c r="A16" s="6" t="s">
        <v>4</v>
      </c>
      <c r="B16" s="5" t="s">
        <v>32</v>
      </c>
      <c r="C16" s="90"/>
      <c r="D16" s="107">
        <f>投入係数表!AK16</f>
        <v>0</v>
      </c>
      <c r="E16" s="110">
        <f t="shared" si="9"/>
        <v>0</v>
      </c>
      <c r="F16" s="85">
        <f>分析係数表!C19</f>
        <v>4.6660019940179431E-2</v>
      </c>
      <c r="G16" s="110">
        <f t="shared" si="0"/>
        <v>0</v>
      </c>
      <c r="H16" s="110">
        <v>5.3630851540735892E-4</v>
      </c>
      <c r="I16" s="110">
        <f t="shared" si="1"/>
        <v>5.3630851540735892E-4</v>
      </c>
      <c r="J16" s="85">
        <f>分析係数表!G19</f>
        <v>5.7803468208092484E-2</v>
      </c>
      <c r="K16" s="111">
        <f t="shared" si="2"/>
        <v>3.1000492220078547E-5</v>
      </c>
      <c r="L16" s="79"/>
      <c r="M16" s="80"/>
      <c r="N16" s="81">
        <f>分析係数表!H19</f>
        <v>-1.0864213106796968E-4</v>
      </c>
      <c r="O16" s="82">
        <f t="shared" si="3"/>
        <v>-3.4944022249799008E-3</v>
      </c>
      <c r="P16" s="76">
        <f>分析係数表!C19</f>
        <v>4.6660019940179431E-2</v>
      </c>
      <c r="Q16" s="82">
        <f t="shared" si="4"/>
        <v>-1.6304887749656955E-4</v>
      </c>
      <c r="R16" s="83">
        <v>6.5305696482305896E-5</v>
      </c>
      <c r="S16" s="84">
        <f t="shared" si="5"/>
        <v>6.0161421188966477E-4</v>
      </c>
      <c r="T16" s="85">
        <f>分析係数表!F19</f>
        <v>0.24084778420038536</v>
      </c>
      <c r="U16" s="86">
        <f t="shared" si="6"/>
        <v>1.448974498770869E-4</v>
      </c>
      <c r="V16" s="87">
        <f>分析係数表!D19</f>
        <v>2.8901734104046241E-3</v>
      </c>
      <c r="W16" s="167">
        <f t="shared" si="7"/>
        <v>0</v>
      </c>
      <c r="X16" s="76">
        <f>分析係数表!E19</f>
        <v>2.8901734104046241E-3</v>
      </c>
      <c r="Y16" s="166">
        <f t="shared" si="8"/>
        <v>0</v>
      </c>
    </row>
    <row r="17" spans="1:25" x14ac:dyDescent="0.2">
      <c r="A17" s="6" t="s">
        <v>5</v>
      </c>
      <c r="B17" s="5" t="s">
        <v>33</v>
      </c>
      <c r="C17" s="90"/>
      <c r="D17" s="107">
        <f>投入係数表!AK17</f>
        <v>1.9252984212552945E-4</v>
      </c>
      <c r="E17" s="110">
        <f t="shared" si="9"/>
        <v>1.9252984212552945E-2</v>
      </c>
      <c r="F17" s="85">
        <f>分析係数表!C20</f>
        <v>8.9601315248664215E-2</v>
      </c>
      <c r="G17" s="110">
        <f t="shared" si="0"/>
        <v>1.7250927079065115E-3</v>
      </c>
      <c r="H17" s="110">
        <v>2.6350537539843698E-3</v>
      </c>
      <c r="I17" s="110">
        <f t="shared" si="1"/>
        <v>2.6350537539843698E-3</v>
      </c>
      <c r="J17" s="85">
        <f>分析係数表!G20</f>
        <v>9.990662931839403E-2</v>
      </c>
      <c r="K17" s="111">
        <f t="shared" si="2"/>
        <v>2.632593386333591E-4</v>
      </c>
      <c r="L17" s="79"/>
      <c r="M17" s="80"/>
      <c r="N17" s="81">
        <f>分析係数表!H20</f>
        <v>5.2919231584720706E-4</v>
      </c>
      <c r="O17" s="82">
        <f t="shared" si="3"/>
        <v>1.7021120515224676E-2</v>
      </c>
      <c r="P17" s="76">
        <f>分析係数表!C20</f>
        <v>8.9601315248664215E-2</v>
      </c>
      <c r="Q17" s="82">
        <f t="shared" si="4"/>
        <v>1.5251147851701521E-3</v>
      </c>
      <c r="R17" s="83">
        <v>2.207773555950655E-3</v>
      </c>
      <c r="S17" s="84">
        <f t="shared" si="5"/>
        <v>4.8428273099350248E-3</v>
      </c>
      <c r="T17" s="85">
        <f>分析係数表!F20</f>
        <v>0.22315592903828199</v>
      </c>
      <c r="U17" s="86">
        <f t="shared" si="6"/>
        <v>1.0807056275205144E-3</v>
      </c>
      <c r="V17" s="87">
        <f>分析係数表!D20</f>
        <v>6.3492063492063489E-2</v>
      </c>
      <c r="W17" s="167">
        <f t="shared" si="7"/>
        <v>0</v>
      </c>
      <c r="X17" s="76">
        <f>分析係数表!E20</f>
        <v>5.9757236227824466E-2</v>
      </c>
      <c r="Y17" s="166">
        <f t="shared" si="8"/>
        <v>0</v>
      </c>
    </row>
    <row r="18" spans="1:25" x14ac:dyDescent="0.2">
      <c r="A18" s="6" t="s">
        <v>6</v>
      </c>
      <c r="B18" s="5" t="s">
        <v>34</v>
      </c>
      <c r="C18" s="90"/>
      <c r="D18" s="107">
        <f>投入係数表!AK18</f>
        <v>2.5028879476318828E-3</v>
      </c>
      <c r="E18" s="110">
        <f t="shared" si="9"/>
        <v>0.25028879476318827</v>
      </c>
      <c r="F18" s="85">
        <f>分析係数表!C21</f>
        <v>3.6263368983957212E-2</v>
      </c>
      <c r="G18" s="110">
        <f t="shared" si="0"/>
        <v>9.076314917047433E-3</v>
      </c>
      <c r="H18" s="110">
        <v>1.0504942179977533E-2</v>
      </c>
      <c r="I18" s="110">
        <f t="shared" si="1"/>
        <v>1.0504942179977533E-2</v>
      </c>
      <c r="J18" s="85">
        <f>分析係数表!G21</f>
        <v>0.2855369335816263</v>
      </c>
      <c r="K18" s="111">
        <f t="shared" si="2"/>
        <v>2.9995489775230693E-3</v>
      </c>
      <c r="L18" s="79"/>
      <c r="M18" s="80"/>
      <c r="N18" s="81">
        <f>分析係数表!H21</f>
        <v>8.8140309559981843E-4</v>
      </c>
      <c r="O18" s="82">
        <f t="shared" si="3"/>
        <v>2.8349747083304677E-2</v>
      </c>
      <c r="P18" s="76">
        <f>分析係数表!C21</f>
        <v>3.6263368983957212E-2</v>
      </c>
      <c r="Q18" s="82">
        <f t="shared" si="4"/>
        <v>1.0280573390837422E-3</v>
      </c>
      <c r="R18" s="83">
        <v>1.9036633859509952E-3</v>
      </c>
      <c r="S18" s="84">
        <f t="shared" si="5"/>
        <v>1.2408605565928528E-2</v>
      </c>
      <c r="T18" s="85">
        <f>分析係数表!F21</f>
        <v>0.42644320297951582</v>
      </c>
      <c r="U18" s="86">
        <f t="shared" si="6"/>
        <v>5.2915655020440086E-3</v>
      </c>
      <c r="V18" s="87">
        <f>分析係数表!D21</f>
        <v>0.13283674736188703</v>
      </c>
      <c r="W18" s="167">
        <f t="shared" si="7"/>
        <v>0</v>
      </c>
      <c r="X18" s="76">
        <f>分析係数表!E21</f>
        <v>0.11297330850403477</v>
      </c>
      <c r="Y18" s="166">
        <f t="shared" si="8"/>
        <v>0</v>
      </c>
    </row>
    <row r="19" spans="1:25" x14ac:dyDescent="0.2">
      <c r="A19" s="6" t="s">
        <v>7</v>
      </c>
      <c r="B19" s="5" t="s">
        <v>269</v>
      </c>
      <c r="C19" s="90"/>
      <c r="D19" s="107">
        <f>投入係数表!AK19</f>
        <v>0</v>
      </c>
      <c r="E19" s="110">
        <f t="shared" si="9"/>
        <v>0</v>
      </c>
      <c r="F19" s="85">
        <f>分析係数表!C22</f>
        <v>2.6618889173278704E-2</v>
      </c>
      <c r="G19" s="110">
        <f t="shared" si="0"/>
        <v>0</v>
      </c>
      <c r="H19" s="110">
        <v>1.3559355989509977E-3</v>
      </c>
      <c r="I19" s="110">
        <f t="shared" si="1"/>
        <v>1.3559355989509977E-3</v>
      </c>
      <c r="J19" s="85">
        <f>分析係数表!G22</f>
        <v>0.1945614707008809</v>
      </c>
      <c r="K19" s="111">
        <f t="shared" si="2"/>
        <v>2.6381282430758594E-4</v>
      </c>
      <c r="L19" s="79"/>
      <c r="M19" s="80"/>
      <c r="N19" s="81">
        <f>分析係数表!H22</f>
        <v>4.2055018477923743E-5</v>
      </c>
      <c r="O19" s="82">
        <f t="shared" si="3"/>
        <v>1.3526718290244777E-3</v>
      </c>
      <c r="P19" s="76">
        <f>分析係数表!C22</f>
        <v>2.6618889173278704E-2</v>
      </c>
      <c r="Q19" s="82">
        <f t="shared" si="4"/>
        <v>3.6006621504618773E-5</v>
      </c>
      <c r="R19" s="83">
        <v>3.7718109605575084E-4</v>
      </c>
      <c r="S19" s="84">
        <f t="shared" si="5"/>
        <v>1.7331166950067486E-3</v>
      </c>
      <c r="T19" s="85">
        <f>分析係数表!F22</f>
        <v>0.4128686327077748</v>
      </c>
      <c r="U19" s="86">
        <f t="shared" si="6"/>
        <v>7.1554952019045387E-4</v>
      </c>
      <c r="V19" s="87">
        <f>分析係数表!D22</f>
        <v>2.5660666411336654E-2</v>
      </c>
      <c r="W19" s="167">
        <f t="shared" si="7"/>
        <v>0</v>
      </c>
      <c r="X19" s="76">
        <f>分析係数表!E22</f>
        <v>2.5277671390271927E-2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0.21587580550673696</v>
      </c>
      <c r="K20" s="111">
        <f t="shared" si="2"/>
        <v>0</v>
      </c>
      <c r="L20" s="79"/>
      <c r="M20" s="80"/>
      <c r="N20" s="81">
        <f>分析係数表!H23</f>
        <v>2.4532094112122184E-5</v>
      </c>
      <c r="O20" s="82">
        <f t="shared" si="3"/>
        <v>7.8905856693094537E-4</v>
      </c>
      <c r="P20" s="76">
        <f>分析係数表!C23</f>
        <v>0</v>
      </c>
      <c r="Q20" s="82">
        <f t="shared" si="4"/>
        <v>0</v>
      </c>
      <c r="R20" s="83">
        <v>0</v>
      </c>
      <c r="S20" s="84">
        <f t="shared" si="5"/>
        <v>0</v>
      </c>
      <c r="T20" s="85">
        <f>分析係数表!F23</f>
        <v>0.4418082405780121</v>
      </c>
      <c r="U20" s="86">
        <f t="shared" si="6"/>
        <v>0</v>
      </c>
      <c r="V20" s="87">
        <f>分析係数表!D23</f>
        <v>4.2960359304823276E-3</v>
      </c>
      <c r="W20" s="167">
        <f t="shared" si="7"/>
        <v>0</v>
      </c>
      <c r="X20" s="76">
        <f>分析係数表!E23</f>
        <v>3.7102128490529192E-3</v>
      </c>
      <c r="Y20" s="166">
        <f t="shared" si="8"/>
        <v>0</v>
      </c>
    </row>
    <row r="21" spans="1:25" x14ac:dyDescent="0.2">
      <c r="A21" s="6" t="s">
        <v>9</v>
      </c>
      <c r="B21" s="5" t="s">
        <v>271</v>
      </c>
      <c r="C21" s="90"/>
      <c r="D21" s="107">
        <f>投入係数表!AK21</f>
        <v>0</v>
      </c>
      <c r="E21" s="110">
        <f t="shared" si="9"/>
        <v>0</v>
      </c>
      <c r="F21" s="85">
        <f>分析係数表!C24</f>
        <v>0.22997002997003002</v>
      </c>
      <c r="G21" s="110">
        <f t="shared" si="0"/>
        <v>0</v>
      </c>
      <c r="H21" s="110">
        <v>7.3856027766915876E-3</v>
      </c>
      <c r="I21" s="110">
        <f t="shared" si="1"/>
        <v>7.3856027766915876E-3</v>
      </c>
      <c r="J21" s="85">
        <f>分析係数表!G24</f>
        <v>0.20787401574803149</v>
      </c>
      <c r="K21" s="111">
        <f t="shared" si="2"/>
        <v>1.5352749079106923E-3</v>
      </c>
      <c r="L21" s="79"/>
      <c r="M21" s="80"/>
      <c r="N21" s="81">
        <f>分析係数表!H24</f>
        <v>3.2417410076732888E-4</v>
      </c>
      <c r="O21" s="82">
        <f t="shared" si="3"/>
        <v>1.0426845348730351E-2</v>
      </c>
      <c r="P21" s="76">
        <f>分析係数表!C24</f>
        <v>0.22997002997003002</v>
      </c>
      <c r="Q21" s="82">
        <f t="shared" si="4"/>
        <v>2.397861937340387E-3</v>
      </c>
      <c r="R21" s="83">
        <v>8.8400871674709693E-3</v>
      </c>
      <c r="S21" s="84">
        <f t="shared" si="5"/>
        <v>1.6225689944162555E-2</v>
      </c>
      <c r="T21" s="85">
        <f>分析係数表!F24</f>
        <v>0.39317585301837271</v>
      </c>
      <c r="U21" s="86">
        <f t="shared" si="6"/>
        <v>6.3795494846077445E-3</v>
      </c>
      <c r="V21" s="87">
        <f>分析係数表!D24</f>
        <v>0.34068241469816274</v>
      </c>
      <c r="W21" s="167">
        <f t="shared" si="7"/>
        <v>0</v>
      </c>
      <c r="X21" s="76">
        <f>分析係数表!E24</f>
        <v>0.33385826771653543</v>
      </c>
      <c r="Y21" s="166">
        <f t="shared" si="8"/>
        <v>0</v>
      </c>
    </row>
    <row r="22" spans="1:25" x14ac:dyDescent="0.2">
      <c r="A22" s="6" t="s">
        <v>10</v>
      </c>
      <c r="B22" s="5" t="s">
        <v>272</v>
      </c>
      <c r="C22" s="90"/>
      <c r="D22" s="107">
        <f>投入係数表!AK22</f>
        <v>0</v>
      </c>
      <c r="E22" s="110">
        <f t="shared" si="9"/>
        <v>0</v>
      </c>
      <c r="F22" s="85">
        <f>分析係数表!C25</f>
        <v>3.4042553191489411E-2</v>
      </c>
      <c r="G22" s="110">
        <f t="shared" si="0"/>
        <v>0</v>
      </c>
      <c r="H22" s="110">
        <v>2.6301667770510773E-3</v>
      </c>
      <c r="I22" s="110">
        <f t="shared" si="1"/>
        <v>2.6301667770510773E-3</v>
      </c>
      <c r="J22" s="85">
        <f>分析係数表!G25</f>
        <v>0.19567456230690011</v>
      </c>
      <c r="K22" s="111">
        <f t="shared" si="2"/>
        <v>5.1465673289361965E-4</v>
      </c>
      <c r="L22" s="79"/>
      <c r="M22" s="80"/>
      <c r="N22" s="81">
        <f>分析係数表!H25</f>
        <v>4.906418822424437E-4</v>
      </c>
      <c r="O22" s="82">
        <f t="shared" si="3"/>
        <v>1.5781171338618907E-2</v>
      </c>
      <c r="P22" s="76">
        <f>分析係数表!C25</f>
        <v>3.4042553191489411E-2</v>
      </c>
      <c r="Q22" s="82">
        <f t="shared" si="4"/>
        <v>5.3723136471894232E-4</v>
      </c>
      <c r="R22" s="83">
        <v>1.2665964518824601E-3</v>
      </c>
      <c r="S22" s="84">
        <f t="shared" si="5"/>
        <v>3.8967632289335372E-3</v>
      </c>
      <c r="T22" s="85">
        <f>分析係数表!F25</f>
        <v>0.35015447991761073</v>
      </c>
      <c r="U22" s="86">
        <f t="shared" si="6"/>
        <v>1.3644691017892922E-3</v>
      </c>
      <c r="V22" s="87">
        <f>分析係数表!D25</f>
        <v>0.10710607621009269</v>
      </c>
      <c r="W22" s="167">
        <f t="shared" si="7"/>
        <v>0</v>
      </c>
      <c r="X22" s="76">
        <f>分析係数表!E25</f>
        <v>0.10298661174047374</v>
      </c>
      <c r="Y22" s="166">
        <f t="shared" si="8"/>
        <v>0</v>
      </c>
    </row>
    <row r="23" spans="1:25" x14ac:dyDescent="0.2">
      <c r="A23" s="6" t="s">
        <v>11</v>
      </c>
      <c r="B23" s="5" t="s">
        <v>35</v>
      </c>
      <c r="C23" s="90"/>
      <c r="D23" s="107">
        <f>投入係数表!AK23</f>
        <v>0</v>
      </c>
      <c r="E23" s="110">
        <f t="shared" si="9"/>
        <v>0</v>
      </c>
      <c r="F23" s="85">
        <f>分析係数表!C26</f>
        <v>5.4550934297769693E-2</v>
      </c>
      <c r="G23" s="110">
        <f t="shared" si="0"/>
        <v>0</v>
      </c>
      <c r="H23" s="110">
        <v>2.3355824900538474E-3</v>
      </c>
      <c r="I23" s="110">
        <f t="shared" si="1"/>
        <v>2.3355824900538474E-3</v>
      </c>
      <c r="J23" s="85">
        <f>分析係数表!G26</f>
        <v>0.19694507637309067</v>
      </c>
      <c r="K23" s="111">
        <f t="shared" si="2"/>
        <v>4.5998147187930824E-4</v>
      </c>
      <c r="L23" s="79"/>
      <c r="M23" s="80"/>
      <c r="N23" s="81">
        <f>分析係数表!H26</f>
        <v>1.0098461312011439E-2</v>
      </c>
      <c r="O23" s="82">
        <f t="shared" si="3"/>
        <v>0.32481032294450268</v>
      </c>
      <c r="P23" s="76">
        <f>分析係数表!C26</f>
        <v>5.4550934297769693E-2</v>
      </c>
      <c r="Q23" s="82">
        <f t="shared" si="4"/>
        <v>1.7718706586182922E-2</v>
      </c>
      <c r="R23" s="83">
        <v>1.8441074152237249E-2</v>
      </c>
      <c r="S23" s="84">
        <f t="shared" si="5"/>
        <v>2.0776656642291096E-2</v>
      </c>
      <c r="T23" s="85">
        <f>分析係数表!F26</f>
        <v>0.33636659083522913</v>
      </c>
      <c r="U23" s="86">
        <f t="shared" si="6"/>
        <v>6.988573163721575E-3</v>
      </c>
      <c r="V23" s="87">
        <f>分析係数表!D26</f>
        <v>0.10204744881377965</v>
      </c>
      <c r="W23" s="167">
        <f t="shared" si="7"/>
        <v>0</v>
      </c>
      <c r="X23" s="76">
        <f>分析係数表!E26</f>
        <v>0.10497237569060773</v>
      </c>
      <c r="Y23" s="166">
        <f t="shared" si="8"/>
        <v>0</v>
      </c>
    </row>
    <row r="24" spans="1:25" x14ac:dyDescent="0.2">
      <c r="A24" s="6" t="s">
        <v>12</v>
      </c>
      <c r="B24" s="5" t="s">
        <v>366</v>
      </c>
      <c r="C24" s="90"/>
      <c r="D24" s="107">
        <f>投入係数表!AK24</f>
        <v>0</v>
      </c>
      <c r="E24" s="110">
        <f t="shared" si="9"/>
        <v>0</v>
      </c>
      <c r="F24" s="85">
        <f>分析係数表!C27</f>
        <v>4.1345611727119369E-3</v>
      </c>
      <c r="G24" s="110">
        <f t="shared" si="0"/>
        <v>0</v>
      </c>
      <c r="H24" s="110">
        <v>2.9219806113376594E-5</v>
      </c>
      <c r="I24" s="110">
        <f t="shared" si="1"/>
        <v>2.9219806113376594E-5</v>
      </c>
      <c r="J24" s="85">
        <f>分析係数表!G27</f>
        <v>0.17796610169491525</v>
      </c>
      <c r="K24" s="111">
        <f t="shared" si="2"/>
        <v>5.2001349862788857E-6</v>
      </c>
      <c r="L24" s="79"/>
      <c r="M24" s="80"/>
      <c r="N24" s="81">
        <f>分析係数表!H27</f>
        <v>1.0540039006029638E-2</v>
      </c>
      <c r="O24" s="82">
        <f t="shared" si="3"/>
        <v>0.33901337714925972</v>
      </c>
      <c r="P24" s="76">
        <f>分析係数表!C27</f>
        <v>4.1345611727119369E-3</v>
      </c>
      <c r="Q24" s="82">
        <f t="shared" si="4"/>
        <v>1.4016715461912775E-3</v>
      </c>
      <c r="R24" s="83">
        <v>1.4132505784632285E-3</v>
      </c>
      <c r="S24" s="84">
        <f t="shared" si="5"/>
        <v>1.4424703845766051E-3</v>
      </c>
      <c r="T24" s="85">
        <f>分析係数表!F27</f>
        <v>0.33898305084745761</v>
      </c>
      <c r="U24" s="86">
        <f t="shared" si="6"/>
        <v>4.8897301172088302E-4</v>
      </c>
      <c r="V24" s="87">
        <f>分析係数表!D27</f>
        <v>1.2203389830508475</v>
      </c>
      <c r="W24" s="167">
        <f t="shared" si="7"/>
        <v>0</v>
      </c>
      <c r="X24" s="76">
        <f>分析係数表!E27</f>
        <v>1.4661016949152543</v>
      </c>
      <c r="Y24" s="166">
        <f t="shared" si="8"/>
        <v>0</v>
      </c>
    </row>
    <row r="25" spans="1:25" x14ac:dyDescent="0.2">
      <c r="A25" s="6" t="s">
        <v>13</v>
      </c>
      <c r="B25" s="5" t="s">
        <v>192</v>
      </c>
      <c r="C25" s="90"/>
      <c r="D25" s="107">
        <f>投入係数表!AK25</f>
        <v>0</v>
      </c>
      <c r="E25" s="110">
        <f t="shared" si="9"/>
        <v>0</v>
      </c>
      <c r="F25" s="85">
        <f>分析係数表!C28</f>
        <v>7.7271221989182459E-3</v>
      </c>
      <c r="G25" s="110">
        <f t="shared" si="0"/>
        <v>0</v>
      </c>
      <c r="H25" s="110">
        <v>1.5789667043535111E-3</v>
      </c>
      <c r="I25" s="110">
        <f t="shared" si="1"/>
        <v>1.5789667043535111E-3</v>
      </c>
      <c r="J25" s="85">
        <f>分析係数表!G28</f>
        <v>0.12525050100200399</v>
      </c>
      <c r="K25" s="111">
        <f t="shared" si="2"/>
        <v>1.9776637078576038E-4</v>
      </c>
      <c r="L25" s="79"/>
      <c r="M25" s="80"/>
      <c r="N25" s="81">
        <f>分析係数表!H28</f>
        <v>1.922089573684773E-2</v>
      </c>
      <c r="O25" s="82">
        <f t="shared" si="3"/>
        <v>0.61822738719039561</v>
      </c>
      <c r="P25" s="76">
        <f>分析係数表!C28</f>
        <v>7.7271221989182459E-3</v>
      </c>
      <c r="Q25" s="82">
        <f t="shared" si="4"/>
        <v>4.7771185675381314E-3</v>
      </c>
      <c r="R25" s="83">
        <v>5.2209808502981549E-3</v>
      </c>
      <c r="S25" s="84">
        <f t="shared" si="5"/>
        <v>6.7999475546516655E-3</v>
      </c>
      <c r="T25" s="85">
        <f>分析係数表!F28</f>
        <v>0.21442885771543085</v>
      </c>
      <c r="U25" s="86">
        <f t="shared" si="6"/>
        <v>1.458104986668794E-3</v>
      </c>
      <c r="V25" s="87">
        <f>分析係数表!D28</f>
        <v>0.19739478957915832</v>
      </c>
      <c r="W25" s="167">
        <f t="shared" si="7"/>
        <v>0</v>
      </c>
      <c r="X25" s="76">
        <f>分析係数表!E28</f>
        <v>0.18537074148296592</v>
      </c>
      <c r="Y25" s="166">
        <f t="shared" si="8"/>
        <v>0</v>
      </c>
    </row>
    <row r="26" spans="1:25" x14ac:dyDescent="0.2">
      <c r="A26" s="6" t="s">
        <v>14</v>
      </c>
      <c r="B26" s="5" t="s">
        <v>50</v>
      </c>
      <c r="C26" s="90"/>
      <c r="D26" s="107">
        <f>投入係数表!AK26</f>
        <v>5.0442818636888716E-2</v>
      </c>
      <c r="E26" s="110">
        <f t="shared" si="9"/>
        <v>5.0442818636888713</v>
      </c>
      <c r="F26" s="85">
        <f>分析係数表!C29</f>
        <v>1.9657209257286756E-2</v>
      </c>
      <c r="G26" s="110">
        <f t="shared" si="0"/>
        <v>9.9156504147268579E-2</v>
      </c>
      <c r="H26" s="110">
        <v>0.10060949651674353</v>
      </c>
      <c r="I26" s="110">
        <f t="shared" si="1"/>
        <v>0.10060949651674353</v>
      </c>
      <c r="J26" s="85">
        <f>分析係数表!G29</f>
        <v>0.25806451612903225</v>
      </c>
      <c r="K26" s="111">
        <f t="shared" si="2"/>
        <v>2.5963741036578974E-2</v>
      </c>
      <c r="L26" s="79"/>
      <c r="M26" s="80"/>
      <c r="N26" s="81">
        <f>分析係数表!H29</f>
        <v>9.642865278500598E-3</v>
      </c>
      <c r="O26" s="82">
        <f t="shared" si="3"/>
        <v>0.31015637813007085</v>
      </c>
      <c r="P26" s="76">
        <f>分析係数表!C29</f>
        <v>1.9657209257286756E-2</v>
      </c>
      <c r="Q26" s="82">
        <f t="shared" si="4"/>
        <v>6.0968088273849605E-3</v>
      </c>
      <c r="R26" s="83">
        <v>7.7815869596110027E-3</v>
      </c>
      <c r="S26" s="84">
        <f t="shared" si="5"/>
        <v>0.10839108347635454</v>
      </c>
      <c r="T26" s="85">
        <f>分析係数表!F29</f>
        <v>0.38879456706281834</v>
      </c>
      <c r="U26" s="86">
        <f t="shared" si="6"/>
        <v>4.2141864373659063E-2</v>
      </c>
      <c r="V26" s="87">
        <f>分析係数表!D29</f>
        <v>0.29711375212224106</v>
      </c>
      <c r="W26" s="167">
        <f t="shared" si="7"/>
        <v>0</v>
      </c>
      <c r="X26" s="76">
        <f>分析係数表!E29</f>
        <v>0.14940577249575551</v>
      </c>
      <c r="Y26" s="166">
        <f t="shared" si="8"/>
        <v>0</v>
      </c>
    </row>
    <row r="27" spans="1:25" x14ac:dyDescent="0.2">
      <c r="A27" s="6" t="s">
        <v>15</v>
      </c>
      <c r="B27" s="5" t="s">
        <v>36</v>
      </c>
      <c r="C27" s="90"/>
      <c r="D27" s="107">
        <f>投入係数表!AK27</f>
        <v>1.9252984212552945E-3</v>
      </c>
      <c r="E27" s="110">
        <f t="shared" si="9"/>
        <v>0.19252984212552945</v>
      </c>
      <c r="F27" s="85">
        <f>分析係数表!C30</f>
        <v>1</v>
      </c>
      <c r="G27" s="110">
        <f t="shared" si="0"/>
        <v>0.19252984212552945</v>
      </c>
      <c r="H27" s="110">
        <v>0.23838131971312398</v>
      </c>
      <c r="I27" s="110">
        <f t="shared" si="1"/>
        <v>0.23838131971312398</v>
      </c>
      <c r="J27" s="85">
        <f>分析係数表!G30</f>
        <v>0.34450191140094444</v>
      </c>
      <c r="K27" s="111">
        <f t="shared" si="2"/>
        <v>8.2122820283450845E-2</v>
      </c>
      <c r="L27" s="79"/>
      <c r="M27" s="80"/>
      <c r="N27" s="81">
        <f>分析係数表!H30</f>
        <v>0</v>
      </c>
      <c r="O27" s="82">
        <f t="shared" si="3"/>
        <v>0</v>
      </c>
      <c r="P27" s="76">
        <f>分析係数表!C30</f>
        <v>1</v>
      </c>
      <c r="Q27" s="82">
        <f t="shared" si="4"/>
        <v>0</v>
      </c>
      <c r="R27" s="83">
        <v>9.9974951166111742E-2</v>
      </c>
      <c r="S27" s="84">
        <f t="shared" si="5"/>
        <v>0.3383562708792357</v>
      </c>
      <c r="T27" s="85">
        <f>分析係数表!F30</f>
        <v>0.44116418773490956</v>
      </c>
      <c r="U27" s="86">
        <f t="shared" si="6"/>
        <v>0.14927066940745104</v>
      </c>
      <c r="V27" s="87">
        <f>分析係数表!D30</f>
        <v>0.11857110732757237</v>
      </c>
      <c r="W27" s="167">
        <f t="shared" si="7"/>
        <v>0</v>
      </c>
      <c r="X27" s="76">
        <f>分析係数表!E30</f>
        <v>8.0246715281570236E-2</v>
      </c>
      <c r="Y27" s="166">
        <f t="shared" si="8"/>
        <v>0</v>
      </c>
    </row>
    <row r="28" spans="1:25" x14ac:dyDescent="0.2">
      <c r="A28" s="6" t="s">
        <v>16</v>
      </c>
      <c r="B28" s="5" t="s">
        <v>193</v>
      </c>
      <c r="C28" s="90"/>
      <c r="D28" s="107">
        <f>投入係数表!AK28</f>
        <v>4.4281863688871775E-3</v>
      </c>
      <c r="E28" s="110">
        <f t="shared" si="9"/>
        <v>0.44281863688871775</v>
      </c>
      <c r="F28" s="85">
        <f>分析係数表!C31</f>
        <v>0.10575835708146741</v>
      </c>
      <c r="G28" s="110">
        <f t="shared" si="0"/>
        <v>4.6831771522405669E-2</v>
      </c>
      <c r="H28" s="110">
        <v>5.9801161381521827E-2</v>
      </c>
      <c r="I28" s="110">
        <f t="shared" si="1"/>
        <v>5.9801161381521827E-2</v>
      </c>
      <c r="J28" s="85">
        <f>分析係数表!G31</f>
        <v>7.0943075615972809E-2</v>
      </c>
      <c r="K28" s="111">
        <f t="shared" si="2"/>
        <v>4.2424783138122956E-3</v>
      </c>
      <c r="L28" s="79"/>
      <c r="M28" s="80"/>
      <c r="N28" s="81">
        <f>分析係数表!H31</f>
        <v>2.1586490526230941E-2</v>
      </c>
      <c r="O28" s="82">
        <f t="shared" si="3"/>
        <v>0.69431517757302252</v>
      </c>
      <c r="P28" s="76">
        <f>分析係数表!C31</f>
        <v>0.10575835708146741</v>
      </c>
      <c r="Q28" s="82">
        <f t="shared" si="4"/>
        <v>7.3429632476850165E-2</v>
      </c>
      <c r="R28" s="83">
        <v>9.3572870819488368E-2</v>
      </c>
      <c r="S28" s="84">
        <f t="shared" si="5"/>
        <v>0.1533740322010102</v>
      </c>
      <c r="T28" s="85">
        <f>分析係数表!F31</f>
        <v>0.34494477485131692</v>
      </c>
      <c r="U28" s="86">
        <f t="shared" si="6"/>
        <v>5.2905571005616096E-2</v>
      </c>
      <c r="V28" s="87">
        <f>分析係数表!D31</f>
        <v>1.2744265080713678E-2</v>
      </c>
      <c r="W28" s="167">
        <f t="shared" si="7"/>
        <v>0</v>
      </c>
      <c r="X28" s="76">
        <f>分析係数表!E31</f>
        <v>1.1045029736618521E-2</v>
      </c>
      <c r="Y28" s="166">
        <f t="shared" si="8"/>
        <v>0</v>
      </c>
    </row>
    <row r="29" spans="1:25" x14ac:dyDescent="0.2">
      <c r="A29" s="6" t="s">
        <v>17</v>
      </c>
      <c r="B29" s="5" t="s">
        <v>273</v>
      </c>
      <c r="C29" s="90"/>
      <c r="D29" s="107">
        <f>投入係数表!AK29</f>
        <v>2.3103581055063534E-3</v>
      </c>
      <c r="E29" s="110">
        <f t="shared" si="9"/>
        <v>0.23103581055063535</v>
      </c>
      <c r="F29" s="85">
        <f>分析係数表!C32</f>
        <v>0.81083319529567666</v>
      </c>
      <c r="G29" s="110">
        <f t="shared" si="0"/>
        <v>0.18733150449649827</v>
      </c>
      <c r="H29" s="110">
        <v>0.215601375142047</v>
      </c>
      <c r="I29" s="110">
        <f t="shared" si="1"/>
        <v>0.215601375142047</v>
      </c>
      <c r="J29" s="85">
        <f>分析係数表!G32</f>
        <v>0.14021915584415584</v>
      </c>
      <c r="K29" s="111">
        <f t="shared" si="2"/>
        <v>3.0231442821256994E-2</v>
      </c>
      <c r="L29" s="79"/>
      <c r="M29" s="80"/>
      <c r="N29" s="81">
        <f>分析係数表!H32</f>
        <v>6.133023528030546E-3</v>
      </c>
      <c r="O29" s="82">
        <f t="shared" si="3"/>
        <v>0.19726464173273633</v>
      </c>
      <c r="P29" s="76">
        <f>分析係数表!C32</f>
        <v>0.81083319529567666</v>
      </c>
      <c r="Q29" s="82">
        <f t="shared" si="4"/>
        <v>0.15994871977501149</v>
      </c>
      <c r="R29" s="83">
        <v>0.20650461304786877</v>
      </c>
      <c r="S29" s="84">
        <f t="shared" si="5"/>
        <v>0.42210598818991574</v>
      </c>
      <c r="T29" s="85">
        <f>分析係数表!F32</f>
        <v>0.48336038961038963</v>
      </c>
      <c r="U29" s="86">
        <f t="shared" si="6"/>
        <v>0.20402931490835619</v>
      </c>
      <c r="V29" s="87">
        <f>分析係数表!D32</f>
        <v>1.461038961038961E-2</v>
      </c>
      <c r="W29" s="167">
        <f t="shared" si="7"/>
        <v>0</v>
      </c>
      <c r="X29" s="76">
        <f>分析係数表!E32</f>
        <v>2.1915584415584416E-2</v>
      </c>
      <c r="Y29" s="166">
        <f t="shared" si="8"/>
        <v>0</v>
      </c>
    </row>
    <row r="30" spans="1:25" x14ac:dyDescent="0.2">
      <c r="A30" s="6" t="s">
        <v>18</v>
      </c>
      <c r="B30" s="5" t="s">
        <v>274</v>
      </c>
      <c r="C30" s="90"/>
      <c r="D30" s="107">
        <f>投入係数表!AK30</f>
        <v>0</v>
      </c>
      <c r="E30" s="110">
        <f t="shared" si="9"/>
        <v>0</v>
      </c>
      <c r="F30" s="85">
        <f>分析係数表!C33</f>
        <v>0.62414151925078043</v>
      </c>
      <c r="G30" s="110">
        <f t="shared" si="0"/>
        <v>0</v>
      </c>
      <c r="H30" s="110">
        <v>1.9500920411541167E-2</v>
      </c>
      <c r="I30" s="110">
        <f t="shared" si="1"/>
        <v>1.9500920411541167E-2</v>
      </c>
      <c r="J30" s="85">
        <f>分析係数表!G33</f>
        <v>0.5071547420965058</v>
      </c>
      <c r="K30" s="111">
        <f t="shared" si="2"/>
        <v>9.8899842619596459E-3</v>
      </c>
      <c r="L30" s="79"/>
      <c r="M30" s="80"/>
      <c r="N30" s="81">
        <f>分析係数表!H33</f>
        <v>9.1820123676800169E-4</v>
      </c>
      <c r="O30" s="82">
        <f t="shared" si="3"/>
        <v>2.9533334933701097E-2</v>
      </c>
      <c r="P30" s="76">
        <f>分析係数表!C33</f>
        <v>0.62414151925078043</v>
      </c>
      <c r="Q30" s="82">
        <f t="shared" si="4"/>
        <v>1.8432980534062348E-2</v>
      </c>
      <c r="R30" s="83">
        <v>5.2846902822139871E-2</v>
      </c>
      <c r="S30" s="84">
        <f t="shared" si="5"/>
        <v>7.2347823233681038E-2</v>
      </c>
      <c r="T30" s="85">
        <f>分析係数表!F33</f>
        <v>0.64758735440931781</v>
      </c>
      <c r="U30" s="86">
        <f t="shared" si="6"/>
        <v>4.6851535445172482E-2</v>
      </c>
      <c r="V30" s="87">
        <f>分析係数表!D33</f>
        <v>7.3544093178036604E-2</v>
      </c>
      <c r="W30" s="167">
        <f t="shared" si="7"/>
        <v>0</v>
      </c>
      <c r="X30" s="76">
        <f>分析係数表!E33</f>
        <v>7.2212978369384354E-2</v>
      </c>
      <c r="Y30" s="166">
        <f t="shared" si="8"/>
        <v>0</v>
      </c>
    </row>
    <row r="31" spans="1:25" x14ac:dyDescent="0.2">
      <c r="A31" s="6" t="s">
        <v>19</v>
      </c>
      <c r="B31" s="5" t="s">
        <v>275</v>
      </c>
      <c r="C31" s="90"/>
      <c r="D31" s="107">
        <f>投入係数表!AK31</f>
        <v>4.0816326530612242E-2</v>
      </c>
      <c r="E31" s="110">
        <f t="shared" si="9"/>
        <v>4.0816326530612246</v>
      </c>
      <c r="F31" s="85">
        <f>分析係数表!C34</f>
        <v>0.18299609672932837</v>
      </c>
      <c r="G31" s="110">
        <f t="shared" si="0"/>
        <v>0.74692284379317708</v>
      </c>
      <c r="H31" s="110">
        <v>0.7918432453274451</v>
      </c>
      <c r="I31" s="110">
        <f t="shared" si="1"/>
        <v>0.7918432453274451</v>
      </c>
      <c r="J31" s="85">
        <f>分析係数表!G34</f>
        <v>0.4248231396077729</v>
      </c>
      <c r="K31" s="111">
        <f t="shared" si="2"/>
        <v>0.33639333355721318</v>
      </c>
      <c r="L31" s="79"/>
      <c r="M31" s="80"/>
      <c r="N31" s="81">
        <f>分析係数表!H34</f>
        <v>0.15256158869841471</v>
      </c>
      <c r="O31" s="82">
        <f t="shared" si="3"/>
        <v>4.9070425050911304</v>
      </c>
      <c r="P31" s="76">
        <f>分析係数表!C34</f>
        <v>0.18299609672932837</v>
      </c>
      <c r="Q31" s="82">
        <f t="shared" si="4"/>
        <v>0.89796962491658228</v>
      </c>
      <c r="R31" s="83">
        <v>0.95098556586274763</v>
      </c>
      <c r="S31" s="84">
        <f t="shared" si="5"/>
        <v>1.7428288111901926</v>
      </c>
      <c r="T31" s="85">
        <f>分析係数表!F34</f>
        <v>0.70132234858660936</v>
      </c>
      <c r="U31" s="86">
        <f t="shared" si="6"/>
        <v>1.2222847950483142</v>
      </c>
      <c r="V31" s="87">
        <f>分析係数表!D34</f>
        <v>0.33091549505984896</v>
      </c>
      <c r="W31" s="167">
        <f t="shared" si="7"/>
        <v>1</v>
      </c>
      <c r="X31" s="76">
        <f>分析係数表!E34</f>
        <v>0.24447031431897556</v>
      </c>
      <c r="Y31" s="166">
        <f t="shared" si="8"/>
        <v>0</v>
      </c>
    </row>
    <row r="32" spans="1:25" x14ac:dyDescent="0.2">
      <c r="A32" s="6" t="s">
        <v>20</v>
      </c>
      <c r="B32" s="5" t="s">
        <v>37</v>
      </c>
      <c r="C32" s="90"/>
      <c r="D32" s="107">
        <f>投入係数表!AK32</f>
        <v>2.7146707739699655E-2</v>
      </c>
      <c r="E32" s="110">
        <f t="shared" si="9"/>
        <v>2.7146707739699654</v>
      </c>
      <c r="F32" s="85">
        <f>分析係数表!C35</f>
        <v>0.35090186993215289</v>
      </c>
      <c r="G32" s="110">
        <f t="shared" si="0"/>
        <v>0.95258305083622563</v>
      </c>
      <c r="H32" s="110">
        <v>1.0474222474853534</v>
      </c>
      <c r="I32" s="110">
        <f t="shared" si="1"/>
        <v>1.0474222474853534</v>
      </c>
      <c r="J32" s="85">
        <f>分析係数表!G35</f>
        <v>0.31384360320530535</v>
      </c>
      <c r="K32" s="111">
        <f t="shared" si="2"/>
        <v>0.3287267722282024</v>
      </c>
      <c r="L32" s="79"/>
      <c r="M32" s="80"/>
      <c r="N32" s="81">
        <f>分析係数表!H35</f>
        <v>5.7313981015663741E-2</v>
      </c>
      <c r="O32" s="82">
        <f t="shared" si="3"/>
        <v>1.8434662576555256</v>
      </c>
      <c r="P32" s="76">
        <f>分析係数表!C35</f>
        <v>0.35090186993215289</v>
      </c>
      <c r="Q32" s="82">
        <f t="shared" si="4"/>
        <v>0.64687575696815192</v>
      </c>
      <c r="R32" s="83">
        <v>0.87922258504486983</v>
      </c>
      <c r="S32" s="84">
        <f t="shared" si="5"/>
        <v>1.9266448325302232</v>
      </c>
      <c r="T32" s="85">
        <f>分析係数表!F35</f>
        <v>0.64653219121304228</v>
      </c>
      <c r="U32" s="86">
        <f t="shared" si="6"/>
        <v>1.2456379052650501</v>
      </c>
      <c r="V32" s="87">
        <f>分析係数表!D35</f>
        <v>5.1505940867642992E-2</v>
      </c>
      <c r="W32" s="167">
        <f t="shared" si="7"/>
        <v>0</v>
      </c>
      <c r="X32" s="76">
        <f>分析係数表!E35</f>
        <v>4.4929538546559823E-2</v>
      </c>
      <c r="Y32" s="166">
        <f t="shared" si="8"/>
        <v>0</v>
      </c>
    </row>
    <row r="33" spans="1:25" x14ac:dyDescent="0.2">
      <c r="A33" s="6" t="s">
        <v>21</v>
      </c>
      <c r="B33" s="5" t="s">
        <v>38</v>
      </c>
      <c r="C33" s="90"/>
      <c r="D33" s="107">
        <f>投入係数表!AK33</f>
        <v>1.5402387370042356E-2</v>
      </c>
      <c r="E33" s="110">
        <f t="shared" si="9"/>
        <v>1.5402387370042356</v>
      </c>
      <c r="F33" s="85">
        <f>分析係数表!C36</f>
        <v>0.93626150666917152</v>
      </c>
      <c r="G33" s="110">
        <f t="shared" si="0"/>
        <v>1.4420662405378075</v>
      </c>
      <c r="H33" s="110">
        <v>1.5411576396272959</v>
      </c>
      <c r="I33" s="110">
        <f t="shared" si="1"/>
        <v>1.5411576396272959</v>
      </c>
      <c r="J33" s="85">
        <f>分析係数表!G36</f>
        <v>2.823270008148657E-2</v>
      </c>
      <c r="K33" s="111">
        <f t="shared" si="2"/>
        <v>4.351104141788921E-2</v>
      </c>
      <c r="L33" s="79"/>
      <c r="M33" s="80"/>
      <c r="N33" s="81">
        <f>分析係数表!H36</f>
        <v>0.22062413152006111</v>
      </c>
      <c r="O33" s="82">
        <f t="shared" si="3"/>
        <v>7.0962291377148281</v>
      </c>
      <c r="P33" s="76">
        <f>分析係数表!C36</f>
        <v>0.93626150666917152</v>
      </c>
      <c r="Q33" s="82">
        <f t="shared" si="4"/>
        <v>6.6439261841465607</v>
      </c>
      <c r="R33" s="83">
        <v>6.8475256939454425</v>
      </c>
      <c r="S33" s="84">
        <f t="shared" si="5"/>
        <v>8.3886833335727378</v>
      </c>
      <c r="T33" s="85">
        <f>分析係数表!F36</f>
        <v>0.87228977263648999</v>
      </c>
      <c r="U33" s="86">
        <f t="shared" si="6"/>
        <v>7.3173626777616763</v>
      </c>
      <c r="V33" s="87">
        <f>分析係数表!D36</f>
        <v>1.675268026906546E-2</v>
      </c>
      <c r="W33" s="167">
        <f t="shared" si="7"/>
        <v>0</v>
      </c>
      <c r="X33" s="76">
        <f>分析係数表!E36</f>
        <v>8.8037451867001137E-3</v>
      </c>
      <c r="Y33" s="166">
        <f t="shared" si="8"/>
        <v>0</v>
      </c>
    </row>
    <row r="34" spans="1:25" x14ac:dyDescent="0.2">
      <c r="A34" s="6" t="s">
        <v>22</v>
      </c>
      <c r="B34" s="5" t="s">
        <v>378</v>
      </c>
      <c r="C34" s="90"/>
      <c r="D34" s="107">
        <f>投入係数表!AK34</f>
        <v>2.6954177897574125E-2</v>
      </c>
      <c r="E34" s="110">
        <f t="shared" si="9"/>
        <v>2.6954177897574128</v>
      </c>
      <c r="F34" s="85">
        <f>分析係数表!C37</f>
        <v>0.39878226197532196</v>
      </c>
      <c r="G34" s="110">
        <f t="shared" si="0"/>
        <v>1.0748848031679838</v>
      </c>
      <c r="H34" s="110">
        <v>1.1604067830132347</v>
      </c>
      <c r="I34" s="110">
        <f t="shared" si="1"/>
        <v>1.1604067830132347</v>
      </c>
      <c r="J34" s="85">
        <f>分析係数表!G37</f>
        <v>0.35520734135572679</v>
      </c>
      <c r="K34" s="111">
        <f t="shared" si="2"/>
        <v>0.41218500828528287</v>
      </c>
      <c r="L34" s="79"/>
      <c r="M34" s="80"/>
      <c r="N34" s="81">
        <f>分析係数表!H37</f>
        <v>4.5952116856878007E-2</v>
      </c>
      <c r="O34" s="82">
        <f t="shared" si="3"/>
        <v>1.4780194185140791</v>
      </c>
      <c r="P34" s="76">
        <f>分析係数表!C37</f>
        <v>0.39878226197532196</v>
      </c>
      <c r="Q34" s="82">
        <f t="shared" si="4"/>
        <v>0.58940792695849453</v>
      </c>
      <c r="R34" s="83">
        <v>0.6656690666180558</v>
      </c>
      <c r="S34" s="84">
        <f t="shared" si="5"/>
        <v>1.8260758496312905</v>
      </c>
      <c r="T34" s="85">
        <f>分析係数表!F37</f>
        <v>0.68833867197645227</v>
      </c>
      <c r="U34" s="86">
        <f t="shared" si="6"/>
        <v>1.2569586252634743</v>
      </c>
      <c r="V34" s="87">
        <f>分析係数表!D37</f>
        <v>9.6788156869535111E-2</v>
      </c>
      <c r="W34" s="167">
        <f t="shared" si="7"/>
        <v>0</v>
      </c>
      <c r="X34" s="76">
        <f>分析係数表!E37</f>
        <v>9.2286382131417197E-2</v>
      </c>
      <c r="Y34" s="166">
        <f t="shared" si="8"/>
        <v>0</v>
      </c>
    </row>
    <row r="35" spans="1:25" x14ac:dyDescent="0.2">
      <c r="A35" s="6" t="s">
        <v>23</v>
      </c>
      <c r="B35" s="5" t="s">
        <v>194</v>
      </c>
      <c r="C35" s="90"/>
      <c r="D35" s="107">
        <f>投入係数表!AK35</f>
        <v>7.1428571428571425E-2</v>
      </c>
      <c r="E35" s="110">
        <f t="shared" si="9"/>
        <v>7.1428571428571423</v>
      </c>
      <c r="F35" s="85">
        <f>分析係数表!C38</f>
        <v>8.3634220028000916E-2</v>
      </c>
      <c r="G35" s="110">
        <f t="shared" si="0"/>
        <v>0.59738728591429224</v>
      </c>
      <c r="H35" s="110">
        <v>0.62670253813948684</v>
      </c>
      <c r="I35" s="110">
        <f t="shared" si="1"/>
        <v>0.62670253813948684</v>
      </c>
      <c r="J35" s="85">
        <f>分析係数表!G38</f>
        <v>0.16582661290322581</v>
      </c>
      <c r="K35" s="111">
        <f t="shared" si="2"/>
        <v>0.1039239591975258</v>
      </c>
      <c r="L35" s="79"/>
      <c r="M35" s="80"/>
      <c r="N35" s="81">
        <f>分析係数表!H38</f>
        <v>4.1594165567103165E-2</v>
      </c>
      <c r="O35" s="82">
        <f t="shared" si="3"/>
        <v>1.3378488002314179</v>
      </c>
      <c r="P35" s="76">
        <f>分析係数表!C38</f>
        <v>8.3634220028000916E-2</v>
      </c>
      <c r="Q35" s="82">
        <f t="shared" si="4"/>
        <v>0.11188994092275145</v>
      </c>
      <c r="R35" s="83">
        <v>0.13433308866207508</v>
      </c>
      <c r="S35" s="84">
        <f t="shared" si="5"/>
        <v>0.76103562680156189</v>
      </c>
      <c r="T35" s="85">
        <f>分析係数表!F38</f>
        <v>0.52116935483870963</v>
      </c>
      <c r="U35" s="86">
        <f t="shared" si="6"/>
        <v>0.39662844662944302</v>
      </c>
      <c r="V35" s="87">
        <f>分析係数表!D38</f>
        <v>0.14516129032258066</v>
      </c>
      <c r="W35" s="167">
        <f t="shared" si="7"/>
        <v>0</v>
      </c>
      <c r="X35" s="76">
        <f>分析係数表!E38</f>
        <v>0.1237399193548387</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1.5869690436300259E-2</v>
      </c>
      <c r="I36" s="110">
        <f t="shared" si="1"/>
        <v>1.5869690436300259E-2</v>
      </c>
      <c r="J36" s="85">
        <f>分析係数表!G39</f>
        <v>0.35526355444380819</v>
      </c>
      <c r="K36" s="111">
        <f t="shared" si="2"/>
        <v>5.6379226323229389E-3</v>
      </c>
      <c r="L36" s="79"/>
      <c r="M36" s="80"/>
      <c r="N36" s="81">
        <f>分析係数表!H39</f>
        <v>3.6622911924525259E-3</v>
      </c>
      <c r="O36" s="82">
        <f t="shared" si="3"/>
        <v>0.11779517177754827</v>
      </c>
      <c r="P36" s="76">
        <f>分析係数表!C39</f>
        <v>1</v>
      </c>
      <c r="Q36" s="82">
        <f t="shared" si="4"/>
        <v>0.11779517177754827</v>
      </c>
      <c r="R36" s="83">
        <v>0.1292048592228881</v>
      </c>
      <c r="S36" s="84">
        <f t="shared" si="5"/>
        <v>0.14507454965918837</v>
      </c>
      <c r="T36" s="85">
        <f>分析係数表!F39</f>
        <v>0.70609686266236704</v>
      </c>
      <c r="U36" s="86">
        <f t="shared" si="6"/>
        <v>0.10243668436650867</v>
      </c>
      <c r="V36" s="87">
        <f>分析係数表!D39</f>
        <v>5.2620475573370303E-2</v>
      </c>
      <c r="W36" s="167">
        <f t="shared" si="7"/>
        <v>0</v>
      </c>
      <c r="X36" s="76">
        <f>分析係数表!E39</f>
        <v>6.6574244296434701E-2</v>
      </c>
      <c r="Y36" s="166">
        <f t="shared" si="8"/>
        <v>0</v>
      </c>
    </row>
    <row r="37" spans="1:25" x14ac:dyDescent="0.2">
      <c r="A37" s="6" t="s">
        <v>25</v>
      </c>
      <c r="B37" s="5" t="s">
        <v>40</v>
      </c>
      <c r="C37" s="90"/>
      <c r="D37" s="107">
        <f>投入係数表!AK37</f>
        <v>0</v>
      </c>
      <c r="E37" s="110">
        <f t="shared" si="9"/>
        <v>0</v>
      </c>
      <c r="F37" s="85">
        <f>分析係数表!C40</f>
        <v>0.97034701574441762</v>
      </c>
      <c r="G37" s="110">
        <f t="shared" si="0"/>
        <v>0</v>
      </c>
      <c r="H37" s="110">
        <v>8.8186171152948717E-3</v>
      </c>
      <c r="I37" s="110">
        <f t="shared" si="1"/>
        <v>8.8186171152948717E-3</v>
      </c>
      <c r="J37" s="85">
        <f>分析係数表!G40</f>
        <v>0.52785971223021577</v>
      </c>
      <c r="K37" s="111">
        <f t="shared" si="2"/>
        <v>4.6549926927480067E-3</v>
      </c>
      <c r="L37" s="79"/>
      <c r="M37" s="80"/>
      <c r="N37" s="81">
        <f>分析係数表!H40</f>
        <v>3.2261456049877249E-2</v>
      </c>
      <c r="O37" s="82">
        <f t="shared" si="3"/>
        <v>1.0376683768404025</v>
      </c>
      <c r="P37" s="76">
        <f>分析係数表!C40</f>
        <v>0.97034701574441762</v>
      </c>
      <c r="Q37" s="82">
        <f t="shared" si="4"/>
        <v>1.0068984127994383</v>
      </c>
      <c r="R37" s="83">
        <v>1.0111188008934231</v>
      </c>
      <c r="S37" s="84">
        <f t="shared" si="5"/>
        <v>1.019937418008718</v>
      </c>
      <c r="T37" s="85">
        <f>分析係数表!F40</f>
        <v>0.72733812949640286</v>
      </c>
      <c r="U37" s="86">
        <f t="shared" si="6"/>
        <v>0.7418393738178517</v>
      </c>
      <c r="V37" s="87">
        <f>分析係数表!D40</f>
        <v>8.6654676258992799E-2</v>
      </c>
      <c r="W37" s="167">
        <f t="shared" si="7"/>
        <v>0</v>
      </c>
      <c r="X37" s="76">
        <f>分析係数表!E40</f>
        <v>5.0539568345323742E-2</v>
      </c>
      <c r="Y37" s="166">
        <f t="shared" si="8"/>
        <v>0</v>
      </c>
    </row>
    <row r="38" spans="1:25" x14ac:dyDescent="0.2">
      <c r="A38" s="6" t="s">
        <v>26</v>
      </c>
      <c r="B38" s="5" t="s">
        <v>277</v>
      </c>
      <c r="C38" s="90"/>
      <c r="D38" s="107">
        <f>投入係数表!AK38</f>
        <v>0</v>
      </c>
      <c r="E38" s="110">
        <f t="shared" si="9"/>
        <v>0</v>
      </c>
      <c r="F38" s="85">
        <f>分析係数表!C41</f>
        <v>0.80320409637637991</v>
      </c>
      <c r="G38" s="110">
        <f t="shared" si="0"/>
        <v>0</v>
      </c>
      <c r="H38" s="110">
        <v>1.1865811981835264E-3</v>
      </c>
      <c r="I38" s="110">
        <f t="shared" si="1"/>
        <v>1.1865811981835264E-3</v>
      </c>
      <c r="J38" s="85">
        <f>分析係数表!G41</f>
        <v>0.45147490221642766</v>
      </c>
      <c r="K38" s="111">
        <f t="shared" si="2"/>
        <v>5.357116304217592E-4</v>
      </c>
      <c r="L38" s="79"/>
      <c r="M38" s="80"/>
      <c r="N38" s="81">
        <f>分析係数表!H41</f>
        <v>4.9603894294711057E-2</v>
      </c>
      <c r="O38" s="82">
        <f t="shared" si="3"/>
        <v>1.5954764223343716</v>
      </c>
      <c r="P38" s="76">
        <f>分析係数表!C41</f>
        <v>0.80320409637637991</v>
      </c>
      <c r="Q38" s="82">
        <f t="shared" si="4"/>
        <v>1.2814931980908983</v>
      </c>
      <c r="R38" s="83">
        <v>1.3035057747850991</v>
      </c>
      <c r="S38" s="84">
        <f t="shared" si="5"/>
        <v>1.3046923559832826</v>
      </c>
      <c r="T38" s="85">
        <f>分析係数表!F41</f>
        <v>0.55671447196870927</v>
      </c>
      <c r="U38" s="86">
        <f t="shared" si="6"/>
        <v>0.72634111604284446</v>
      </c>
      <c r="V38" s="87">
        <f>分析係数表!D41</f>
        <v>0.15062744458930899</v>
      </c>
      <c r="W38" s="167">
        <f t="shared" si="7"/>
        <v>0</v>
      </c>
      <c r="X38" s="76">
        <f>分析係数表!E41</f>
        <v>0.14110712733594089</v>
      </c>
      <c r="Y38" s="166">
        <f t="shared" si="8"/>
        <v>0</v>
      </c>
    </row>
    <row r="39" spans="1:25" x14ac:dyDescent="0.2">
      <c r="A39" s="6" t="s">
        <v>51</v>
      </c>
      <c r="B39" s="5" t="s">
        <v>368</v>
      </c>
      <c r="C39" s="75">
        <f>最終需要_まとめ!C40</f>
        <v>100</v>
      </c>
      <c r="D39" s="107">
        <f>投入係数表!AK39</f>
        <v>0</v>
      </c>
      <c r="E39" s="110">
        <f t="shared" si="9"/>
        <v>0</v>
      </c>
      <c r="F39" s="85">
        <f>分析係数表!C42</f>
        <v>0.66636504653567741</v>
      </c>
      <c r="G39" s="110">
        <f>E39*F39</f>
        <v>0</v>
      </c>
      <c r="H39" s="110">
        <v>9.5758765969210669E-3</v>
      </c>
      <c r="I39" s="110">
        <f>C39+H39</f>
        <v>100.00957587659693</v>
      </c>
      <c r="J39" s="85">
        <f>分析係数表!G42</f>
        <v>0.48517520215633425</v>
      </c>
      <c r="K39" s="111">
        <f>I39*J39</f>
        <v>48.522166193497164</v>
      </c>
      <c r="L39" s="79"/>
      <c r="M39" s="80"/>
      <c r="N39" s="81">
        <f>分析係数表!H42</f>
        <v>1.1980423388898527E-2</v>
      </c>
      <c r="O39" s="82">
        <f t="shared" si="3"/>
        <v>0.38534238729334808</v>
      </c>
      <c r="P39" s="76">
        <f>分析係数表!C42</f>
        <v>0.66636504653567741</v>
      </c>
      <c r="Q39" s="82">
        <f>O39*P39</f>
        <v>0.2567786978409009</v>
      </c>
      <c r="R39" s="83">
        <v>0.26884122212572725</v>
      </c>
      <c r="S39" s="84">
        <f>I39+R39</f>
        <v>100.27841709872266</v>
      </c>
      <c r="T39" s="85">
        <f>分析係数表!F42</f>
        <v>0.56103195995379285</v>
      </c>
      <c r="U39" s="86">
        <f>S39*T39</f>
        <v>56.259396885960307</v>
      </c>
      <c r="V39" s="87">
        <f>分析係数表!D42</f>
        <v>0.11378513669618791</v>
      </c>
      <c r="W39" s="167">
        <f>ROUND(S39*V39,0)</f>
        <v>11</v>
      </c>
      <c r="X39" s="76">
        <f>分析係数表!E42</f>
        <v>9.7612629957643429E-2</v>
      </c>
      <c r="Y39" s="166">
        <f>ROUND(S39*X39,0)</f>
        <v>10</v>
      </c>
    </row>
    <row r="40" spans="1:25" x14ac:dyDescent="0.2">
      <c r="A40" s="6" t="s">
        <v>195</v>
      </c>
      <c r="B40" s="5" t="s">
        <v>41</v>
      </c>
      <c r="C40" s="90"/>
      <c r="D40" s="107">
        <f>投入係数表!AK40</f>
        <v>7.9322294955718131E-2</v>
      </c>
      <c r="E40" s="110">
        <f t="shared" si="9"/>
        <v>7.9322294955718133</v>
      </c>
      <c r="F40" s="85">
        <f>分析係数表!C43</f>
        <v>0.41782866643993499</v>
      </c>
      <c r="G40" s="110">
        <f>E40*F40</f>
        <v>3.314312872030289</v>
      </c>
      <c r="H40" s="110">
        <v>3.7078393809265391</v>
      </c>
      <c r="I40" s="110">
        <f>C40+H40</f>
        <v>3.7078393809265391</v>
      </c>
      <c r="J40" s="85">
        <f>分析係数表!G43</f>
        <v>0.34963029507290444</v>
      </c>
      <c r="K40" s="111">
        <f>I40*J40</f>
        <v>1.2963729768362813</v>
      </c>
      <c r="L40" s="79"/>
      <c r="M40" s="80"/>
      <c r="N40" s="81">
        <f>分析係数表!H43</f>
        <v>3.3095547249689404E-2</v>
      </c>
      <c r="O40" s="82">
        <f t="shared" si="3"/>
        <v>1.0644963681160546</v>
      </c>
      <c r="P40" s="76">
        <f>分析係数表!C43</f>
        <v>0.41782866643993499</v>
      </c>
      <c r="Q40" s="82">
        <f>O40*P40</f>
        <v>0.44477709792008524</v>
      </c>
      <c r="R40" s="83">
        <v>0.74108073318547918</v>
      </c>
      <c r="S40" s="84">
        <f>I40+R40</f>
        <v>4.4489201141120187</v>
      </c>
      <c r="T40" s="85">
        <f>分析係数表!F43</f>
        <v>0.60413931310897662</v>
      </c>
      <c r="U40" s="86">
        <f>S40*T40</f>
        <v>2.6877675418163447</v>
      </c>
      <c r="V40" s="87">
        <f>分析係数表!D43</f>
        <v>0.20869324856609772</v>
      </c>
      <c r="W40" s="167">
        <f>ROUND(S40*V40,0)</f>
        <v>1</v>
      </c>
      <c r="X40" s="76">
        <f>分析係数表!E43</f>
        <v>0.13682537488770644</v>
      </c>
      <c r="Y40" s="166">
        <f>ROUND(S40*X40,0)</f>
        <v>1</v>
      </c>
    </row>
    <row r="41" spans="1:25" x14ac:dyDescent="0.2">
      <c r="A41" s="6" t="s">
        <v>341</v>
      </c>
      <c r="B41" s="5" t="s">
        <v>42</v>
      </c>
      <c r="C41" s="90"/>
      <c r="D41" s="107">
        <f>投入係数表!AK41</f>
        <v>2.6954177897574125E-3</v>
      </c>
      <c r="E41" s="110">
        <f t="shared" si="9"/>
        <v>0.26954177897574128</v>
      </c>
      <c r="F41" s="85">
        <f>分析係数表!C44</f>
        <v>0.43300030015865532</v>
      </c>
      <c r="G41" s="110">
        <f>E41*F41</f>
        <v>0.1167116712017939</v>
      </c>
      <c r="H41" s="110">
        <v>0.12216644409404508</v>
      </c>
      <c r="I41" s="110">
        <f>C41+H41</f>
        <v>0.12216644409404508</v>
      </c>
      <c r="J41" s="85">
        <f>分析係数表!G44</f>
        <v>0.26179408564929285</v>
      </c>
      <c r="K41" s="111">
        <f>I41*J41</f>
        <v>3.1982452528625985E-2</v>
      </c>
      <c r="L41" s="79"/>
      <c r="M41" s="80"/>
      <c r="N41" s="81">
        <f>分析係数表!H44</f>
        <v>0.10792544346140839</v>
      </c>
      <c r="O41" s="82">
        <f t="shared" si="3"/>
        <v>3.4713504425602757</v>
      </c>
      <c r="P41" s="76">
        <f>分析係数表!C44</f>
        <v>0.43300030015865532</v>
      </c>
      <c r="Q41" s="82">
        <f>O41*P41</f>
        <v>1.5030957835844803</v>
      </c>
      <c r="R41" s="83">
        <v>1.527451947625726</v>
      </c>
      <c r="S41" s="84">
        <f>I41+R41</f>
        <v>1.6496183917197711</v>
      </c>
      <c r="T41" s="85">
        <f>分析係数表!F44</f>
        <v>0.57012714425433242</v>
      </c>
      <c r="U41" s="86">
        <f>S41*T41</f>
        <v>0.94049222278061773</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107">
        <f>投入係数表!AK42</f>
        <v>1.3477088948787063E-3</v>
      </c>
      <c r="E42" s="110">
        <f t="shared" si="9"/>
        <v>0.13477088948787064</v>
      </c>
      <c r="F42" s="85">
        <f>分析係数表!C45</f>
        <v>1</v>
      </c>
      <c r="G42" s="110">
        <f>E42*F42</f>
        <v>0.13477088948787064</v>
      </c>
      <c r="H42" s="110">
        <v>0.13942252494669538</v>
      </c>
      <c r="I42" s="110">
        <f>C42+H42</f>
        <v>0.13942252494669538</v>
      </c>
      <c r="J42" s="85">
        <f>分析係数表!G45</f>
        <v>0</v>
      </c>
      <c r="K42" s="111">
        <f>I42*J42</f>
        <v>0</v>
      </c>
      <c r="L42" s="79"/>
      <c r="M42" s="80"/>
      <c r="N42" s="81">
        <f>分析係数表!H45</f>
        <v>0</v>
      </c>
      <c r="O42" s="82">
        <f t="shared" si="3"/>
        <v>0</v>
      </c>
      <c r="P42" s="76">
        <f>分析係数表!C45</f>
        <v>1</v>
      </c>
      <c r="Q42" s="82">
        <f>O42*P42</f>
        <v>0</v>
      </c>
      <c r="R42" s="83">
        <v>5.8896904529892402E-3</v>
      </c>
      <c r="S42" s="84">
        <f>I42+R42</f>
        <v>0.14531221539968461</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1.0011551790527531E-2</v>
      </c>
      <c r="E43" s="110">
        <f t="shared" si="9"/>
        <v>1.0011551790527531</v>
      </c>
      <c r="F43" s="85">
        <f>分析係数表!C46</f>
        <v>7.8922701993376254E-2</v>
      </c>
      <c r="G43" s="110">
        <f>E43*F43</f>
        <v>7.9013871845505679E-2</v>
      </c>
      <c r="H43" s="110">
        <v>8.3712617051483862E-2</v>
      </c>
      <c r="I43" s="110">
        <f>C43+H43</f>
        <v>8.3712617051483862E-2</v>
      </c>
      <c r="J43" s="85">
        <f>分析係数表!G46</f>
        <v>9.4786729857819912E-3</v>
      </c>
      <c r="K43" s="111">
        <f>I43*J43</f>
        <v>7.9348452181501297E-4</v>
      </c>
      <c r="L43" s="79"/>
      <c r="M43" s="80"/>
      <c r="N43" s="81">
        <f>分析係数表!H46</f>
        <v>2.1453316301050851E-2</v>
      </c>
      <c r="O43" s="82">
        <f t="shared" si="3"/>
        <v>0.69003171678111175</v>
      </c>
      <c r="P43" s="76">
        <f>分析係数表!C46</f>
        <v>7.8922701993376254E-2</v>
      </c>
      <c r="Q43" s="82">
        <f>O43*P43</f>
        <v>5.4459167549493488E-2</v>
      </c>
      <c r="R43" s="83">
        <v>6.0186101274167639E-2</v>
      </c>
      <c r="S43" s="84">
        <f>I43+R43</f>
        <v>0.14389871832565149</v>
      </c>
      <c r="T43" s="85">
        <f>分析係数表!F46</f>
        <v>0.3135860979462875</v>
      </c>
      <c r="U43" s="86">
        <f>S43*T43</f>
        <v>4.5124637579212985E-2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108">
        <f>投入係数表!AK44</f>
        <v>0.40219484020023105</v>
      </c>
      <c r="E44" s="96">
        <f>SUM(E5:E43)</f>
        <v>40.219484020023096</v>
      </c>
      <c r="F44" s="98">
        <f>分析係数表!C47</f>
        <v>0.45048821757167268</v>
      </c>
      <c r="G44" s="96">
        <f>SUM(G5:G43)</f>
        <v>9.1196514206827786</v>
      </c>
      <c r="H44" s="96">
        <f>SUM(H5:H43)</f>
        <v>10.05732322588827</v>
      </c>
      <c r="I44" s="96">
        <f>SUM(I5:I43)</f>
        <v>110.0573232258883</v>
      </c>
      <c r="J44" s="98">
        <f>分析係数表!G47</f>
        <v>0.27984959706440876</v>
      </c>
      <c r="K44" s="112">
        <f>SUM(K5:K43)</f>
        <v>51.271527102784134</v>
      </c>
      <c r="L44" s="94">
        <f>最終需要_まとめ!$L$33</f>
        <v>0.62733333333333341</v>
      </c>
      <c r="M44" s="91">
        <f>K44*L44</f>
        <v>32.164338002479916</v>
      </c>
      <c r="N44" s="95">
        <f>分析係数表!H47</f>
        <v>1</v>
      </c>
      <c r="O44" s="96">
        <f>SUM(O5:O43)</f>
        <v>32.164338002479909</v>
      </c>
      <c r="P44" s="92">
        <f>分析係数表!C47</f>
        <v>0.45048821757167268</v>
      </c>
      <c r="Q44" s="96">
        <f>SUM(Q5:Q43)</f>
        <v>14.003358869370906</v>
      </c>
      <c r="R44" s="91">
        <f>SUM(R5:R43)</f>
        <v>15.205629914716122</v>
      </c>
      <c r="S44" s="97">
        <f>SUM(S5:S43)</f>
        <v>125.2629531406044</v>
      </c>
      <c r="T44" s="98">
        <f>分析係数表!F47</f>
        <v>0.63574062575658508</v>
      </c>
      <c r="U44" s="99">
        <f>SUM(U5:U43)</f>
        <v>73.565944949313788</v>
      </c>
      <c r="V44" s="100">
        <f>分析係数表!D47</f>
        <v>9.9789350246801134E-2</v>
      </c>
      <c r="W44" s="164">
        <f>SUM(W5:W43)</f>
        <v>13</v>
      </c>
      <c r="X44" s="92">
        <f>分析係数表!E47</f>
        <v>7.8362037587557998E-2</v>
      </c>
      <c r="Y44" s="165">
        <f>SUM(Y5:Y43)</f>
        <v>11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M15" sqref="M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103.23971851059599</v>
      </c>
      <c r="D6" s="193">
        <f>'1'!U5+'2'!U5+'3'!U5+'4'!U5+'5'!U5+'6'!U5+'7'!U5+'8'!U5+'9'!U5+'10'!U5+'11'!U5+'12'!U5+'13'!U5+'14'!U5+'15'!U5+'16'!U5+'17'!U5+'18'!U5+'19'!U5+'20'!U5+'21'!U5+'22'!U5+'23'!U5+'24'!U5+'25'!U5+'26'!U5+'27'!U5+'28'!U5+'29'!U5+'30'!U5+'31'!U5+'32'!U5+'33'!U5+'34'!U5+'35'!U5+'36'!U5+'37'!U5+'38'!U5+'39'!U5</f>
        <v>46.876075333408444</v>
      </c>
      <c r="E6" s="120">
        <f>'1'!W5+'2'!W5+'3'!W5+'4'!W5+'5'!W5+'6'!W5+'7'!W5+'8'!W5+'9'!W5+'10'!W5+'11'!W5+'12'!W5+'13'!W5+'14'!W5+'15'!W5+'16'!W5+'17'!W5+'18'!W5+'19'!W5+'20'!W5+'21'!W5+'22'!W5+'23'!W5+'24'!W5+'25'!W5+'26'!W5+'27'!W5+'28'!W5+'29'!W5+'30'!W5+'31'!W5+'32'!W5+'33'!W5+'34'!W5+'35'!W5+'36'!W5+'37'!W5+'38'!W5+'39'!W5</f>
        <v>69</v>
      </c>
      <c r="F6" s="172">
        <f>'1'!Y5+'2'!Y5+'3'!Y5+'4'!Y5+'5'!Y5+'6'!Y5+'7'!Y5+'8'!Y5+'9'!Y5+'10'!Y5+'11'!Y5+'12'!Y5+'13'!Y5+'14'!Y5+'15'!Y5+'16'!Y5+'17'!Y5+'18'!Y5+'19'!Y5+'20'!Y5+'21'!Y5+'22'!Y5+'23'!Y5+'24'!Y5+'25'!Y5+'26'!Y5+'27'!Y5+'28'!Y5+'29'!Y5+'30'!Y5+'31'!Y5+'32'!Y5+'33'!Y5+'34'!Y5+'35'!Y5+'36'!Y5+'37'!Y5+'38'!Y5+'39'!Y5</f>
        <v>45</v>
      </c>
      <c r="G6" s="116">
        <v>1</v>
      </c>
      <c r="I6" s="144" t="s">
        <v>257</v>
      </c>
      <c r="J6" s="145">
        <f>C45</f>
        <v>4557.5836772476605</v>
      </c>
      <c r="K6" s="145">
        <f>D45</f>
        <v>2253.2018852169826</v>
      </c>
      <c r="L6" s="146">
        <f>E45</f>
        <v>776</v>
      </c>
      <c r="M6" s="147">
        <f>F45</f>
        <v>492</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103.03570185325258</v>
      </c>
      <c r="D7" s="193">
        <f>'1'!U6+'2'!U6+'3'!U6+'4'!U6+'5'!U6+'6'!U6+'7'!U6+'8'!U6+'9'!U6+'10'!U6+'11'!U6+'12'!U6+'13'!U6+'14'!U6+'15'!U6+'16'!U6+'17'!U6+'18'!U6+'19'!U6+'20'!U6+'21'!U6+'22'!U6+'23'!U6+'24'!U6+'25'!U6+'26'!U6+'27'!U6+'28'!U6+'29'!U6+'30'!U6+'31'!U6+'32'!U6+'33'!U6+'34'!U6+'35'!U6+'36'!U6+'37'!U6+'38'!U6+'39'!U6</f>
        <v>69.962513604060391</v>
      </c>
      <c r="E7" s="120">
        <f>'1'!W6+'2'!W6+'3'!W6+'4'!W6+'5'!W6+'6'!W6+'7'!W6+'8'!W6+'9'!W6+'10'!W6+'11'!W6+'12'!W6+'13'!W6+'14'!W6+'15'!W6+'16'!W6+'17'!W6+'18'!W6+'19'!W6+'20'!W6+'21'!W6+'22'!W6+'23'!W6+'24'!W6+'25'!W6+'26'!W6+'27'!W6+'28'!W6+'29'!W6+'30'!W6+'31'!W6+'32'!W6+'33'!W6+'34'!W6+'35'!W6+'36'!W6+'37'!W6+'38'!W6+'39'!W6</f>
        <v>8</v>
      </c>
      <c r="F7" s="172">
        <f>'1'!Y6+'2'!Y6+'3'!Y6+'4'!Y6+'5'!Y6+'6'!Y6+'7'!Y6+'8'!Y6+'9'!Y6+'10'!Y6+'11'!Y6+'12'!Y6+'13'!Y6+'14'!Y6+'15'!Y6+'16'!Y6+'17'!Y6+'18'!Y6+'19'!Y6+'20'!Y6+'21'!Y6+'22'!Y6+'23'!Y6+'24'!Y6+'25'!Y6+'26'!Y6+'27'!Y6+'28'!Y6+'29'!Y6+'30'!Y6+'31'!Y6+'32'!Y6+'33'!Y6+'34'!Y6+'35'!Y6+'36'!Y6+'37'!Y6+'38'!Y6+'39'!Y6</f>
        <v>0</v>
      </c>
      <c r="G7" s="117">
        <v>2</v>
      </c>
      <c r="I7" s="144" t="s">
        <v>258</v>
      </c>
      <c r="J7" s="145">
        <f>最終需要_まとめ!C45</f>
        <v>3900</v>
      </c>
      <c r="K7" s="383">
        <f>Q25</f>
        <v>470475</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100.01979484089502</v>
      </c>
      <c r="D8" s="193">
        <f>'1'!U7+'2'!U7+'3'!U7+'4'!U7+'5'!U7+'6'!U7+'7'!U7+'8'!U7+'9'!U7+'10'!U7+'11'!U7+'12'!U7+'13'!U7+'14'!U7+'15'!U7+'16'!U7+'17'!U7+'18'!U7+'19'!U7+'20'!U7+'21'!U7+'22'!U7+'23'!U7+'24'!U7+'25'!U7+'26'!U7+'27'!U7+'28'!U7+'29'!U7+'30'!U7+'31'!U7+'32'!U7+'33'!U7+'34'!U7+'35'!U7+'36'!U7+'37'!U7+'38'!U7+'39'!U7</f>
        <v>57.154168480511466</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260</v>
      </c>
      <c r="J8" s="441">
        <f>J6/J7</f>
        <v>1.1686111992942718</v>
      </c>
      <c r="K8" s="150">
        <f>K6/K7*100</f>
        <v>0.47892064088782244</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100.18366770499961</v>
      </c>
      <c r="D9" s="193">
        <f>'1'!U8+'2'!U8+'3'!U8+'4'!U8+'5'!U8+'6'!U8+'7'!U8+'8'!U8+'9'!U8+'10'!U8+'11'!U8+'12'!U8+'13'!U8+'14'!U8+'15'!U8+'16'!U8+'17'!U8+'18'!U8+'19'!U8+'20'!U8+'21'!U8+'22'!U8+'23'!U8+'24'!U8+'25'!U8+'26'!U8+'27'!U8+'28'!U8+'29'!U8+'30'!U8+'31'!U8+'32'!U8+'33'!U8+'34'!U8+'35'!U8+'36'!U8+'37'!U8+'38'!U8+'39'!U8</f>
        <v>100.18366770499961</v>
      </c>
      <c r="E9" s="120">
        <f>'1'!W8+'2'!W8+'3'!W8+'4'!W8+'5'!W8+'6'!W8+'7'!W8+'8'!W8+'9'!W8+'10'!W8+'11'!W8+'12'!W8+'13'!W8+'14'!W8+'15'!W8+'16'!W8+'17'!W8+'18'!W8+'19'!W8+'20'!W8+'21'!W8+'22'!W8+'23'!W8+'24'!W8+'25'!W8+'26'!W8+'27'!W8+'28'!W8+'29'!W8+'30'!W8+'31'!W8+'32'!W8+'33'!W8+'34'!W8+'35'!W8+'36'!W8+'37'!W8+'38'!W8+'39'!W8</f>
        <v>200</v>
      </c>
      <c r="F9" s="172">
        <f>'1'!Y8+'2'!Y8+'3'!Y8+'4'!Y8+'5'!Y8+'6'!Y8+'7'!Y8+'8'!Y8+'9'!Y8+'10'!Y8+'11'!Y8+'12'!Y8+'13'!Y8+'14'!Y8+'15'!Y8+'16'!Y8+'17'!Y8+'18'!Y8+'19'!Y8+'20'!Y8+'21'!Y8+'22'!Y8+'23'!Y8+'24'!Y8+'25'!Y8+'26'!Y8+'27'!Y8+'28'!Y8+'29'!Y8+'30'!Y8+'31'!Y8+'32'!Y8+'33'!Y8+'34'!Y8+'35'!Y8+'36'!Y8+'37'!Y8+'38'!Y8+'39'!Y8</f>
        <v>0</v>
      </c>
      <c r="G9" s="117">
        <v>4</v>
      </c>
      <c r="I9" s="152" t="s">
        <v>125</v>
      </c>
      <c r="J9" s="456" t="s">
        <v>609</v>
      </c>
      <c r="K9" s="457"/>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105.49854229781421</v>
      </c>
      <c r="D10" s="194">
        <f>'1'!U9+'2'!U9+'3'!U9+'4'!U9+'5'!U9+'6'!U9+'7'!U9+'8'!U9+'9'!U9+'10'!U9+'11'!U9+'12'!U9+'13'!U9+'14'!U9+'15'!U9+'16'!U9+'17'!U9+'18'!U9+'19'!U9+'20'!U9+'21'!U9+'22'!U9+'23'!U9+'24'!U9+'25'!U9+'26'!U9+'27'!U9+'28'!U9+'29'!U9+'30'!U9+'31'!U9+'32'!U9+'33'!U9+'34'!U9+'35'!U9+'36'!U9+'37'!U9+'38'!U9+'39'!U9</f>
        <v>30.113431287679983</v>
      </c>
      <c r="E10" s="119">
        <f>'1'!W9+'2'!W9+'3'!W9+'4'!W9+'5'!W9+'6'!W9+'7'!W9+'8'!W9+'9'!W9+'10'!W9+'11'!W9+'12'!W9+'13'!W9+'14'!W9+'15'!W9+'16'!W9+'17'!W9+'18'!W9+'19'!W9+'20'!W9+'21'!W9+'22'!W9+'23'!W9+'24'!W9+'25'!W9+'26'!W9+'27'!W9+'28'!W9+'29'!W9+'30'!W9+'31'!W9+'32'!W9+'33'!W9+'34'!W9+'35'!W9+'36'!W9+'37'!W9+'38'!W9+'39'!W9</f>
        <v>10</v>
      </c>
      <c r="F10" s="171">
        <f>'1'!Y9+'2'!Y9+'3'!Y9+'4'!Y9+'5'!Y9+'6'!Y9+'7'!Y9+'8'!Y9+'9'!Y9+'10'!Y9+'11'!Y9+'12'!Y9+'13'!Y9+'14'!Y9+'15'!Y9+'16'!Y9+'17'!Y9+'18'!Y9+'19'!Y9+'20'!Y9+'21'!Y9+'22'!Y9+'23'!Y9+'24'!Y9+'25'!Y9+'26'!Y9+'27'!Y9+'28'!Y9+'29'!Y9+'30'!Y9+'31'!Y9+'32'!Y9+'33'!Y9+'34'!Y9+'35'!Y9+'36'!Y9+'37'!Y9+'38'!Y9+'39'!Y9</f>
        <v>11</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38.401727861771057</v>
      </c>
      <c r="E11" s="120">
        <f>'1'!W10+'2'!W10+'3'!W10+'4'!W10+'5'!W10+'6'!W10+'7'!W10+'8'!W10+'9'!W10+'10'!W10+'11'!W10+'12'!W10+'13'!W10+'14'!W10+'15'!W10+'16'!W10+'17'!W10+'18'!W10+'19'!W10+'20'!W10+'21'!W10+'22'!W10+'23'!W10+'24'!W10+'25'!W10+'26'!W10+'27'!W10+'28'!W10+'29'!W10+'30'!W10+'31'!W10+'32'!W10+'33'!W10+'34'!W10+'35'!W10+'36'!W10+'37'!W10+'38'!W10+'39'!W10</f>
        <v>12</v>
      </c>
      <c r="F11" s="172">
        <f>'1'!Y10+'2'!Y10+'3'!Y10+'4'!Y10+'5'!Y10+'6'!Y10+'7'!Y10+'8'!Y10+'9'!Y10+'10'!Y10+'11'!Y10+'12'!Y10+'13'!Y10+'14'!Y10+'15'!Y10+'16'!Y10+'17'!Y10+'18'!Y10+'19'!Y10+'20'!Y10+'21'!Y10+'22'!Y10+'23'!Y10+'24'!Y10+'25'!Y10+'26'!Y10+'27'!Y10+'28'!Y10+'29'!Y10+'30'!Y10+'31'!Y10+'32'!Y10+'33'!Y10+'34'!Y10+'35'!Y10+'36'!Y10+'37'!Y10+'38'!Y10+'39'!Y10</f>
        <v>11</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101.00738784610209</v>
      </c>
      <c r="D12" s="193">
        <f>'1'!U11+'2'!U11+'3'!U11+'4'!U11+'5'!U11+'6'!U11+'7'!U11+'8'!U11+'9'!U11+'10'!U11+'11'!U11+'12'!U11+'13'!U11+'14'!U11+'15'!U11+'16'!U11+'17'!U11+'18'!U11+'19'!U11+'20'!U11+'21'!U11+'22'!U11+'23'!U11+'24'!U11+'25'!U11+'26'!U11+'27'!U11+'28'!U11+'29'!U11+'30'!U11+'31'!U11+'32'!U11+'33'!U11+'34'!U11+'35'!U11+'36'!U11+'37'!U11+'38'!U11+'39'!U11</f>
        <v>33.00241385070661</v>
      </c>
      <c r="E12" s="120">
        <f>'1'!W11+'2'!W11+'3'!W11+'4'!W11+'5'!W11+'6'!W11+'7'!W11+'8'!W11+'9'!W11+'10'!W11+'11'!W11+'12'!W11+'13'!W11+'14'!W11+'15'!W11+'16'!W11+'17'!W11+'18'!W11+'19'!W11+'20'!W11+'21'!W11+'22'!W11+'23'!W11+'24'!W11+'25'!W11+'26'!W11+'27'!W11+'28'!W11+'29'!W11+'30'!W11+'31'!W11+'32'!W11+'33'!W11+'34'!W11+'35'!W11+'36'!W11+'37'!W11+'38'!W11+'39'!W11</f>
        <v>16</v>
      </c>
      <c r="F12" s="172">
        <f>'1'!Y11+'2'!Y11+'3'!Y11+'4'!Y11+'5'!Y11+'6'!Y11+'7'!Y11+'8'!Y11+'9'!Y11+'10'!Y11+'11'!Y11+'12'!Y11+'13'!Y11+'14'!Y11+'15'!Y11+'16'!Y11+'17'!Y11+'18'!Y11+'19'!Y11+'20'!Y11+'21'!Y11+'22'!Y11+'23'!Y11+'24'!Y11+'25'!Y11+'26'!Y11+'27'!Y11+'28'!Y11+'29'!Y11+'30'!Y11+'31'!Y11+'32'!Y11+'33'!Y11+'34'!Y11+'35'!Y11+'36'!Y11+'37'!Y11+'38'!Y11+'39'!Y11</f>
        <v>7</v>
      </c>
      <c r="G12" s="117">
        <v>7</v>
      </c>
      <c r="I12" s="26" t="s">
        <v>320</v>
      </c>
      <c r="J12" s="180">
        <f>最終需要_まとめ!C45</f>
        <v>3900</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30.46139359698682</v>
      </c>
      <c r="E13" s="120">
        <f>'1'!W12+'2'!W12+'3'!W12+'4'!W12+'5'!W12+'6'!W12+'7'!W12+'8'!W12+'9'!W12+'10'!W12+'11'!W12+'12'!W12+'13'!W12+'14'!W12+'15'!W12+'16'!W12+'17'!W12+'18'!W12+'19'!W12+'20'!W12+'21'!W12+'22'!W12+'23'!W12+'24'!W12+'25'!W12+'26'!W12+'27'!W12+'28'!W12+'29'!W12+'30'!W12+'31'!W12+'32'!W12+'33'!W12+'34'!W12+'35'!W12+'36'!W12+'37'!W12+'38'!W12+'39'!W12</f>
        <v>4</v>
      </c>
      <c r="F13" s="172">
        <f>'1'!Y12+'2'!Y12+'3'!Y12+'4'!Y12+'5'!Y12+'6'!Y12+'7'!Y12+'8'!Y12+'9'!Y12+'10'!Y12+'11'!Y12+'12'!Y12+'13'!Y12+'14'!Y12+'15'!Y12+'16'!Y12+'17'!Y12+'18'!Y12+'19'!Y12+'20'!Y12+'21'!Y12+'22'!Y12+'23'!Y12+'24'!Y12+'25'!Y12+'26'!Y12+'27'!Y12+'28'!Y12+'29'!Y12+'30'!Y12+'31'!Y12+'32'!Y12+'33'!Y12+'34'!Y12+'35'!Y12+'36'!Y12+'37'!Y12+'38'!Y12+'39'!Y12</f>
        <v>3</v>
      </c>
      <c r="G13" s="117">
        <v>8</v>
      </c>
      <c r="I13" s="177" t="s">
        <v>321</v>
      </c>
      <c r="J13" s="183">
        <f>'1'!H44+'2'!H44+'3'!H44+'4'!H44+'5'!H44+'6'!H44+'7'!H44+'8'!H44+'9'!H44+'10'!H44+'11'!H44+'12'!H44+'13'!H44+'14'!H44+'15'!H44+'16'!H44+'17'!H44+'18'!H44+'19'!H44+'20'!H44+'21'!H44+'22'!H44+'23'!H44+'24'!H44+'25'!H44+'26'!H44+'27'!H44+'28'!H44+'29'!H44+'30'!H44+'31'!H44+'32'!H44+'33'!H44+'34'!H44+'35'!H44+'36'!H44+'37'!H44+'38'!H44+'39'!H44</f>
        <v>349.99119900055939</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100.77730536655898</v>
      </c>
      <c r="D14" s="193">
        <f>'1'!U13+'2'!U13+'3'!U13+'4'!U13+'5'!U13+'6'!U13+'7'!U13+'8'!U13+'9'!U13+'10'!U13+'11'!U13+'12'!U13+'13'!U13+'14'!U13+'15'!U13+'16'!U13+'17'!U13+'18'!U13+'19'!U13+'20'!U13+'21'!U13+'22'!U13+'23'!U13+'24'!U13+'25'!U13+'26'!U13+'27'!U13+'28'!U13+'29'!U13+'30'!U13+'31'!U13+'32'!U13+'33'!U13+'34'!U13+'35'!U13+'36'!U13+'37'!U13+'38'!U13+'39'!U13</f>
        <v>28.841989751372079</v>
      </c>
      <c r="E14" s="120">
        <f>'1'!W13+'2'!W13+'3'!W13+'4'!W13+'5'!W13+'6'!W13+'7'!W13+'8'!W13+'9'!W13+'10'!W13+'11'!W13+'12'!W13+'13'!W13+'14'!W13+'15'!W13+'16'!W13+'17'!W13+'18'!W13+'19'!W13+'20'!W13+'21'!W13+'22'!W13+'23'!W13+'24'!W13+'25'!W13+'26'!W13+'27'!W13+'28'!W13+'29'!W13+'30'!W13+'31'!W13+'32'!W13+'33'!W13+'34'!W13+'35'!W13+'36'!W13+'37'!W13+'38'!W13+'39'!W13</f>
        <v>3</v>
      </c>
      <c r="F14" s="172">
        <f>'1'!Y13+'2'!Y13+'3'!Y13+'4'!Y13+'5'!Y13+'6'!Y13+'7'!Y13+'8'!Y13+'9'!Y13+'10'!Y13+'11'!Y13+'12'!Y13+'13'!Y13+'14'!Y13+'15'!Y13+'16'!Y13+'17'!Y13+'18'!Y13+'19'!Y13+'20'!Y13+'21'!Y13+'22'!Y13+'23'!Y13+'24'!Y13+'25'!Y13+'26'!Y13+'27'!Y13+'28'!Y13+'29'!Y13+'30'!Y13+'31'!Y13+'32'!Y13+'33'!Y13+'34'!Y13+'35'!Y13+'36'!Y13+'37'!Y13+'38'!Y13+'39'!Y13</f>
        <v>3</v>
      </c>
      <c r="G14" s="117">
        <v>9</v>
      </c>
      <c r="I14" s="178" t="s">
        <v>322</v>
      </c>
      <c r="J14" s="184">
        <f>'1'!R44+'2'!R44+'3'!R44+'4'!R44+'5'!R44+'6'!R44+'7'!R44+'8'!R44+'9'!R44+'10'!R44+'11'!R44+'12'!R44+'13'!R44+'14'!R44+'15'!R44+'16'!R44+'17'!R44+'18'!R44+'19'!R44+'20'!R44+'21'!R44+'22'!R44+'23'!R44+'24'!R44+'25'!R44+'26'!R44+'27'!R44+'28'!R44+'29'!R44+'30'!R44+'31'!R44+'32'!R44+'33'!R44+'34'!R44+'35'!R44+'36'!R44+'37'!R44+'38'!R44+'39'!R44</f>
        <v>307.57483201924214</v>
      </c>
      <c r="M14" t="s">
        <v>178</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108.37732941497192</v>
      </c>
      <c r="D15" s="193">
        <f>'1'!U14+'2'!U14+'3'!U14+'4'!U14+'5'!U14+'6'!U14+'7'!U14+'8'!U14+'9'!U14+'10'!U14+'11'!U14+'12'!U14+'13'!U14+'14'!U14+'15'!U14+'16'!U14+'17'!U14+'18'!U14+'19'!U14+'20'!U14+'21'!U14+'22'!U14+'23'!U14+'24'!U14+'25'!U14+'26'!U14+'27'!U14+'28'!U14+'29'!U14+'30'!U14+'31'!U14+'32'!U14+'33'!U14+'34'!U14+'35'!U14+'36'!U14+'37'!U14+'38'!U14+'39'!U14</f>
        <v>34.89610422745185</v>
      </c>
      <c r="E15" s="120">
        <f>'1'!W14+'2'!W14+'3'!W14+'4'!W14+'5'!W14+'6'!W14+'7'!W14+'8'!W14+'9'!W14+'10'!W14+'11'!W14+'12'!W14+'13'!W14+'14'!W14+'15'!W14+'16'!W14+'17'!W14+'18'!W14+'19'!W14+'20'!W14+'21'!W14+'22'!W14+'23'!W14+'24'!W14+'25'!W14+'26'!W14+'27'!W14+'28'!W14+'29'!W14+'30'!W14+'31'!W14+'32'!W14+'33'!W14+'34'!W14+'35'!W14+'36'!W14+'37'!W14+'38'!W14+'39'!W14</f>
        <v>5</v>
      </c>
      <c r="F15" s="172">
        <f>'1'!Y14+'2'!Y14+'3'!Y14+'4'!Y14+'5'!Y14+'6'!Y14+'7'!Y14+'8'!Y14+'9'!Y14+'10'!Y14+'11'!Y14+'12'!Y14+'13'!Y14+'14'!Y14+'15'!Y14+'16'!Y14+'17'!Y14+'18'!Y14+'19'!Y14+'20'!Y14+'21'!Y14+'22'!Y14+'23'!Y14+'24'!Y14+'25'!Y14+'26'!Y14+'27'!Y14+'28'!Y14+'29'!Y14+'30'!Y14+'31'!Y14+'32'!Y14+'33'!Y14+'34'!Y14+'35'!Y14+'36'!Y14+'37'!Y14+'38'!Y14+'39'!Y14</f>
        <v>5</v>
      </c>
      <c r="G15" s="117">
        <v>10</v>
      </c>
      <c r="I15" s="179" t="s">
        <v>323</v>
      </c>
      <c r="J15" s="182">
        <f>J12+J13+J14</f>
        <v>4557.5660310198018</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100.73564770611644</v>
      </c>
      <c r="D16" s="193">
        <f>'1'!U15+'2'!U15+'3'!U15+'4'!U15+'5'!U15+'6'!U15+'7'!U15+'8'!U15+'9'!U15+'10'!U15+'11'!U15+'12'!U15+'13'!U15+'14'!U15+'15'!U15+'16'!U15+'17'!U15+'18'!U15+'19'!U15+'20'!U15+'21'!U15+'22'!U15+'23'!U15+'24'!U15+'25'!U15+'26'!U15+'27'!U15+'28'!U15+'29'!U15+'30'!U15+'31'!U15+'32'!U15+'33'!U15+'34'!U15+'35'!U15+'36'!U15+'37'!U15+'38'!U15+'39'!U15</f>
        <v>46.072893136905961</v>
      </c>
      <c r="E16" s="120">
        <f>'1'!W15+'2'!W15+'3'!W15+'4'!W15+'5'!W15+'6'!W15+'7'!W15+'8'!W15+'9'!W15+'10'!W15+'11'!W15+'12'!W15+'13'!W15+'14'!W15+'15'!W15+'16'!W15+'17'!W15+'18'!W15+'19'!W15+'20'!W15+'21'!W15+'22'!W15+'23'!W15+'24'!W15+'25'!W15+'26'!W15+'27'!W15+'28'!W15+'29'!W15+'30'!W15+'31'!W15+'32'!W15+'33'!W15+'34'!W15+'35'!W15+'36'!W15+'37'!W15+'38'!W15+'39'!W15</f>
        <v>5</v>
      </c>
      <c r="F16" s="172">
        <f>'1'!Y15+'2'!Y15+'3'!Y15+'4'!Y15+'5'!Y15+'6'!Y15+'7'!Y15+'8'!Y15+'9'!Y15+'10'!Y15+'11'!Y15+'12'!Y15+'13'!Y15+'14'!Y15+'15'!Y15+'16'!Y15+'17'!Y15+'18'!Y15+'19'!Y15+'20'!Y15+'21'!Y15+'22'!Y15+'23'!Y15+'24'!Y15+'25'!Y15+'26'!Y15+'27'!Y15+'28'!Y15+'29'!Y15+'30'!Y15+'31'!Y15+'32'!Y15+'33'!Y15+'34'!Y15+'35'!Y15+'36'!Y15+'37'!Y15+'38'!Y15+'39'!Y15</f>
        <v>2</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105.77454005346266</v>
      </c>
      <c r="D17" s="193">
        <f>'1'!U16+'2'!U16+'3'!U16+'4'!U16+'5'!U16+'6'!U16+'7'!U16+'8'!U16+'9'!U16+'10'!U16+'11'!U16+'12'!U16+'13'!U16+'14'!U16+'15'!U16+'16'!U16+'17'!U16+'18'!U16+'19'!U16+'20'!U16+'21'!U16+'22'!U16+'23'!U16+'24'!U16+'25'!U16+'26'!U16+'27'!U16+'28'!U16+'29'!U16+'30'!U16+'31'!U16+'32'!U16+'33'!U16+'34'!U16+'35'!U16+'36'!U16+'37'!U16+'38'!U16+'39'!U16</f>
        <v>25.475563596691394</v>
      </c>
      <c r="E17" s="120">
        <f>'1'!W16+'2'!W16+'3'!W16+'4'!W16+'5'!W16+'6'!W16+'7'!W16+'8'!W16+'9'!W16+'10'!W16+'11'!W16+'12'!W16+'13'!W16+'14'!W16+'15'!W16+'16'!W16+'17'!W16+'18'!W16+'19'!W16+'20'!W16+'21'!W16+'22'!W16+'23'!W16+'24'!W16+'25'!W16+'26'!W16+'27'!W16+'28'!W16+'29'!W16+'30'!W16+'31'!W16+'32'!W16+'33'!W16+'34'!W16+'35'!W16+'36'!W16+'37'!W16+'38'!W16+'39'!W16</f>
        <v>0</v>
      </c>
      <c r="F17" s="172">
        <f>'1'!Y16+'2'!Y16+'3'!Y16+'4'!Y16+'5'!Y16+'6'!Y16+'7'!Y16+'8'!Y16+'9'!Y16+'10'!Y16+'11'!Y16+'12'!Y16+'13'!Y16+'14'!Y16+'15'!Y16+'16'!Y16+'17'!Y16+'18'!Y16+'19'!Y16+'20'!Y16+'21'!Y16+'22'!Y16+'23'!Y16+'24'!Y16+'25'!Y16+'26'!Y16+'27'!Y16+'28'!Y16+'29'!Y16+'30'!Y16+'31'!Y16+'32'!Y16+'33'!Y16+'34'!Y16+'35'!Y16+'36'!Y16+'37'!Y16+'38'!Y16+'39'!Y16</f>
        <v>0</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107.94722926094371</v>
      </c>
      <c r="D18" s="193">
        <f>'1'!U17+'2'!U17+'3'!U17+'4'!U17+'5'!U17+'6'!U17+'7'!U17+'8'!U17+'9'!U17+'10'!U17+'11'!U17+'12'!U17+'13'!U17+'14'!U17+'15'!U17+'16'!U17+'17'!U17+'18'!U17+'19'!U17+'20'!U17+'21'!U17+'22'!U17+'23'!U17+'24'!U17+'25'!U17+'26'!U17+'27'!U17+'28'!U17+'29'!U17+'30'!U17+'31'!U17+'32'!U17+'33'!U17+'34'!U17+'35'!U17+'36'!U17+'37'!U17+'38'!U17+'39'!U17</f>
        <v>24.089064232834328</v>
      </c>
      <c r="E18" s="120">
        <f>'1'!W17+'2'!W17+'3'!W17+'4'!W17+'5'!W17+'6'!W17+'7'!W17+'8'!W17+'9'!W17+'10'!W17+'11'!W17+'12'!W17+'13'!W17+'14'!W17+'15'!W17+'16'!W17+'17'!W17+'18'!W17+'19'!W17+'20'!W17+'21'!W17+'22'!W17+'23'!W17+'24'!W17+'25'!W17+'26'!W17+'27'!W17+'28'!W17+'29'!W17+'30'!W17+'31'!W17+'32'!W17+'33'!W17+'34'!W17+'35'!W17+'36'!W17+'37'!W17+'38'!W17+'39'!W17</f>
        <v>7</v>
      </c>
      <c r="F18" s="172">
        <f>'1'!Y17+'2'!Y17+'3'!Y17+'4'!Y17+'5'!Y17+'6'!Y17+'7'!Y17+'8'!Y17+'9'!Y17+'10'!Y17+'11'!Y17+'12'!Y17+'13'!Y17+'14'!Y17+'15'!Y17+'16'!Y17+'17'!Y17+'18'!Y17+'19'!Y17+'20'!Y17+'21'!Y17+'22'!Y17+'23'!Y17+'24'!Y17+'25'!Y17+'26'!Y17+'27'!Y17+'28'!Y17+'29'!Y17+'30'!Y17+'31'!Y17+'32'!Y17+'33'!Y17+'34'!Y17+'35'!Y17+'36'!Y17+'37'!Y17+'38'!Y17+'39'!Y17</f>
        <v>6</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101.82107235878647</v>
      </c>
      <c r="D19" s="193">
        <f>'1'!U18+'2'!U18+'3'!U18+'4'!U18+'5'!U18+'6'!U18+'7'!U18+'8'!U18+'9'!U18+'10'!U18+'11'!U18+'12'!U18+'13'!U18+'14'!U18+'15'!U18+'16'!U18+'17'!U18+'18'!U18+'19'!U18+'20'!U18+'21'!U18+'22'!U18+'23'!U18+'24'!U18+'25'!U18+'26'!U18+'27'!U18+'28'!U18+'29'!U18+'30'!U18+'31'!U18+'32'!U18+'33'!U18+'34'!U18+'35'!U18+'36'!U18+'37'!U18+'38'!U18+'39'!U18</f>
        <v>43.420904227489935</v>
      </c>
      <c r="E19" s="120">
        <f>'1'!W18+'2'!W18+'3'!W18+'4'!W18+'5'!W18+'6'!W18+'7'!W18+'8'!W18+'9'!W18+'10'!W18+'11'!W18+'12'!W18+'13'!W18+'14'!W18+'15'!W18+'16'!W18+'17'!W18+'18'!W18+'19'!W18+'20'!W18+'21'!W18+'22'!W18+'23'!W18+'24'!W18+'25'!W18+'26'!W18+'27'!W18+'28'!W18+'29'!W18+'30'!W18+'31'!W18+'32'!W18+'33'!W18+'34'!W18+'35'!W18+'36'!W18+'37'!W18+'38'!W18+'39'!W18</f>
        <v>13</v>
      </c>
      <c r="F19" s="172">
        <f>'1'!Y18+'2'!Y18+'3'!Y18+'4'!Y18+'5'!Y18+'6'!Y18+'7'!Y18+'8'!Y18+'9'!Y18+'10'!Y18+'11'!Y18+'12'!Y18+'13'!Y18+'14'!Y18+'15'!Y18+'16'!Y18+'17'!Y18+'18'!Y18+'19'!Y18+'20'!Y18+'21'!Y18+'22'!Y18+'23'!Y18+'24'!Y18+'25'!Y18+'26'!Y18+'27'!Y18+'28'!Y18+'29'!Y18+'30'!Y18+'31'!Y18+'32'!Y18+'33'!Y18+'34'!Y18+'35'!Y18+'36'!Y18+'37'!Y18+'38'!Y18+'39'!Y18</f>
        <v>11</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100.80268637750027</v>
      </c>
      <c r="D20" s="193">
        <f>'1'!U19+'2'!U19+'3'!U19+'4'!U19+'5'!U19+'6'!U19+'7'!U19+'8'!U19+'9'!U19+'10'!U19+'11'!U19+'12'!U19+'13'!U19+'14'!U19+'15'!U19+'16'!U19+'17'!U19+'18'!U19+'19'!U19+'20'!U19+'21'!U19+'22'!U19+'23'!U19+'24'!U19+'25'!U19+'26'!U19+'27'!U19+'28'!U19+'29'!U19+'30'!U19+'31'!U19+'32'!U19+'33'!U19+'34'!U19+'35'!U19+'36'!U19+'37'!U19+'38'!U19+'39'!U19</f>
        <v>41.618267297949181</v>
      </c>
      <c r="E20" s="120">
        <f>'1'!W19+'2'!W19+'3'!W19+'4'!W19+'5'!W19+'6'!W19+'7'!W19+'8'!W19+'9'!W19+'10'!W19+'11'!W19+'12'!W19+'13'!W19+'14'!W19+'15'!W19+'16'!W19+'17'!W19+'18'!W19+'19'!W19+'20'!W19+'21'!W19+'22'!W19+'23'!W19+'24'!W19+'25'!W19+'26'!W19+'27'!W19+'28'!W19+'29'!W19+'30'!W19+'31'!W19+'32'!W19+'33'!W19+'34'!W19+'35'!W19+'36'!W19+'37'!W19+'38'!W19+'39'!W19</f>
        <v>3</v>
      </c>
      <c r="F20" s="172">
        <f>'1'!Y19+'2'!Y19+'3'!Y19+'4'!Y19+'5'!Y19+'6'!Y19+'7'!Y19+'8'!Y19+'9'!Y19+'10'!Y19+'11'!Y19+'12'!Y19+'13'!Y19+'14'!Y19+'15'!Y19+'16'!Y19+'17'!Y19+'18'!Y19+'19'!Y19+'20'!Y19+'21'!Y19+'22'!Y19+'23'!Y19+'24'!Y19+'25'!Y19+'26'!Y19+'27'!Y19+'28'!Y19+'29'!Y19+'30'!Y19+'31'!Y19+'32'!Y19+'33'!Y19+'34'!Y19+'35'!Y19+'36'!Y19+'37'!Y19+'38'!Y19+'39'!Y19</f>
        <v>3</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44.18082405780121</v>
      </c>
      <c r="E21" s="120">
        <f>'1'!W20+'2'!W20+'3'!W20+'4'!W20+'5'!W20+'6'!W20+'7'!W20+'8'!W20+'9'!W20+'10'!W20+'11'!W20+'12'!W20+'13'!W20+'14'!W20+'15'!W20+'16'!W20+'17'!W20+'18'!W20+'19'!W20+'20'!W20+'21'!W20+'22'!W20+'23'!W20+'24'!W20+'25'!W20+'26'!W20+'27'!W20+'28'!W20+'29'!W20+'30'!W20+'31'!W20+'32'!W20+'33'!W20+'34'!W20+'35'!W20+'36'!W20+'37'!W20+'38'!W20+'39'!W20</f>
        <v>0</v>
      </c>
      <c r="F21" s="172">
        <f>'1'!Y20+'2'!Y20+'3'!Y20+'4'!Y20+'5'!Y20+'6'!Y20+'7'!Y20+'8'!Y20+'9'!Y20+'10'!Y20+'11'!Y20+'12'!Y20+'13'!Y20+'14'!Y20+'15'!Y20+'16'!Y20+'17'!Y20+'18'!Y20+'19'!Y20+'20'!Y20+'21'!Y20+'22'!Y20+'23'!Y20+'24'!Y20+'25'!Y20+'26'!Y20+'27'!Y20+'28'!Y20+'29'!Y20+'30'!Y20+'31'!Y20+'32'!Y20+'33'!Y20+'34'!Y20+'35'!Y20+'36'!Y20+'37'!Y20+'38'!Y20+'39'!Y20</f>
        <v>0</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104.42024708235172</v>
      </c>
      <c r="D22" s="193">
        <f>'1'!U21+'2'!U21+'3'!U21+'4'!U21+'5'!U21+'6'!U21+'7'!U21+'8'!U21+'9'!U21+'10'!U21+'11'!U21+'12'!U21+'13'!U21+'14'!U21+'15'!U21+'16'!U21+'17'!U21+'18'!U21+'19'!U21+'20'!U21+'21'!U21+'22'!U21+'23'!U21+'24'!U21+'25'!U21+'26'!U21+'27'!U21+'28'!U21+'29'!U21+'30'!U21+'31'!U21+'32'!U21+'33'!U21+'34'!U21+'35'!U21+'36'!U21+'37'!U21+'38'!U21+'39'!U21</f>
        <v>41.055519718992869</v>
      </c>
      <c r="E22" s="120">
        <f>'1'!W21+'2'!W21+'3'!W21+'4'!W21+'5'!W21+'6'!W21+'7'!W21+'8'!W21+'9'!W21+'10'!W21+'11'!W21+'12'!W21+'13'!W21+'14'!W21+'15'!W21+'16'!W21+'17'!W21+'18'!W21+'19'!W21+'20'!W21+'21'!W21+'22'!W21+'23'!W21+'24'!W21+'25'!W21+'26'!W21+'27'!W21+'28'!W21+'29'!W21+'30'!W21+'31'!W21+'32'!W21+'33'!W21+'34'!W21+'35'!W21+'36'!W21+'37'!W21+'38'!W21+'39'!W21</f>
        <v>35</v>
      </c>
      <c r="F22" s="172">
        <f>'1'!Y21+'2'!Y21+'3'!Y21+'4'!Y21+'5'!Y21+'6'!Y21+'7'!Y21+'8'!Y21+'9'!Y21+'10'!Y21+'11'!Y21+'12'!Y21+'13'!Y21+'14'!Y21+'15'!Y21+'16'!Y21+'17'!Y21+'18'!Y21+'19'!Y21+'20'!Y21+'21'!Y21+'22'!Y21+'23'!Y21+'24'!Y21+'25'!Y21+'26'!Y21+'27'!Y21+'28'!Y21+'29'!Y21+'30'!Y21+'31'!Y21+'32'!Y21+'33'!Y21+'34'!Y21+'35'!Y21+'36'!Y21+'37'!Y21+'38'!Y21+'39'!Y21</f>
        <v>34</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103.59632242914141</v>
      </c>
      <c r="D23" s="193">
        <f>'1'!U22+'2'!U22+'3'!U22+'4'!U22+'5'!U22+'6'!U22+'7'!U22+'8'!U22+'9'!U22+'10'!U22+'11'!U22+'12'!U22+'13'!U22+'14'!U22+'15'!U22+'16'!U22+'17'!U22+'18'!U22+'19'!U22+'20'!U22+'21'!U22+'22'!U22+'23'!U22+'24'!U22+'25'!U22+'26'!U22+'27'!U22+'28'!U22+'29'!U22+'30'!U22+'31'!U22+'32'!U22+'33'!U22+'34'!U22+'35'!U22+'36'!U22+'37'!U22+'38'!U22+'39'!U22</f>
        <v>36.274716401553135</v>
      </c>
      <c r="E23" s="120">
        <f>'1'!W22+'2'!W22+'3'!W22+'4'!W22+'5'!W22+'6'!W22+'7'!W22+'8'!W22+'9'!W22+'10'!W22+'11'!W22+'12'!W22+'13'!W22+'14'!W22+'15'!W22+'16'!W22+'17'!W22+'18'!W22+'19'!W22+'20'!W22+'21'!W22+'22'!W22+'23'!W22+'24'!W22+'25'!W22+'26'!W22+'27'!W22+'28'!W22+'29'!W22+'30'!W22+'31'!W22+'32'!W22+'33'!W22+'34'!W22+'35'!W22+'36'!W22+'37'!W22+'38'!W22+'39'!W22</f>
        <v>11</v>
      </c>
      <c r="F23" s="172">
        <f>'1'!Y22+'2'!Y22+'3'!Y22+'4'!Y22+'5'!Y22+'6'!Y22+'7'!Y22+'8'!Y22+'9'!Y22+'10'!Y22+'11'!Y22+'12'!Y22+'13'!Y22+'14'!Y22+'15'!Y22+'16'!Y22+'17'!Y22+'18'!Y22+'19'!Y22+'20'!Y22+'21'!Y22+'22'!Y22+'23'!Y22+'24'!Y22+'25'!Y22+'26'!Y22+'27'!Y22+'28'!Y22+'29'!Y22+'30'!Y22+'31'!Y22+'32'!Y22+'33'!Y22+'34'!Y22+'35'!Y22+'36'!Y22+'37'!Y22+'38'!Y22+'39'!Y22</f>
        <v>10</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102.0492490821496</v>
      </c>
      <c r="D24" s="193">
        <f>'1'!U23+'2'!U23+'3'!U23+'4'!U23+'5'!U23+'6'!U23+'7'!U23+'8'!U23+'9'!U23+'10'!U23+'11'!U23+'12'!U23+'13'!U23+'14'!U23+'15'!U23+'16'!U23+'17'!U23+'18'!U23+'19'!U23+'20'!U23+'21'!U23+'22'!U23+'23'!U23+'24'!U23+'25'!U23+'26'!U23+'27'!U23+'28'!U23+'29'!U23+'30'!U23+'31'!U23+'32'!U23+'33'!U23+'34'!U23+'35'!U23+'36'!U23+'37'!U23+'38'!U23+'39'!U23</f>
        <v>34.325958011057793</v>
      </c>
      <c r="E24" s="120">
        <f>'1'!W23+'2'!W23+'3'!W23+'4'!W23+'5'!W23+'6'!W23+'7'!W23+'8'!W23+'9'!W23+'10'!W23+'11'!W23+'12'!W23+'13'!W23+'14'!W23+'15'!W23+'16'!W23+'17'!W23+'18'!W23+'19'!W23+'20'!W23+'21'!W23+'22'!W23+'23'!W23+'24'!W23+'25'!W23+'26'!W23+'27'!W23+'28'!W23+'29'!W23+'30'!W23+'31'!W23+'32'!W23+'33'!W23+'34'!W23+'35'!W23+'36'!W23+'37'!W23+'38'!W23+'39'!W23</f>
        <v>10</v>
      </c>
      <c r="F24" s="172">
        <f>'1'!Y23+'2'!Y23+'3'!Y23+'4'!Y23+'5'!Y23+'6'!Y23+'7'!Y23+'8'!Y23+'9'!Y23+'10'!Y23+'11'!Y23+'12'!Y23+'13'!Y23+'14'!Y23+'15'!Y23+'16'!Y23+'17'!Y23+'18'!Y23+'19'!Y23+'20'!Y23+'21'!Y23+'22'!Y23+'23'!Y23+'24'!Y23+'25'!Y23+'26'!Y23+'27'!Y23+'28'!Y23+'29'!Y23+'30'!Y23+'31'!Y23+'32'!Y23+'33'!Y23+'34'!Y23+'35'!Y23+'36'!Y23+'37'!Y23+'38'!Y23+'39'!Y23</f>
        <v>11</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100.04537667099299</v>
      </c>
      <c r="D25" s="193">
        <f>'1'!U24+'2'!U24+'3'!U24+'4'!U24+'5'!U24+'6'!U24+'7'!U24+'8'!U24+'9'!U24+'10'!U24+'11'!U24+'12'!U24+'13'!U24+'14'!U24+'15'!U24+'16'!U24+'17'!U24+'18'!U24+'19'!U24+'20'!U24+'21'!U24+'22'!U24+'23'!U24+'24'!U24+'25'!U24+'26'!U24+'27'!U24+'28'!U24+'29'!U24+'30'!U24+'31'!U24+'32'!U24+'33'!U24+'34'!U24+'35'!U24+'36'!U24+'37'!U24+'38'!U24+'39'!U24</f>
        <v>33.913687007116266</v>
      </c>
      <c r="E25" s="120">
        <f>'1'!W24+'2'!W24+'3'!W24+'4'!W24+'5'!W24+'6'!W24+'7'!W24+'8'!W24+'9'!W24+'10'!W24+'11'!W24+'12'!W24+'13'!W24+'14'!W24+'15'!W24+'16'!W24+'17'!W24+'18'!W24+'19'!W24+'20'!W24+'21'!W24+'22'!W24+'23'!W24+'24'!W24+'25'!W24+'26'!W24+'27'!W24+'28'!W24+'29'!W24+'30'!W24+'31'!W24+'32'!W24+'33'!W24+'34'!W24+'35'!W24+'36'!W24+'37'!W24+'38'!W24+'39'!W24</f>
        <v>122</v>
      </c>
      <c r="F25" s="172">
        <f>'1'!Y24+'2'!Y24+'3'!Y24+'4'!Y24+'5'!Y24+'6'!Y24+'7'!Y24+'8'!Y24+'9'!Y24+'10'!Y24+'11'!Y24+'12'!Y24+'13'!Y24+'14'!Y24+'15'!Y24+'16'!Y24+'17'!Y24+'18'!Y24+'19'!Y24+'20'!Y24+'21'!Y24+'22'!Y24+'23'!Y24+'24'!Y24+'25'!Y24+'26'!Y24+'27'!Y24+'28'!Y24+'29'!Y24+'30'!Y24+'31'!Y24+'32'!Y24+'33'!Y24+'34'!Y24+'35'!Y24+'36'!Y24+'37'!Y24+'38'!Y24+'39'!Y24</f>
        <v>147</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100.5777313474661</v>
      </c>
      <c r="D26" s="193">
        <f>'1'!U25+'2'!U25+'3'!U25+'4'!U25+'5'!U25+'6'!U25+'7'!U25+'8'!U25+'9'!U25+'10'!U25+'11'!U25+'12'!U25+'13'!U25+'14'!U25+'15'!U25+'16'!U25+'17'!U25+'18'!U25+'19'!U25+'20'!U25+'21'!U25+'22'!U25+'23'!U25+'24'!U25+'25'!U25+'26'!U25+'27'!U25+'28'!U25+'29'!U25+'30'!U25+'31'!U25+'32'!U25+'33'!U25+'34'!U25+'35'!U25+'36'!U25+'37'!U25+'38'!U25+'39'!U25</f>
        <v>21.56676804444664</v>
      </c>
      <c r="E26" s="120">
        <f>'1'!W25+'2'!W25+'3'!W25+'4'!W25+'5'!W25+'6'!W25+'7'!W25+'8'!W25+'9'!W25+'10'!W25+'11'!W25+'12'!W25+'13'!W25+'14'!W25+'15'!W25+'16'!W25+'17'!W25+'18'!W25+'19'!W25+'20'!W25+'21'!W25+'22'!W25+'23'!W25+'24'!W25+'25'!W25+'26'!W25+'27'!W25+'28'!W25+'29'!W25+'30'!W25+'31'!W25+'32'!W25+'33'!W25+'34'!W25+'35'!W25+'36'!W25+'37'!W25+'38'!W25+'39'!W25</f>
        <v>20</v>
      </c>
      <c r="F26" s="172">
        <f>'1'!Y25+'2'!Y25+'3'!Y25+'4'!Y25+'5'!Y25+'6'!Y25+'7'!Y25+'8'!Y25+'9'!Y25+'10'!Y25+'11'!Y25+'12'!Y25+'13'!Y25+'14'!Y25+'15'!Y25+'16'!Y25+'17'!Y25+'18'!Y25+'19'!Y25+'20'!Y25+'21'!Y25+'22'!Y25+'23'!Y25+'24'!Y25+'25'!Y25+'26'!Y25+'27'!Y25+'28'!Y25+'29'!Y25+'30'!Y25+'31'!Y25+'32'!Y25+'33'!Y25+'34'!Y25+'35'!Y25+'36'!Y25+'37'!Y25+'38'!Y25+'39'!Y25</f>
        <v>19</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100.9946006092549</v>
      </c>
      <c r="D27" s="195">
        <f>'1'!U26+'2'!U26+'3'!U26+'4'!U26+'5'!U26+'6'!U26+'7'!U26+'8'!U26+'9'!U26+'10'!U26+'11'!U26+'12'!U26+'13'!U26+'14'!U26+'15'!U26+'16'!U26+'17'!U26+'18'!U26+'19'!U26+'20'!U26+'21'!U26+'22'!U26+'23'!U26+'24'!U26+'25'!U26+'26'!U26+'27'!U26+'28'!U26+'29'!U26+'30'!U26+'31'!U26+'32'!U26+'33'!U26+'34'!U26+'35'!U26+'36'!U26+'37'!U26+'38'!U26+'39'!U26</f>
        <v>39.266152019557509</v>
      </c>
      <c r="E27" s="121">
        <f>'1'!W26+'2'!W26+'3'!W26+'4'!W26+'5'!W26+'6'!W26+'7'!W26+'8'!W26+'9'!W26+'10'!W26+'11'!W26+'12'!W26+'13'!W26+'14'!W26+'15'!W26+'16'!W26+'17'!W26+'18'!W26+'19'!W26+'20'!W26+'21'!W26+'22'!W26+'23'!W26+'24'!W26+'25'!W26+'26'!W26+'27'!W26+'28'!W26+'29'!W26+'30'!W26+'31'!W26+'32'!W26+'33'!W26+'34'!W26+'35'!W26+'36'!W26+'37'!W26+'38'!W26+'39'!W26</f>
        <v>30</v>
      </c>
      <c r="F27" s="173">
        <f>'1'!Y26+'2'!Y26+'3'!Y26+'4'!Y26+'5'!Y26+'6'!Y26+'7'!Y26+'8'!Y26+'9'!Y26+'10'!Y26+'11'!Y26+'12'!Y26+'13'!Y26+'14'!Y26+'15'!Y26+'16'!Y26+'17'!Y26+'18'!Y26+'19'!Y26+'20'!Y26+'21'!Y26+'22'!Y26+'23'!Y26+'24'!Y26+'25'!Y26+'26'!Y26+'27'!Y26+'28'!Y26+'29'!Y26+'30'!Y26+'31'!Y26+'32'!Y26+'33'!Y26+'34'!Y26+'35'!Y26+'36'!Y26+'37'!Y26+'38'!Y26+'39'!Y26</f>
        <v>15</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117.96738715513511</v>
      </c>
      <c r="D28" s="193">
        <f>'1'!U27+'2'!U27+'3'!U27+'4'!U27+'5'!U27+'6'!U27+'7'!U27+'8'!U27+'9'!U27+'10'!U27+'11'!U27+'12'!U27+'13'!U27+'14'!U27+'15'!U27+'16'!U27+'17'!U27+'18'!U27+'19'!U27+'20'!U27+'21'!U27+'22'!U27+'23'!U27+'24'!U27+'25'!U27+'26'!U27+'27'!U27+'28'!U27+'29'!U27+'30'!U27+'31'!U27+'32'!U27+'33'!U27+'34'!U27+'35'!U27+'36'!U27+'37'!U27+'38'!U27+'39'!U27</f>
        <v>52.042986533504781</v>
      </c>
      <c r="E28" s="120">
        <f>'1'!W27+'2'!W27+'3'!W27+'4'!W27+'5'!W27+'6'!W27+'7'!W27+'8'!W27+'9'!W27+'10'!W27+'11'!W27+'12'!W27+'13'!W27+'14'!W27+'15'!W27+'16'!W27+'17'!W27+'18'!W27+'19'!W27+'20'!W27+'21'!W27+'22'!W27+'23'!W27+'24'!W27+'25'!W27+'26'!W27+'27'!W27+'28'!W27+'29'!W27+'30'!W27+'31'!W27+'32'!W27+'33'!W27+'34'!W27+'35'!W27+'36'!W27+'37'!W27+'38'!W27+'39'!W27</f>
        <v>12</v>
      </c>
      <c r="F28" s="172">
        <f>'1'!Y27+'2'!Y27+'3'!Y27+'4'!Y27+'5'!Y27+'6'!Y27+'7'!Y27+'8'!Y27+'9'!Y27+'10'!Y27+'11'!Y27+'12'!Y27+'13'!Y27+'14'!Y27+'15'!Y27+'16'!Y27+'17'!Y27+'18'!Y27+'19'!Y27+'20'!Y27+'21'!Y27+'22'!Y27+'23'!Y27+'24'!Y27+'25'!Y27+'26'!Y27+'27'!Y27+'28'!Y27+'29'!Y27+'30'!Y27+'31'!Y27+'32'!Y27+'33'!Y27+'34'!Y27+'35'!Y27+'36'!Y27+'37'!Y27+'38'!Y27+'39'!Y27</f>
        <v>8</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111.36388508895379</v>
      </c>
      <c r="D29" s="193">
        <f>'1'!U28+'2'!U28+'3'!U28+'4'!U28+'5'!U28+'6'!U28+'7'!U28+'8'!U28+'9'!U28+'10'!U28+'11'!U28+'12'!U28+'13'!U28+'14'!U28+'15'!U28+'16'!U28+'17'!U28+'18'!U28+'19'!U28+'20'!U28+'21'!U28+'22'!U28+'23'!U28+'24'!U28+'25'!U28+'26'!U28+'27'!U28+'28'!U28+'29'!U28+'30'!U28+'31'!U28+'32'!U28+'33'!U28+'34'!U28+'35'!U28+'36'!U28+'37'!U28+'38'!U28+'39'!U28</f>
        <v>38.414390268577094</v>
      </c>
      <c r="E29" s="120">
        <f>'1'!W28+'2'!W28+'3'!W28+'4'!W28+'5'!W28+'6'!W28+'7'!W28+'8'!W28+'9'!W28+'10'!W28+'11'!W28+'12'!W28+'13'!W28+'14'!W28+'15'!W28+'16'!W28+'17'!W28+'18'!W28+'19'!W28+'20'!W28+'21'!W28+'22'!W28+'23'!W28+'24'!W28+'25'!W28+'26'!W28+'27'!W28+'28'!W28+'29'!W28+'30'!W28+'31'!W28+'32'!W28+'33'!W28+'34'!W28+'35'!W28+'36'!W28+'37'!W28+'38'!W28+'39'!W28</f>
        <v>1</v>
      </c>
      <c r="F29" s="172">
        <f>'1'!Y28+'2'!Y28+'3'!Y28+'4'!Y28+'5'!Y28+'6'!Y28+'7'!Y28+'8'!Y28+'9'!Y28+'10'!Y28+'11'!Y28+'12'!Y28+'13'!Y28+'14'!Y28+'15'!Y28+'16'!Y28+'17'!Y28+'18'!Y28+'19'!Y28+'20'!Y28+'21'!Y28+'22'!Y28+'23'!Y28+'24'!Y28+'25'!Y28+'26'!Y28+'27'!Y28+'28'!Y28+'29'!Y28+'30'!Y28+'31'!Y28+'32'!Y28+'33'!Y28+'34'!Y28+'35'!Y28+'36'!Y28+'37'!Y28+'38'!Y28+'39'!Y28</f>
        <v>1</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119.15304666753744</v>
      </c>
      <c r="D30" s="193">
        <f>'1'!U29+'2'!U29+'3'!U29+'4'!U29+'5'!U29+'6'!U29+'7'!U29+'8'!U29+'9'!U29+'10'!U29+'11'!U29+'12'!U29+'13'!U29+'14'!U29+'15'!U29+'16'!U29+'17'!U29+'18'!U29+'19'!U29+'20'!U29+'21'!U29+'22'!U29+'23'!U29+'24'!U29+'25'!U29+'26'!U29+'27'!U29+'28'!U29+'29'!U29+'30'!U29+'31'!U29+'32'!U29+'33'!U29+'34'!U29+'35'!U29+'36'!U29+'37'!U29+'38'!U29+'39'!U29</f>
        <v>57.593863060485845</v>
      </c>
      <c r="E30" s="120">
        <f>'1'!W29+'2'!W29+'3'!W29+'4'!W29+'5'!W29+'6'!W29+'7'!W29+'8'!W29+'9'!W29+'10'!W29+'11'!W29+'12'!W29+'13'!W29+'14'!W29+'15'!W29+'16'!W29+'17'!W29+'18'!W29+'19'!W29+'20'!W29+'21'!W29+'22'!W29+'23'!W29+'24'!W29+'25'!W29+'26'!W29+'27'!W29+'28'!W29+'29'!W29+'30'!W29+'31'!W29+'32'!W29+'33'!W29+'34'!W29+'35'!W29+'36'!W29+'37'!W29+'38'!W29+'39'!W29</f>
        <v>2</v>
      </c>
      <c r="F30" s="172">
        <f>'1'!Y29+'2'!Y29+'3'!Y29+'4'!Y29+'5'!Y29+'6'!Y29+'7'!Y29+'8'!Y29+'9'!Y29+'10'!Y29+'11'!Y29+'12'!Y29+'13'!Y29+'14'!Y29+'15'!Y29+'16'!Y29+'17'!Y29+'18'!Y29+'19'!Y29+'20'!Y29+'21'!Y29+'22'!Y29+'23'!Y29+'24'!Y29+'25'!Y29+'26'!Y29+'27'!Y29+'28'!Y29+'29'!Y29+'30'!Y29+'31'!Y29+'32'!Y29+'33'!Y29+'34'!Y29+'35'!Y29+'36'!Y29+'37'!Y29+'38'!Y29+'39'!Y29</f>
        <v>2</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109.23079853604378</v>
      </c>
      <c r="D31" s="193">
        <f>'1'!U30+'2'!U30+'3'!U30+'4'!U30+'5'!U30+'6'!U30+'7'!U30+'8'!U30+'9'!U30+'10'!U30+'11'!U30+'12'!U30+'13'!U30+'14'!U30+'15'!U30+'16'!U30+'17'!U30+'18'!U30+'19'!U30+'20'!U30+'21'!U30+'22'!U30+'23'!U30+'24'!U30+'25'!U30+'26'!U30+'27'!U30+'28'!U30+'29'!U30+'30'!U30+'31'!U30+'32'!U30+'33'!U30+'34'!U30+'35'!U30+'36'!U30+'37'!U30+'38'!U30+'39'!U30</f>
        <v>70.736483843973815</v>
      </c>
      <c r="E31" s="120">
        <f>'1'!W30+'2'!W30+'3'!W30+'4'!W30+'5'!W30+'6'!W30+'7'!W30+'8'!W30+'9'!W30+'10'!W30+'11'!W30+'12'!W30+'13'!W30+'14'!W30+'15'!W30+'16'!W30+'17'!W30+'18'!W30+'19'!W30+'20'!W30+'21'!W30+'22'!W30+'23'!W30+'24'!W30+'25'!W30+'26'!W30+'27'!W30+'28'!W30+'29'!W30+'30'!W30+'31'!W30+'32'!W30+'33'!W30+'34'!W30+'35'!W30+'36'!W30+'37'!W30+'38'!W30+'39'!W30</f>
        <v>7</v>
      </c>
      <c r="F31" s="172">
        <f>'1'!Y30+'2'!Y30+'3'!Y30+'4'!Y30+'5'!Y30+'6'!Y30+'7'!Y30+'8'!Y30+'9'!Y30+'10'!Y30+'11'!Y30+'12'!Y30+'13'!Y30+'14'!Y30+'15'!Y30+'16'!Y30+'17'!Y30+'18'!Y30+'19'!Y30+'20'!Y30+'21'!Y30+'22'!Y30+'23'!Y30+'24'!Y30+'25'!Y30+'26'!Y30+'27'!Y30+'28'!Y30+'29'!Y30+'30'!Y30+'31'!Y30+'32'!Y30+'33'!Y30+'34'!Y30+'35'!Y30+'36'!Y30+'37'!Y30+'38'!Y30+'39'!Y30</f>
        <v>7</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157.99829049210791</v>
      </c>
      <c r="D32" s="193">
        <f>'1'!U31+'2'!U31+'3'!U31+'4'!U31+'5'!U31+'6'!U31+'7'!U31+'8'!U31+'9'!U31+'10'!U31+'11'!U31+'12'!U31+'13'!U31+'14'!U31+'15'!U31+'16'!U31+'17'!U31+'18'!U31+'19'!U31+'20'!U31+'21'!U31+'22'!U31+'23'!U31+'24'!U31+'25'!U31+'26'!U31+'27'!U31+'28'!U31+'29'!U31+'30'!U31+'31'!U31+'32'!U31+'33'!U31+'34'!U31+'35'!U31+'36'!U31+'37'!U31+'38'!U31+'39'!U31</f>
        <v>110.8077321605945</v>
      </c>
      <c r="E32" s="120">
        <f>'1'!W31+'2'!W31+'3'!W31+'4'!W31+'5'!W31+'6'!W31+'7'!W31+'8'!W31+'9'!W31+'10'!W31+'11'!W31+'12'!W31+'13'!W31+'14'!W31+'15'!W31+'16'!W31+'17'!W31+'18'!W31+'19'!W31+'20'!W31+'21'!W31+'22'!W31+'23'!W31+'24'!W31+'25'!W31+'26'!W31+'27'!W31+'28'!W31+'29'!W31+'30'!W31+'31'!W31+'32'!W31+'33'!W31+'34'!W31+'35'!W31+'36'!W31+'37'!W31+'38'!W31+'39'!W31</f>
        <v>47</v>
      </c>
      <c r="F32" s="172">
        <f>'1'!Y31+'2'!Y31+'3'!Y31+'4'!Y31+'5'!Y31+'6'!Y31+'7'!Y31+'8'!Y31+'9'!Y31+'10'!Y31+'11'!Y31+'12'!Y31+'13'!Y31+'14'!Y31+'15'!Y31+'16'!Y31+'17'!Y31+'18'!Y31+'19'!Y31+'20'!Y31+'21'!Y31+'22'!Y31+'23'!Y31+'24'!Y31+'25'!Y31+'26'!Y31+'27'!Y31+'28'!Y31+'29'!Y31+'30'!Y31+'31'!Y31+'32'!Y31+'33'!Y31+'34'!Y31+'35'!Y31+'36'!Y31+'37'!Y31+'38'!Y31+'39'!Y31</f>
        <v>29</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137.32157342980847</v>
      </c>
      <c r="D33" s="193">
        <f>'1'!U32+'2'!U32+'3'!U32+'4'!U32+'5'!U32+'6'!U32+'7'!U32+'8'!U32+'9'!U32+'10'!U32+'11'!U32+'12'!U32+'13'!U32+'14'!U32+'15'!U32+'16'!U32+'17'!U32+'18'!U32+'19'!U32+'20'!U32+'21'!U32+'22'!U32+'23'!U32+'24'!U32+'25'!U32+'26'!U32+'27'!U32+'28'!U32+'29'!U32+'30'!U32+'31'!U32+'32'!U32+'33'!U32+'34'!U32+'35'!U32+'36'!U32+'37'!U32+'38'!U32+'39'!U32</f>
        <v>88.782817770396747</v>
      </c>
      <c r="E33" s="120">
        <f>'1'!W32+'2'!W32+'3'!W32+'4'!W32+'5'!W32+'6'!W32+'7'!W32+'8'!W32+'9'!W32+'10'!W32+'11'!W32+'12'!W32+'13'!W32+'14'!W32+'15'!W32+'16'!W32+'17'!W32+'18'!W32+'19'!W32+'20'!W32+'21'!W32+'22'!W32+'23'!W32+'24'!W32+'25'!W32+'26'!W32+'27'!W32+'28'!W32+'29'!W32+'30'!W32+'31'!W32+'32'!W32+'33'!W32+'34'!W32+'35'!W32+'36'!W32+'37'!W32+'38'!W32+'39'!W32</f>
        <v>5</v>
      </c>
      <c r="F33" s="172">
        <f>'1'!Y32+'2'!Y32+'3'!Y32+'4'!Y32+'5'!Y32+'6'!Y32+'7'!Y32+'8'!Y32+'9'!Y32+'10'!Y32+'11'!Y32+'12'!Y32+'13'!Y32+'14'!Y32+'15'!Y32+'16'!Y32+'17'!Y32+'18'!Y32+'19'!Y32+'20'!Y32+'21'!Y32+'22'!Y32+'23'!Y32+'24'!Y32+'25'!Y32+'26'!Y32+'27'!Y32+'28'!Y32+'29'!Y32+'30'!Y32+'31'!Y32+'32'!Y32+'33'!Y32+'34'!Y32+'35'!Y32+'36'!Y32+'37'!Y32+'38'!Y32+'39'!Y32</f>
        <v>5</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259.33796907844788</v>
      </c>
      <c r="D34" s="193">
        <f>'1'!U33+'2'!U33+'3'!U33+'4'!U33+'5'!U33+'6'!U33+'7'!U33+'8'!U33+'9'!U33+'10'!U33+'11'!U33+'12'!U33+'13'!U33+'14'!U33+'15'!U33+'16'!U33+'17'!U33+'18'!U33+'19'!U33+'20'!U33+'21'!U33+'22'!U33+'23'!U33+'24'!U33+'25'!U33+'26'!U33+'27'!U33+'28'!U33+'29'!U33+'30'!U33+'31'!U33+'32'!U33+'33'!U33+'34'!U33+'35'!U33+'36'!U33+'37'!U33+'38'!U33+'39'!U33</f>
        <v>226.21785808344828</v>
      </c>
      <c r="E34" s="120">
        <f>'1'!W33+'2'!W33+'3'!W33+'4'!W33+'5'!W33+'6'!W33+'7'!W33+'8'!W33+'9'!W33+'10'!W33+'11'!W33+'12'!W33+'13'!W33+'14'!W33+'15'!W33+'16'!W33+'17'!W33+'18'!W33+'19'!W33+'20'!W33+'21'!W33+'22'!W33+'23'!W33+'24'!W33+'25'!W33+'26'!W33+'27'!W33+'28'!W33+'29'!W33+'30'!W33+'31'!W33+'32'!W33+'33'!W33+'34'!W33+'35'!W33+'36'!W33+'37'!W33+'38'!W33+'39'!W33</f>
        <v>2</v>
      </c>
      <c r="F34" s="172">
        <f>'1'!Y33+'2'!Y33+'3'!Y33+'4'!Y33+'5'!Y33+'6'!Y33+'7'!Y33+'8'!Y33+'9'!Y33+'10'!Y33+'11'!Y33+'12'!Y33+'13'!Y33+'14'!Y33+'15'!Y33+'16'!Y33+'17'!Y33+'18'!Y33+'19'!Y33+'20'!Y33+'21'!Y33+'22'!Y33+'23'!Y33+'24'!Y33+'25'!Y33+'26'!Y33+'27'!Y33+'28'!Y33+'29'!Y33+'30'!Y33+'31'!Y33+'32'!Y33+'33'!Y33+'34'!Y33+'35'!Y33+'36'!Y33+'37'!Y33+'38'!Y33+'39'!Y33</f>
        <v>1</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162.41750194120399</v>
      </c>
      <c r="D35" s="193">
        <f>'1'!U34+'2'!U34+'3'!U34+'4'!U34+'5'!U34+'6'!U34+'7'!U34+'8'!U34+'9'!U34+'10'!U34+'11'!U34+'12'!U34+'13'!U34+'14'!U34+'15'!U34+'16'!U34+'17'!U34+'18'!U34+'19'!U34+'20'!U34+'21'!U34+'22'!U34+'23'!U34+'24'!U34+'25'!U34+'26'!U34+'27'!U34+'28'!U34+'29'!U34+'30'!U34+'31'!U34+'32'!U34+'33'!U34+'34'!U34+'35'!U34+'36'!U34+'37'!U34+'38'!U34+'39'!U34</f>
        <v>111.79824759194123</v>
      </c>
      <c r="E35" s="120">
        <f>'1'!W34+'2'!W34+'3'!W34+'4'!W34+'5'!W34+'6'!W34+'7'!W34+'8'!W34+'9'!W34+'10'!W34+'11'!W34+'12'!W34+'13'!W34+'14'!W34+'15'!W34+'16'!W34+'17'!W34+'18'!W34+'19'!W34+'20'!W34+'21'!W34+'22'!W34+'23'!W34+'24'!W34+'25'!W34+'26'!W34+'27'!W34+'28'!W34+'29'!W34+'30'!W34+'31'!W34+'32'!W34+'33'!W34+'34'!W34+'35'!W34+'36'!W34+'37'!W34+'38'!W34+'39'!W34</f>
        <v>12</v>
      </c>
      <c r="F35" s="172">
        <f>'1'!Y34+'2'!Y34+'3'!Y34+'4'!Y34+'5'!Y34+'6'!Y34+'7'!Y34+'8'!Y34+'9'!Y34+'10'!Y34+'11'!Y34+'12'!Y34+'13'!Y34+'14'!Y34+'15'!Y34+'16'!Y34+'17'!Y34+'18'!Y34+'19'!Y34+'20'!Y34+'21'!Y34+'22'!Y34+'23'!Y34+'24'!Y34+'25'!Y34+'26'!Y34+'27'!Y34+'28'!Y34+'29'!Y34+'30'!Y34+'31'!Y34+'32'!Y34+'33'!Y34+'34'!Y34+'35'!Y34+'36'!Y34+'37'!Y34+'38'!Y34+'39'!Y34</f>
        <v>10</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109.42541581756312</v>
      </c>
      <c r="D36" s="193">
        <f>'1'!U35+'2'!U35+'3'!U35+'4'!U35+'5'!U35+'6'!U35+'7'!U35+'8'!U35+'9'!U35+'10'!U35+'11'!U35+'12'!U35+'13'!U35+'14'!U35+'15'!U35+'16'!U35+'17'!U35+'18'!U35+'19'!U35+'20'!U35+'21'!U35+'22'!U35+'23'!U35+'24'!U35+'25'!U35+'26'!U35+'27'!U35+'28'!U35+'29'!U35+'30'!U35+'31'!U35+'32'!U35+'33'!U35+'34'!U35+'35'!U35+'36'!U35+'37'!U35+'38'!U35+'39'!U35</f>
        <v>57.029173364596893</v>
      </c>
      <c r="E36" s="120">
        <f>'1'!W35+'2'!W35+'3'!W35+'4'!W35+'5'!W35+'6'!W35+'7'!W35+'8'!W35+'9'!W35+'10'!W35+'11'!W35+'12'!W35+'13'!W35+'14'!W35+'15'!W35+'16'!W35+'17'!W35+'18'!W35+'19'!W35+'20'!W35+'21'!W35+'22'!W35+'23'!W35+'24'!W35+'25'!W35+'26'!W35+'27'!W35+'28'!W35+'29'!W35+'30'!W35+'31'!W35+'32'!W35+'33'!W35+'34'!W35+'35'!W35+'36'!W35+'37'!W35+'38'!W35+'39'!W35</f>
        <v>15</v>
      </c>
      <c r="F36" s="172">
        <f>'1'!Y35+'2'!Y35+'3'!Y35+'4'!Y35+'5'!Y35+'6'!Y35+'7'!Y35+'8'!Y35+'9'!Y35+'10'!Y35+'11'!Y35+'12'!Y35+'13'!Y35+'14'!Y35+'15'!Y35+'16'!Y35+'17'!Y35+'18'!Y35+'19'!Y35+'20'!Y35+'21'!Y35+'22'!Y35+'23'!Y35+'24'!Y35+'25'!Y35+'26'!Y35+'27'!Y35+'28'!Y35+'29'!Y35+'30'!Y35+'31'!Y35+'32'!Y35+'33'!Y35+'34'!Y35+'35'!Y35+'36'!Y35+'37'!Y35+'38'!Y35+'39'!Y35</f>
        <v>13</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121.91909261207741</v>
      </c>
      <c r="D37" s="193">
        <f>'1'!U36+'2'!U36+'3'!U36+'4'!U36+'5'!U36+'6'!U36+'7'!U36+'8'!U36+'9'!U36+'10'!U36+'11'!U36+'12'!U36+'13'!U36+'14'!U36+'15'!U36+'16'!U36+'17'!U36+'18'!U36+'19'!U36+'20'!U36+'21'!U36+'22'!U36+'23'!U36+'24'!U36+'25'!U36+'26'!U36+'27'!U36+'28'!U36+'29'!U36+'30'!U36+'31'!U36+'32'!U36+'33'!U36+'34'!U36+'35'!U36+'36'!U36+'37'!U36+'38'!U36+'39'!U36</f>
        <v>86.086688792030429</v>
      </c>
      <c r="E37" s="120">
        <f>'1'!W36+'2'!W36+'3'!W36+'4'!W36+'5'!W36+'6'!W36+'7'!W36+'8'!W36+'9'!W36+'10'!W36+'11'!W36+'12'!W36+'13'!W36+'14'!W36+'15'!W36+'16'!W36+'17'!W36+'18'!W36+'19'!W36+'20'!W36+'21'!W36+'22'!W36+'23'!W36+'24'!W36+'25'!W36+'26'!W36+'27'!W36+'28'!W36+'29'!W36+'30'!W36+'31'!W36+'32'!W36+'33'!W36+'34'!W36+'35'!W36+'36'!W36+'37'!W36+'38'!W36+'39'!W36</f>
        <v>6</v>
      </c>
      <c r="F37" s="172">
        <f>'1'!Y36+'2'!Y36+'3'!Y36+'4'!Y36+'5'!Y36+'6'!Y36+'7'!Y36+'8'!Y36+'9'!Y36+'10'!Y36+'11'!Y36+'12'!Y36+'13'!Y36+'14'!Y36+'15'!Y36+'16'!Y36+'17'!Y36+'18'!Y36+'19'!Y36+'20'!Y36+'21'!Y36+'22'!Y36+'23'!Y36+'24'!Y36+'25'!Y36+'26'!Y36+'27'!Y36+'28'!Y36+'29'!Y36+'30'!Y36+'31'!Y36+'32'!Y36+'33'!Y36+'34'!Y36+'35'!Y36+'36'!Y36+'37'!Y36+'38'!Y36+'39'!Y36</f>
        <v>8</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121.92357373776306</v>
      </c>
      <c r="D38" s="193">
        <f>'1'!U37+'2'!U37+'3'!U37+'4'!U37+'5'!U37+'6'!U37+'7'!U37+'8'!U37+'9'!U37+'10'!U37+'11'!U37+'12'!U37+'13'!U37+'14'!U37+'15'!U37+'16'!U37+'17'!U37+'18'!U37+'19'!U37+'20'!U37+'21'!U37+'22'!U37+'23'!U37+'24'!U37+'25'!U37+'26'!U37+'27'!U37+'28'!U37+'29'!U37+'30'!U37+'31'!U37+'32'!U37+'33'!U37+'34'!U37+'35'!U37+'36'!U37+'37'!U37+'38'!U37+'39'!U37</f>
        <v>88.679664063941331</v>
      </c>
      <c r="E38" s="120">
        <f>'1'!W37+'2'!W37+'3'!W37+'4'!W37+'5'!W37+'6'!W37+'7'!W37+'8'!W37+'9'!W37+'10'!W37+'11'!W37+'12'!W37+'13'!W37+'14'!W37+'15'!W37+'16'!W37+'17'!W37+'18'!W37+'19'!W37+'20'!W37+'21'!W37+'22'!W37+'23'!W37+'24'!W37+'25'!W37+'26'!W37+'27'!W37+'28'!W37+'29'!W37+'30'!W37+'31'!W37+'32'!W37+'33'!W37+'34'!W37+'35'!W37+'36'!W37+'37'!W37+'38'!W37+'39'!W37</f>
        <v>9</v>
      </c>
      <c r="F38" s="172">
        <f>'1'!Y37+'2'!Y37+'3'!Y37+'4'!Y37+'5'!Y37+'6'!Y37+'7'!Y37+'8'!Y37+'9'!Y37+'10'!Y37+'11'!Y37+'12'!Y37+'13'!Y37+'14'!Y37+'15'!Y37+'16'!Y37+'17'!Y37+'18'!Y37+'19'!Y37+'20'!Y37+'21'!Y37+'22'!Y37+'23'!Y37+'24'!Y37+'25'!Y37+'26'!Y37+'27'!Y37+'28'!Y37+'29'!Y37+'30'!Y37+'31'!Y37+'32'!Y37+'33'!Y37+'34'!Y37+'35'!Y37+'36'!Y37+'37'!Y37+'38'!Y37+'39'!Y37</f>
        <v>5</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128.4143750022061</v>
      </c>
      <c r="D39" s="193">
        <f>'1'!U38+'2'!U38+'3'!U38+'4'!U38+'5'!U38+'6'!U38+'7'!U38+'8'!U38+'9'!U38+'10'!U38+'11'!U38+'12'!U38+'13'!U38+'14'!U38+'15'!U38+'16'!U38+'17'!U38+'18'!U38+'19'!U38+'20'!U38+'21'!U38+'22'!U38+'23'!U38+'24'!U38+'25'!U38+'26'!U38+'27'!U38+'28'!U38+'29'!U38+'30'!U38+'31'!U38+'32'!U38+'33'!U38+'34'!U38+'35'!U38+'36'!U38+'37'!U38+'38'!U38+'39'!U38</f>
        <v>71.490140972544964</v>
      </c>
      <c r="E39" s="120">
        <f>'1'!W38+'2'!W38+'3'!W38+'4'!W38+'5'!W38+'6'!W38+'7'!W38+'8'!W38+'9'!W38+'10'!W38+'11'!W38+'12'!W38+'13'!W38+'14'!W38+'15'!W38+'16'!W38+'17'!W38+'18'!W38+'19'!W38+'20'!W38+'21'!W38+'22'!W38+'23'!W38+'24'!W38+'25'!W38+'26'!W38+'27'!W38+'28'!W38+'29'!W38+'30'!W38+'31'!W38+'32'!W38+'33'!W38+'34'!W38+'35'!W38+'36'!W38+'37'!W38+'38'!W38+'39'!W38</f>
        <v>15</v>
      </c>
      <c r="F39" s="172">
        <f>'1'!Y38+'2'!Y38+'3'!Y38+'4'!Y38+'5'!Y38+'6'!Y38+'7'!Y38+'8'!Y38+'9'!Y38+'10'!Y38+'11'!Y38+'12'!Y38+'13'!Y38+'14'!Y38+'15'!Y38+'16'!Y38+'17'!Y38+'18'!Y38+'19'!Y38+'20'!Y38+'21'!Y38+'22'!Y38+'23'!Y38+'24'!Y38+'25'!Y38+'26'!Y38+'27'!Y38+'28'!Y38+'29'!Y38+'30'!Y38+'31'!Y38+'32'!Y38+'33'!Y38+'34'!Y38+'35'!Y38+'36'!Y38+'37'!Y38+'38'!Y38+'39'!Y38</f>
        <v>15</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108.47839590566393</v>
      </c>
      <c r="D40" s="193">
        <f>'1'!U39+'2'!U39+'3'!U39+'4'!U39+'5'!U39+'6'!U39+'7'!U39+'8'!U39+'9'!U39+'10'!U39+'11'!U39+'12'!U39+'13'!U39+'14'!U39+'15'!U39+'16'!U39+'17'!U39+'18'!U39+'19'!U39+'20'!U39+'21'!U39+'22'!U39+'23'!U39+'24'!U39+'25'!U39+'26'!U39+'27'!U39+'28'!U39+'29'!U39+'30'!U39+'31'!U39+'32'!U39+'33'!U39+'34'!U39+'35'!U39+'36'!U39+'37'!U39+'38'!U39+'39'!U39</f>
        <v>60.859847067598132</v>
      </c>
      <c r="E40" s="120">
        <f>'1'!W39+'2'!W39+'3'!W39+'4'!W39+'5'!W39+'6'!W39+'7'!W39+'8'!W39+'9'!W39+'10'!W39+'11'!W39+'12'!W39+'13'!W39+'14'!W39+'15'!W39+'16'!W39+'17'!W39+'18'!W39+'19'!W39+'20'!W39+'21'!W39+'22'!W39+'23'!W39+'24'!W39+'25'!W39+'26'!W39+'27'!W39+'28'!W39+'29'!W39+'30'!W39+'31'!W39+'32'!W39+'33'!W39+'34'!W39+'35'!W39+'36'!W39+'37'!W39+'38'!W39+'39'!W39</f>
        <v>11</v>
      </c>
      <c r="F40" s="172">
        <f>'1'!Y39+'2'!Y39+'3'!Y39+'4'!Y39+'5'!Y39+'6'!Y39+'7'!Y39+'8'!Y39+'9'!Y39+'10'!Y39+'11'!Y39+'12'!Y39+'13'!Y39+'14'!Y39+'15'!Y39+'16'!Y39+'17'!Y39+'18'!Y39+'19'!Y39+'20'!Y39+'21'!Y39+'22'!Y39+'23'!Y39+'24'!Y39+'25'!Y39+'26'!Y39+'27'!Y39+'28'!Y39+'29'!Y39+'30'!Y39+'31'!Y39+'32'!Y39+'33'!Y39+'34'!Y39+'35'!Y39+'36'!Y39+'37'!Y39+'38'!Y39+'39'!Y39</f>
        <v>10</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204.00249425740401</v>
      </c>
      <c r="D41" s="193">
        <f>'1'!U40+'2'!U40+'3'!U40+'4'!U40+'5'!U40+'6'!U40+'7'!U40+'8'!U40+'9'!U40+'10'!U40+'11'!U40+'12'!U40+'13'!U40+'14'!U40+'15'!U40+'16'!U40+'17'!U40+'18'!U40+'19'!U40+'20'!U40+'21'!U40+'22'!U40+'23'!U40+'24'!U40+'25'!U40+'26'!U40+'27'!U40+'28'!U40+'29'!U40+'30'!U40+'31'!U40+'32'!U40+'33'!U40+'34'!U40+'35'!U40+'36'!U40+'37'!U40+'38'!U40+'39'!U40</f>
        <v>123.245926753186</v>
      </c>
      <c r="E41" s="120">
        <f>'1'!W40+'2'!W40+'3'!W40+'4'!W40+'5'!W40+'6'!W40+'7'!W40+'8'!W40+'9'!W40+'10'!W40+'11'!W40+'12'!W40+'13'!W40+'14'!W40+'15'!W40+'16'!W40+'17'!W40+'18'!W40+'19'!W40+'20'!W40+'21'!W40+'22'!W40+'23'!W40+'24'!W40+'25'!W40+'26'!W40+'27'!W40+'28'!W40+'29'!W40+'30'!W40+'31'!W40+'32'!W40+'33'!W40+'34'!W40+'35'!W40+'36'!W40+'37'!W40+'38'!W40+'39'!W40</f>
        <v>37</v>
      </c>
      <c r="F41" s="172">
        <f>'1'!Y40+'2'!Y40+'3'!Y40+'4'!Y40+'5'!Y40+'6'!Y40+'7'!Y40+'8'!Y40+'9'!Y40+'10'!Y40+'11'!Y40+'12'!Y40+'13'!Y40+'14'!Y40+'15'!Y40+'16'!Y40+'17'!Y40+'18'!Y40+'19'!Y40+'20'!Y40+'21'!Y40+'22'!Y40+'23'!Y40+'24'!Y40+'25'!Y40+'26'!Y40+'27'!Y40+'28'!Y40+'29'!Y40+'30'!Y40+'31'!Y40+'32'!Y40+'33'!Y40+'34'!Y40+'35'!Y40+'36'!Y40+'37'!Y40+'38'!Y40+'39'!Y40</f>
        <v>24</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133.20902147088094</v>
      </c>
      <c r="D42" s="193">
        <f>'1'!U41+'2'!U41+'3'!U41+'4'!U41+'5'!U41+'6'!U41+'7'!U41+'8'!U41+'9'!U41+'10'!U41+'11'!U41+'12'!U41+'13'!U41+'14'!U41+'15'!U41+'16'!U41+'17'!U41+'18'!U41+'19'!U41+'20'!U41+'21'!U41+'22'!U41+'23'!U41+'24'!U41+'25'!U41+'26'!U41+'27'!U41+'28'!U41+'29'!U41+'30'!U41+'31'!U41+'32'!U41+'33'!U41+'34'!U41+'35'!U41+'36'!U41+'37'!U41+'38'!U41+'39'!U41</f>
        <v>75.946079000107417</v>
      </c>
      <c r="E42" s="120">
        <f>'1'!W41+'2'!W41+'3'!W41+'4'!W41+'5'!W41+'6'!W41+'7'!W41+'8'!W41+'9'!W41+'10'!W41+'11'!W41+'12'!W41+'13'!W41+'14'!W41+'15'!W41+'16'!W41+'17'!W41+'18'!W41+'19'!W41+'20'!W41+'21'!W41+'22'!W41+'23'!W41+'24'!W41+'25'!W41+'26'!W41+'27'!W41+'28'!W41+'29'!W41+'30'!W41+'31'!W41+'32'!W41+'33'!W41+'34'!W41+'35'!W41+'36'!W41+'37'!W41+'38'!W41+'39'!W41</f>
        <v>11</v>
      </c>
      <c r="F42" s="172">
        <f>'1'!Y41+'2'!Y41+'3'!Y41+'4'!Y41+'5'!Y41+'6'!Y41+'7'!Y41+'8'!Y41+'9'!Y41+'10'!Y41+'11'!Y41+'12'!Y41+'13'!Y41+'14'!Y41+'15'!Y41+'16'!Y41+'17'!Y41+'18'!Y41+'19'!Y41+'20'!Y41+'21'!Y41+'22'!Y41+'23'!Y41+'24'!Y41+'25'!Y41+'26'!Y41+'27'!Y41+'28'!Y41+'29'!Y41+'30'!Y41+'31'!Y41+'32'!Y41+'33'!Y41+'34'!Y41+'35'!Y41+'36'!Y41+'37'!Y41+'38'!Y41+'39'!Y41</f>
        <v>8</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101.4630856762478</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103.05361956525907</v>
      </c>
      <c r="D44" s="193">
        <f>'1'!U43+'2'!U43+'3'!U43+'4'!U43+'5'!U43+'6'!U43+'7'!U43+'8'!U43+'9'!U43+'10'!U43+'11'!U43+'12'!U43+'13'!U43+'14'!U43+'15'!U43+'16'!U43+'17'!U43+'18'!U43+'19'!U43+'20'!U43+'21'!U43+'22'!U43+'23'!U43+'24'!U43+'25'!U43+'26'!U43+'27'!U43+'28'!U43+'29'!U43+'30'!U43+'31'!U43+'32'!U43+'33'!U43+'34'!U43+'35'!U43+'36'!U43+'37'!U43+'38'!U43+'39'!U43</f>
        <v>32.316182438710783</v>
      </c>
      <c r="E44" s="120">
        <f>'1'!W43+'2'!W43+'3'!W43+'4'!W43+'5'!W43+'6'!W43+'7'!W43+'8'!W43+'9'!W43+'10'!W43+'11'!W43+'12'!W43+'13'!W43+'14'!W43+'15'!W43+'16'!W43+'17'!W43+'18'!W43+'19'!W43+'20'!W43+'21'!W43+'22'!W43+'23'!W43+'24'!W43+'25'!W43+'26'!W43+'27'!W43+'28'!W43+'29'!W43+'30'!W43+'31'!W43+'32'!W43+'33'!W43+'34'!W43+'35'!W43+'36'!W43+'37'!W43+'38'!W43+'39'!W43</f>
        <v>1</v>
      </c>
      <c r="F44" s="172">
        <f>'1'!Y43+'2'!Y43+'3'!Y43+'4'!Y43+'5'!Y43+'6'!Y43+'7'!Y43+'8'!Y43+'9'!Y43+'10'!Y43+'11'!Y43+'12'!Y43+'13'!Y43+'14'!Y43+'15'!Y43+'16'!Y43+'17'!Y43+'18'!Y43+'19'!Y43+'20'!Y43+'21'!Y43+'22'!Y43+'23'!Y43+'24'!Y43+'25'!Y43+'26'!Y43+'27'!Y43+'28'!Y43+'29'!Y43+'30'!Y43+'31'!Y43+'32'!Y43+'33'!Y43+'34'!Y43+'35'!Y43+'36'!Y43+'37'!Y43+'38'!Y43+'39'!Y43</f>
        <v>3</v>
      </c>
      <c r="G44" s="117">
        <v>39</v>
      </c>
      <c r="O44" s="49">
        <v>442</v>
      </c>
      <c r="P44" s="430" t="s">
        <v>591</v>
      </c>
      <c r="Q44" s="429">
        <v>38269</v>
      </c>
      <c r="R44" s="429">
        <v>35368</v>
      </c>
    </row>
    <row r="45" spans="1:18" x14ac:dyDescent="0.2">
      <c r="A45" s="106"/>
      <c r="B45" s="94" t="s">
        <v>83</v>
      </c>
      <c r="C45" s="206">
        <f>SUM(C6:C44)</f>
        <v>4557.5836772476605</v>
      </c>
      <c r="D45" s="207">
        <f>SUM(D6:D44)</f>
        <v>2253.2018852169826</v>
      </c>
      <c r="E45" s="204">
        <f>SUM(E6:E44)</f>
        <v>776</v>
      </c>
      <c r="F45" s="205">
        <f>SUM(F6:F44)</f>
        <v>492</v>
      </c>
      <c r="G45" s="118"/>
      <c r="O45" s="49">
        <v>443</v>
      </c>
      <c r="P45" s="430" t="s">
        <v>592</v>
      </c>
      <c r="Q45" s="429">
        <v>183066</v>
      </c>
      <c r="R45" s="429">
        <v>173284</v>
      </c>
    </row>
    <row r="46" spans="1:18" x14ac:dyDescent="0.2">
      <c r="A46" s="398" t="str">
        <f>取引基本表!$E$1</f>
        <v>2015年宝塚市産業連関表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6.7564113487262545E-2</v>
      </c>
      <c r="G5" s="110">
        <f t="shared" ref="G5:G38" si="0">E5*F5</f>
        <v>0</v>
      </c>
      <c r="H5" s="110">
        <f t="array" ref="H5:H43">MMULT(逆行列係数!C5:AO43,'36'!G5:G43)</f>
        <v>8.8280319351020185E-5</v>
      </c>
      <c r="I5" s="110">
        <f t="shared" ref="I5:I38" si="1">C5+H5</f>
        <v>8.8280319351020185E-5</v>
      </c>
      <c r="J5" s="85">
        <f>分析係数表!G8</f>
        <v>0.11970979443772672</v>
      </c>
      <c r="K5" s="111">
        <f t="shared" ref="K5:K38" si="2">I5*J5</f>
        <v>1.0568018882407495E-5</v>
      </c>
      <c r="L5" s="79" t="s">
        <v>178</v>
      </c>
      <c r="M5" s="80" t="s">
        <v>178</v>
      </c>
      <c r="N5" s="81">
        <f>分析係数表!H8</f>
        <v>1.0734543466490035E-2</v>
      </c>
      <c r="O5" s="82">
        <f t="shared" ref="O5:O43" si="3">$M$44*N5</f>
        <v>0.25538690048747986</v>
      </c>
      <c r="P5" s="76">
        <f>分析係数表!C8</f>
        <v>6.7564113487262545E-2</v>
      </c>
      <c r="Q5" s="82">
        <f t="shared" ref="Q5:Q38" si="4">O5*P5</f>
        <v>1.7254989527696316E-2</v>
      </c>
      <c r="R5" s="83">
        <f t="array" ref="R5:R43">MMULT(逆行列係数!C5:AO43,'36'!Q5:Q43)</f>
        <v>2.0121052780043069E-2</v>
      </c>
      <c r="S5" s="84">
        <f t="shared" ref="S5:S38" si="5">I5+R5</f>
        <v>2.020933309939409E-2</v>
      </c>
      <c r="T5" s="85">
        <f>分析係数表!F8</f>
        <v>0.45405078597339782</v>
      </c>
      <c r="U5" s="86">
        <f t="shared" ref="U5:U38" si="6">S5*T5</f>
        <v>9.1760635777780909E-3</v>
      </c>
      <c r="V5" s="87">
        <f>分析係数表!D8</f>
        <v>0.6704957678355502</v>
      </c>
      <c r="W5" s="167">
        <f t="shared" ref="W5:W38" si="7">ROUND(S5*V5,0)</f>
        <v>0</v>
      </c>
      <c r="X5" s="76">
        <f>分析係数表!E8</f>
        <v>0.43288996372430472</v>
      </c>
      <c r="Y5" s="166">
        <f t="shared" ref="Y5:Y38" si="8">ROUND(S5*X5,0)</f>
        <v>0</v>
      </c>
    </row>
    <row r="6" spans="1:25" x14ac:dyDescent="0.2">
      <c r="A6" s="6" t="s">
        <v>220</v>
      </c>
      <c r="B6" s="5" t="s">
        <v>266</v>
      </c>
      <c r="C6" s="90"/>
      <c r="D6" s="107">
        <f>投入係数表!AL6</f>
        <v>0</v>
      </c>
      <c r="E6" s="110">
        <f t="shared" ref="E6:E43" si="9">$C$40*D6</f>
        <v>0</v>
      </c>
      <c r="F6" s="85">
        <f>分析係数表!C9</f>
        <v>0.16339869281045749</v>
      </c>
      <c r="G6" s="110">
        <f t="shared" si="0"/>
        <v>0</v>
      </c>
      <c r="H6" s="110">
        <v>3.8918520108120766E-5</v>
      </c>
      <c r="I6" s="110">
        <f t="shared" si="1"/>
        <v>3.8918520108120766E-5</v>
      </c>
      <c r="J6" s="85">
        <f>分析係数表!G9</f>
        <v>0.24691358024691357</v>
      </c>
      <c r="K6" s="111">
        <f t="shared" si="2"/>
        <v>9.6095111378075952E-6</v>
      </c>
      <c r="L6" s="79"/>
      <c r="M6" s="80"/>
      <c r="N6" s="81">
        <f>分析係数表!H9</f>
        <v>5.6599045701539042E-4</v>
      </c>
      <c r="O6" s="82">
        <f t="shared" si="3"/>
        <v>1.3465551560146264E-2</v>
      </c>
      <c r="P6" s="76">
        <f>分析係数表!C9</f>
        <v>0.16339869281045749</v>
      </c>
      <c r="Q6" s="82">
        <f t="shared" si="4"/>
        <v>2.2002535228997158E-3</v>
      </c>
      <c r="R6" s="83">
        <v>2.4211288626620874E-3</v>
      </c>
      <c r="S6" s="84">
        <f t="shared" si="5"/>
        <v>2.4600473827702083E-3</v>
      </c>
      <c r="T6" s="85">
        <f>分析係数表!F9</f>
        <v>0.67901234567901236</v>
      </c>
      <c r="U6" s="86">
        <f t="shared" si="6"/>
        <v>1.6704025438563142E-3</v>
      </c>
      <c r="V6" s="87">
        <f>分析係数表!D9</f>
        <v>7.407407407407407E-2</v>
      </c>
      <c r="W6" s="167">
        <f t="shared" si="7"/>
        <v>0</v>
      </c>
      <c r="X6" s="76">
        <f>分析係数表!E9</f>
        <v>0</v>
      </c>
      <c r="Y6" s="166">
        <f t="shared" si="8"/>
        <v>0</v>
      </c>
    </row>
    <row r="7" spans="1:25" x14ac:dyDescent="0.2">
      <c r="A7" s="6" t="s">
        <v>221</v>
      </c>
      <c r="B7" s="5" t="s">
        <v>267</v>
      </c>
      <c r="C7" s="90"/>
      <c r="D7" s="107">
        <f>投入係数表!AL7</f>
        <v>0</v>
      </c>
      <c r="E7" s="110">
        <f t="shared" si="9"/>
        <v>0</v>
      </c>
      <c r="F7" s="85">
        <f>分析係数表!C10</f>
        <v>3.0864197530864335E-3</v>
      </c>
      <c r="G7" s="110">
        <f t="shared" si="0"/>
        <v>0</v>
      </c>
      <c r="H7" s="110">
        <v>8.175927125662853E-7</v>
      </c>
      <c r="I7" s="110">
        <f t="shared" si="1"/>
        <v>8.175927125662853E-7</v>
      </c>
      <c r="J7" s="85">
        <f>分析係数表!G10</f>
        <v>0.2857142857142857</v>
      </c>
      <c r="K7" s="111">
        <f t="shared" si="2"/>
        <v>2.3359791787608151E-7</v>
      </c>
      <c r="L7" s="79"/>
      <c r="M7" s="80"/>
      <c r="N7" s="81">
        <f>分析係数表!H10</f>
        <v>1.0759075560602157E-3</v>
      </c>
      <c r="O7" s="82">
        <f t="shared" si="3"/>
        <v>2.5597054668513326E-2</v>
      </c>
      <c r="P7" s="76">
        <f>分析係数表!C10</f>
        <v>3.0864197530864335E-3</v>
      </c>
      <c r="Q7" s="82">
        <f t="shared" si="4"/>
        <v>7.9003255149732833E-5</v>
      </c>
      <c r="R7" s="83">
        <v>1.0165626545421692E-4</v>
      </c>
      <c r="S7" s="84">
        <f t="shared" si="5"/>
        <v>1.0247385816678321E-4</v>
      </c>
      <c r="T7" s="85">
        <f>分析係数表!F10</f>
        <v>0.5714285714285714</v>
      </c>
      <c r="U7" s="86">
        <f t="shared" si="6"/>
        <v>5.8556490381018974E-5</v>
      </c>
      <c r="V7" s="87">
        <f>分析係数表!D10</f>
        <v>0</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1.4903129657227732E-3</v>
      </c>
      <c r="G8" s="110">
        <f t="shared" si="0"/>
        <v>0</v>
      </c>
      <c r="H8" s="110">
        <v>3.7235883372714027E-5</v>
      </c>
      <c r="I8" s="110">
        <f t="shared" si="1"/>
        <v>3.7235883372714027E-5</v>
      </c>
      <c r="J8" s="85">
        <f>分析係数表!G11</f>
        <v>0.75</v>
      </c>
      <c r="K8" s="111">
        <f t="shared" si="2"/>
        <v>2.792691252953552E-5</v>
      </c>
      <c r="L8" s="79"/>
      <c r="M8" s="80"/>
      <c r="N8" s="81">
        <f>分析係数表!H11</f>
        <v>-1.9275216802381716E-5</v>
      </c>
      <c r="O8" s="82">
        <f t="shared" si="3"/>
        <v>-4.585791552990987E-4</v>
      </c>
      <c r="P8" s="76">
        <f>分析係数表!C11</f>
        <v>1.4903129657227732E-3</v>
      </c>
      <c r="Q8" s="82">
        <f t="shared" si="4"/>
        <v>-6.8342646095244392E-7</v>
      </c>
      <c r="R8" s="83">
        <v>3.5737821209609009E-5</v>
      </c>
      <c r="S8" s="84">
        <f t="shared" si="5"/>
        <v>7.2973704582323035E-5</v>
      </c>
      <c r="T8" s="85">
        <f>分析係数表!F11</f>
        <v>1</v>
      </c>
      <c r="U8" s="86">
        <f t="shared" si="6"/>
        <v>7.2973704582323035E-5</v>
      </c>
      <c r="V8" s="87">
        <f>分析係数表!D11</f>
        <v>2</v>
      </c>
      <c r="W8" s="167">
        <f t="shared" si="7"/>
        <v>0</v>
      </c>
      <c r="X8" s="76">
        <f>分析係数表!E11</f>
        <v>0</v>
      </c>
      <c r="Y8" s="166">
        <f t="shared" si="8"/>
        <v>0</v>
      </c>
    </row>
    <row r="9" spans="1:25" x14ac:dyDescent="0.2">
      <c r="A9" s="6" t="s">
        <v>223</v>
      </c>
      <c r="B9" s="5" t="s">
        <v>191</v>
      </c>
      <c r="C9" s="90"/>
      <c r="D9" s="107">
        <f>投入係数表!AL9</f>
        <v>0</v>
      </c>
      <c r="E9" s="110">
        <f t="shared" si="9"/>
        <v>0</v>
      </c>
      <c r="F9" s="85">
        <f>分析係数表!C12</f>
        <v>4.2687511748856433E-2</v>
      </c>
      <c r="G9" s="110">
        <f t="shared" si="0"/>
        <v>0</v>
      </c>
      <c r="H9" s="110">
        <v>2.0367399220591303E-4</v>
      </c>
      <c r="I9" s="110">
        <f t="shared" si="1"/>
        <v>2.0367399220591303E-4</v>
      </c>
      <c r="J9" s="85">
        <f>分析係数表!G12</f>
        <v>0.14470108695652173</v>
      </c>
      <c r="K9" s="111">
        <f t="shared" si="2"/>
        <v>2.9471848056969748E-5</v>
      </c>
      <c r="L9" s="79"/>
      <c r="M9" s="80"/>
      <c r="N9" s="81">
        <f>分析係数表!H12</f>
        <v>8.7239631247579649E-2</v>
      </c>
      <c r="O9" s="82">
        <f t="shared" si="3"/>
        <v>2.0755292568837209</v>
      </c>
      <c r="P9" s="76">
        <f>分析係数表!C12</f>
        <v>4.2687511748856433E-2</v>
      </c>
      <c r="Q9" s="82">
        <f t="shared" si="4"/>
        <v>8.8599179538319098E-2</v>
      </c>
      <c r="R9" s="83">
        <v>9.4654762922773236E-2</v>
      </c>
      <c r="S9" s="84">
        <f t="shared" si="5"/>
        <v>9.4858436914979152E-2</v>
      </c>
      <c r="T9" s="85">
        <f>分析係数表!F12</f>
        <v>0.28543931159420288</v>
      </c>
      <c r="U9" s="86">
        <f t="shared" si="6"/>
        <v>2.7076326931913773E-2</v>
      </c>
      <c r="V9" s="87">
        <f>分析係数表!D12</f>
        <v>0.10088315217391304</v>
      </c>
      <c r="W9" s="167">
        <f t="shared" si="7"/>
        <v>0</v>
      </c>
      <c r="X9" s="76">
        <f>分析係数表!E12</f>
        <v>0.11056385869565218</v>
      </c>
      <c r="Y9" s="166">
        <f t="shared" si="8"/>
        <v>0</v>
      </c>
    </row>
    <row r="10" spans="1:25" x14ac:dyDescent="0.2">
      <c r="A10" s="6" t="s">
        <v>224</v>
      </c>
      <c r="B10" s="5" t="s">
        <v>28</v>
      </c>
      <c r="C10" s="90"/>
      <c r="D10" s="107">
        <f>投入係数表!AL10</f>
        <v>2.073111740722825E-3</v>
      </c>
      <c r="E10" s="110">
        <f t="shared" si="9"/>
        <v>0.2073111740722825</v>
      </c>
      <c r="F10" s="85">
        <f>分析係数表!C13</f>
        <v>0</v>
      </c>
      <c r="G10" s="110">
        <f t="shared" si="0"/>
        <v>0</v>
      </c>
      <c r="H10" s="110">
        <v>0</v>
      </c>
      <c r="I10" s="110">
        <f t="shared" si="1"/>
        <v>0</v>
      </c>
      <c r="J10" s="85">
        <f>分析係数表!G13</f>
        <v>0.2449244060475162</v>
      </c>
      <c r="K10" s="111">
        <f t="shared" si="2"/>
        <v>0</v>
      </c>
      <c r="L10" s="79"/>
      <c r="M10" s="80"/>
      <c r="N10" s="81">
        <f>分析係数表!H13</f>
        <v>1.3610055354918072E-2</v>
      </c>
      <c r="O10" s="82">
        <f t="shared" si="3"/>
        <v>0.32379857265528178</v>
      </c>
      <c r="P10" s="76">
        <f>分析係数表!C13</f>
        <v>0</v>
      </c>
      <c r="Q10" s="82">
        <f t="shared" si="4"/>
        <v>0</v>
      </c>
      <c r="R10" s="83">
        <v>0</v>
      </c>
      <c r="S10" s="84">
        <f t="shared" si="5"/>
        <v>0</v>
      </c>
      <c r="T10" s="85">
        <f>分析係数表!F13</f>
        <v>0.38401727861771057</v>
      </c>
      <c r="U10" s="86">
        <f t="shared" si="6"/>
        <v>0</v>
      </c>
      <c r="V10" s="87">
        <f>分析係数表!D13</f>
        <v>0.12267818574514039</v>
      </c>
      <c r="W10" s="167">
        <f t="shared" si="7"/>
        <v>0</v>
      </c>
      <c r="X10" s="76">
        <f>分析係数表!E13</f>
        <v>0.11058315334773218</v>
      </c>
      <c r="Y10" s="166">
        <f t="shared" si="8"/>
        <v>0</v>
      </c>
    </row>
    <row r="11" spans="1:25" x14ac:dyDescent="0.2">
      <c r="A11" s="6" t="s">
        <v>225</v>
      </c>
      <c r="B11" s="5" t="s">
        <v>268</v>
      </c>
      <c r="C11" s="90"/>
      <c r="D11" s="107">
        <f>投入係数表!AL11</f>
        <v>3.3515306475019003E-3</v>
      </c>
      <c r="E11" s="110">
        <f t="shared" si="9"/>
        <v>0.33515306475019002</v>
      </c>
      <c r="F11" s="85">
        <f>分析係数表!C14</f>
        <v>1.2640726841793404E-2</v>
      </c>
      <c r="G11" s="110">
        <f t="shared" si="0"/>
        <v>4.2365783416970495E-3</v>
      </c>
      <c r="H11" s="110">
        <v>4.8991992098835428E-3</v>
      </c>
      <c r="I11" s="110">
        <f t="shared" si="1"/>
        <v>4.8991992098835428E-3</v>
      </c>
      <c r="J11" s="85">
        <f>分析係数表!G14</f>
        <v>0.18151815181518152</v>
      </c>
      <c r="K11" s="111">
        <f t="shared" si="2"/>
        <v>8.8929358595245831E-4</v>
      </c>
      <c r="L11" s="79"/>
      <c r="M11" s="80"/>
      <c r="N11" s="81">
        <f>分析係数表!H14</f>
        <v>1.1056965274820784E-3</v>
      </c>
      <c r="O11" s="82">
        <f t="shared" si="3"/>
        <v>2.6305767908521027E-2</v>
      </c>
      <c r="P11" s="76">
        <f>分析係数表!C14</f>
        <v>1.2640726841793404E-2</v>
      </c>
      <c r="Q11" s="82">
        <f t="shared" si="4"/>
        <v>3.3252402649522925E-4</v>
      </c>
      <c r="R11" s="83">
        <v>9.0994637344494935E-4</v>
      </c>
      <c r="S11" s="84">
        <f t="shared" si="5"/>
        <v>5.8091455833284922E-3</v>
      </c>
      <c r="T11" s="85">
        <f>分析係数表!F14</f>
        <v>0.32673267326732675</v>
      </c>
      <c r="U11" s="86">
        <f t="shared" si="6"/>
        <v>1.8980376658400025E-3</v>
      </c>
      <c r="V11" s="87">
        <f>分析係数表!D14</f>
        <v>0.1617161716171617</v>
      </c>
      <c r="W11" s="167">
        <f t="shared" si="7"/>
        <v>0</v>
      </c>
      <c r="X11" s="76">
        <f>分析係数表!E14</f>
        <v>6.9306930693069313E-2</v>
      </c>
      <c r="Y11" s="166">
        <f t="shared" si="8"/>
        <v>0</v>
      </c>
    </row>
    <row r="12" spans="1:25" x14ac:dyDescent="0.2">
      <c r="A12" s="6" t="s">
        <v>226</v>
      </c>
      <c r="B12" s="5" t="s">
        <v>29</v>
      </c>
      <c r="C12" s="90"/>
      <c r="D12" s="107">
        <f>投入係数表!AL12</f>
        <v>4.595397691935595E-3</v>
      </c>
      <c r="E12" s="110">
        <f t="shared" si="9"/>
        <v>0.45953976919355949</v>
      </c>
      <c r="F12" s="85">
        <f>分析係数表!C15</f>
        <v>0</v>
      </c>
      <c r="G12" s="110">
        <f t="shared" si="0"/>
        <v>0</v>
      </c>
      <c r="H12" s="110">
        <v>0</v>
      </c>
      <c r="I12" s="110">
        <f t="shared" si="1"/>
        <v>0</v>
      </c>
      <c r="J12" s="85">
        <f>分析係数表!G15</f>
        <v>9.5574387947269301E-2</v>
      </c>
      <c r="K12" s="111">
        <f t="shared" si="2"/>
        <v>0</v>
      </c>
      <c r="L12" s="79"/>
      <c r="M12" s="80"/>
      <c r="N12" s="81">
        <f>分析係数表!H15</f>
        <v>8.009728727607893E-3</v>
      </c>
      <c r="O12" s="82">
        <f t="shared" si="3"/>
        <v>0.19056048353383456</v>
      </c>
      <c r="P12" s="76">
        <f>分析係数表!C15</f>
        <v>0</v>
      </c>
      <c r="Q12" s="82">
        <f t="shared" si="4"/>
        <v>0</v>
      </c>
      <c r="R12" s="83">
        <v>0</v>
      </c>
      <c r="S12" s="84">
        <f t="shared" si="5"/>
        <v>0</v>
      </c>
      <c r="T12" s="85">
        <f>分析係数表!F15</f>
        <v>0.30461393596986819</v>
      </c>
      <c r="U12" s="86">
        <f t="shared" si="6"/>
        <v>0</v>
      </c>
      <c r="V12" s="87">
        <f>分析係数表!D15</f>
        <v>3.5781544256120526E-2</v>
      </c>
      <c r="W12" s="167">
        <f t="shared" si="7"/>
        <v>0</v>
      </c>
      <c r="X12" s="76">
        <f>分析係数表!E15</f>
        <v>3.3427495291902073E-2</v>
      </c>
      <c r="Y12" s="166">
        <f t="shared" si="8"/>
        <v>0</v>
      </c>
    </row>
    <row r="13" spans="1:25" x14ac:dyDescent="0.2">
      <c r="A13" s="6" t="s">
        <v>227</v>
      </c>
      <c r="B13" s="5" t="s">
        <v>30</v>
      </c>
      <c r="C13" s="90"/>
      <c r="D13" s="107">
        <f>投入係数表!AL13</f>
        <v>2.5222859512127704E-3</v>
      </c>
      <c r="E13" s="110">
        <f t="shared" si="9"/>
        <v>0.25222859512127704</v>
      </c>
      <c r="F13" s="85">
        <f>分析係数表!C16</f>
        <v>1.1051985264019626E-2</v>
      </c>
      <c r="G13" s="110">
        <f t="shared" si="0"/>
        <v>2.7876267164447265E-3</v>
      </c>
      <c r="H13" s="110">
        <v>3.1849088878304313E-3</v>
      </c>
      <c r="I13" s="110">
        <f t="shared" si="1"/>
        <v>3.1849088878304313E-3</v>
      </c>
      <c r="J13" s="85">
        <f>分析係数表!G16</f>
        <v>3.3670033670033669E-2</v>
      </c>
      <c r="K13" s="111">
        <f t="shared" si="2"/>
        <v>1.0723598948924011E-4</v>
      </c>
      <c r="L13" s="79"/>
      <c r="M13" s="80"/>
      <c r="N13" s="81">
        <f>分析係数表!H16</f>
        <v>1.6043989549327908E-2</v>
      </c>
      <c r="O13" s="82">
        <f t="shared" si="3"/>
        <v>0.38170461326532251</v>
      </c>
      <c r="P13" s="76">
        <f>分析係数表!C16</f>
        <v>1.1051985264019626E-2</v>
      </c>
      <c r="Q13" s="82">
        <f t="shared" si="4"/>
        <v>4.2185937610166547E-3</v>
      </c>
      <c r="R13" s="83">
        <v>4.6361824437611164E-3</v>
      </c>
      <c r="S13" s="84">
        <f t="shared" si="5"/>
        <v>7.8210913315915481E-3</v>
      </c>
      <c r="T13" s="85">
        <f>分析係数表!F16</f>
        <v>0.28619528619528617</v>
      </c>
      <c r="U13" s="86">
        <f t="shared" si="6"/>
        <v>2.2383594720043151E-3</v>
      </c>
      <c r="V13" s="87">
        <f>分析係数表!D16</f>
        <v>3.3670033670033669E-2</v>
      </c>
      <c r="W13" s="167">
        <f t="shared" si="7"/>
        <v>0</v>
      </c>
      <c r="X13" s="76">
        <f>分析係数表!E16</f>
        <v>3.3670033670033669E-2</v>
      </c>
      <c r="Y13" s="166">
        <f t="shared" si="8"/>
        <v>0</v>
      </c>
    </row>
    <row r="14" spans="1:25" x14ac:dyDescent="0.2">
      <c r="A14" s="6" t="s">
        <v>2</v>
      </c>
      <c r="B14" s="5" t="s">
        <v>365</v>
      </c>
      <c r="C14" s="90"/>
      <c r="D14" s="107">
        <f>投入係数表!AL14</f>
        <v>1.5271923156658145E-2</v>
      </c>
      <c r="E14" s="110">
        <f t="shared" si="9"/>
        <v>1.5271923156658145</v>
      </c>
      <c r="F14" s="85">
        <f>分析係数表!C17</f>
        <v>8.8733956583742724E-2</v>
      </c>
      <c r="G14" s="110">
        <f t="shared" si="0"/>
        <v>0.13551381663331588</v>
      </c>
      <c r="H14" s="110">
        <v>0.14984901002972031</v>
      </c>
      <c r="I14" s="110">
        <f t="shared" si="1"/>
        <v>0.14984901002972031</v>
      </c>
      <c r="J14" s="85">
        <f>分析係数表!G17</f>
        <v>0.21220484513952775</v>
      </c>
      <c r="K14" s="111">
        <f t="shared" si="2"/>
        <v>3.1798685967668341E-2</v>
      </c>
      <c r="L14" s="79"/>
      <c r="M14" s="80"/>
      <c r="N14" s="81">
        <f>分析係数表!H17</f>
        <v>2.8579889640622342E-3</v>
      </c>
      <c r="O14" s="82">
        <f t="shared" si="3"/>
        <v>6.7994782026620904E-2</v>
      </c>
      <c r="P14" s="76">
        <f>分析係数表!C17</f>
        <v>8.8733956583742724E-2</v>
      </c>
      <c r="Q14" s="82">
        <f t="shared" si="4"/>
        <v>6.0334460362712295E-3</v>
      </c>
      <c r="R14" s="83">
        <v>9.9084290674630957E-3</v>
      </c>
      <c r="S14" s="84">
        <f t="shared" si="5"/>
        <v>0.1597574390971834</v>
      </c>
      <c r="T14" s="85">
        <f>分析係数表!F17</f>
        <v>0.32198712051517941</v>
      </c>
      <c r="U14" s="86">
        <f t="shared" si="6"/>
        <v>5.1439837795781228E-2</v>
      </c>
      <c r="V14" s="87">
        <f>分析係数表!D17</f>
        <v>5.3664520085863233E-2</v>
      </c>
      <c r="W14" s="167">
        <f t="shared" si="7"/>
        <v>0</v>
      </c>
      <c r="X14" s="76">
        <f>分析係数表!E17</f>
        <v>5.3357865685372582E-2</v>
      </c>
      <c r="Y14" s="166">
        <f t="shared" si="8"/>
        <v>0</v>
      </c>
    </row>
    <row r="15" spans="1:25" x14ac:dyDescent="0.2">
      <c r="A15" s="6" t="s">
        <v>3</v>
      </c>
      <c r="B15" s="5" t="s">
        <v>31</v>
      </c>
      <c r="C15" s="90"/>
      <c r="D15" s="107">
        <f>投入係数表!AL15</f>
        <v>1.1402114573975538E-3</v>
      </c>
      <c r="E15" s="110">
        <f t="shared" si="9"/>
        <v>0.11402114573975537</v>
      </c>
      <c r="F15" s="85">
        <f>分析係数表!C18</f>
        <v>2.3869801084990927E-2</v>
      </c>
      <c r="G15" s="110">
        <f t="shared" si="0"/>
        <v>2.7216620682907213E-3</v>
      </c>
      <c r="H15" s="110">
        <v>3.2958719467682659E-3</v>
      </c>
      <c r="I15" s="110">
        <f t="shared" si="1"/>
        <v>3.2958719467682659E-3</v>
      </c>
      <c r="J15" s="85">
        <f>分析係数表!G18</f>
        <v>0.2144702842377261</v>
      </c>
      <c r="K15" s="111">
        <f t="shared" si="2"/>
        <v>7.0686659323453767E-4</v>
      </c>
      <c r="L15" s="79"/>
      <c r="M15" s="80"/>
      <c r="N15" s="81">
        <f>分析係数表!H18</f>
        <v>4.2405476965239774E-4</v>
      </c>
      <c r="O15" s="82">
        <f t="shared" si="3"/>
        <v>1.0088741416580171E-2</v>
      </c>
      <c r="P15" s="76">
        <f>分析係数表!C18</f>
        <v>2.3869801084990927E-2</v>
      </c>
      <c r="Q15" s="82">
        <f t="shared" si="4"/>
        <v>2.4081625081167829E-4</v>
      </c>
      <c r="R15" s="83">
        <v>4.9886074164251688E-4</v>
      </c>
      <c r="S15" s="84">
        <f t="shared" si="5"/>
        <v>3.7947326884107827E-3</v>
      </c>
      <c r="T15" s="85">
        <f>分析係数表!F18</f>
        <v>0.4573643410852713</v>
      </c>
      <c r="U15" s="86">
        <f t="shared" si="6"/>
        <v>1.7355754156297377E-3</v>
      </c>
      <c r="V15" s="87">
        <f>分析係数表!D18</f>
        <v>4.909560723514212E-2</v>
      </c>
      <c r="W15" s="167">
        <f t="shared" si="7"/>
        <v>0</v>
      </c>
      <c r="X15" s="76">
        <f>分析係数表!E18</f>
        <v>2.0671834625322998E-2</v>
      </c>
      <c r="Y15" s="166">
        <f t="shared" si="8"/>
        <v>0</v>
      </c>
    </row>
    <row r="16" spans="1:25" x14ac:dyDescent="0.2">
      <c r="A16" s="6" t="s">
        <v>4</v>
      </c>
      <c r="B16" s="5" t="s">
        <v>32</v>
      </c>
      <c r="C16" s="90"/>
      <c r="D16" s="107">
        <f>投入係数表!AL16</f>
        <v>2.073111740722825E-4</v>
      </c>
      <c r="E16" s="110">
        <f t="shared" si="9"/>
        <v>2.0731117407228251E-2</v>
      </c>
      <c r="F16" s="85">
        <f>分析係数表!C19</f>
        <v>4.6660019940179431E-2</v>
      </c>
      <c r="G16" s="110">
        <f t="shared" si="0"/>
        <v>9.673143516034711E-4</v>
      </c>
      <c r="H16" s="110">
        <v>1.9773793740471635E-3</v>
      </c>
      <c r="I16" s="110">
        <f t="shared" si="1"/>
        <v>1.9773793740471635E-3</v>
      </c>
      <c r="J16" s="85">
        <f>分析係数表!G19</f>
        <v>5.7803468208092484E-2</v>
      </c>
      <c r="K16" s="111">
        <f t="shared" si="2"/>
        <v>1.1429938578307303E-4</v>
      </c>
      <c r="L16" s="79"/>
      <c r="M16" s="80"/>
      <c r="N16" s="81">
        <f>分析係数表!H19</f>
        <v>-1.0864213106796968E-4</v>
      </c>
      <c r="O16" s="82">
        <f t="shared" si="3"/>
        <v>-2.5847188753221929E-3</v>
      </c>
      <c r="P16" s="76">
        <f>分析係数表!C19</f>
        <v>4.6660019940179431E-2</v>
      </c>
      <c r="Q16" s="82">
        <f t="shared" si="4"/>
        <v>-1.2060303426229168E-4</v>
      </c>
      <c r="R16" s="83">
        <v>4.830493328936947E-5</v>
      </c>
      <c r="S16" s="84">
        <f t="shared" si="5"/>
        <v>2.0256843073365328E-3</v>
      </c>
      <c r="T16" s="85">
        <f>分析係数表!F19</f>
        <v>0.24084778420038536</v>
      </c>
      <c r="U16" s="86">
        <f t="shared" si="6"/>
        <v>4.8788157691149634E-4</v>
      </c>
      <c r="V16" s="87">
        <f>分析係数表!D19</f>
        <v>2.8901734104046241E-3</v>
      </c>
      <c r="W16" s="167">
        <f t="shared" si="7"/>
        <v>0</v>
      </c>
      <c r="X16" s="76">
        <f>分析係数表!E19</f>
        <v>2.8901734104046241E-3</v>
      </c>
      <c r="Y16" s="166">
        <f t="shared" si="8"/>
        <v>0</v>
      </c>
    </row>
    <row r="17" spans="1:25" x14ac:dyDescent="0.2">
      <c r="A17" s="6" t="s">
        <v>5</v>
      </c>
      <c r="B17" s="5" t="s">
        <v>33</v>
      </c>
      <c r="C17" s="90"/>
      <c r="D17" s="107">
        <f>投入係数表!AL17</f>
        <v>6.2193352221684753E-4</v>
      </c>
      <c r="E17" s="110">
        <f t="shared" si="9"/>
        <v>6.2193352221684754E-2</v>
      </c>
      <c r="F17" s="85">
        <f>分析係数表!C20</f>
        <v>8.9601315248664215E-2</v>
      </c>
      <c r="G17" s="110">
        <f t="shared" si="0"/>
        <v>5.5726061587863867E-3</v>
      </c>
      <c r="H17" s="110">
        <v>7.9072517882595745E-3</v>
      </c>
      <c r="I17" s="110">
        <f t="shared" si="1"/>
        <v>7.9072517882595745E-3</v>
      </c>
      <c r="J17" s="85">
        <f>分析係数表!G20</f>
        <v>9.990662931839403E-2</v>
      </c>
      <c r="K17" s="111">
        <f t="shared" si="2"/>
        <v>7.8998687333685759E-4</v>
      </c>
      <c r="L17" s="79"/>
      <c r="M17" s="80"/>
      <c r="N17" s="81">
        <f>分析係数表!H20</f>
        <v>5.2919231584720706E-4</v>
      </c>
      <c r="O17" s="82">
        <f t="shared" si="3"/>
        <v>1.2590082263666163E-2</v>
      </c>
      <c r="P17" s="76">
        <f>分析係数表!C20</f>
        <v>8.9601315248664215E-2</v>
      </c>
      <c r="Q17" s="82">
        <f t="shared" si="4"/>
        <v>1.1280879299133677E-3</v>
      </c>
      <c r="R17" s="83">
        <v>1.6330329524488773E-3</v>
      </c>
      <c r="S17" s="84">
        <f t="shared" si="5"/>
        <v>9.5402847407084525E-3</v>
      </c>
      <c r="T17" s="85">
        <f>分析係数表!F20</f>
        <v>0.22315592903828199</v>
      </c>
      <c r="U17" s="86">
        <f t="shared" si="6"/>
        <v>2.1289711046025401E-3</v>
      </c>
      <c r="V17" s="87">
        <f>分析係数表!D20</f>
        <v>6.3492063492063489E-2</v>
      </c>
      <c r="W17" s="167">
        <f t="shared" si="7"/>
        <v>0</v>
      </c>
      <c r="X17" s="76">
        <f>分析係数表!E20</f>
        <v>5.9757236227824466E-2</v>
      </c>
      <c r="Y17" s="166">
        <f t="shared" si="8"/>
        <v>0</v>
      </c>
    </row>
    <row r="18" spans="1:25" x14ac:dyDescent="0.2">
      <c r="A18" s="6" t="s">
        <v>6</v>
      </c>
      <c r="B18" s="5" t="s">
        <v>34</v>
      </c>
      <c r="C18" s="90"/>
      <c r="D18" s="107">
        <f>投入係数表!AL18</f>
        <v>1.65848939257826E-3</v>
      </c>
      <c r="E18" s="110">
        <f t="shared" si="9"/>
        <v>0.16584893925782601</v>
      </c>
      <c r="F18" s="85">
        <f>分析係数表!C21</f>
        <v>3.6263368983957212E-2</v>
      </c>
      <c r="G18" s="110">
        <f t="shared" si="0"/>
        <v>6.0142412799044512E-3</v>
      </c>
      <c r="H18" s="110">
        <v>7.5032391477599727E-3</v>
      </c>
      <c r="I18" s="110">
        <f t="shared" si="1"/>
        <v>7.5032391477599727E-3</v>
      </c>
      <c r="J18" s="85">
        <f>分析係数表!G21</f>
        <v>0.2855369335816263</v>
      </c>
      <c r="K18" s="111">
        <f t="shared" si="2"/>
        <v>2.1424518981809975E-3</v>
      </c>
      <c r="L18" s="79"/>
      <c r="M18" s="80"/>
      <c r="N18" s="81">
        <f>分析係数表!H21</f>
        <v>8.8140309559981843E-4</v>
      </c>
      <c r="O18" s="82">
        <f t="shared" si="3"/>
        <v>2.096957410140424E-2</v>
      </c>
      <c r="P18" s="76">
        <f>分析係数表!C21</f>
        <v>3.6263368983957212E-2</v>
      </c>
      <c r="Q18" s="82">
        <f t="shared" si="4"/>
        <v>7.6042740307565493E-4</v>
      </c>
      <c r="R18" s="83">
        <v>1.4080905314085863E-3</v>
      </c>
      <c r="S18" s="84">
        <f t="shared" si="5"/>
        <v>8.911329679168559E-3</v>
      </c>
      <c r="T18" s="85">
        <f>分析係数表!F21</f>
        <v>0.42644320297951582</v>
      </c>
      <c r="U18" s="86">
        <f t="shared" si="6"/>
        <v>3.8001759711910614E-3</v>
      </c>
      <c r="V18" s="87">
        <f>分析係数表!D21</f>
        <v>0.13283674736188703</v>
      </c>
      <c r="W18" s="167">
        <f t="shared" si="7"/>
        <v>0</v>
      </c>
      <c r="X18" s="76">
        <f>分析係数表!E21</f>
        <v>0.11297330850403477</v>
      </c>
      <c r="Y18" s="166">
        <f t="shared" si="8"/>
        <v>0</v>
      </c>
    </row>
    <row r="19" spans="1:25" x14ac:dyDescent="0.2">
      <c r="A19" s="6" t="s">
        <v>7</v>
      </c>
      <c r="B19" s="5" t="s">
        <v>269</v>
      </c>
      <c r="C19" s="90"/>
      <c r="D19" s="107">
        <f>投入係数表!AL19</f>
        <v>1.247322230668233E-2</v>
      </c>
      <c r="E19" s="110">
        <f t="shared" si="9"/>
        <v>1.247322230668233</v>
      </c>
      <c r="F19" s="85">
        <f>分析係数表!C22</f>
        <v>2.6618889173278704E-2</v>
      </c>
      <c r="G19" s="110">
        <f t="shared" si="0"/>
        <v>3.3202332221524467E-2</v>
      </c>
      <c r="H19" s="110">
        <v>3.5538028588072021E-2</v>
      </c>
      <c r="I19" s="110">
        <f t="shared" si="1"/>
        <v>3.5538028588072021E-2</v>
      </c>
      <c r="J19" s="85">
        <f>分析係数表!G22</f>
        <v>0.1945614707008809</v>
      </c>
      <c r="K19" s="111">
        <f t="shared" si="2"/>
        <v>6.9143311079052422E-3</v>
      </c>
      <c r="L19" s="79"/>
      <c r="M19" s="80"/>
      <c r="N19" s="81">
        <f>分析係数表!H22</f>
        <v>4.2055018477923743E-5</v>
      </c>
      <c r="O19" s="82">
        <f t="shared" si="3"/>
        <v>1.0005363388343972E-3</v>
      </c>
      <c r="P19" s="76">
        <f>分析係数表!C22</f>
        <v>2.6618889173278704E-2</v>
      </c>
      <c r="Q19" s="82">
        <f t="shared" si="4"/>
        <v>2.6633165917270849E-5</v>
      </c>
      <c r="R19" s="83">
        <v>2.7899109364710285E-4</v>
      </c>
      <c r="S19" s="84">
        <f t="shared" si="5"/>
        <v>3.5817019681719124E-2</v>
      </c>
      <c r="T19" s="85">
        <f>分析係数表!F22</f>
        <v>0.4128686327077748</v>
      </c>
      <c r="U19" s="86">
        <f t="shared" si="6"/>
        <v>1.4787723943658834E-2</v>
      </c>
      <c r="V19" s="87">
        <f>分析係数表!D22</f>
        <v>2.5660666411336654E-2</v>
      </c>
      <c r="W19" s="167">
        <f t="shared" si="7"/>
        <v>0</v>
      </c>
      <c r="X19" s="76">
        <f>分析係数表!E22</f>
        <v>2.5277671390271927E-2</v>
      </c>
      <c r="Y19" s="166">
        <f t="shared" si="8"/>
        <v>0</v>
      </c>
    </row>
    <row r="20" spans="1:25" x14ac:dyDescent="0.2">
      <c r="A20" s="6" t="s">
        <v>8</v>
      </c>
      <c r="B20" s="5" t="s">
        <v>270</v>
      </c>
      <c r="C20" s="90"/>
      <c r="D20" s="107">
        <f>投入係数表!AL20</f>
        <v>1.8347038905397E-2</v>
      </c>
      <c r="E20" s="110">
        <f t="shared" si="9"/>
        <v>1.8347038905397</v>
      </c>
      <c r="F20" s="85">
        <f>分析係数表!C23</f>
        <v>0</v>
      </c>
      <c r="G20" s="110">
        <f t="shared" si="0"/>
        <v>0</v>
      </c>
      <c r="H20" s="110">
        <v>0</v>
      </c>
      <c r="I20" s="110">
        <f t="shared" si="1"/>
        <v>0</v>
      </c>
      <c r="J20" s="85">
        <f>分析係数表!G23</f>
        <v>0.21587580550673696</v>
      </c>
      <c r="K20" s="111">
        <f t="shared" si="2"/>
        <v>0</v>
      </c>
      <c r="L20" s="79"/>
      <c r="M20" s="80"/>
      <c r="N20" s="81">
        <f>分析係数表!H23</f>
        <v>2.4532094112122184E-5</v>
      </c>
      <c r="O20" s="82">
        <f t="shared" si="3"/>
        <v>5.8364619765339837E-4</v>
      </c>
      <c r="P20" s="76">
        <f>分析係数表!C23</f>
        <v>0</v>
      </c>
      <c r="Q20" s="82">
        <f t="shared" si="4"/>
        <v>0</v>
      </c>
      <c r="R20" s="83">
        <v>0</v>
      </c>
      <c r="S20" s="84">
        <f t="shared" si="5"/>
        <v>0</v>
      </c>
      <c r="T20" s="85">
        <f>分析係数表!F23</f>
        <v>0.4418082405780121</v>
      </c>
      <c r="U20" s="86">
        <f t="shared" si="6"/>
        <v>0</v>
      </c>
      <c r="V20" s="87">
        <f>分析係数表!D23</f>
        <v>4.2960359304823276E-3</v>
      </c>
      <c r="W20" s="167">
        <f t="shared" si="7"/>
        <v>0</v>
      </c>
      <c r="X20" s="76">
        <f>分析係数表!E23</f>
        <v>3.7102128490529192E-3</v>
      </c>
      <c r="Y20" s="166">
        <f t="shared" si="8"/>
        <v>0</v>
      </c>
    </row>
    <row r="21" spans="1:25" x14ac:dyDescent="0.2">
      <c r="A21" s="6" t="s">
        <v>9</v>
      </c>
      <c r="B21" s="5" t="s">
        <v>271</v>
      </c>
      <c r="C21" s="90"/>
      <c r="D21" s="107">
        <f>投入係数表!AL21</f>
        <v>6.4266463962407575E-3</v>
      </c>
      <c r="E21" s="110">
        <f t="shared" si="9"/>
        <v>0.64266463962407572</v>
      </c>
      <c r="F21" s="85">
        <f>分析係数表!C24</f>
        <v>0.22997002997003002</v>
      </c>
      <c r="G21" s="110">
        <f t="shared" si="0"/>
        <v>0.14779360643502723</v>
      </c>
      <c r="H21" s="110">
        <v>0.16082022799083634</v>
      </c>
      <c r="I21" s="110">
        <f t="shared" si="1"/>
        <v>0.16082022799083634</v>
      </c>
      <c r="J21" s="85">
        <f>分析係数表!G24</f>
        <v>0.20787401574803149</v>
      </c>
      <c r="K21" s="111">
        <f t="shared" si="2"/>
        <v>3.3430346605969129E-2</v>
      </c>
      <c r="L21" s="79"/>
      <c r="M21" s="80"/>
      <c r="N21" s="81">
        <f>分析係数表!H24</f>
        <v>3.2417410076732888E-4</v>
      </c>
      <c r="O21" s="82">
        <f t="shared" si="3"/>
        <v>7.7124676118484788E-3</v>
      </c>
      <c r="P21" s="76">
        <f>分析係数表!C24</f>
        <v>0.22997002997003002</v>
      </c>
      <c r="Q21" s="82">
        <f t="shared" si="4"/>
        <v>1.7736364078396805E-3</v>
      </c>
      <c r="R21" s="83">
        <v>6.5387836574500617E-3</v>
      </c>
      <c r="S21" s="84">
        <f t="shared" si="5"/>
        <v>0.1673590116482864</v>
      </c>
      <c r="T21" s="85">
        <f>分析係数表!F24</f>
        <v>0.39317585301837271</v>
      </c>
      <c r="U21" s="86">
        <f t="shared" si="6"/>
        <v>6.5801522165126775E-2</v>
      </c>
      <c r="V21" s="87">
        <f>分析係数表!D24</f>
        <v>0.34068241469816274</v>
      </c>
      <c r="W21" s="167">
        <f t="shared" si="7"/>
        <v>0</v>
      </c>
      <c r="X21" s="76">
        <f>分析係数表!E24</f>
        <v>0.33385826771653543</v>
      </c>
      <c r="Y21" s="166">
        <f t="shared" si="8"/>
        <v>0</v>
      </c>
    </row>
    <row r="22" spans="1:25" x14ac:dyDescent="0.2">
      <c r="A22" s="6" t="s">
        <v>10</v>
      </c>
      <c r="B22" s="5" t="s">
        <v>272</v>
      </c>
      <c r="C22" s="90"/>
      <c r="D22" s="107">
        <f>投入係数表!AL22</f>
        <v>1.8588901941814662E-2</v>
      </c>
      <c r="E22" s="110">
        <f t="shared" si="9"/>
        <v>1.8588901941814662</v>
      </c>
      <c r="F22" s="85">
        <f>分析係数表!C25</f>
        <v>3.4042553191489411E-2</v>
      </c>
      <c r="G22" s="110">
        <f t="shared" si="0"/>
        <v>6.3281368312560649E-2</v>
      </c>
      <c r="H22" s="110">
        <v>6.9009959847624605E-2</v>
      </c>
      <c r="I22" s="110">
        <f t="shared" si="1"/>
        <v>6.9009959847624605E-2</v>
      </c>
      <c r="J22" s="85">
        <f>分析係数表!G25</f>
        <v>0.19567456230690011</v>
      </c>
      <c r="K22" s="111">
        <f t="shared" si="2"/>
        <v>1.3503493688000696E-2</v>
      </c>
      <c r="L22" s="79"/>
      <c r="M22" s="80"/>
      <c r="N22" s="81">
        <f>分析係数表!H25</f>
        <v>4.906418822424437E-4</v>
      </c>
      <c r="O22" s="82">
        <f t="shared" si="3"/>
        <v>1.1672923953067968E-2</v>
      </c>
      <c r="P22" s="76">
        <f>分析係数表!C25</f>
        <v>3.4042553191489411E-2</v>
      </c>
      <c r="Q22" s="82">
        <f t="shared" si="4"/>
        <v>3.9737613457252718E-4</v>
      </c>
      <c r="R22" s="83">
        <v>9.3686861037170434E-4</v>
      </c>
      <c r="S22" s="84">
        <f t="shared" si="5"/>
        <v>6.994682845799631E-2</v>
      </c>
      <c r="T22" s="85">
        <f>分析係数表!F25</f>
        <v>0.35015447991761073</v>
      </c>
      <c r="U22" s="86">
        <f t="shared" si="6"/>
        <v>2.4492195340596032E-2</v>
      </c>
      <c r="V22" s="87">
        <f>分析係数表!D25</f>
        <v>0.10710607621009269</v>
      </c>
      <c r="W22" s="167">
        <f t="shared" si="7"/>
        <v>0</v>
      </c>
      <c r="X22" s="76">
        <f>分析係数表!E25</f>
        <v>0.10298661174047374</v>
      </c>
      <c r="Y22" s="166">
        <f t="shared" si="8"/>
        <v>0</v>
      </c>
    </row>
    <row r="23" spans="1:25" x14ac:dyDescent="0.2">
      <c r="A23" s="6" t="s">
        <v>11</v>
      </c>
      <c r="B23" s="5" t="s">
        <v>35</v>
      </c>
      <c r="C23" s="90"/>
      <c r="D23" s="107">
        <f>投入係数表!AL23</f>
        <v>1.0607421740031788E-2</v>
      </c>
      <c r="E23" s="110">
        <f t="shared" si="9"/>
        <v>1.0607421740031788</v>
      </c>
      <c r="F23" s="85">
        <f>分析係数表!C26</f>
        <v>5.4550934297769693E-2</v>
      </c>
      <c r="G23" s="110">
        <f t="shared" si="0"/>
        <v>5.7864476640920794E-2</v>
      </c>
      <c r="H23" s="110">
        <v>6.2254948810592028E-2</v>
      </c>
      <c r="I23" s="110">
        <f t="shared" si="1"/>
        <v>6.2254948810592028E-2</v>
      </c>
      <c r="J23" s="85">
        <f>分析係数表!G26</f>
        <v>0.19694507637309067</v>
      </c>
      <c r="K23" s="111">
        <f t="shared" si="2"/>
        <v>1.2260805648104897E-2</v>
      </c>
      <c r="L23" s="79"/>
      <c r="M23" s="80"/>
      <c r="N23" s="81">
        <f>分析係数表!H26</f>
        <v>1.0098461312011439E-2</v>
      </c>
      <c r="O23" s="82">
        <f t="shared" si="3"/>
        <v>0.24025378836260963</v>
      </c>
      <c r="P23" s="76">
        <f>分析係数表!C26</f>
        <v>5.4550934297769693E-2</v>
      </c>
      <c r="Q23" s="82">
        <f t="shared" si="4"/>
        <v>1.3106068623758982E-2</v>
      </c>
      <c r="R23" s="83">
        <v>1.3640385214320306E-2</v>
      </c>
      <c r="S23" s="84">
        <f t="shared" si="5"/>
        <v>7.5895334024912331E-2</v>
      </c>
      <c r="T23" s="85">
        <f>分析係数表!F26</f>
        <v>0.33636659083522913</v>
      </c>
      <c r="U23" s="86">
        <f t="shared" si="6"/>
        <v>2.552865476626073E-2</v>
      </c>
      <c r="V23" s="87">
        <f>分析係数表!D26</f>
        <v>0.10204744881377965</v>
      </c>
      <c r="W23" s="167">
        <f t="shared" si="7"/>
        <v>0</v>
      </c>
      <c r="X23" s="76">
        <f>分析係数表!E26</f>
        <v>0.10497237569060773</v>
      </c>
      <c r="Y23" s="166">
        <f t="shared" si="8"/>
        <v>0</v>
      </c>
    </row>
    <row r="24" spans="1:25" x14ac:dyDescent="0.2">
      <c r="A24" s="6" t="s">
        <v>12</v>
      </c>
      <c r="B24" s="5" t="s">
        <v>366</v>
      </c>
      <c r="C24" s="90"/>
      <c r="D24" s="107">
        <f>投入係数表!AL24</f>
        <v>1.6239375302328795E-3</v>
      </c>
      <c r="E24" s="110">
        <f t="shared" si="9"/>
        <v>0.16239375302328796</v>
      </c>
      <c r="F24" s="85">
        <f>分析係数表!C27</f>
        <v>4.1345611727119369E-3</v>
      </c>
      <c r="G24" s="110">
        <f t="shared" si="0"/>
        <v>6.714269059410581E-4</v>
      </c>
      <c r="H24" s="110">
        <v>7.1580146191406013E-4</v>
      </c>
      <c r="I24" s="110">
        <f t="shared" si="1"/>
        <v>7.1580146191406013E-4</v>
      </c>
      <c r="J24" s="85">
        <f>分析係数表!G27</f>
        <v>0.17796610169491525</v>
      </c>
      <c r="K24" s="111">
        <f t="shared" si="2"/>
        <v>1.2738839576436663E-4</v>
      </c>
      <c r="L24" s="79"/>
      <c r="M24" s="80"/>
      <c r="N24" s="81">
        <f>分析係数表!H27</f>
        <v>1.0540039006029638E-2</v>
      </c>
      <c r="O24" s="82">
        <f t="shared" si="3"/>
        <v>0.25075941992037076</v>
      </c>
      <c r="P24" s="76">
        <f>分析係数表!C27</f>
        <v>4.1345611727119369E-3</v>
      </c>
      <c r="Q24" s="82">
        <f t="shared" si="4"/>
        <v>1.0367801612945332E-3</v>
      </c>
      <c r="R24" s="83">
        <v>1.0453448717498246E-3</v>
      </c>
      <c r="S24" s="84">
        <f t="shared" si="5"/>
        <v>1.7611463336638846E-3</v>
      </c>
      <c r="T24" s="85">
        <f>分析係数表!F27</f>
        <v>0.33898305084745761</v>
      </c>
      <c r="U24" s="86">
        <f t="shared" si="6"/>
        <v>5.9699875717419818E-4</v>
      </c>
      <c r="V24" s="87">
        <f>分析係数表!D27</f>
        <v>1.2203389830508475</v>
      </c>
      <c r="W24" s="167">
        <f t="shared" si="7"/>
        <v>0</v>
      </c>
      <c r="X24" s="76">
        <f>分析係数表!E27</f>
        <v>1.4661016949152543</v>
      </c>
      <c r="Y24" s="166">
        <f t="shared" si="8"/>
        <v>0</v>
      </c>
    </row>
    <row r="25" spans="1:25" x14ac:dyDescent="0.2">
      <c r="A25" s="6" t="s">
        <v>13</v>
      </c>
      <c r="B25" s="5" t="s">
        <v>192</v>
      </c>
      <c r="C25" s="90"/>
      <c r="D25" s="107">
        <f>投入係数表!AL25</f>
        <v>4.5159284085412206E-2</v>
      </c>
      <c r="E25" s="110">
        <f t="shared" si="9"/>
        <v>4.515928408541221</v>
      </c>
      <c r="F25" s="85">
        <f>分析係数表!C28</f>
        <v>7.7271221989182459E-3</v>
      </c>
      <c r="G25" s="110">
        <f t="shared" si="0"/>
        <v>3.4895130654364413E-2</v>
      </c>
      <c r="H25" s="110">
        <v>3.725934791589354E-2</v>
      </c>
      <c r="I25" s="110">
        <f t="shared" si="1"/>
        <v>3.725934791589354E-2</v>
      </c>
      <c r="J25" s="85">
        <f>分析係数表!G28</f>
        <v>0.12525050100200399</v>
      </c>
      <c r="K25" s="111">
        <f t="shared" si="2"/>
        <v>4.6667519934736395E-3</v>
      </c>
      <c r="L25" s="79"/>
      <c r="M25" s="80"/>
      <c r="N25" s="81">
        <f>分析係数表!H28</f>
        <v>1.922089573684773E-2</v>
      </c>
      <c r="O25" s="82">
        <f t="shared" si="3"/>
        <v>0.45728679586143761</v>
      </c>
      <c r="P25" s="76">
        <f>分析係数表!C28</f>
        <v>7.7271221989182459E-3</v>
      </c>
      <c r="Q25" s="82">
        <f t="shared" si="4"/>
        <v>3.5335109515731108E-3</v>
      </c>
      <c r="R25" s="83">
        <v>3.8618243930230371E-3</v>
      </c>
      <c r="S25" s="84">
        <f t="shared" si="5"/>
        <v>4.1121172308916577E-2</v>
      </c>
      <c r="T25" s="85">
        <f>分析係数表!F28</f>
        <v>0.21442885771543085</v>
      </c>
      <c r="U25" s="86">
        <f t="shared" si="6"/>
        <v>8.8175660061203878E-3</v>
      </c>
      <c r="V25" s="87">
        <f>分析係数表!D28</f>
        <v>0.19739478957915832</v>
      </c>
      <c r="W25" s="167">
        <f t="shared" si="7"/>
        <v>0</v>
      </c>
      <c r="X25" s="76">
        <f>分析係数表!E28</f>
        <v>0.18537074148296592</v>
      </c>
      <c r="Y25" s="166">
        <f t="shared" si="8"/>
        <v>0</v>
      </c>
    </row>
    <row r="26" spans="1:25" x14ac:dyDescent="0.2">
      <c r="A26" s="6" t="s">
        <v>14</v>
      </c>
      <c r="B26" s="5" t="s">
        <v>50</v>
      </c>
      <c r="C26" s="90"/>
      <c r="D26" s="107">
        <f>投入係数表!AL26</f>
        <v>6.2538870845138556E-3</v>
      </c>
      <c r="E26" s="110">
        <f t="shared" si="9"/>
        <v>0.62538870845138561</v>
      </c>
      <c r="F26" s="85">
        <f>分析係数表!C29</f>
        <v>1.9657209257286756E-2</v>
      </c>
      <c r="G26" s="110">
        <f t="shared" si="0"/>
        <v>1.2293396709173185E-2</v>
      </c>
      <c r="H26" s="110">
        <v>1.3609705659530982E-2</v>
      </c>
      <c r="I26" s="110">
        <f t="shared" si="1"/>
        <v>1.3609705659530982E-2</v>
      </c>
      <c r="J26" s="85">
        <f>分析係数表!G29</f>
        <v>0.25806451612903225</v>
      </c>
      <c r="K26" s="111">
        <f t="shared" si="2"/>
        <v>3.5121821056854144E-3</v>
      </c>
      <c r="L26" s="79"/>
      <c r="M26" s="80"/>
      <c r="N26" s="81">
        <f>分析係数表!H29</f>
        <v>9.642865278500598E-3</v>
      </c>
      <c r="O26" s="82">
        <f t="shared" si="3"/>
        <v>0.22941464469190365</v>
      </c>
      <c r="P26" s="76">
        <f>分析係数表!C29</f>
        <v>1.9657209257286756E-2</v>
      </c>
      <c r="Q26" s="82">
        <f t="shared" si="4"/>
        <v>4.5096516773948407E-3</v>
      </c>
      <c r="R26" s="83">
        <v>5.755838452335944E-3</v>
      </c>
      <c r="S26" s="84">
        <f t="shared" si="5"/>
        <v>1.9365544111866924E-2</v>
      </c>
      <c r="T26" s="85">
        <f>分析係数表!F29</f>
        <v>0.38879456706281834</v>
      </c>
      <c r="U26" s="86">
        <f t="shared" si="6"/>
        <v>7.5292183389092113E-3</v>
      </c>
      <c r="V26" s="87">
        <f>分析係数表!D29</f>
        <v>0.29711375212224106</v>
      </c>
      <c r="W26" s="167">
        <f t="shared" si="7"/>
        <v>0</v>
      </c>
      <c r="X26" s="76">
        <f>分析係数表!E29</f>
        <v>0.14940577249575551</v>
      </c>
      <c r="Y26" s="166">
        <f t="shared" si="8"/>
        <v>0</v>
      </c>
    </row>
    <row r="27" spans="1:25" x14ac:dyDescent="0.2">
      <c r="A27" s="6" t="s">
        <v>15</v>
      </c>
      <c r="B27" s="5" t="s">
        <v>36</v>
      </c>
      <c r="C27" s="90"/>
      <c r="D27" s="107">
        <f>投入係数表!AL27</f>
        <v>1.2438670444336951E-3</v>
      </c>
      <c r="E27" s="110">
        <f t="shared" si="9"/>
        <v>0.12438670444336951</v>
      </c>
      <c r="F27" s="85">
        <f>分析係数表!C30</f>
        <v>1</v>
      </c>
      <c r="G27" s="110">
        <f t="shared" si="0"/>
        <v>0.12438670444336951</v>
      </c>
      <c r="H27" s="110">
        <v>0.15000306788807685</v>
      </c>
      <c r="I27" s="110">
        <f t="shared" si="1"/>
        <v>0.15000306788807685</v>
      </c>
      <c r="J27" s="85">
        <f>分析係数表!G30</f>
        <v>0.34450191140094444</v>
      </c>
      <c r="K27" s="111">
        <f t="shared" si="2"/>
        <v>5.1676343603448104E-2</v>
      </c>
      <c r="L27" s="79"/>
      <c r="M27" s="80"/>
      <c r="N27" s="81">
        <f>分析係数表!H30</f>
        <v>0</v>
      </c>
      <c r="O27" s="82">
        <f t="shared" si="3"/>
        <v>0</v>
      </c>
      <c r="P27" s="76">
        <f>分析係数表!C30</f>
        <v>1</v>
      </c>
      <c r="Q27" s="82">
        <f t="shared" si="4"/>
        <v>0</v>
      </c>
      <c r="R27" s="83">
        <v>7.3948883586219025E-2</v>
      </c>
      <c r="S27" s="84">
        <f t="shared" si="5"/>
        <v>0.22395195147429586</v>
      </c>
      <c r="T27" s="85">
        <f>分析係数表!F30</f>
        <v>0.44116418773490956</v>
      </c>
      <c r="U27" s="86">
        <f t="shared" si="6"/>
        <v>9.8799580763805614E-2</v>
      </c>
      <c r="V27" s="87">
        <f>分析係数表!D30</f>
        <v>0.11857110732757237</v>
      </c>
      <c r="W27" s="167">
        <f t="shared" si="7"/>
        <v>0</v>
      </c>
      <c r="X27" s="76">
        <f>分析係数表!E30</f>
        <v>8.0246715281570236E-2</v>
      </c>
      <c r="Y27" s="166">
        <f t="shared" si="8"/>
        <v>0</v>
      </c>
    </row>
    <row r="28" spans="1:25" x14ac:dyDescent="0.2">
      <c r="A28" s="6" t="s">
        <v>16</v>
      </c>
      <c r="B28" s="5" t="s">
        <v>193</v>
      </c>
      <c r="C28" s="90"/>
      <c r="D28" s="107">
        <f>投入係数表!AL28</f>
        <v>5.5282979752608666E-3</v>
      </c>
      <c r="E28" s="110">
        <f t="shared" si="9"/>
        <v>0.55282979752608663</v>
      </c>
      <c r="F28" s="85">
        <f>分析係数表!C31</f>
        <v>0.10575835708146741</v>
      </c>
      <c r="G28" s="110">
        <f t="shared" si="0"/>
        <v>5.8466371132039202E-2</v>
      </c>
      <c r="H28" s="110">
        <v>6.8333901545374415E-2</v>
      </c>
      <c r="I28" s="110">
        <f t="shared" si="1"/>
        <v>6.8333901545374415E-2</v>
      </c>
      <c r="J28" s="85">
        <f>分析係数表!G31</f>
        <v>7.0943075615972809E-2</v>
      </c>
      <c r="K28" s="111">
        <f t="shared" si="2"/>
        <v>4.8478171444679384E-3</v>
      </c>
      <c r="L28" s="79"/>
      <c r="M28" s="80"/>
      <c r="N28" s="81">
        <f>分析係数表!H31</f>
        <v>2.1586490526230941E-2</v>
      </c>
      <c r="O28" s="82">
        <f t="shared" si="3"/>
        <v>0.51356696492087239</v>
      </c>
      <c r="P28" s="76">
        <f>分析係数表!C31</f>
        <v>0.10575835708146741</v>
      </c>
      <c r="Q28" s="82">
        <f t="shared" si="4"/>
        <v>5.4313998461347074E-2</v>
      </c>
      <c r="R28" s="83">
        <v>6.9213430467812795E-2</v>
      </c>
      <c r="S28" s="84">
        <f t="shared" si="5"/>
        <v>0.1375473320131872</v>
      </c>
      <c r="T28" s="85">
        <f>分析係数表!F31</f>
        <v>0.34494477485131692</v>
      </c>
      <c r="U28" s="86">
        <f t="shared" si="6"/>
        <v>4.7446233472688192E-2</v>
      </c>
      <c r="V28" s="87">
        <f>分析係数表!D31</f>
        <v>1.2744265080713678E-2</v>
      </c>
      <c r="W28" s="167">
        <f t="shared" si="7"/>
        <v>0</v>
      </c>
      <c r="X28" s="76">
        <f>分析係数表!E31</f>
        <v>1.1045029736618521E-2</v>
      </c>
      <c r="Y28" s="166">
        <f t="shared" si="8"/>
        <v>0</v>
      </c>
    </row>
    <row r="29" spans="1:25" x14ac:dyDescent="0.2">
      <c r="A29" s="6" t="s">
        <v>17</v>
      </c>
      <c r="B29" s="5" t="s">
        <v>273</v>
      </c>
      <c r="C29" s="90"/>
      <c r="D29" s="107">
        <f>投入係数表!AL29</f>
        <v>7.6014097159836911E-4</v>
      </c>
      <c r="E29" s="110">
        <f t="shared" si="9"/>
        <v>7.601409715983691E-2</v>
      </c>
      <c r="F29" s="85">
        <f>分析係数表!C32</f>
        <v>0.81083319529567666</v>
      </c>
      <c r="G29" s="110">
        <f t="shared" si="0"/>
        <v>6.1634753287626583E-2</v>
      </c>
      <c r="H29" s="110">
        <v>7.6118321820901738E-2</v>
      </c>
      <c r="I29" s="110">
        <f t="shared" si="1"/>
        <v>7.6118321820901738E-2</v>
      </c>
      <c r="J29" s="85">
        <f>分析係数表!G32</f>
        <v>0.14021915584415584</v>
      </c>
      <c r="K29" s="111">
        <f t="shared" si="2"/>
        <v>1.067324683000063E-2</v>
      </c>
      <c r="L29" s="79"/>
      <c r="M29" s="80"/>
      <c r="N29" s="81">
        <f>分析係数表!H32</f>
        <v>6.133023528030546E-3</v>
      </c>
      <c r="O29" s="82">
        <f t="shared" si="3"/>
        <v>0.14591154941334958</v>
      </c>
      <c r="P29" s="76">
        <f>分析係数表!C32</f>
        <v>0.81083319529567666</v>
      </c>
      <c r="Q29" s="82">
        <f t="shared" si="4"/>
        <v>0.11830992784136925</v>
      </c>
      <c r="R29" s="83">
        <v>0.15274611702406471</v>
      </c>
      <c r="S29" s="84">
        <f t="shared" si="5"/>
        <v>0.22886443884496643</v>
      </c>
      <c r="T29" s="85">
        <f>分析係数表!F32</f>
        <v>0.48336038961038963</v>
      </c>
      <c r="U29" s="86">
        <f t="shared" si="6"/>
        <v>0.11062400432806617</v>
      </c>
      <c r="V29" s="87">
        <f>分析係数表!D32</f>
        <v>1.461038961038961E-2</v>
      </c>
      <c r="W29" s="167">
        <f t="shared" si="7"/>
        <v>0</v>
      </c>
      <c r="X29" s="76">
        <f>分析係数表!E32</f>
        <v>2.1915584415584416E-2</v>
      </c>
      <c r="Y29" s="166">
        <f t="shared" si="8"/>
        <v>0</v>
      </c>
    </row>
    <row r="30" spans="1:25" x14ac:dyDescent="0.2">
      <c r="A30" s="6" t="s">
        <v>18</v>
      </c>
      <c r="B30" s="5" t="s">
        <v>274</v>
      </c>
      <c r="C30" s="90"/>
      <c r="D30" s="107">
        <f>投入係数表!AL30</f>
        <v>3.4551862345380416E-4</v>
      </c>
      <c r="E30" s="110">
        <f t="shared" si="9"/>
        <v>3.4551862345380414E-2</v>
      </c>
      <c r="F30" s="85">
        <f>分析係数表!C33</f>
        <v>0.62414151925078043</v>
      </c>
      <c r="G30" s="110">
        <f t="shared" si="0"/>
        <v>2.1565251857189566E-2</v>
      </c>
      <c r="H30" s="110">
        <v>3.0650891253160128E-2</v>
      </c>
      <c r="I30" s="110">
        <f t="shared" si="1"/>
        <v>3.0650891253160128E-2</v>
      </c>
      <c r="J30" s="85">
        <f>分析係数表!G33</f>
        <v>0.5071547420965058</v>
      </c>
      <c r="K30" s="111">
        <f t="shared" si="2"/>
        <v>1.554474484852447E-2</v>
      </c>
      <c r="L30" s="79"/>
      <c r="M30" s="80"/>
      <c r="N30" s="81">
        <f>分析係数表!H33</f>
        <v>9.1820123676800169E-4</v>
      </c>
      <c r="O30" s="82">
        <f t="shared" si="3"/>
        <v>2.1845043397884338E-2</v>
      </c>
      <c r="P30" s="76">
        <f>分析係数表!C33</f>
        <v>0.62414151925078043</v>
      </c>
      <c r="Q30" s="82">
        <f t="shared" si="4"/>
        <v>1.3634398574454762E-2</v>
      </c>
      <c r="R30" s="83">
        <v>3.9089486107309314E-2</v>
      </c>
      <c r="S30" s="84">
        <f t="shared" si="5"/>
        <v>6.9740377360469438E-2</v>
      </c>
      <c r="T30" s="85">
        <f>分析係数表!F33</f>
        <v>0.64758735440931781</v>
      </c>
      <c r="U30" s="86">
        <f t="shared" si="6"/>
        <v>4.5162986470373888E-2</v>
      </c>
      <c r="V30" s="87">
        <f>分析係数表!D33</f>
        <v>7.3544093178036604E-2</v>
      </c>
      <c r="W30" s="167">
        <f t="shared" si="7"/>
        <v>0</v>
      </c>
      <c r="X30" s="76">
        <f>分析係数表!E33</f>
        <v>7.2212978369384354E-2</v>
      </c>
      <c r="Y30" s="166">
        <f t="shared" si="8"/>
        <v>0</v>
      </c>
    </row>
    <row r="31" spans="1:25" x14ac:dyDescent="0.2">
      <c r="A31" s="6" t="s">
        <v>19</v>
      </c>
      <c r="B31" s="5" t="s">
        <v>275</v>
      </c>
      <c r="C31" s="90"/>
      <c r="D31" s="107">
        <f>投入係数表!AL31</f>
        <v>2.653583028125216E-2</v>
      </c>
      <c r="E31" s="110">
        <f t="shared" si="9"/>
        <v>2.6535830281252162</v>
      </c>
      <c r="F31" s="85">
        <f>分析係数表!C34</f>
        <v>0.18299609672932837</v>
      </c>
      <c r="G31" s="110">
        <f t="shared" si="0"/>
        <v>0.48559533649410613</v>
      </c>
      <c r="H31" s="110">
        <v>0.53148775068701304</v>
      </c>
      <c r="I31" s="110">
        <f t="shared" si="1"/>
        <v>0.53148775068701304</v>
      </c>
      <c r="J31" s="85">
        <f>分析係数表!G34</f>
        <v>0.4248231396077729</v>
      </c>
      <c r="K31" s="111">
        <f t="shared" si="2"/>
        <v>0.22578829490993013</v>
      </c>
      <c r="L31" s="79"/>
      <c r="M31" s="80"/>
      <c r="N31" s="81">
        <f>分析係数表!H34</f>
        <v>0.15256158869841471</v>
      </c>
      <c r="O31" s="82">
        <f t="shared" si="3"/>
        <v>3.6296123251782486</v>
      </c>
      <c r="P31" s="76">
        <f>分析係数表!C34</f>
        <v>0.18299609672932837</v>
      </c>
      <c r="Q31" s="82">
        <f t="shared" si="4"/>
        <v>0.66420488814828127</v>
      </c>
      <c r="R31" s="83">
        <v>0.70341940738048192</v>
      </c>
      <c r="S31" s="84">
        <f t="shared" si="5"/>
        <v>1.2349071580674948</v>
      </c>
      <c r="T31" s="85">
        <f>分析係数表!F34</f>
        <v>0.70132234858660936</v>
      </c>
      <c r="U31" s="86">
        <f t="shared" si="6"/>
        <v>0.86606798838231069</v>
      </c>
      <c r="V31" s="87">
        <f>分析係数表!D34</f>
        <v>0.33091549505984896</v>
      </c>
      <c r="W31" s="167">
        <f t="shared" si="7"/>
        <v>0</v>
      </c>
      <c r="X31" s="76">
        <f>分析係数表!E34</f>
        <v>0.24447031431897556</v>
      </c>
      <c r="Y31" s="166">
        <f t="shared" si="8"/>
        <v>0</v>
      </c>
    </row>
    <row r="32" spans="1:25" x14ac:dyDescent="0.2">
      <c r="A32" s="6" t="s">
        <v>20</v>
      </c>
      <c r="B32" s="5" t="s">
        <v>37</v>
      </c>
      <c r="C32" s="90"/>
      <c r="D32" s="107">
        <f>投入係数表!AL32</f>
        <v>8.6034137239997237E-3</v>
      </c>
      <c r="E32" s="110">
        <f t="shared" si="9"/>
        <v>0.86034137239997233</v>
      </c>
      <c r="F32" s="85">
        <f>分析係数表!C35</f>
        <v>0.35090186993215289</v>
      </c>
      <c r="G32" s="110">
        <f t="shared" si="0"/>
        <v>0.30189539635514501</v>
      </c>
      <c r="H32" s="110">
        <v>0.35505009252185044</v>
      </c>
      <c r="I32" s="110">
        <f t="shared" si="1"/>
        <v>0.35505009252185044</v>
      </c>
      <c r="J32" s="85">
        <f>分析係数表!G35</f>
        <v>0.31384360320530535</v>
      </c>
      <c r="K32" s="111">
        <f t="shared" si="2"/>
        <v>0.11143020035543458</v>
      </c>
      <c r="L32" s="79"/>
      <c r="M32" s="80"/>
      <c r="N32" s="81">
        <f>分析係数表!H35</f>
        <v>5.7313981015663741E-2</v>
      </c>
      <c r="O32" s="82">
        <f t="shared" si="3"/>
        <v>1.363564273774811</v>
      </c>
      <c r="P32" s="76">
        <f>分析係数表!C35</f>
        <v>0.35090186993215289</v>
      </c>
      <c r="Q32" s="82">
        <f t="shared" si="4"/>
        <v>0.47847725344025926</v>
      </c>
      <c r="R32" s="83">
        <v>0.6503381880110034</v>
      </c>
      <c r="S32" s="84">
        <f t="shared" si="5"/>
        <v>1.0053882805328538</v>
      </c>
      <c r="T32" s="85">
        <f>分析係数表!F35</f>
        <v>0.64653219121304228</v>
      </c>
      <c r="U32" s="86">
        <f t="shared" si="6"/>
        <v>0.65001588803281884</v>
      </c>
      <c r="V32" s="87">
        <f>分析係数表!D35</f>
        <v>5.1505940867642992E-2</v>
      </c>
      <c r="W32" s="167">
        <f t="shared" si="7"/>
        <v>0</v>
      </c>
      <c r="X32" s="76">
        <f>分析係数表!E35</f>
        <v>4.4929538546559823E-2</v>
      </c>
      <c r="Y32" s="166">
        <f t="shared" si="8"/>
        <v>0</v>
      </c>
    </row>
    <row r="33" spans="1:25" x14ac:dyDescent="0.2">
      <c r="A33" s="6" t="s">
        <v>21</v>
      </c>
      <c r="B33" s="5" t="s">
        <v>38</v>
      </c>
      <c r="C33" s="90"/>
      <c r="D33" s="107">
        <f>投入係数表!AL33</f>
        <v>5.320986801188584E-3</v>
      </c>
      <c r="E33" s="110">
        <f t="shared" si="9"/>
        <v>0.53209868011885841</v>
      </c>
      <c r="F33" s="85">
        <f>分析係数表!C36</f>
        <v>0.93626150666917152</v>
      </c>
      <c r="G33" s="110">
        <f t="shared" si="0"/>
        <v>0.4981835119447599</v>
      </c>
      <c r="H33" s="110">
        <v>0.56755250152635861</v>
      </c>
      <c r="I33" s="110">
        <f t="shared" si="1"/>
        <v>0.56755250152635861</v>
      </c>
      <c r="J33" s="85">
        <f>分析係数表!G36</f>
        <v>2.823270008148657E-2</v>
      </c>
      <c r="K33" s="111">
        <f t="shared" si="2"/>
        <v>1.6023539556091131E-2</v>
      </c>
      <c r="L33" s="79"/>
      <c r="M33" s="80"/>
      <c r="N33" s="81">
        <f>分析係数表!H36</f>
        <v>0.22062413152006111</v>
      </c>
      <c r="O33" s="82">
        <f t="shared" si="3"/>
        <v>5.2488970115534839</v>
      </c>
      <c r="P33" s="76">
        <f>分析係数表!C36</f>
        <v>0.93626150666917152</v>
      </c>
      <c r="Q33" s="82">
        <f t="shared" si="4"/>
        <v>4.9143402243883765</v>
      </c>
      <c r="R33" s="83">
        <v>5.0649375117360123</v>
      </c>
      <c r="S33" s="84">
        <f t="shared" si="5"/>
        <v>5.6324900132623705</v>
      </c>
      <c r="T33" s="85">
        <f>分析係数表!F36</f>
        <v>0.87228977263648999</v>
      </c>
      <c r="U33" s="86">
        <f t="shared" si="6"/>
        <v>4.9131634330459333</v>
      </c>
      <c r="V33" s="87">
        <f>分析係数表!D36</f>
        <v>1.675268026906546E-2</v>
      </c>
      <c r="W33" s="167">
        <f t="shared" si="7"/>
        <v>0</v>
      </c>
      <c r="X33" s="76">
        <f>分析係数表!E36</f>
        <v>8.8037451867001137E-3</v>
      </c>
      <c r="Y33" s="166">
        <f t="shared" si="8"/>
        <v>0</v>
      </c>
    </row>
    <row r="34" spans="1:25" x14ac:dyDescent="0.2">
      <c r="A34" s="6" t="s">
        <v>22</v>
      </c>
      <c r="B34" s="5" t="s">
        <v>378</v>
      </c>
      <c r="C34" s="90"/>
      <c r="D34" s="107">
        <f>投入係数表!AL34</f>
        <v>9.0871397968350486E-3</v>
      </c>
      <c r="E34" s="110">
        <f t="shared" si="9"/>
        <v>0.90871397968350487</v>
      </c>
      <c r="F34" s="85">
        <f>分析係数表!C37</f>
        <v>0.39878226197532196</v>
      </c>
      <c r="G34" s="110">
        <f t="shared" si="0"/>
        <v>0.36237901630678482</v>
      </c>
      <c r="H34" s="110">
        <v>0.41821192983325134</v>
      </c>
      <c r="I34" s="110">
        <f t="shared" si="1"/>
        <v>0.41821192983325134</v>
      </c>
      <c r="J34" s="85">
        <f>分析係数表!G37</f>
        <v>0.35520734135572679</v>
      </c>
      <c r="K34" s="111">
        <f t="shared" si="2"/>
        <v>0.14855194771931696</v>
      </c>
      <c r="L34" s="79"/>
      <c r="M34" s="80"/>
      <c r="N34" s="81">
        <f>分析係数表!H37</f>
        <v>4.5952116856878007E-2</v>
      </c>
      <c r="O34" s="82">
        <f t="shared" si="3"/>
        <v>1.0932527062330513</v>
      </c>
      <c r="P34" s="76">
        <f>分析係数表!C37</f>
        <v>0.39878226197532196</v>
      </c>
      <c r="Q34" s="82">
        <f t="shared" si="4"/>
        <v>0.43596978710225837</v>
      </c>
      <c r="R34" s="83">
        <v>0.49237817813480017</v>
      </c>
      <c r="S34" s="84">
        <f t="shared" si="5"/>
        <v>0.91059010796805151</v>
      </c>
      <c r="T34" s="85">
        <f>分析係数表!F37</f>
        <v>0.68833867197645227</v>
      </c>
      <c r="U34" s="86">
        <f t="shared" si="6"/>
        <v>0.62679438563362289</v>
      </c>
      <c r="V34" s="87">
        <f>分析係数表!D37</f>
        <v>9.6788156869535111E-2</v>
      </c>
      <c r="W34" s="167">
        <f t="shared" si="7"/>
        <v>0</v>
      </c>
      <c r="X34" s="76">
        <f>分析係数表!E37</f>
        <v>9.2286382131417197E-2</v>
      </c>
      <c r="Y34" s="166">
        <f t="shared" si="8"/>
        <v>0</v>
      </c>
    </row>
    <row r="35" spans="1:25" x14ac:dyDescent="0.2">
      <c r="A35" s="6" t="s">
        <v>23</v>
      </c>
      <c r="B35" s="5" t="s">
        <v>194</v>
      </c>
      <c r="C35" s="90"/>
      <c r="D35" s="107">
        <f>投入係数表!AL35</f>
        <v>2.923087554419183E-2</v>
      </c>
      <c r="E35" s="110">
        <f t="shared" si="9"/>
        <v>2.9230875544191832</v>
      </c>
      <c r="F35" s="85">
        <f>分析係数表!C38</f>
        <v>8.3634220028000916E-2</v>
      </c>
      <c r="G35" s="110">
        <f t="shared" si="0"/>
        <v>0.24447014768740508</v>
      </c>
      <c r="H35" s="110">
        <v>0.26919923746339441</v>
      </c>
      <c r="I35" s="110">
        <f t="shared" si="1"/>
        <v>0.26919923746339441</v>
      </c>
      <c r="J35" s="85">
        <f>分析係数表!G38</f>
        <v>0.16582661290322581</v>
      </c>
      <c r="K35" s="111">
        <f t="shared" si="2"/>
        <v>4.4640397744685867E-2</v>
      </c>
      <c r="L35" s="79"/>
      <c r="M35" s="80"/>
      <c r="N35" s="81">
        <f>分析係数表!H38</f>
        <v>4.1594165567103165E-2</v>
      </c>
      <c r="O35" s="82">
        <f t="shared" si="3"/>
        <v>0.98957212812133699</v>
      </c>
      <c r="P35" s="76">
        <f>分析係数表!C38</f>
        <v>8.3634220028000916E-2</v>
      </c>
      <c r="Q35" s="82">
        <f t="shared" si="4"/>
        <v>8.2762093096877015E-2</v>
      </c>
      <c r="R35" s="83">
        <v>9.9362708552302448E-2</v>
      </c>
      <c r="S35" s="84">
        <f t="shared" si="5"/>
        <v>0.36856194601569686</v>
      </c>
      <c r="T35" s="85">
        <f>分析係数表!F38</f>
        <v>0.52116935483870963</v>
      </c>
      <c r="U35" s="86">
        <f t="shared" si="6"/>
        <v>0.19208319162310006</v>
      </c>
      <c r="V35" s="87">
        <f>分析係数表!D38</f>
        <v>0.14516129032258066</v>
      </c>
      <c r="W35" s="167">
        <f t="shared" si="7"/>
        <v>0</v>
      </c>
      <c r="X35" s="76">
        <f>分析係数表!E38</f>
        <v>0.1237399193548387</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7.8460133527077421E-3</v>
      </c>
      <c r="I36" s="110">
        <f t="shared" si="1"/>
        <v>7.8460133527077421E-3</v>
      </c>
      <c r="J36" s="85">
        <f>分析係数表!G39</f>
        <v>0.35526355444380819</v>
      </c>
      <c r="K36" s="111">
        <f t="shared" si="2"/>
        <v>2.7874025918965331E-3</v>
      </c>
      <c r="L36" s="79"/>
      <c r="M36" s="80"/>
      <c r="N36" s="81">
        <f>分析係数表!H39</f>
        <v>3.6622911924525259E-3</v>
      </c>
      <c r="O36" s="82">
        <f t="shared" si="3"/>
        <v>8.7130039506828752E-2</v>
      </c>
      <c r="P36" s="76">
        <f>分析係数表!C39</f>
        <v>1</v>
      </c>
      <c r="Q36" s="82">
        <f t="shared" si="4"/>
        <v>8.7130039506828752E-2</v>
      </c>
      <c r="R36" s="83">
        <v>9.5569489977263972E-2</v>
      </c>
      <c r="S36" s="84">
        <f t="shared" si="5"/>
        <v>0.10341550332997171</v>
      </c>
      <c r="T36" s="85">
        <f>分析係数表!F39</f>
        <v>0.70609686266236704</v>
      </c>
      <c r="U36" s="86">
        <f t="shared" si="6"/>
        <v>7.3021362451942601E-2</v>
      </c>
      <c r="V36" s="87">
        <f>分析係数表!D39</f>
        <v>5.2620475573370303E-2</v>
      </c>
      <c r="W36" s="167">
        <f t="shared" si="7"/>
        <v>0</v>
      </c>
      <c r="X36" s="76">
        <f>分析係数表!E39</f>
        <v>6.6574244296434701E-2</v>
      </c>
      <c r="Y36" s="166">
        <f t="shared" si="8"/>
        <v>0</v>
      </c>
    </row>
    <row r="37" spans="1:25" x14ac:dyDescent="0.2">
      <c r="A37" s="6" t="s">
        <v>25</v>
      </c>
      <c r="B37" s="5" t="s">
        <v>40</v>
      </c>
      <c r="C37" s="90"/>
      <c r="D37" s="107">
        <f>投入係数表!AL37</f>
        <v>1.7275931172690208E-4</v>
      </c>
      <c r="E37" s="110">
        <f t="shared" si="9"/>
        <v>1.7275931172690207E-2</v>
      </c>
      <c r="F37" s="85">
        <f>分析係数表!C40</f>
        <v>0.97034701574441762</v>
      </c>
      <c r="G37" s="110">
        <f t="shared" si="0"/>
        <v>1.6763648257625899E-2</v>
      </c>
      <c r="H37" s="110">
        <v>2.1071077395874799E-2</v>
      </c>
      <c r="I37" s="110">
        <f t="shared" si="1"/>
        <v>2.1071077395874799E-2</v>
      </c>
      <c r="J37" s="85">
        <f>分析係数表!G40</f>
        <v>0.52785971223021577</v>
      </c>
      <c r="K37" s="111">
        <f t="shared" si="2"/>
        <v>1.1122572850567076E-2</v>
      </c>
      <c r="L37" s="79"/>
      <c r="M37" s="80"/>
      <c r="N37" s="81">
        <f>分析係数表!H40</f>
        <v>3.2261456049877249E-2</v>
      </c>
      <c r="O37" s="82">
        <f t="shared" si="3"/>
        <v>0.76753643892833689</v>
      </c>
      <c r="P37" s="76">
        <f>分析係数表!C40</f>
        <v>0.97034701574441762</v>
      </c>
      <c r="Q37" s="82">
        <f t="shared" si="4"/>
        <v>0.74477669298920912</v>
      </c>
      <c r="R37" s="83">
        <v>0.74789840482012782</v>
      </c>
      <c r="S37" s="84">
        <f t="shared" si="5"/>
        <v>0.76896948221600259</v>
      </c>
      <c r="T37" s="85">
        <f>分析係数表!F40</f>
        <v>0.72733812949640286</v>
      </c>
      <c r="U37" s="86">
        <f t="shared" si="6"/>
        <v>0.5593008248348047</v>
      </c>
      <c r="V37" s="87">
        <f>分析係数表!D40</f>
        <v>8.6654676258992799E-2</v>
      </c>
      <c r="W37" s="167">
        <f t="shared" si="7"/>
        <v>0</v>
      </c>
      <c r="X37" s="76">
        <f>分析係数表!E40</f>
        <v>5.0539568345323742E-2</v>
      </c>
      <c r="Y37" s="166">
        <f t="shared" si="8"/>
        <v>0</v>
      </c>
    </row>
    <row r="38" spans="1:25" x14ac:dyDescent="0.2">
      <c r="A38" s="6" t="s">
        <v>26</v>
      </c>
      <c r="B38" s="5" t="s">
        <v>277</v>
      </c>
      <c r="C38" s="90"/>
      <c r="D38" s="107">
        <f>投入係数表!AL38</f>
        <v>3.4551862345380415E-5</v>
      </c>
      <c r="E38" s="110">
        <f t="shared" si="9"/>
        <v>3.4551862345380416E-3</v>
      </c>
      <c r="F38" s="85">
        <f>分析係数表!C41</f>
        <v>0.80320409637637991</v>
      </c>
      <c r="G38" s="110">
        <f t="shared" si="0"/>
        <v>2.7752197373242344E-3</v>
      </c>
      <c r="H38" s="110">
        <v>3.4430071198883151E-3</v>
      </c>
      <c r="I38" s="110">
        <f t="shared" si="1"/>
        <v>3.4430071198883151E-3</v>
      </c>
      <c r="J38" s="85">
        <f>分析係数表!G41</f>
        <v>0.45147490221642766</v>
      </c>
      <c r="K38" s="111">
        <f t="shared" si="2"/>
        <v>1.5544313027820412E-3</v>
      </c>
      <c r="L38" s="79"/>
      <c r="M38" s="80"/>
      <c r="N38" s="81">
        <f>分析係数表!H41</f>
        <v>4.9603894294711057E-2</v>
      </c>
      <c r="O38" s="82">
        <f t="shared" si="3"/>
        <v>1.1801326116551716</v>
      </c>
      <c r="P38" s="76">
        <f>分析係数表!C41</f>
        <v>0.80320409637637991</v>
      </c>
      <c r="Q38" s="82">
        <f t="shared" si="4"/>
        <v>0.94788734794878937</v>
      </c>
      <c r="R38" s="83">
        <v>0.96416948114720924</v>
      </c>
      <c r="S38" s="84">
        <f t="shared" si="5"/>
        <v>0.96761248826709756</v>
      </c>
      <c r="T38" s="85">
        <f>分析係数表!F41</f>
        <v>0.55671447196870927</v>
      </c>
      <c r="U38" s="86">
        <f t="shared" si="6"/>
        <v>0.53868387547594609</v>
      </c>
      <c r="V38" s="87">
        <f>分析係数表!D41</f>
        <v>0.15062744458930899</v>
      </c>
      <c r="W38" s="167">
        <f t="shared" si="7"/>
        <v>0</v>
      </c>
      <c r="X38" s="76">
        <f>分析係数表!E41</f>
        <v>0.14110712733594089</v>
      </c>
      <c r="Y38" s="166">
        <f t="shared" si="8"/>
        <v>0</v>
      </c>
    </row>
    <row r="39" spans="1:25" x14ac:dyDescent="0.2">
      <c r="A39" s="6" t="s">
        <v>51</v>
      </c>
      <c r="B39" s="5" t="s">
        <v>368</v>
      </c>
      <c r="C39" s="90"/>
      <c r="D39" s="107">
        <f>投入係数表!AL39</f>
        <v>1.7621449796144013E-3</v>
      </c>
      <c r="E39" s="110">
        <f t="shared" si="9"/>
        <v>0.17621449796144012</v>
      </c>
      <c r="F39" s="85">
        <f>分析係数表!C42</f>
        <v>0.66636504653567741</v>
      </c>
      <c r="G39" s="110">
        <f>E39*F39</f>
        <v>0.11742318213433607</v>
      </c>
      <c r="H39" s="110">
        <v>0.12690067107097636</v>
      </c>
      <c r="I39" s="110">
        <f>C39+H39</f>
        <v>0.12690067107097636</v>
      </c>
      <c r="J39" s="85">
        <f>分析係数表!G42</f>
        <v>0.48517520215633425</v>
      </c>
      <c r="K39" s="111">
        <f>I39*J39</f>
        <v>6.1569058740635431E-2</v>
      </c>
      <c r="L39" s="79"/>
      <c r="M39" s="80"/>
      <c r="N39" s="81">
        <f>分析係数表!H42</f>
        <v>1.1980423388898527E-2</v>
      </c>
      <c r="O39" s="82">
        <f t="shared" si="3"/>
        <v>0.28502778952544888</v>
      </c>
      <c r="P39" s="76">
        <f>分析係数表!C42</f>
        <v>0.66636504653567741</v>
      </c>
      <c r="Q39" s="82">
        <f>O39*P39</f>
        <v>0.18993255623108701</v>
      </c>
      <c r="R39" s="83">
        <v>0.19885489321340236</v>
      </c>
      <c r="S39" s="84">
        <f>I39+R39</f>
        <v>0.32575556428437868</v>
      </c>
      <c r="T39" s="85">
        <f>分析係数表!F42</f>
        <v>0.56103195995379285</v>
      </c>
      <c r="U39" s="86">
        <f>S39*T39</f>
        <v>0.18275928269631872</v>
      </c>
      <c r="V39" s="87">
        <f>分析係数表!D42</f>
        <v>0.11378513669618791</v>
      </c>
      <c r="W39" s="167">
        <f>ROUND(S39*V39,0)</f>
        <v>0</v>
      </c>
      <c r="X39" s="76">
        <f>分析係数表!E42</f>
        <v>9.7612629957643429E-2</v>
      </c>
      <c r="Y39" s="166">
        <f>ROUND(S39*X39,0)</f>
        <v>0</v>
      </c>
    </row>
    <row r="40" spans="1:25" x14ac:dyDescent="0.2">
      <c r="A40" s="6" t="s">
        <v>195</v>
      </c>
      <c r="B40" s="5" t="s">
        <v>41</v>
      </c>
      <c r="C40" s="75">
        <f>最終需要_まとめ!C41</f>
        <v>100</v>
      </c>
      <c r="D40" s="107">
        <f>投入係数表!AL40</f>
        <v>0.13547785225623662</v>
      </c>
      <c r="E40" s="110">
        <f t="shared" si="9"/>
        <v>13.547785225623663</v>
      </c>
      <c r="F40" s="85">
        <f>分析係数表!C43</f>
        <v>0.41782866643993499</v>
      </c>
      <c r="G40" s="110">
        <f>E40*F40</f>
        <v>5.6606530340369892</v>
      </c>
      <c r="H40" s="110">
        <v>6.098637737769752</v>
      </c>
      <c r="I40" s="110">
        <f>C40+H40</f>
        <v>106.09863773776975</v>
      </c>
      <c r="J40" s="85">
        <f>分析係数表!G43</f>
        <v>0.34963029507290444</v>
      </c>
      <c r="K40" s="111">
        <f>I40*J40</f>
        <v>37.095298019089633</v>
      </c>
      <c r="L40" s="79"/>
      <c r="M40" s="80"/>
      <c r="N40" s="81">
        <f>分析係数表!H43</f>
        <v>3.3095547249689404E-2</v>
      </c>
      <c r="O40" s="82">
        <f t="shared" si="3"/>
        <v>0.78738040964855238</v>
      </c>
      <c r="P40" s="76">
        <f>分析係数表!C43</f>
        <v>0.41782866643993499</v>
      </c>
      <c r="Q40" s="82">
        <f>O40*P40</f>
        <v>0.32899010654438438</v>
      </c>
      <c r="R40" s="83">
        <v>0.54815823590918611</v>
      </c>
      <c r="S40" s="84">
        <f>I40+R40</f>
        <v>106.64679597367893</v>
      </c>
      <c r="T40" s="85">
        <f>分析係数表!F43</f>
        <v>0.60413931310897662</v>
      </c>
      <c r="U40" s="86">
        <f>S40*T40</f>
        <v>64.429522064811565</v>
      </c>
      <c r="V40" s="87">
        <f>分析係数表!D43</f>
        <v>0.20869324856609772</v>
      </c>
      <c r="W40" s="167">
        <f>ROUND(S40*V40,0)</f>
        <v>22</v>
      </c>
      <c r="X40" s="76">
        <f>分析係数表!E43</f>
        <v>0.13682537488770644</v>
      </c>
      <c r="Y40" s="166">
        <f>ROUND(S40*X40,0)</f>
        <v>15</v>
      </c>
    </row>
    <row r="41" spans="1:25" x14ac:dyDescent="0.2">
      <c r="A41" s="6" t="s">
        <v>341</v>
      </c>
      <c r="B41" s="5" t="s">
        <v>42</v>
      </c>
      <c r="C41" s="90"/>
      <c r="D41" s="107">
        <f>投入係数表!AL41</f>
        <v>8.983484209798908E-4</v>
      </c>
      <c r="E41" s="110">
        <f t="shared" si="9"/>
        <v>8.9834842097989073E-2</v>
      </c>
      <c r="F41" s="85">
        <f>分析係数表!C44</f>
        <v>0.43300030015865532</v>
      </c>
      <c r="G41" s="110">
        <f>E41*F41</f>
        <v>3.8898513593134676E-2</v>
      </c>
      <c r="H41" s="110">
        <v>4.3084310490642264E-2</v>
      </c>
      <c r="I41" s="110">
        <f>C41+H41</f>
        <v>4.3084310490642264E-2</v>
      </c>
      <c r="J41" s="85">
        <f>分析係数表!G44</f>
        <v>0.26179408564929285</v>
      </c>
      <c r="K41" s="111">
        <f>I41*J41</f>
        <v>1.1279217670727927E-2</v>
      </c>
      <c r="L41" s="79"/>
      <c r="M41" s="80"/>
      <c r="N41" s="81">
        <f>分析係数表!H44</f>
        <v>0.10792544346140839</v>
      </c>
      <c r="O41" s="82">
        <f t="shared" si="3"/>
        <v>2.5676680685478899</v>
      </c>
      <c r="P41" s="76">
        <f>分析係数表!C44</f>
        <v>0.43300030015865532</v>
      </c>
      <c r="Q41" s="82">
        <f>O41*P41</f>
        <v>1.1118010443890312</v>
      </c>
      <c r="R41" s="83">
        <v>1.1298166684857147</v>
      </c>
      <c r="S41" s="84">
        <f>I41+R41</f>
        <v>1.1729009789763569</v>
      </c>
      <c r="T41" s="85">
        <f>分析係数表!F44</f>
        <v>0.57012714425433242</v>
      </c>
      <c r="U41" s="86">
        <f>S41*T41</f>
        <v>0.66870268563690116</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107">
        <f>投入係数表!AL42</f>
        <v>4.491742104899454E-4</v>
      </c>
      <c r="E42" s="110">
        <f t="shared" si="9"/>
        <v>4.4917421048994537E-2</v>
      </c>
      <c r="F42" s="85">
        <f>分析係数表!C45</f>
        <v>1</v>
      </c>
      <c r="G42" s="110">
        <f>E42*F42</f>
        <v>4.4917421048994537E-2</v>
      </c>
      <c r="H42" s="110">
        <v>4.924067883587508E-2</v>
      </c>
      <c r="I42" s="110">
        <f>C42+H42</f>
        <v>4.924067883587508E-2</v>
      </c>
      <c r="J42" s="85">
        <f>分析係数表!G45</f>
        <v>0</v>
      </c>
      <c r="K42" s="111">
        <f>I42*J42</f>
        <v>0</v>
      </c>
      <c r="L42" s="79"/>
      <c r="M42" s="80"/>
      <c r="N42" s="81">
        <f>分析係数表!H45</f>
        <v>0</v>
      </c>
      <c r="O42" s="82">
        <f t="shared" si="3"/>
        <v>0</v>
      </c>
      <c r="P42" s="76">
        <f>分析係数表!C45</f>
        <v>1</v>
      </c>
      <c r="Q42" s="82">
        <f>O42*P42</f>
        <v>0</v>
      </c>
      <c r="R42" s="83">
        <v>4.3564515769886122E-3</v>
      </c>
      <c r="S42" s="84">
        <f>I42+R42</f>
        <v>5.3597130412863694E-2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4.733605141317117E-3</v>
      </c>
      <c r="E43" s="110">
        <f t="shared" si="9"/>
        <v>0.47336051413171171</v>
      </c>
      <c r="F43" s="85">
        <f>分析係数表!C46</f>
        <v>7.8922701993376254E-2</v>
      </c>
      <c r="G43" s="110">
        <f>E43*F43</f>
        <v>3.7358890792248453E-2</v>
      </c>
      <c r="H43" s="110">
        <v>4.1387720435533334E-2</v>
      </c>
      <c r="I43" s="110">
        <f>C43+H43</f>
        <v>4.1387720435533334E-2</v>
      </c>
      <c r="J43" s="85">
        <f>分析係数表!G46</f>
        <v>9.4786729857819912E-3</v>
      </c>
      <c r="K43" s="111">
        <f>I43*J43</f>
        <v>3.9230066763538707E-4</v>
      </c>
      <c r="L43" s="79"/>
      <c r="M43" s="80"/>
      <c r="N43" s="81">
        <f>分析係数表!H46</f>
        <v>2.1453316301050851E-2</v>
      </c>
      <c r="O43" s="82">
        <f t="shared" si="3"/>
        <v>0.51039859984789693</v>
      </c>
      <c r="P43" s="76">
        <f>分析係数表!C46</f>
        <v>7.8922701993376254E-2</v>
      </c>
      <c r="Q43" s="82">
        <f>O43*P43</f>
        <v>4.0282036593632067E-2</v>
      </c>
      <c r="R43" s="83">
        <v>4.4518101231545822E-2</v>
      </c>
      <c r="S43" s="84">
        <f>I43+R43</f>
        <v>8.5905821667079163E-2</v>
      </c>
      <c r="T43" s="85">
        <f>分析係数表!F46</f>
        <v>0.3135860979462875</v>
      </c>
      <c r="U43" s="86">
        <f>S43*T43</f>
        <v>2.6938871407448994E-2</v>
      </c>
      <c r="V43" s="87">
        <f>分析係数表!D46</f>
        <v>1.3428120063191154E-2</v>
      </c>
      <c r="W43" s="167">
        <f>ROUND(S43*V43,0)</f>
        <v>0</v>
      </c>
      <c r="X43" s="76">
        <f>分析係数表!E46</f>
        <v>3.0805687203791468E-2</v>
      </c>
      <c r="Y43" s="166">
        <f>ROUND(S43*X43,0)</f>
        <v>0</v>
      </c>
    </row>
    <row r="44" spans="1:25" x14ac:dyDescent="0.2">
      <c r="A44" s="192">
        <v>40</v>
      </c>
      <c r="B44" s="14" t="s">
        <v>151</v>
      </c>
      <c r="C44" s="197">
        <f>SUM(C5:C43)</f>
        <v>100</v>
      </c>
      <c r="D44" s="108">
        <f>投入係数表!AL44</f>
        <v>0.38110704166954601</v>
      </c>
      <c r="E44" s="96">
        <f>SUM(E5:E43)</f>
        <v>38.110704166954591</v>
      </c>
      <c r="F44" s="98">
        <f>分析係数表!C47</f>
        <v>0.45048821757167268</v>
      </c>
      <c r="G44" s="96">
        <f>SUM(G5:G43)</f>
        <v>8.5851819825386322</v>
      </c>
      <c r="H44" s="96">
        <f>SUM(H5:H43)</f>
        <v>9.4164127179771135</v>
      </c>
      <c r="I44" s="96">
        <f>SUM(I5:I43)</f>
        <v>109.41641271797711</v>
      </c>
      <c r="J44" s="98">
        <f>分析係数表!G47</f>
        <v>0.27984959706440876</v>
      </c>
      <c r="K44" s="112">
        <f>SUM(K5:K43)</f>
        <v>37.924221465352851</v>
      </c>
      <c r="L44" s="94">
        <f>最終需要_まとめ!$L$33</f>
        <v>0.62733333333333341</v>
      </c>
      <c r="M44" s="91">
        <f>K44*L44</f>
        <v>23.791128265931359</v>
      </c>
      <c r="N44" s="95">
        <f>分析係数表!H47</f>
        <v>1</v>
      </c>
      <c r="O44" s="96">
        <f>SUM(O5:O43)</f>
        <v>23.791128265931356</v>
      </c>
      <c r="P44" s="92">
        <f>分析係数表!C47</f>
        <v>0.45048821757167268</v>
      </c>
      <c r="Q44" s="96">
        <f>SUM(Q5:Q43)</f>
        <v>10.357922087169461</v>
      </c>
      <c r="R44" s="91">
        <f>SUM(R5:R43)</f>
        <v>11.247210859349943</v>
      </c>
      <c r="S44" s="97">
        <f>SUM(S5:S43)</f>
        <v>120.66362357732706</v>
      </c>
      <c r="T44" s="98">
        <f>分析係数表!F47</f>
        <v>0.63574062575658508</v>
      </c>
      <c r="U44" s="99">
        <f>SUM(U5:U43)</f>
        <v>74.278423700635969</v>
      </c>
      <c r="V44" s="100">
        <f>分析係数表!D47</f>
        <v>9.9789350246801134E-2</v>
      </c>
      <c r="W44" s="164">
        <f>SUM(W5:W43)</f>
        <v>22</v>
      </c>
      <c r="X44" s="92">
        <f>分析係数表!E47</f>
        <v>7.8362037587557998E-2</v>
      </c>
      <c r="Y44" s="165">
        <f>SUM(Y5:Y43)</f>
        <v>15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1.3780371212870471E-2</v>
      </c>
      <c r="E5" s="110">
        <f>$C$41*D5</f>
        <v>1.378037121287047</v>
      </c>
      <c r="F5" s="85">
        <f>分析係数表!C8</f>
        <v>6.7564113487262545E-2</v>
      </c>
      <c r="G5" s="110">
        <f t="shared" ref="G5:G38" si="0">E5*F5</f>
        <v>9.310585645229863E-2</v>
      </c>
      <c r="H5" s="110">
        <f t="array" ref="H5:H43">MMULT(逆行列係数!C5:AO43,'37'!G5:G43)</f>
        <v>0.10082971832571916</v>
      </c>
      <c r="I5" s="110">
        <f t="shared" ref="I5:I38" si="1">C5+H5</f>
        <v>0.10082971832571916</v>
      </c>
      <c r="J5" s="85">
        <f>分析係数表!G8</f>
        <v>0.11970979443772672</v>
      </c>
      <c r="K5" s="111">
        <f t="shared" ref="K5:K38" si="2">I5*J5</f>
        <v>1.2070304853985728E-2</v>
      </c>
      <c r="L5" s="79" t="s">
        <v>178</v>
      </c>
      <c r="M5" s="80" t="s">
        <v>178</v>
      </c>
      <c r="N5" s="81">
        <f>分析係数表!H8</f>
        <v>1.0734543466490035E-2</v>
      </c>
      <c r="O5" s="82">
        <f t="shared" ref="O5:O43" si="3">$M$44*N5</f>
        <v>0.19605762360263537</v>
      </c>
      <c r="P5" s="76">
        <f>分析係数表!C8</f>
        <v>6.7564113487262545E-2</v>
      </c>
      <c r="Q5" s="82">
        <f t="shared" ref="Q5:Q38" si="4">O5*P5</f>
        <v>1.324645953113146E-2</v>
      </c>
      <c r="R5" s="83">
        <f t="array" ref="R5:R43">MMULT(逆行列係数!C5:AO43,'37'!Q5:Q43)</f>
        <v>1.5446703745996698E-2</v>
      </c>
      <c r="S5" s="84">
        <f t="shared" ref="S5:S38" si="5">I5+R5</f>
        <v>0.11627642207171586</v>
      </c>
      <c r="T5" s="85">
        <f>分析係数表!F8</f>
        <v>0.45405078597339782</v>
      </c>
      <c r="U5" s="86">
        <f t="shared" ref="U5:U38" si="6">S5*T5</f>
        <v>5.2795400831837126E-2</v>
      </c>
      <c r="V5" s="87">
        <f>分析係数表!D8</f>
        <v>0.6704957678355502</v>
      </c>
      <c r="W5" s="88">
        <f t="shared" ref="W5:W38" si="7">ROUND(S5*V5,0)</f>
        <v>0</v>
      </c>
      <c r="X5" s="76">
        <f>分析係数表!E8</f>
        <v>0.43288996372430472</v>
      </c>
      <c r="Y5" s="89">
        <f t="shared" ref="Y5:Y38" si="8">ROUND(S5*X5,0)</f>
        <v>0</v>
      </c>
    </row>
    <row r="6" spans="1:25" x14ac:dyDescent="0.2">
      <c r="A6" s="6" t="s">
        <v>220</v>
      </c>
      <c r="B6" s="5" t="s">
        <v>266</v>
      </c>
      <c r="C6" s="90"/>
      <c r="D6" s="107">
        <f>投入係数表!AM6</f>
        <v>7.582500906603369E-4</v>
      </c>
      <c r="E6" s="110">
        <f t="shared" ref="E6:E43" si="9">$C$41*D6</f>
        <v>7.5825009066033691E-2</v>
      </c>
      <c r="F6" s="85">
        <f>分析係数表!C9</f>
        <v>0.16339869281045749</v>
      </c>
      <c r="G6" s="110">
        <f t="shared" si="0"/>
        <v>1.2389707363730993E-2</v>
      </c>
      <c r="H6" s="110">
        <v>1.2870589007363081E-2</v>
      </c>
      <c r="I6" s="110">
        <f t="shared" si="1"/>
        <v>1.2870589007363081E-2</v>
      </c>
      <c r="J6" s="85">
        <f>分析係数表!G9</f>
        <v>0.24691358024691357</v>
      </c>
      <c r="K6" s="111">
        <f t="shared" si="2"/>
        <v>3.1779232116945877E-3</v>
      </c>
      <c r="L6" s="79"/>
      <c r="M6" s="80"/>
      <c r="N6" s="81">
        <f>分析係数表!H9</f>
        <v>5.6599045701539042E-4</v>
      </c>
      <c r="O6" s="82">
        <f t="shared" si="3"/>
        <v>1.0337351032264321E-2</v>
      </c>
      <c r="P6" s="76">
        <f>分析係数表!C9</f>
        <v>0.16339869281045749</v>
      </c>
      <c r="Q6" s="82">
        <f t="shared" si="4"/>
        <v>1.6891096457948235E-3</v>
      </c>
      <c r="R6" s="83">
        <v>1.8586731361053157E-3</v>
      </c>
      <c r="S6" s="84">
        <f t="shared" si="5"/>
        <v>1.4729262143468397E-2</v>
      </c>
      <c r="T6" s="85">
        <f>分析係数表!F9</f>
        <v>0.67901234567901236</v>
      </c>
      <c r="U6" s="86">
        <f t="shared" si="6"/>
        <v>1.0001350838157553E-2</v>
      </c>
      <c r="V6" s="87">
        <f>分析係数表!D9</f>
        <v>7.407407407407407E-2</v>
      </c>
      <c r="W6" s="88">
        <f t="shared" si="7"/>
        <v>0</v>
      </c>
      <c r="X6" s="76">
        <f>分析係数表!E9</f>
        <v>0</v>
      </c>
      <c r="Y6" s="89">
        <f t="shared" si="8"/>
        <v>0</v>
      </c>
    </row>
    <row r="7" spans="1:25" x14ac:dyDescent="0.2">
      <c r="A7" s="6" t="s">
        <v>221</v>
      </c>
      <c r="B7" s="5" t="s">
        <v>267</v>
      </c>
      <c r="C7" s="90"/>
      <c r="D7" s="107">
        <f>投入係数表!AM7</f>
        <v>2.6813481466829306E-3</v>
      </c>
      <c r="E7" s="110">
        <f t="shared" si="9"/>
        <v>0.26813481466829309</v>
      </c>
      <c r="F7" s="85">
        <f>分析係数表!C10</f>
        <v>3.0864197530864335E-3</v>
      </c>
      <c r="G7" s="110">
        <f t="shared" si="0"/>
        <v>8.2757658848238978E-4</v>
      </c>
      <c r="H7" s="110">
        <v>8.8657472840690012E-4</v>
      </c>
      <c r="I7" s="110">
        <f t="shared" si="1"/>
        <v>8.8657472840690012E-4</v>
      </c>
      <c r="J7" s="85">
        <f>分析係数表!G10</f>
        <v>0.2857142857142857</v>
      </c>
      <c r="K7" s="111">
        <f t="shared" si="2"/>
        <v>2.5330706525911428E-4</v>
      </c>
      <c r="L7" s="79"/>
      <c r="M7" s="80"/>
      <c r="N7" s="81">
        <f>分析係数表!H10</f>
        <v>1.0759075560602157E-3</v>
      </c>
      <c r="O7" s="82">
        <f t="shared" si="3"/>
        <v>1.9650568216130936E-2</v>
      </c>
      <c r="P7" s="76">
        <f>分析係数表!C10</f>
        <v>3.0864197530864335E-3</v>
      </c>
      <c r="Q7" s="82">
        <f t="shared" si="4"/>
        <v>6.0649901901638959E-5</v>
      </c>
      <c r="R7" s="83">
        <v>7.8040360688936487E-5</v>
      </c>
      <c r="S7" s="84">
        <f t="shared" si="5"/>
        <v>9.6461508909583666E-4</v>
      </c>
      <c r="T7" s="85">
        <f>分析係数表!F10</f>
        <v>0.5714285714285714</v>
      </c>
      <c r="U7" s="86">
        <f t="shared" si="6"/>
        <v>5.5120862234047806E-4</v>
      </c>
      <c r="V7" s="87">
        <f>分析係数表!D10</f>
        <v>0</v>
      </c>
      <c r="W7" s="88">
        <f t="shared" si="7"/>
        <v>0</v>
      </c>
      <c r="X7" s="76">
        <f>分析係数表!E10</f>
        <v>0</v>
      </c>
      <c r="Y7" s="89">
        <f t="shared" si="8"/>
        <v>0</v>
      </c>
    </row>
    <row r="8" spans="1:25" x14ac:dyDescent="0.2">
      <c r="A8" s="6" t="s">
        <v>222</v>
      </c>
      <c r="B8" s="5" t="s">
        <v>27</v>
      </c>
      <c r="C8" s="90"/>
      <c r="D8" s="107">
        <f>投入係数表!AM8</f>
        <v>1.0989131748700536E-5</v>
      </c>
      <c r="E8" s="110">
        <f t="shared" si="9"/>
        <v>1.0989131748700535E-3</v>
      </c>
      <c r="F8" s="85">
        <f>分析係数表!C11</f>
        <v>1.4903129657227732E-3</v>
      </c>
      <c r="G8" s="110">
        <f t="shared" si="0"/>
        <v>1.6377245527124179E-6</v>
      </c>
      <c r="H8" s="110">
        <v>1.9826207797513491E-4</v>
      </c>
      <c r="I8" s="110">
        <f t="shared" si="1"/>
        <v>1.9826207797513491E-4</v>
      </c>
      <c r="J8" s="85">
        <f>分析係数表!G11</f>
        <v>0.75</v>
      </c>
      <c r="K8" s="111">
        <f t="shared" si="2"/>
        <v>1.486965584813512E-4</v>
      </c>
      <c r="L8" s="79"/>
      <c r="M8" s="80"/>
      <c r="N8" s="81">
        <f>分析係数表!H11</f>
        <v>-1.9275216802381716E-5</v>
      </c>
      <c r="O8" s="82">
        <f t="shared" si="3"/>
        <v>-3.520460103867106E-4</v>
      </c>
      <c r="P8" s="76">
        <f>分析係数表!C11</f>
        <v>1.4903129657227732E-3</v>
      </c>
      <c r="Q8" s="82">
        <f t="shared" si="4"/>
        <v>-5.2465873381028892E-7</v>
      </c>
      <c r="R8" s="83">
        <v>2.7435519541987222E-5</v>
      </c>
      <c r="S8" s="84">
        <f t="shared" si="5"/>
        <v>2.2569759751712214E-4</v>
      </c>
      <c r="T8" s="85">
        <f>分析係数表!F11</f>
        <v>1</v>
      </c>
      <c r="U8" s="86">
        <f t="shared" si="6"/>
        <v>2.2569759751712214E-4</v>
      </c>
      <c r="V8" s="87">
        <f>分析係数表!D11</f>
        <v>2</v>
      </c>
      <c r="W8" s="88">
        <f t="shared" si="7"/>
        <v>0</v>
      </c>
      <c r="X8" s="76">
        <f>分析係数表!E11</f>
        <v>0</v>
      </c>
      <c r="Y8" s="89">
        <f t="shared" si="8"/>
        <v>0</v>
      </c>
    </row>
    <row r="9" spans="1:25" x14ac:dyDescent="0.2">
      <c r="A9" s="6" t="s">
        <v>223</v>
      </c>
      <c r="B9" s="5" t="s">
        <v>191</v>
      </c>
      <c r="C9" s="90"/>
      <c r="D9" s="107">
        <f>投入係数表!AM9</f>
        <v>9.4880163518280422E-2</v>
      </c>
      <c r="E9" s="110">
        <f t="shared" si="9"/>
        <v>9.4880163518280423</v>
      </c>
      <c r="F9" s="85">
        <f>分析係数表!C12</f>
        <v>4.2687511748856433E-2</v>
      </c>
      <c r="G9" s="110">
        <f t="shared" si="0"/>
        <v>0.4050198094920015</v>
      </c>
      <c r="H9" s="110">
        <v>0.41279638247396427</v>
      </c>
      <c r="I9" s="110">
        <f t="shared" si="1"/>
        <v>0.41279638247396427</v>
      </c>
      <c r="J9" s="85">
        <f>分析係数表!G12</f>
        <v>0.14470108695652173</v>
      </c>
      <c r="K9" s="111">
        <f t="shared" si="2"/>
        <v>5.9732085235702705E-2</v>
      </c>
      <c r="L9" s="79"/>
      <c r="M9" s="80"/>
      <c r="N9" s="81">
        <f>分析係数表!H12</f>
        <v>8.7239631247579649E-2</v>
      </c>
      <c r="O9" s="82">
        <f t="shared" si="3"/>
        <v>1.5933602430102523</v>
      </c>
      <c r="P9" s="76">
        <f>分析係数表!C12</f>
        <v>4.2687511748856433E-2</v>
      </c>
      <c r="Q9" s="82">
        <f t="shared" si="4"/>
        <v>6.801658409366089E-2</v>
      </c>
      <c r="R9" s="83">
        <v>7.2665386697151738E-2</v>
      </c>
      <c r="S9" s="84">
        <f t="shared" si="5"/>
        <v>0.485461769171116</v>
      </c>
      <c r="T9" s="85">
        <f>分析係数表!F12</f>
        <v>0.28543931159420288</v>
      </c>
      <c r="U9" s="86">
        <f t="shared" si="6"/>
        <v>0.13856987319750719</v>
      </c>
      <c r="V9" s="87">
        <f>分析係数表!D12</f>
        <v>0.10088315217391304</v>
      </c>
      <c r="W9" s="88">
        <f t="shared" si="7"/>
        <v>0</v>
      </c>
      <c r="X9" s="76">
        <f>分析係数表!E12</f>
        <v>0.11056385869565218</v>
      </c>
      <c r="Y9" s="89">
        <f t="shared" si="8"/>
        <v>0</v>
      </c>
    </row>
    <row r="10" spans="1:25" x14ac:dyDescent="0.2">
      <c r="A10" s="6" t="s">
        <v>224</v>
      </c>
      <c r="B10" s="5" t="s">
        <v>28</v>
      </c>
      <c r="C10" s="90"/>
      <c r="D10" s="107">
        <f>投入係数表!AM10</f>
        <v>4.5165331487159203E-3</v>
      </c>
      <c r="E10" s="110">
        <f t="shared" si="9"/>
        <v>0.45165331487159205</v>
      </c>
      <c r="F10" s="85">
        <f>分析係数表!C13</f>
        <v>0</v>
      </c>
      <c r="G10" s="110">
        <f t="shared" si="0"/>
        <v>0</v>
      </c>
      <c r="H10" s="110">
        <v>0</v>
      </c>
      <c r="I10" s="110">
        <f t="shared" si="1"/>
        <v>0</v>
      </c>
      <c r="J10" s="85">
        <f>分析係数表!G13</f>
        <v>0.2449244060475162</v>
      </c>
      <c r="K10" s="111">
        <f t="shared" si="2"/>
        <v>0</v>
      </c>
      <c r="L10" s="79"/>
      <c r="M10" s="80"/>
      <c r="N10" s="81">
        <f>分析係数表!H13</f>
        <v>1.3610055354918072E-2</v>
      </c>
      <c r="O10" s="82">
        <f t="shared" si="3"/>
        <v>0.24857648751578013</v>
      </c>
      <c r="P10" s="76">
        <f>分析係数表!C13</f>
        <v>0</v>
      </c>
      <c r="Q10" s="82">
        <f t="shared" si="4"/>
        <v>0</v>
      </c>
      <c r="R10" s="83">
        <v>0</v>
      </c>
      <c r="S10" s="84">
        <f t="shared" si="5"/>
        <v>0</v>
      </c>
      <c r="T10" s="85">
        <f>分析係数表!F13</f>
        <v>0.38401727861771057</v>
      </c>
      <c r="U10" s="86">
        <f t="shared" si="6"/>
        <v>0</v>
      </c>
      <c r="V10" s="87">
        <f>分析係数表!D13</f>
        <v>0.12267818574514039</v>
      </c>
      <c r="W10" s="88">
        <f t="shared" si="7"/>
        <v>0</v>
      </c>
      <c r="X10" s="76">
        <f>分析係数表!E13</f>
        <v>0.11058315334773218</v>
      </c>
      <c r="Y10" s="89">
        <f t="shared" si="8"/>
        <v>0</v>
      </c>
    </row>
    <row r="11" spans="1:25" x14ac:dyDescent="0.2">
      <c r="A11" s="6" t="s">
        <v>225</v>
      </c>
      <c r="B11" s="5" t="s">
        <v>268</v>
      </c>
      <c r="C11" s="90"/>
      <c r="D11" s="107">
        <f>投入係数表!AM11</f>
        <v>6.1099572522774976E-3</v>
      </c>
      <c r="E11" s="110">
        <f t="shared" si="9"/>
        <v>0.61099572522774981</v>
      </c>
      <c r="F11" s="85">
        <f>分析係数表!C14</f>
        <v>1.2640726841793404E-2</v>
      </c>
      <c r="G11" s="110">
        <f t="shared" si="0"/>
        <v>7.7234300641074441E-3</v>
      </c>
      <c r="H11" s="110">
        <v>8.7152989878869751E-3</v>
      </c>
      <c r="I11" s="110">
        <f t="shared" si="1"/>
        <v>8.7152989878869751E-3</v>
      </c>
      <c r="J11" s="85">
        <f>分析係数表!G14</f>
        <v>0.18151815181518152</v>
      </c>
      <c r="K11" s="111">
        <f t="shared" si="2"/>
        <v>1.5819849647979657E-3</v>
      </c>
      <c r="L11" s="79"/>
      <c r="M11" s="80"/>
      <c r="N11" s="81">
        <f>分析係数表!H14</f>
        <v>1.1056965274820784E-3</v>
      </c>
      <c r="O11" s="82">
        <f t="shared" si="3"/>
        <v>2.0194639323092217E-2</v>
      </c>
      <c r="P11" s="76">
        <f>分析係数表!C14</f>
        <v>1.2640726841793404E-2</v>
      </c>
      <c r="Q11" s="82">
        <f t="shared" si="4"/>
        <v>2.5527491935174837E-4</v>
      </c>
      <c r="R11" s="83">
        <v>6.9855549851194885E-4</v>
      </c>
      <c r="S11" s="84">
        <f t="shared" si="5"/>
        <v>9.4138544863989239E-3</v>
      </c>
      <c r="T11" s="85">
        <f>分析係数表!F14</f>
        <v>0.32673267326732675</v>
      </c>
      <c r="U11" s="86">
        <f t="shared" si="6"/>
        <v>3.0758138420907376E-3</v>
      </c>
      <c r="V11" s="87">
        <f>分析係数表!D14</f>
        <v>0.1617161716171617</v>
      </c>
      <c r="W11" s="88">
        <f t="shared" si="7"/>
        <v>0</v>
      </c>
      <c r="X11" s="76">
        <f>分析係数表!E14</f>
        <v>6.9306930693069313E-2</v>
      </c>
      <c r="Y11" s="89">
        <f t="shared" si="8"/>
        <v>0</v>
      </c>
    </row>
    <row r="12" spans="1:25" x14ac:dyDescent="0.2">
      <c r="A12" s="6" t="s">
        <v>226</v>
      </c>
      <c r="B12" s="5" t="s">
        <v>29</v>
      </c>
      <c r="C12" s="90"/>
      <c r="D12" s="107">
        <f>投入係数表!AM12</f>
        <v>6.0660007252826952E-3</v>
      </c>
      <c r="E12" s="110">
        <f t="shared" si="9"/>
        <v>0.60660007252826953</v>
      </c>
      <c r="F12" s="85">
        <f>分析係数表!C15</f>
        <v>0</v>
      </c>
      <c r="G12" s="110">
        <f t="shared" si="0"/>
        <v>0</v>
      </c>
      <c r="H12" s="110">
        <v>0</v>
      </c>
      <c r="I12" s="110">
        <f t="shared" si="1"/>
        <v>0</v>
      </c>
      <c r="J12" s="85">
        <f>分析係数表!G15</f>
        <v>9.5574387947269301E-2</v>
      </c>
      <c r="K12" s="111">
        <f t="shared" si="2"/>
        <v>0</v>
      </c>
      <c r="L12" s="79"/>
      <c r="M12" s="80"/>
      <c r="N12" s="81">
        <f>分析係数表!H15</f>
        <v>8.009728727607893E-3</v>
      </c>
      <c r="O12" s="82">
        <f t="shared" si="3"/>
        <v>0.14629111940705947</v>
      </c>
      <c r="P12" s="76">
        <f>分析係数表!C15</f>
        <v>0</v>
      </c>
      <c r="Q12" s="82">
        <f t="shared" si="4"/>
        <v>0</v>
      </c>
      <c r="R12" s="83">
        <v>0</v>
      </c>
      <c r="S12" s="84">
        <f t="shared" si="5"/>
        <v>0</v>
      </c>
      <c r="T12" s="85">
        <f>分析係数表!F15</f>
        <v>0.30461393596986819</v>
      </c>
      <c r="U12" s="86">
        <f t="shared" si="6"/>
        <v>0</v>
      </c>
      <c r="V12" s="87">
        <f>分析係数表!D15</f>
        <v>3.5781544256120526E-2</v>
      </c>
      <c r="W12" s="88">
        <f t="shared" si="7"/>
        <v>0</v>
      </c>
      <c r="X12" s="76">
        <f>分析係数表!E15</f>
        <v>3.3427495291902073E-2</v>
      </c>
      <c r="Y12" s="89">
        <f t="shared" si="8"/>
        <v>0</v>
      </c>
    </row>
    <row r="13" spans="1:25" x14ac:dyDescent="0.2">
      <c r="A13" s="6" t="s">
        <v>227</v>
      </c>
      <c r="B13" s="5" t="s">
        <v>30</v>
      </c>
      <c r="C13" s="90"/>
      <c r="D13" s="107">
        <f>投入係数表!AM13</f>
        <v>6.219848569764503E-3</v>
      </c>
      <c r="E13" s="110">
        <f t="shared" si="9"/>
        <v>0.62198485697645034</v>
      </c>
      <c r="F13" s="85">
        <f>分析係数表!C16</f>
        <v>1.1051985264019626E-2</v>
      </c>
      <c r="G13" s="110">
        <f t="shared" si="0"/>
        <v>6.8741674737470837E-3</v>
      </c>
      <c r="H13" s="110">
        <v>7.8445438774587348E-3</v>
      </c>
      <c r="I13" s="110">
        <f t="shared" si="1"/>
        <v>7.8445438774587348E-3</v>
      </c>
      <c r="J13" s="85">
        <f>分析係数表!G16</f>
        <v>3.3670033670033669E-2</v>
      </c>
      <c r="K13" s="111">
        <f t="shared" si="2"/>
        <v>2.6412605648009209E-4</v>
      </c>
      <c r="L13" s="79"/>
      <c r="M13" s="80"/>
      <c r="N13" s="81">
        <f>分析係数表!H16</f>
        <v>1.6043989549327908E-2</v>
      </c>
      <c r="O13" s="82">
        <f t="shared" si="3"/>
        <v>0.2930302973727929</v>
      </c>
      <c r="P13" s="76">
        <f>分析係数表!C16</f>
        <v>1.1051985264019626E-2</v>
      </c>
      <c r="Q13" s="82">
        <f t="shared" si="4"/>
        <v>3.2385665284753963E-3</v>
      </c>
      <c r="R13" s="83">
        <v>3.5591446185260539E-3</v>
      </c>
      <c r="S13" s="84">
        <f t="shared" si="5"/>
        <v>1.1403688495984788E-2</v>
      </c>
      <c r="T13" s="85">
        <f>分析係数表!F16</f>
        <v>0.28619528619528617</v>
      </c>
      <c r="U13" s="86">
        <f t="shared" si="6"/>
        <v>3.2636818927902589E-3</v>
      </c>
      <c r="V13" s="87">
        <f>分析係数表!D16</f>
        <v>3.3670033670033669E-2</v>
      </c>
      <c r="W13" s="88">
        <f t="shared" si="7"/>
        <v>0</v>
      </c>
      <c r="X13" s="76">
        <f>分析係数表!E16</f>
        <v>3.3670033670033669E-2</v>
      </c>
      <c r="Y13" s="89">
        <f t="shared" si="8"/>
        <v>0</v>
      </c>
    </row>
    <row r="14" spans="1:25" x14ac:dyDescent="0.2">
      <c r="A14" s="6" t="s">
        <v>2</v>
      </c>
      <c r="B14" s="5" t="s">
        <v>365</v>
      </c>
      <c r="C14" s="90"/>
      <c r="D14" s="107">
        <f>投入係数表!AM14</f>
        <v>4.4615874899724172E-3</v>
      </c>
      <c r="E14" s="110">
        <f t="shared" si="9"/>
        <v>0.44615874899724173</v>
      </c>
      <c r="F14" s="85">
        <f>分析係数表!C17</f>
        <v>8.8733956583742724E-2</v>
      </c>
      <c r="G14" s="110">
        <f t="shared" si="0"/>
        <v>3.9589431062978214E-2</v>
      </c>
      <c r="H14" s="110">
        <v>5.0348044487746636E-2</v>
      </c>
      <c r="I14" s="110">
        <f t="shared" si="1"/>
        <v>5.0348044487746636E-2</v>
      </c>
      <c r="J14" s="85">
        <f>分析係数表!G17</f>
        <v>0.21220484513952775</v>
      </c>
      <c r="K14" s="111">
        <f t="shared" si="2"/>
        <v>1.0684098983600329E-2</v>
      </c>
      <c r="L14" s="79"/>
      <c r="M14" s="80"/>
      <c r="N14" s="81">
        <f>分析係数表!H17</f>
        <v>2.8579889640622342E-3</v>
      </c>
      <c r="O14" s="82">
        <f t="shared" si="3"/>
        <v>5.2198822085520451E-2</v>
      </c>
      <c r="P14" s="76">
        <f>分析係数表!C17</f>
        <v>8.8733956583742724E-2</v>
      </c>
      <c r="Q14" s="82">
        <f t="shared" si="4"/>
        <v>4.6318080126590824E-3</v>
      </c>
      <c r="R14" s="83">
        <v>7.606588485525422E-3</v>
      </c>
      <c r="S14" s="84">
        <f t="shared" si="5"/>
        <v>5.7954632973272059E-2</v>
      </c>
      <c r="T14" s="85">
        <f>分析係数表!F17</f>
        <v>0.32198712051517941</v>
      </c>
      <c r="U14" s="86">
        <f t="shared" si="6"/>
        <v>1.866064539157794E-2</v>
      </c>
      <c r="V14" s="87">
        <f>分析係数表!D17</f>
        <v>5.3664520085863233E-2</v>
      </c>
      <c r="W14" s="88">
        <f t="shared" si="7"/>
        <v>0</v>
      </c>
      <c r="X14" s="76">
        <f>分析係数表!E17</f>
        <v>5.3357865685372582E-2</v>
      </c>
      <c r="Y14" s="89">
        <f t="shared" si="8"/>
        <v>0</v>
      </c>
    </row>
    <row r="15" spans="1:25" x14ac:dyDescent="0.2">
      <c r="A15" s="6" t="s">
        <v>3</v>
      </c>
      <c r="B15" s="5" t="s">
        <v>31</v>
      </c>
      <c r="C15" s="90"/>
      <c r="D15" s="107">
        <f>投入係数表!AM15</f>
        <v>1.3406740733414653E-3</v>
      </c>
      <c r="E15" s="110">
        <f t="shared" si="9"/>
        <v>0.13406740733414654</v>
      </c>
      <c r="F15" s="85">
        <f>分析係数表!C18</f>
        <v>2.3869801084990927E-2</v>
      </c>
      <c r="G15" s="110">
        <f t="shared" si="0"/>
        <v>3.2001623450465316E-3</v>
      </c>
      <c r="H15" s="110">
        <v>3.9341260852087633E-3</v>
      </c>
      <c r="I15" s="110">
        <f t="shared" si="1"/>
        <v>3.9341260852087633E-3</v>
      </c>
      <c r="J15" s="85">
        <f>分析係数表!G18</f>
        <v>0.2144702842377261</v>
      </c>
      <c r="K15" s="111">
        <f t="shared" si="2"/>
        <v>8.4375313972177607E-4</v>
      </c>
      <c r="L15" s="79"/>
      <c r="M15" s="80"/>
      <c r="N15" s="81">
        <f>分析係数表!H18</f>
        <v>4.2405476965239774E-4</v>
      </c>
      <c r="O15" s="82">
        <f t="shared" si="3"/>
        <v>7.7450122285076329E-3</v>
      </c>
      <c r="P15" s="76">
        <f>分析係数表!C18</f>
        <v>2.3869801084990927E-2</v>
      </c>
      <c r="Q15" s="82">
        <f t="shared" si="4"/>
        <v>1.8487190129529949E-4</v>
      </c>
      <c r="R15" s="83">
        <v>3.8296972682776625E-4</v>
      </c>
      <c r="S15" s="84">
        <f t="shared" si="5"/>
        <v>4.3170958120365291E-3</v>
      </c>
      <c r="T15" s="85">
        <f>分析係数表!F18</f>
        <v>0.4573643410852713</v>
      </c>
      <c r="U15" s="86">
        <f t="shared" si="6"/>
        <v>1.9744856814740714E-3</v>
      </c>
      <c r="V15" s="87">
        <f>分析係数表!D18</f>
        <v>4.909560723514212E-2</v>
      </c>
      <c r="W15" s="88">
        <f t="shared" si="7"/>
        <v>0</v>
      </c>
      <c r="X15" s="76">
        <f>分析係数表!E18</f>
        <v>2.0671834625322998E-2</v>
      </c>
      <c r="Y15" s="89">
        <f t="shared" si="8"/>
        <v>0</v>
      </c>
    </row>
    <row r="16" spans="1:25" x14ac:dyDescent="0.2">
      <c r="A16" s="6" t="s">
        <v>4</v>
      </c>
      <c r="B16" s="5" t="s">
        <v>32</v>
      </c>
      <c r="C16" s="90"/>
      <c r="D16" s="107">
        <f>投入係数表!AM16</f>
        <v>1.0989131748700536E-5</v>
      </c>
      <c r="E16" s="110">
        <f t="shared" si="9"/>
        <v>1.0989131748700535E-3</v>
      </c>
      <c r="F16" s="85">
        <f>分析係数表!C19</f>
        <v>4.6660019940179431E-2</v>
      </c>
      <c r="G16" s="110">
        <f t="shared" si="0"/>
        <v>5.1275310651962582E-5</v>
      </c>
      <c r="H16" s="110">
        <v>6.7477453464603789E-4</v>
      </c>
      <c r="I16" s="110">
        <f t="shared" si="1"/>
        <v>6.7477453464603789E-4</v>
      </c>
      <c r="J16" s="85">
        <f>分析係数表!G19</f>
        <v>5.7803468208092484E-2</v>
      </c>
      <c r="K16" s="111">
        <f t="shared" si="2"/>
        <v>3.9004308361042654E-5</v>
      </c>
      <c r="L16" s="79"/>
      <c r="M16" s="80"/>
      <c r="N16" s="81">
        <f>分析係数表!H19</f>
        <v>-1.0864213106796968E-4</v>
      </c>
      <c r="O16" s="82">
        <f t="shared" si="3"/>
        <v>-1.9842593312705509E-3</v>
      </c>
      <c r="P16" s="76">
        <f>分析係数表!C19</f>
        <v>4.6660019940179431E-2</v>
      </c>
      <c r="Q16" s="82">
        <f t="shared" si="4"/>
        <v>-9.2585579963571006E-5</v>
      </c>
      <c r="R16" s="83">
        <v>3.7083148786881088E-5</v>
      </c>
      <c r="S16" s="84">
        <f t="shared" si="5"/>
        <v>7.1185768343291897E-4</v>
      </c>
      <c r="T16" s="85">
        <f>分析係数表!F19</f>
        <v>0.24084778420038536</v>
      </c>
      <c r="U16" s="86">
        <f t="shared" si="6"/>
        <v>1.7144934572083789E-4</v>
      </c>
      <c r="V16" s="87">
        <f>分析係数表!D19</f>
        <v>2.8901734104046241E-3</v>
      </c>
      <c r="W16" s="88">
        <f t="shared" si="7"/>
        <v>0</v>
      </c>
      <c r="X16" s="76">
        <f>分析係数表!E19</f>
        <v>2.8901734104046241E-3</v>
      </c>
      <c r="Y16" s="89">
        <f t="shared" si="8"/>
        <v>0</v>
      </c>
    </row>
    <row r="17" spans="1:25" x14ac:dyDescent="0.2">
      <c r="A17" s="6" t="s">
        <v>5</v>
      </c>
      <c r="B17" s="5" t="s">
        <v>33</v>
      </c>
      <c r="C17" s="90"/>
      <c r="D17" s="107">
        <f>投入係数表!AM17</f>
        <v>2.197826349740107E-4</v>
      </c>
      <c r="E17" s="110">
        <f t="shared" si="9"/>
        <v>2.197826349740107E-2</v>
      </c>
      <c r="F17" s="85">
        <f>分析係数表!C20</f>
        <v>8.9601315248664215E-2</v>
      </c>
      <c r="G17" s="110">
        <f t="shared" si="0"/>
        <v>1.9692813162488425E-3</v>
      </c>
      <c r="H17" s="110">
        <v>2.9003419431629048E-3</v>
      </c>
      <c r="I17" s="110">
        <f t="shared" si="1"/>
        <v>2.9003419431629048E-3</v>
      </c>
      <c r="J17" s="85">
        <f>分析係数表!G20</f>
        <v>9.990662931839403E-2</v>
      </c>
      <c r="K17" s="111">
        <f t="shared" si="2"/>
        <v>2.8976338741216697E-4</v>
      </c>
      <c r="L17" s="79"/>
      <c r="M17" s="80"/>
      <c r="N17" s="81">
        <f>分析係数表!H20</f>
        <v>5.2919231584720706E-4</v>
      </c>
      <c r="O17" s="82">
        <f t="shared" si="3"/>
        <v>9.6652631942533256E-3</v>
      </c>
      <c r="P17" s="76">
        <f>分析係数表!C20</f>
        <v>8.9601315248664215E-2</v>
      </c>
      <c r="Q17" s="82">
        <f t="shared" si="4"/>
        <v>8.6602029442960353E-4</v>
      </c>
      <c r="R17" s="83">
        <v>1.2536608546123078E-3</v>
      </c>
      <c r="S17" s="84">
        <f t="shared" si="5"/>
        <v>4.1540027977752126E-3</v>
      </c>
      <c r="T17" s="85">
        <f>分析係数表!F20</f>
        <v>0.22315592903828199</v>
      </c>
      <c r="U17" s="86">
        <f t="shared" si="6"/>
        <v>9.2699035356515018E-4</v>
      </c>
      <c r="V17" s="87">
        <f>分析係数表!D20</f>
        <v>6.3492063492063489E-2</v>
      </c>
      <c r="W17" s="88">
        <f t="shared" si="7"/>
        <v>0</v>
      </c>
      <c r="X17" s="76">
        <f>分析係数表!E20</f>
        <v>5.9757236227824466E-2</v>
      </c>
      <c r="Y17" s="89">
        <f t="shared" si="8"/>
        <v>0</v>
      </c>
    </row>
    <row r="18" spans="1:25" x14ac:dyDescent="0.2">
      <c r="A18" s="6" t="s">
        <v>6</v>
      </c>
      <c r="B18" s="5" t="s">
        <v>34</v>
      </c>
      <c r="C18" s="90"/>
      <c r="D18" s="107">
        <f>投入係数表!AM18</f>
        <v>1.6923262892998825E-3</v>
      </c>
      <c r="E18" s="110">
        <f t="shared" si="9"/>
        <v>0.16923262892998825</v>
      </c>
      <c r="F18" s="85">
        <f>分析係数表!C21</f>
        <v>3.6263368983957212E-2</v>
      </c>
      <c r="G18" s="110">
        <f t="shared" si="0"/>
        <v>6.1369452670132756E-3</v>
      </c>
      <c r="H18" s="110">
        <v>8.0542760120504587E-3</v>
      </c>
      <c r="I18" s="110">
        <f t="shared" si="1"/>
        <v>8.0542760120504587E-3</v>
      </c>
      <c r="J18" s="85">
        <f>分析係数表!G21</f>
        <v>0.2855369335816263</v>
      </c>
      <c r="K18" s="111">
        <f t="shared" si="2"/>
        <v>2.2997932747009378E-3</v>
      </c>
      <c r="L18" s="79"/>
      <c r="M18" s="80"/>
      <c r="N18" s="81">
        <f>分析係数表!H21</f>
        <v>8.8140309559981843E-4</v>
      </c>
      <c r="O18" s="82">
        <f t="shared" si="3"/>
        <v>1.6098103929501402E-2</v>
      </c>
      <c r="P18" s="76">
        <f>分析係数表!C21</f>
        <v>3.6263368983957212E-2</v>
      </c>
      <c r="Q18" s="82">
        <f t="shared" si="4"/>
        <v>5.8377148273760083E-4</v>
      </c>
      <c r="R18" s="83">
        <v>1.0809751121861996E-3</v>
      </c>
      <c r="S18" s="84">
        <f t="shared" si="5"/>
        <v>9.1352511242366579E-3</v>
      </c>
      <c r="T18" s="85">
        <f>分析係数表!F21</f>
        <v>0.42644320297951582</v>
      </c>
      <c r="U18" s="86">
        <f t="shared" si="6"/>
        <v>3.8956657494417031E-3</v>
      </c>
      <c r="V18" s="87">
        <f>分析係数表!D21</f>
        <v>0.13283674736188703</v>
      </c>
      <c r="W18" s="88">
        <f t="shared" si="7"/>
        <v>0</v>
      </c>
      <c r="X18" s="76">
        <f>分析係数表!E21</f>
        <v>0.11297330850403477</v>
      </c>
      <c r="Y18" s="89">
        <f t="shared" si="8"/>
        <v>0</v>
      </c>
    </row>
    <row r="19" spans="1:25" x14ac:dyDescent="0.2">
      <c r="A19" s="6" t="s">
        <v>7</v>
      </c>
      <c r="B19" s="5" t="s">
        <v>269</v>
      </c>
      <c r="C19" s="90"/>
      <c r="D19" s="107">
        <f>投入係数表!AM19</f>
        <v>0</v>
      </c>
      <c r="E19" s="110">
        <f t="shared" si="9"/>
        <v>0</v>
      </c>
      <c r="F19" s="85">
        <f>分析係数表!C22</f>
        <v>2.6618889173278704E-2</v>
      </c>
      <c r="G19" s="110">
        <f t="shared" si="0"/>
        <v>0</v>
      </c>
      <c r="H19" s="110">
        <v>9.3881524688131863E-4</v>
      </c>
      <c r="I19" s="110">
        <f t="shared" si="1"/>
        <v>9.3881524688131863E-4</v>
      </c>
      <c r="J19" s="85">
        <f>分析係数表!G22</f>
        <v>0.1945614707008809</v>
      </c>
      <c r="K19" s="111">
        <f t="shared" si="2"/>
        <v>1.8265727514963994E-4</v>
      </c>
      <c r="L19" s="79"/>
      <c r="M19" s="80"/>
      <c r="N19" s="81">
        <f>分析係数表!H22</f>
        <v>4.2055018477923743E-5</v>
      </c>
      <c r="O19" s="82">
        <f t="shared" si="3"/>
        <v>7.6810038629827762E-4</v>
      </c>
      <c r="P19" s="76">
        <f>分析係数表!C22</f>
        <v>2.6618889173278704E-2</v>
      </c>
      <c r="Q19" s="82">
        <f t="shared" si="4"/>
        <v>2.0445979056826413E-5</v>
      </c>
      <c r="R19" s="83">
        <v>2.1417829466720373E-4</v>
      </c>
      <c r="S19" s="84">
        <f t="shared" si="5"/>
        <v>1.1529935415485223E-3</v>
      </c>
      <c r="T19" s="85">
        <f>分析係数表!F22</f>
        <v>0.4128686327077748</v>
      </c>
      <c r="U19" s="86">
        <f t="shared" si="6"/>
        <v>4.7603486702003337E-4</v>
      </c>
      <c r="V19" s="87">
        <f>分析係数表!D22</f>
        <v>2.5660666411336654E-2</v>
      </c>
      <c r="W19" s="88">
        <f t="shared" si="7"/>
        <v>0</v>
      </c>
      <c r="X19" s="76">
        <f>分析係数表!E22</f>
        <v>2.5277671390271927E-2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0.21587580550673696</v>
      </c>
      <c r="K20" s="111">
        <f t="shared" si="2"/>
        <v>0</v>
      </c>
      <c r="L20" s="79"/>
      <c r="M20" s="80"/>
      <c r="N20" s="81">
        <f>分析係数表!H23</f>
        <v>2.4532094112122184E-5</v>
      </c>
      <c r="O20" s="82">
        <f t="shared" si="3"/>
        <v>4.4805855867399529E-4</v>
      </c>
      <c r="P20" s="76">
        <f>分析係数表!C23</f>
        <v>0</v>
      </c>
      <c r="Q20" s="82">
        <f t="shared" si="4"/>
        <v>0</v>
      </c>
      <c r="R20" s="83">
        <v>0</v>
      </c>
      <c r="S20" s="84">
        <f t="shared" si="5"/>
        <v>0</v>
      </c>
      <c r="T20" s="85">
        <f>分析係数表!F23</f>
        <v>0.4418082405780121</v>
      </c>
      <c r="U20" s="86">
        <f t="shared" si="6"/>
        <v>0</v>
      </c>
      <c r="V20" s="87">
        <f>分析係数表!D23</f>
        <v>4.2960359304823276E-3</v>
      </c>
      <c r="W20" s="88">
        <f t="shared" si="7"/>
        <v>0</v>
      </c>
      <c r="X20" s="76">
        <f>分析係数表!E23</f>
        <v>3.7102128490529192E-3</v>
      </c>
      <c r="Y20" s="89">
        <f t="shared" si="8"/>
        <v>0</v>
      </c>
    </row>
    <row r="21" spans="1:25" x14ac:dyDescent="0.2">
      <c r="A21" s="6" t="s">
        <v>9</v>
      </c>
      <c r="B21" s="5" t="s">
        <v>271</v>
      </c>
      <c r="C21" s="90"/>
      <c r="D21" s="107">
        <f>投入係数表!AM21</f>
        <v>1.6923262892998825E-3</v>
      </c>
      <c r="E21" s="110">
        <f t="shared" si="9"/>
        <v>0.16923262892998825</v>
      </c>
      <c r="F21" s="85">
        <f>分析係数表!C24</f>
        <v>0.22997002997003002</v>
      </c>
      <c r="G21" s="110">
        <f t="shared" si="0"/>
        <v>3.891843274693637E-2</v>
      </c>
      <c r="H21" s="110">
        <v>4.406575621284637E-2</v>
      </c>
      <c r="I21" s="110">
        <f t="shared" si="1"/>
        <v>4.406575621284637E-2</v>
      </c>
      <c r="J21" s="85">
        <f>分析係数表!G24</f>
        <v>0.20787401574803149</v>
      </c>
      <c r="K21" s="111">
        <f t="shared" si="2"/>
        <v>9.1601257009381425E-3</v>
      </c>
      <c r="L21" s="79"/>
      <c r="M21" s="80"/>
      <c r="N21" s="81">
        <f>分析係数表!H24</f>
        <v>3.2417410076732888E-4</v>
      </c>
      <c r="O21" s="82">
        <f t="shared" si="3"/>
        <v>5.9207738110492241E-3</v>
      </c>
      <c r="P21" s="76">
        <f>分析係数表!C24</f>
        <v>0.22997002997003002</v>
      </c>
      <c r="Q21" s="82">
        <f t="shared" si="4"/>
        <v>1.361600530772759E-3</v>
      </c>
      <c r="R21" s="83">
        <v>5.0197499663623335E-3</v>
      </c>
      <c r="S21" s="84">
        <f t="shared" si="5"/>
        <v>4.9085506179208704E-2</v>
      </c>
      <c r="T21" s="85">
        <f>分析係数表!F24</f>
        <v>0.39317585301837271</v>
      </c>
      <c r="U21" s="86">
        <f t="shared" si="6"/>
        <v>1.9299235762848987E-2</v>
      </c>
      <c r="V21" s="87">
        <f>分析係数表!D24</f>
        <v>0.34068241469816274</v>
      </c>
      <c r="W21" s="88">
        <f t="shared" si="7"/>
        <v>0</v>
      </c>
      <c r="X21" s="76">
        <f>分析係数表!E24</f>
        <v>0.33385826771653543</v>
      </c>
      <c r="Y21" s="89">
        <f t="shared" si="8"/>
        <v>0</v>
      </c>
    </row>
    <row r="22" spans="1:25" x14ac:dyDescent="0.2">
      <c r="A22" s="6" t="s">
        <v>10</v>
      </c>
      <c r="B22" s="5" t="s">
        <v>272</v>
      </c>
      <c r="C22" s="90"/>
      <c r="D22" s="107">
        <f>投入係数表!AM22</f>
        <v>0</v>
      </c>
      <c r="E22" s="110">
        <f t="shared" si="9"/>
        <v>0</v>
      </c>
      <c r="F22" s="85">
        <f>分析係数表!C25</f>
        <v>3.4042553191489411E-2</v>
      </c>
      <c r="G22" s="110">
        <f t="shared" si="0"/>
        <v>0</v>
      </c>
      <c r="H22" s="110">
        <v>1.5550616436756893E-3</v>
      </c>
      <c r="I22" s="110">
        <f t="shared" si="1"/>
        <v>1.5550616436756893E-3</v>
      </c>
      <c r="J22" s="85">
        <f>分析係数表!G25</f>
        <v>0.19567456230690011</v>
      </c>
      <c r="K22" s="111">
        <f t="shared" si="2"/>
        <v>3.0428600648648915E-4</v>
      </c>
      <c r="L22" s="79"/>
      <c r="M22" s="80"/>
      <c r="N22" s="81">
        <f>分析係数表!H25</f>
        <v>4.906418822424437E-4</v>
      </c>
      <c r="O22" s="82">
        <f t="shared" si="3"/>
        <v>8.9611711734799062E-3</v>
      </c>
      <c r="P22" s="76">
        <f>分析係数表!C25</f>
        <v>3.4042553191489411E-2</v>
      </c>
      <c r="Q22" s="82">
        <f t="shared" si="4"/>
        <v>3.0506114633123128E-4</v>
      </c>
      <c r="R22" s="83">
        <v>7.1922339410037393E-4</v>
      </c>
      <c r="S22" s="84">
        <f t="shared" si="5"/>
        <v>2.2742850377760631E-3</v>
      </c>
      <c r="T22" s="85">
        <f>分析係数表!F25</f>
        <v>0.35015447991761073</v>
      </c>
      <c r="U22" s="86">
        <f t="shared" si="6"/>
        <v>7.9635109458688102E-4</v>
      </c>
      <c r="V22" s="87">
        <f>分析係数表!D25</f>
        <v>0.10710607621009269</v>
      </c>
      <c r="W22" s="88">
        <f t="shared" si="7"/>
        <v>0</v>
      </c>
      <c r="X22" s="76">
        <f>分析係数表!E25</f>
        <v>0.10298661174047374</v>
      </c>
      <c r="Y22" s="89">
        <f t="shared" si="8"/>
        <v>0</v>
      </c>
    </row>
    <row r="23" spans="1:25" x14ac:dyDescent="0.2">
      <c r="A23" s="6" t="s">
        <v>11</v>
      </c>
      <c r="B23" s="5" t="s">
        <v>35</v>
      </c>
      <c r="C23" s="90"/>
      <c r="D23" s="107">
        <f>投入係数表!AM23</f>
        <v>3.5165221595841715E-4</v>
      </c>
      <c r="E23" s="110">
        <f t="shared" si="9"/>
        <v>3.5165221595841713E-2</v>
      </c>
      <c r="F23" s="85">
        <f>分析係数表!C26</f>
        <v>5.4550934297769693E-2</v>
      </c>
      <c r="G23" s="110">
        <f t="shared" si="0"/>
        <v>1.9182956928412733E-3</v>
      </c>
      <c r="H23" s="110">
        <v>3.3344127975407753E-3</v>
      </c>
      <c r="I23" s="110">
        <f t="shared" si="1"/>
        <v>3.3344127975407753E-3</v>
      </c>
      <c r="J23" s="85">
        <f>分析係数表!G26</f>
        <v>0.19694507637309067</v>
      </c>
      <c r="K23" s="111">
        <f t="shared" si="2"/>
        <v>6.5669618307107893E-4</v>
      </c>
      <c r="L23" s="79"/>
      <c r="M23" s="80"/>
      <c r="N23" s="81">
        <f>分析係数表!H26</f>
        <v>1.0098461312011439E-2</v>
      </c>
      <c r="O23" s="82">
        <f t="shared" si="3"/>
        <v>0.18444010525987392</v>
      </c>
      <c r="P23" s="76">
        <f>分析係数表!C26</f>
        <v>5.4550934297769693E-2</v>
      </c>
      <c r="Q23" s="82">
        <f t="shared" si="4"/>
        <v>1.0061380063905109E-2</v>
      </c>
      <c r="R23" s="83">
        <v>1.047156884334899E-2</v>
      </c>
      <c r="S23" s="84">
        <f t="shared" si="5"/>
        <v>1.3805981640889765E-2</v>
      </c>
      <c r="T23" s="85">
        <f>分析係数表!F26</f>
        <v>0.33636659083522913</v>
      </c>
      <c r="U23" s="86">
        <f t="shared" si="6"/>
        <v>4.6438709776798525E-3</v>
      </c>
      <c r="V23" s="87">
        <f>分析係数表!D26</f>
        <v>0.10204744881377965</v>
      </c>
      <c r="W23" s="88">
        <f t="shared" si="7"/>
        <v>0</v>
      </c>
      <c r="X23" s="76">
        <f>分析係数表!E26</f>
        <v>0.10497237569060773</v>
      </c>
      <c r="Y23" s="89">
        <f t="shared" si="8"/>
        <v>0</v>
      </c>
    </row>
    <row r="24" spans="1:25" x14ac:dyDescent="0.2">
      <c r="A24" s="6" t="s">
        <v>12</v>
      </c>
      <c r="B24" s="5" t="s">
        <v>366</v>
      </c>
      <c r="C24" s="90"/>
      <c r="D24" s="107">
        <f>投入係数表!AM24</f>
        <v>1.7582610797920858E-4</v>
      </c>
      <c r="E24" s="110">
        <f t="shared" si="9"/>
        <v>1.7582610797920856E-2</v>
      </c>
      <c r="F24" s="85">
        <f>分析係数表!C27</f>
        <v>4.1345611727119369E-3</v>
      </c>
      <c r="G24" s="110">
        <f t="shared" si="0"/>
        <v>7.2696379919989223E-5</v>
      </c>
      <c r="H24" s="110">
        <v>9.1104539946654283E-5</v>
      </c>
      <c r="I24" s="110">
        <f t="shared" si="1"/>
        <v>9.1104539946654283E-5</v>
      </c>
      <c r="J24" s="85">
        <f>分析係数表!G27</f>
        <v>0.17796610169491525</v>
      </c>
      <c r="K24" s="111">
        <f t="shared" si="2"/>
        <v>1.6213519821014746E-5</v>
      </c>
      <c r="L24" s="79"/>
      <c r="M24" s="80"/>
      <c r="N24" s="81">
        <f>分析係数表!H27</f>
        <v>1.0540039006029638E-2</v>
      </c>
      <c r="O24" s="82">
        <f t="shared" si="3"/>
        <v>0.19250515931600584</v>
      </c>
      <c r="P24" s="76">
        <f>分析係数表!C27</f>
        <v>4.1345611727119369E-3</v>
      </c>
      <c r="Q24" s="82">
        <f t="shared" si="4"/>
        <v>7.9592435725468335E-4</v>
      </c>
      <c r="R24" s="83">
        <v>8.0249938821948144E-4</v>
      </c>
      <c r="S24" s="84">
        <f t="shared" si="5"/>
        <v>8.9360392816613572E-4</v>
      </c>
      <c r="T24" s="85">
        <f>分析係数表!F27</f>
        <v>0.33898305084745761</v>
      </c>
      <c r="U24" s="86">
        <f t="shared" si="6"/>
        <v>3.0291658581902905E-4</v>
      </c>
      <c r="V24" s="87">
        <f>分析係数表!D27</f>
        <v>1.2203389830508475</v>
      </c>
      <c r="W24" s="88">
        <f t="shared" si="7"/>
        <v>0</v>
      </c>
      <c r="X24" s="76">
        <f>分析係数表!E27</f>
        <v>1.4661016949152543</v>
      </c>
      <c r="Y24" s="89">
        <f t="shared" si="8"/>
        <v>0</v>
      </c>
    </row>
    <row r="25" spans="1:25" x14ac:dyDescent="0.2">
      <c r="A25" s="6" t="s">
        <v>13</v>
      </c>
      <c r="B25" s="5" t="s">
        <v>192</v>
      </c>
      <c r="C25" s="90"/>
      <c r="D25" s="107">
        <f>投入係数表!AM25</f>
        <v>2.1978263497401072E-5</v>
      </c>
      <c r="E25" s="110">
        <f t="shared" si="9"/>
        <v>2.197826349740107E-3</v>
      </c>
      <c r="F25" s="85">
        <f>分析係数表!C28</f>
        <v>7.7271221989182459E-3</v>
      </c>
      <c r="G25" s="110">
        <f t="shared" si="0"/>
        <v>1.6982872776444237E-5</v>
      </c>
      <c r="H25" s="110">
        <v>9.1741934777845192E-4</v>
      </c>
      <c r="I25" s="110">
        <f t="shared" si="1"/>
        <v>9.1741934777845192E-4</v>
      </c>
      <c r="J25" s="85">
        <f>分析係数表!G28</f>
        <v>0.12525050100200399</v>
      </c>
      <c r="K25" s="111">
        <f t="shared" si="2"/>
        <v>1.1490723293818284E-4</v>
      </c>
      <c r="L25" s="79"/>
      <c r="M25" s="80"/>
      <c r="N25" s="81">
        <f>分析係数表!H28</f>
        <v>1.922089573684773E-2</v>
      </c>
      <c r="O25" s="82">
        <f t="shared" si="3"/>
        <v>0.3510538807210753</v>
      </c>
      <c r="P25" s="76">
        <f>分析係数表!C28</f>
        <v>7.7271221989182459E-3</v>
      </c>
      <c r="Q25" s="82">
        <f t="shared" si="4"/>
        <v>2.7126362347362188E-3</v>
      </c>
      <c r="R25" s="83">
        <v>2.9646787357596079E-3</v>
      </c>
      <c r="S25" s="84">
        <f t="shared" si="5"/>
        <v>3.8820980835380598E-3</v>
      </c>
      <c r="T25" s="85">
        <f>分析係数表!F28</f>
        <v>0.21442885771543085</v>
      </c>
      <c r="U25" s="86">
        <f t="shared" si="6"/>
        <v>8.3243385759232944E-4</v>
      </c>
      <c r="V25" s="87">
        <f>分析係数表!D28</f>
        <v>0.19739478957915832</v>
      </c>
      <c r="W25" s="88">
        <f t="shared" si="7"/>
        <v>0</v>
      </c>
      <c r="X25" s="76">
        <f>分析係数表!E28</f>
        <v>0.18537074148296592</v>
      </c>
      <c r="Y25" s="89">
        <f t="shared" si="8"/>
        <v>0</v>
      </c>
    </row>
    <row r="26" spans="1:25" x14ac:dyDescent="0.2">
      <c r="A26" s="6" t="s">
        <v>14</v>
      </c>
      <c r="B26" s="5" t="s">
        <v>50</v>
      </c>
      <c r="C26" s="90"/>
      <c r="D26" s="107">
        <f>投入係数表!AM26</f>
        <v>8.5605336322377174E-3</v>
      </c>
      <c r="E26" s="110">
        <f t="shared" si="9"/>
        <v>0.85605336322377179</v>
      </c>
      <c r="F26" s="85">
        <f>分析係数表!C29</f>
        <v>1.9657209257286756E-2</v>
      </c>
      <c r="G26" s="110">
        <f t="shared" si="0"/>
        <v>1.682762009629379E-2</v>
      </c>
      <c r="H26" s="110">
        <v>1.8293661008286499E-2</v>
      </c>
      <c r="I26" s="110">
        <f t="shared" si="1"/>
        <v>1.8293661008286499E-2</v>
      </c>
      <c r="J26" s="85">
        <f>分析係数表!G29</f>
        <v>0.25806451612903225</v>
      </c>
      <c r="K26" s="111">
        <f t="shared" si="2"/>
        <v>4.7209447763319999E-3</v>
      </c>
      <c r="L26" s="79"/>
      <c r="M26" s="80"/>
      <c r="N26" s="81">
        <f>分析係数表!H29</f>
        <v>9.642865278500598E-3</v>
      </c>
      <c r="O26" s="82">
        <f t="shared" si="3"/>
        <v>0.17611901774164257</v>
      </c>
      <c r="P26" s="76">
        <f>分析係数表!C29</f>
        <v>1.9657209257286756E-2</v>
      </c>
      <c r="Q26" s="82">
        <f t="shared" si="4"/>
        <v>3.4620083859352667E-3</v>
      </c>
      <c r="R26" s="83">
        <v>4.4186918226879774E-3</v>
      </c>
      <c r="S26" s="84">
        <f t="shared" si="5"/>
        <v>2.2712352830974475E-2</v>
      </c>
      <c r="T26" s="85">
        <f>分析係数表!F29</f>
        <v>0.38879456706281834</v>
      </c>
      <c r="U26" s="86">
        <f t="shared" si="6"/>
        <v>8.8304393858966972E-3</v>
      </c>
      <c r="V26" s="87">
        <f>分析係数表!D29</f>
        <v>0.29711375212224106</v>
      </c>
      <c r="W26" s="88">
        <f t="shared" si="7"/>
        <v>0</v>
      </c>
      <c r="X26" s="76">
        <f>分析係数表!E29</f>
        <v>0.14940577249575551</v>
      </c>
      <c r="Y26" s="89">
        <f t="shared" si="8"/>
        <v>0</v>
      </c>
    </row>
    <row r="27" spans="1:25" x14ac:dyDescent="0.2">
      <c r="A27" s="6" t="s">
        <v>15</v>
      </c>
      <c r="B27" s="5" t="s">
        <v>36</v>
      </c>
      <c r="C27" s="90"/>
      <c r="D27" s="107">
        <f>投入係数表!AM27</f>
        <v>2.9670655721491445E-3</v>
      </c>
      <c r="E27" s="110">
        <f t="shared" si="9"/>
        <v>0.29670655721491446</v>
      </c>
      <c r="F27" s="85">
        <f>分析係数表!C30</f>
        <v>1</v>
      </c>
      <c r="G27" s="110">
        <f t="shared" si="0"/>
        <v>0.29670655721491446</v>
      </c>
      <c r="H27" s="110">
        <v>0.35595478390845015</v>
      </c>
      <c r="I27" s="110">
        <f t="shared" si="1"/>
        <v>0.35595478390845015</v>
      </c>
      <c r="J27" s="85">
        <f>分析係数表!G30</f>
        <v>0.34450191140094444</v>
      </c>
      <c r="K27" s="111">
        <f t="shared" si="2"/>
        <v>0.12262710342877121</v>
      </c>
      <c r="L27" s="79"/>
      <c r="M27" s="80"/>
      <c r="N27" s="81">
        <f>分析係数表!H30</f>
        <v>0</v>
      </c>
      <c r="O27" s="82">
        <f t="shared" si="3"/>
        <v>0</v>
      </c>
      <c r="P27" s="76">
        <f>分析係数表!C30</f>
        <v>1</v>
      </c>
      <c r="Q27" s="82">
        <f t="shared" si="4"/>
        <v>0</v>
      </c>
      <c r="R27" s="83">
        <v>5.6769718244388971E-2</v>
      </c>
      <c r="S27" s="84">
        <f t="shared" si="5"/>
        <v>0.41272450215283912</v>
      </c>
      <c r="T27" s="85">
        <f>分析係数表!F30</f>
        <v>0.44116418773490956</v>
      </c>
      <c r="U27" s="86">
        <f t="shared" si="6"/>
        <v>0.18207926975055219</v>
      </c>
      <c r="V27" s="87">
        <f>分析係数表!D30</f>
        <v>0.11857110732757237</v>
      </c>
      <c r="W27" s="88">
        <f t="shared" si="7"/>
        <v>0</v>
      </c>
      <c r="X27" s="76">
        <f>分析係数表!E30</f>
        <v>8.0246715281570236E-2</v>
      </c>
      <c r="Y27" s="89">
        <f t="shared" si="8"/>
        <v>0</v>
      </c>
    </row>
    <row r="28" spans="1:25" x14ac:dyDescent="0.2">
      <c r="A28" s="6" t="s">
        <v>16</v>
      </c>
      <c r="B28" s="5" t="s">
        <v>193</v>
      </c>
      <c r="C28" s="90"/>
      <c r="D28" s="107">
        <f>投入係数表!AM28</f>
        <v>3.6231167375465667E-2</v>
      </c>
      <c r="E28" s="110">
        <f t="shared" si="9"/>
        <v>3.6231167375465665</v>
      </c>
      <c r="F28" s="85">
        <f>分析係数表!C31</f>
        <v>0.10575835708146741</v>
      </c>
      <c r="G28" s="110">
        <f t="shared" si="0"/>
        <v>0.38317487367729103</v>
      </c>
      <c r="H28" s="110">
        <v>0.41178246215526787</v>
      </c>
      <c r="I28" s="110">
        <f t="shared" si="1"/>
        <v>0.41178246215526787</v>
      </c>
      <c r="J28" s="85">
        <f>分析係数表!G31</f>
        <v>7.0943075615972809E-2</v>
      </c>
      <c r="K28" s="111">
        <f t="shared" si="2"/>
        <v>2.9213114350012628E-2</v>
      </c>
      <c r="L28" s="79"/>
      <c r="M28" s="80"/>
      <c r="N28" s="81">
        <f>分析係数表!H31</f>
        <v>2.1586490526230941E-2</v>
      </c>
      <c r="O28" s="82">
        <f t="shared" si="3"/>
        <v>0.39425952745035342</v>
      </c>
      <c r="P28" s="76">
        <f>分析係数表!C31</f>
        <v>0.10575835708146741</v>
      </c>
      <c r="Q28" s="82">
        <f t="shared" si="4"/>
        <v>4.1696239886865077E-2</v>
      </c>
      <c r="R28" s="83">
        <v>5.3134364656149888E-2</v>
      </c>
      <c r="S28" s="84">
        <f t="shared" si="5"/>
        <v>0.46491682681141777</v>
      </c>
      <c r="T28" s="85">
        <f>分析係数表!F31</f>
        <v>0.34494477485131692</v>
      </c>
      <c r="U28" s="86">
        <f t="shared" si="6"/>
        <v>0.1603706301490532</v>
      </c>
      <c r="V28" s="87">
        <f>分析係数表!D31</f>
        <v>1.2744265080713678E-2</v>
      </c>
      <c r="W28" s="88">
        <f t="shared" si="7"/>
        <v>0</v>
      </c>
      <c r="X28" s="76">
        <f>分析係数表!E31</f>
        <v>1.1045029736618521E-2</v>
      </c>
      <c r="Y28" s="89">
        <f t="shared" si="8"/>
        <v>0</v>
      </c>
    </row>
    <row r="29" spans="1:25" x14ac:dyDescent="0.2">
      <c r="A29" s="6" t="s">
        <v>17</v>
      </c>
      <c r="B29" s="5" t="s">
        <v>273</v>
      </c>
      <c r="C29" s="90"/>
      <c r="D29" s="107">
        <f>投入係数表!AM29</f>
        <v>7.7803052780799787E-3</v>
      </c>
      <c r="E29" s="110">
        <f t="shared" si="9"/>
        <v>0.77803052780799786</v>
      </c>
      <c r="F29" s="85">
        <f>分析係数表!C32</f>
        <v>0.81083319529567666</v>
      </c>
      <c r="G29" s="110">
        <f t="shared" si="0"/>
        <v>0.63085297890014069</v>
      </c>
      <c r="H29" s="110">
        <v>0.70636499553392496</v>
      </c>
      <c r="I29" s="110">
        <f t="shared" si="1"/>
        <v>0.70636499553392496</v>
      </c>
      <c r="J29" s="85">
        <f>分析係数表!G32</f>
        <v>0.14021915584415584</v>
      </c>
      <c r="K29" s="111">
        <f t="shared" si="2"/>
        <v>9.9045903391627874E-2</v>
      </c>
      <c r="L29" s="79"/>
      <c r="M29" s="80"/>
      <c r="N29" s="81">
        <f>分析係数表!H32</f>
        <v>6.133023528030546E-3</v>
      </c>
      <c r="O29" s="82">
        <f t="shared" si="3"/>
        <v>0.11201463966849882</v>
      </c>
      <c r="P29" s="76">
        <f>分析係数表!C32</f>
        <v>0.81083319529567666</v>
      </c>
      <c r="Q29" s="82">
        <f t="shared" si="4"/>
        <v>9.0825188202302759E-2</v>
      </c>
      <c r="R29" s="83">
        <v>0.11726145961717524</v>
      </c>
      <c r="S29" s="84">
        <f t="shared" si="5"/>
        <v>0.82362645515110022</v>
      </c>
      <c r="T29" s="85">
        <f>分析係数表!F32</f>
        <v>0.48336038961038963</v>
      </c>
      <c r="U29" s="86">
        <f t="shared" si="6"/>
        <v>0.3981084042552599</v>
      </c>
      <c r="V29" s="87">
        <f>分析係数表!D32</f>
        <v>1.461038961038961E-2</v>
      </c>
      <c r="W29" s="88">
        <f t="shared" si="7"/>
        <v>0</v>
      </c>
      <c r="X29" s="76">
        <f>分析係数表!E32</f>
        <v>2.1915584415584416E-2</v>
      </c>
      <c r="Y29" s="89">
        <f t="shared" si="8"/>
        <v>0</v>
      </c>
    </row>
    <row r="30" spans="1:25" x14ac:dyDescent="0.2">
      <c r="A30" s="6" t="s">
        <v>18</v>
      </c>
      <c r="B30" s="5" t="s">
        <v>274</v>
      </c>
      <c r="C30" s="90"/>
      <c r="D30" s="107">
        <f>投入係数表!AM30</f>
        <v>1.5703469268893065E-2</v>
      </c>
      <c r="E30" s="110">
        <f t="shared" si="9"/>
        <v>1.5703469268893064</v>
      </c>
      <c r="F30" s="85">
        <f>分析係数表!C33</f>
        <v>0.62414151925078043</v>
      </c>
      <c r="G30" s="110">
        <f t="shared" si="0"/>
        <v>0.98011871669948591</v>
      </c>
      <c r="H30" s="110">
        <v>1.0049262321835901</v>
      </c>
      <c r="I30" s="110">
        <f t="shared" si="1"/>
        <v>1.0049262321835901</v>
      </c>
      <c r="J30" s="85">
        <f>分析係数表!G33</f>
        <v>0.5071547420965058</v>
      </c>
      <c r="K30" s="111">
        <f t="shared" si="2"/>
        <v>0.50965310410908193</v>
      </c>
      <c r="L30" s="79"/>
      <c r="M30" s="80"/>
      <c r="N30" s="81">
        <f>分析係数表!H33</f>
        <v>9.1820123676800169E-4</v>
      </c>
      <c r="O30" s="82">
        <f t="shared" si="3"/>
        <v>1.6770191767512394E-2</v>
      </c>
      <c r="P30" s="76">
        <f>分析係数表!C33</f>
        <v>0.62414151925078043</v>
      </c>
      <c r="Q30" s="82">
        <f t="shared" si="4"/>
        <v>1.0466972967902116E-2</v>
      </c>
      <c r="R30" s="83">
        <v>3.0008554626015378E-2</v>
      </c>
      <c r="S30" s="84">
        <f t="shared" si="5"/>
        <v>1.0349347868096055</v>
      </c>
      <c r="T30" s="85">
        <f>分析係数表!F33</f>
        <v>0.64758735440931781</v>
      </c>
      <c r="U30" s="86">
        <f t="shared" si="6"/>
        <v>0.67021068057620381</v>
      </c>
      <c r="V30" s="87">
        <f>分析係数表!D33</f>
        <v>7.3544093178036604E-2</v>
      </c>
      <c r="W30" s="88">
        <f t="shared" si="7"/>
        <v>0</v>
      </c>
      <c r="X30" s="76">
        <f>分析係数表!E33</f>
        <v>7.2212978369384354E-2</v>
      </c>
      <c r="Y30" s="89">
        <f t="shared" si="8"/>
        <v>0</v>
      </c>
    </row>
    <row r="31" spans="1:25" x14ac:dyDescent="0.2">
      <c r="A31" s="6" t="s">
        <v>19</v>
      </c>
      <c r="B31" s="5" t="s">
        <v>275</v>
      </c>
      <c r="C31" s="90"/>
      <c r="D31" s="107">
        <f>投入係数表!AM31</f>
        <v>6.2286398751634636E-2</v>
      </c>
      <c r="E31" s="110">
        <f t="shared" si="9"/>
        <v>6.2286398751634637</v>
      </c>
      <c r="F31" s="85">
        <f>分析係数表!C34</f>
        <v>0.18299609672932837</v>
      </c>
      <c r="G31" s="110">
        <f t="shared" si="0"/>
        <v>1.1398167850875649</v>
      </c>
      <c r="H31" s="110">
        <v>1.1913173553821308</v>
      </c>
      <c r="I31" s="110">
        <f t="shared" si="1"/>
        <v>1.1913173553821308</v>
      </c>
      <c r="J31" s="85">
        <f>分析係数表!G34</f>
        <v>0.4248231396077729</v>
      </c>
      <c r="K31" s="111">
        <f t="shared" si="2"/>
        <v>0.50609917918266578</v>
      </c>
      <c r="L31" s="79"/>
      <c r="M31" s="80"/>
      <c r="N31" s="81">
        <f>分析係数表!H34</f>
        <v>0.15256158869841471</v>
      </c>
      <c r="O31" s="82">
        <f t="shared" si="3"/>
        <v>2.7864121680280522</v>
      </c>
      <c r="P31" s="76">
        <f>分析係数表!C34</f>
        <v>0.18299609672932837</v>
      </c>
      <c r="Q31" s="82">
        <f t="shared" si="4"/>
        <v>0.50990255062823908</v>
      </c>
      <c r="R31" s="83">
        <v>0.54000709176449069</v>
      </c>
      <c r="S31" s="84">
        <f t="shared" si="5"/>
        <v>1.7313244471466214</v>
      </c>
      <c r="T31" s="85">
        <f>分析係数表!F34</f>
        <v>0.70132234858660936</v>
      </c>
      <c r="U31" s="86">
        <f t="shared" si="6"/>
        <v>1.2142165274382815</v>
      </c>
      <c r="V31" s="87">
        <f>分析係数表!D34</f>
        <v>0.33091549505984896</v>
      </c>
      <c r="W31" s="88">
        <f t="shared" si="7"/>
        <v>1</v>
      </c>
      <c r="X31" s="76">
        <f>分析係数表!E34</f>
        <v>0.24447031431897556</v>
      </c>
      <c r="Y31" s="89">
        <f t="shared" si="8"/>
        <v>0</v>
      </c>
    </row>
    <row r="32" spans="1:25" x14ac:dyDescent="0.2">
      <c r="A32" s="6" t="s">
        <v>20</v>
      </c>
      <c r="B32" s="5" t="s">
        <v>37</v>
      </c>
      <c r="C32" s="90"/>
      <c r="D32" s="107">
        <f>投入係数表!AM32</f>
        <v>7.0989791096605455E-3</v>
      </c>
      <c r="E32" s="110">
        <f t="shared" si="9"/>
        <v>0.70989791096605459</v>
      </c>
      <c r="F32" s="85">
        <f>分析係数表!C35</f>
        <v>0.35090186993215289</v>
      </c>
      <c r="G32" s="110">
        <f t="shared" si="0"/>
        <v>0.24910450441891754</v>
      </c>
      <c r="H32" s="110">
        <v>0.33016316264337658</v>
      </c>
      <c r="I32" s="110">
        <f t="shared" si="1"/>
        <v>0.33016316264337658</v>
      </c>
      <c r="J32" s="85">
        <f>分析係数表!G35</f>
        <v>0.31384360320530535</v>
      </c>
      <c r="K32" s="111">
        <f t="shared" si="2"/>
        <v>0.10361959660965658</v>
      </c>
      <c r="L32" s="79"/>
      <c r="M32" s="80"/>
      <c r="N32" s="81">
        <f>分析係数表!H35</f>
        <v>5.7313981015663741E-2</v>
      </c>
      <c r="O32" s="82">
        <f t="shared" si="3"/>
        <v>1.0467928097935026</v>
      </c>
      <c r="P32" s="76">
        <f>分析係数表!C35</f>
        <v>0.35090186993215289</v>
      </c>
      <c r="Q32" s="82">
        <f t="shared" si="4"/>
        <v>0.36732155438807251</v>
      </c>
      <c r="R32" s="83">
        <v>0.49925724238832669</v>
      </c>
      <c r="S32" s="84">
        <f t="shared" si="5"/>
        <v>0.82942040503170333</v>
      </c>
      <c r="T32" s="85">
        <f>分析係数表!F35</f>
        <v>0.64653219121304228</v>
      </c>
      <c r="U32" s="86">
        <f t="shared" si="6"/>
        <v>0.53624699190195624</v>
      </c>
      <c r="V32" s="87">
        <f>分析係数表!D35</f>
        <v>5.1505940867642992E-2</v>
      </c>
      <c r="W32" s="88">
        <f t="shared" si="7"/>
        <v>0</v>
      </c>
      <c r="X32" s="76">
        <f>分析係数表!E35</f>
        <v>4.4929538546559823E-2</v>
      </c>
      <c r="Y32" s="89">
        <f t="shared" si="8"/>
        <v>0</v>
      </c>
    </row>
    <row r="33" spans="1:25" x14ac:dyDescent="0.2">
      <c r="A33" s="6" t="s">
        <v>21</v>
      </c>
      <c r="B33" s="5" t="s">
        <v>38</v>
      </c>
      <c r="C33" s="90"/>
      <c r="D33" s="107">
        <f>投入係数表!AM33</f>
        <v>9.1429576149188452E-3</v>
      </c>
      <c r="E33" s="110">
        <f t="shared" si="9"/>
        <v>0.91429576149188452</v>
      </c>
      <c r="F33" s="85">
        <f>分析係数表!C36</f>
        <v>0.93626150666917152</v>
      </c>
      <c r="G33" s="110">
        <f t="shared" si="0"/>
        <v>0.85601992719562925</v>
      </c>
      <c r="H33" s="110">
        <v>0.94167796530593018</v>
      </c>
      <c r="I33" s="110">
        <f t="shared" si="1"/>
        <v>0.94167796530593018</v>
      </c>
      <c r="J33" s="85">
        <f>分析係数表!G36</f>
        <v>2.823270008148657E-2</v>
      </c>
      <c r="K33" s="111">
        <f t="shared" si="2"/>
        <v>2.6586111567826844E-2</v>
      </c>
      <c r="L33" s="79"/>
      <c r="M33" s="80"/>
      <c r="N33" s="81">
        <f>分析係数表!H36</f>
        <v>0.22062413152006111</v>
      </c>
      <c r="O33" s="82">
        <f t="shared" si="3"/>
        <v>4.0295186348862897</v>
      </c>
      <c r="P33" s="76">
        <f>分析係数表!C36</f>
        <v>0.93626150666917152</v>
      </c>
      <c r="Q33" s="82">
        <f t="shared" si="4"/>
        <v>3.772683188250141</v>
      </c>
      <c r="R33" s="83">
        <v>3.8882950157245437</v>
      </c>
      <c r="S33" s="84">
        <f t="shared" si="5"/>
        <v>4.8299729810304743</v>
      </c>
      <c r="T33" s="85">
        <f>分析係数表!F36</f>
        <v>0.87228977263648999</v>
      </c>
      <c r="U33" s="86">
        <f t="shared" si="6"/>
        <v>4.2131360334634627</v>
      </c>
      <c r="V33" s="87">
        <f>分析係数表!D36</f>
        <v>1.675268026906546E-2</v>
      </c>
      <c r="W33" s="88">
        <f t="shared" si="7"/>
        <v>0</v>
      </c>
      <c r="X33" s="76">
        <f>分析係数表!E36</f>
        <v>8.8037451867001137E-3</v>
      </c>
      <c r="Y33" s="89">
        <f t="shared" si="8"/>
        <v>0</v>
      </c>
    </row>
    <row r="34" spans="1:25" x14ac:dyDescent="0.2">
      <c r="A34" s="6" t="s">
        <v>22</v>
      </c>
      <c r="B34" s="5" t="s">
        <v>378</v>
      </c>
      <c r="C34" s="90"/>
      <c r="D34" s="107">
        <f>投入係数表!AM34</f>
        <v>2.0802426400290112E-2</v>
      </c>
      <c r="E34" s="110">
        <f t="shared" si="9"/>
        <v>2.0802426400290113</v>
      </c>
      <c r="F34" s="85">
        <f>分析係数表!C37</f>
        <v>0.39878226197532196</v>
      </c>
      <c r="G34" s="110">
        <f t="shared" si="0"/>
        <v>0.82956386544828453</v>
      </c>
      <c r="H34" s="110">
        <v>0.92591146860050322</v>
      </c>
      <c r="I34" s="110">
        <f t="shared" si="1"/>
        <v>0.92591146860050322</v>
      </c>
      <c r="J34" s="85">
        <f>分析係数表!G37</f>
        <v>0.35520734135572679</v>
      </c>
      <c r="K34" s="111">
        <f t="shared" si="2"/>
        <v>0.32889055109236126</v>
      </c>
      <c r="L34" s="79"/>
      <c r="M34" s="80"/>
      <c r="N34" s="81">
        <f>分析係数表!H37</f>
        <v>4.5952116856878007E-2</v>
      </c>
      <c r="O34" s="82">
        <f t="shared" si="3"/>
        <v>0.83927768876191799</v>
      </c>
      <c r="P34" s="76">
        <f>分析係数表!C37</f>
        <v>0.39878226197532196</v>
      </c>
      <c r="Q34" s="82">
        <f t="shared" si="4"/>
        <v>0.33468905514989788</v>
      </c>
      <c r="R34" s="83">
        <v>0.37799313643197802</v>
      </c>
      <c r="S34" s="84">
        <f t="shared" si="5"/>
        <v>1.3039046050324812</v>
      </c>
      <c r="T34" s="85">
        <f>分析係数表!F37</f>
        <v>0.68833867197645227</v>
      </c>
      <c r="U34" s="86">
        <f t="shared" si="6"/>
        <v>0.89752796421203862</v>
      </c>
      <c r="V34" s="87">
        <f>分析係数表!D37</f>
        <v>9.6788156869535111E-2</v>
      </c>
      <c r="W34" s="88">
        <f t="shared" si="7"/>
        <v>0</v>
      </c>
      <c r="X34" s="76">
        <f>分析係数表!E37</f>
        <v>9.2286382131417197E-2</v>
      </c>
      <c r="Y34" s="89">
        <f t="shared" si="8"/>
        <v>0</v>
      </c>
    </row>
    <row r="35" spans="1:25" x14ac:dyDescent="0.2">
      <c r="A35" s="6" t="s">
        <v>23</v>
      </c>
      <c r="B35" s="5" t="s">
        <v>194</v>
      </c>
      <c r="C35" s="90"/>
      <c r="D35" s="107">
        <f>投入係数表!AM35</f>
        <v>2.4890383410806714E-2</v>
      </c>
      <c r="E35" s="110">
        <f t="shared" si="9"/>
        <v>2.4890383410806716</v>
      </c>
      <c r="F35" s="85">
        <f>分析係数表!C38</f>
        <v>8.3634220028000916E-2</v>
      </c>
      <c r="G35" s="110">
        <f t="shared" si="0"/>
        <v>0.20816878027607127</v>
      </c>
      <c r="H35" s="110">
        <v>0.23044886126130568</v>
      </c>
      <c r="I35" s="110">
        <f t="shared" si="1"/>
        <v>0.23044886126130568</v>
      </c>
      <c r="J35" s="85">
        <f>分析係数表!G38</f>
        <v>0.16582661290322581</v>
      </c>
      <c r="K35" s="111">
        <f t="shared" si="2"/>
        <v>3.8214554110367727E-2</v>
      </c>
      <c r="L35" s="79"/>
      <c r="M35" s="80"/>
      <c r="N35" s="81">
        <f>分析係数表!H38</f>
        <v>4.1594165567103165E-2</v>
      </c>
      <c r="O35" s="82">
        <f t="shared" si="3"/>
        <v>0.75968328623175907</v>
      </c>
      <c r="P35" s="76">
        <f>分析係数表!C38</f>
        <v>8.3634220028000916E-2</v>
      </c>
      <c r="Q35" s="82">
        <f t="shared" si="4"/>
        <v>6.3535519112301736E-2</v>
      </c>
      <c r="R35" s="83">
        <v>7.6279623098525776E-2</v>
      </c>
      <c r="S35" s="84">
        <f t="shared" si="5"/>
        <v>0.30672848435983147</v>
      </c>
      <c r="T35" s="85">
        <f>分析係数表!F38</f>
        <v>0.52116935483870963</v>
      </c>
      <c r="U35" s="86">
        <f t="shared" si="6"/>
        <v>0.15985748630446861</v>
      </c>
      <c r="V35" s="87">
        <f>分析係数表!D38</f>
        <v>0.14516129032258066</v>
      </c>
      <c r="W35" s="88">
        <f t="shared" si="7"/>
        <v>0</v>
      </c>
      <c r="X35" s="76">
        <f>分析係数表!E38</f>
        <v>0.1237399193548387</v>
      </c>
      <c r="Y35" s="89">
        <f t="shared" si="8"/>
        <v>0</v>
      </c>
    </row>
    <row r="36" spans="1:25" x14ac:dyDescent="0.2">
      <c r="A36" s="6" t="s">
        <v>24</v>
      </c>
      <c r="B36" s="5" t="s">
        <v>39</v>
      </c>
      <c r="C36" s="90"/>
      <c r="D36" s="107">
        <f>投入係数表!AM36</f>
        <v>0</v>
      </c>
      <c r="E36" s="110">
        <f t="shared" si="9"/>
        <v>0</v>
      </c>
      <c r="F36" s="85">
        <f>分析係数表!C39</f>
        <v>1</v>
      </c>
      <c r="G36" s="110">
        <f t="shared" si="0"/>
        <v>0</v>
      </c>
      <c r="H36" s="110">
        <v>7.5706315345448558E-3</v>
      </c>
      <c r="I36" s="110">
        <f t="shared" si="1"/>
        <v>7.5706315345448558E-3</v>
      </c>
      <c r="J36" s="85">
        <f>分析係数表!G39</f>
        <v>0.35526355444380819</v>
      </c>
      <c r="K36" s="111">
        <f t="shared" si="2"/>
        <v>2.6895694683467877E-3</v>
      </c>
      <c r="L36" s="79"/>
      <c r="M36" s="80"/>
      <c r="N36" s="81">
        <f>分析係数表!H39</f>
        <v>3.6622911924525259E-3</v>
      </c>
      <c r="O36" s="82">
        <f t="shared" si="3"/>
        <v>6.688874197347501E-2</v>
      </c>
      <c r="P36" s="76">
        <f>分析係数表!C39</f>
        <v>1</v>
      </c>
      <c r="Q36" s="82">
        <f t="shared" si="4"/>
        <v>6.688874197347501E-2</v>
      </c>
      <c r="R36" s="83">
        <v>7.3367612270218319E-2</v>
      </c>
      <c r="S36" s="84">
        <f t="shared" si="5"/>
        <v>8.093824380476318E-2</v>
      </c>
      <c r="T36" s="85">
        <f>分析係数表!F39</f>
        <v>0.70609686266236704</v>
      </c>
      <c r="U36" s="86">
        <f t="shared" si="6"/>
        <v>5.7150240019945044E-2</v>
      </c>
      <c r="V36" s="87">
        <f>分析係数表!D39</f>
        <v>5.2620475573370303E-2</v>
      </c>
      <c r="W36" s="88">
        <f t="shared" si="7"/>
        <v>0</v>
      </c>
      <c r="X36" s="76">
        <f>分析係数表!E39</f>
        <v>6.6574244296434701E-2</v>
      </c>
      <c r="Y36" s="89">
        <f t="shared" si="8"/>
        <v>0</v>
      </c>
    </row>
    <row r="37" spans="1:25" x14ac:dyDescent="0.2">
      <c r="A37" s="6" t="s">
        <v>25</v>
      </c>
      <c r="B37" s="5" t="s">
        <v>40</v>
      </c>
      <c r="C37" s="90"/>
      <c r="D37" s="107">
        <f>投入係数表!AM37</f>
        <v>1.7582610797920858E-4</v>
      </c>
      <c r="E37" s="110">
        <f t="shared" si="9"/>
        <v>1.7582610797920856E-2</v>
      </c>
      <c r="F37" s="85">
        <f>分析係数表!C40</f>
        <v>0.97034701574441762</v>
      </c>
      <c r="G37" s="110">
        <f t="shared" si="0"/>
        <v>1.7061233916758078E-2</v>
      </c>
      <c r="H37" s="110">
        <v>2.2815144705044827E-2</v>
      </c>
      <c r="I37" s="110">
        <f t="shared" si="1"/>
        <v>2.2815144705044827E-2</v>
      </c>
      <c r="J37" s="85">
        <f>分析係数表!G40</f>
        <v>0.52785971223021577</v>
      </c>
      <c r="K37" s="111">
        <f t="shared" si="2"/>
        <v>1.2043195718495693E-2</v>
      </c>
      <c r="L37" s="79"/>
      <c r="M37" s="80"/>
      <c r="N37" s="81">
        <f>分析係数表!H40</f>
        <v>3.2261456049877249E-2</v>
      </c>
      <c r="O37" s="82">
        <f t="shared" si="3"/>
        <v>0.58922900883906626</v>
      </c>
      <c r="P37" s="76">
        <f>分析係数表!C40</f>
        <v>0.97034701574441762</v>
      </c>
      <c r="Q37" s="82">
        <f t="shared" si="4"/>
        <v>0.57175661031702907</v>
      </c>
      <c r="R37" s="83">
        <v>0.57415311304279093</v>
      </c>
      <c r="S37" s="84">
        <f t="shared" si="5"/>
        <v>0.5969682577478358</v>
      </c>
      <c r="T37" s="85">
        <f>分析係数表!F40</f>
        <v>0.72733812949640286</v>
      </c>
      <c r="U37" s="86">
        <f t="shared" si="6"/>
        <v>0.43419777595903741</v>
      </c>
      <c r="V37" s="87">
        <f>分析係数表!D40</f>
        <v>8.6654676258992799E-2</v>
      </c>
      <c r="W37" s="88">
        <f t="shared" si="7"/>
        <v>0</v>
      </c>
      <c r="X37" s="76">
        <f>分析係数表!E40</f>
        <v>5.0539568345323742E-2</v>
      </c>
      <c r="Y37" s="89">
        <f t="shared" si="8"/>
        <v>0</v>
      </c>
    </row>
    <row r="38" spans="1:25" x14ac:dyDescent="0.2">
      <c r="A38" s="6" t="s">
        <v>26</v>
      </c>
      <c r="B38" s="5" t="s">
        <v>277</v>
      </c>
      <c r="C38" s="90"/>
      <c r="D38" s="107">
        <f>投入係数表!AM38</f>
        <v>6.5934790492203212E-5</v>
      </c>
      <c r="E38" s="110">
        <f t="shared" si="9"/>
        <v>6.5934790492203216E-3</v>
      </c>
      <c r="F38" s="85">
        <f>分析係数表!C41</f>
        <v>0.80320409637637991</v>
      </c>
      <c r="G38" s="110">
        <f t="shared" si="0"/>
        <v>5.2959093817056008E-3</v>
      </c>
      <c r="H38" s="110">
        <v>6.1959136594861314E-3</v>
      </c>
      <c r="I38" s="110">
        <f t="shared" si="1"/>
        <v>6.1959136594861314E-3</v>
      </c>
      <c r="J38" s="85">
        <f>分析係数表!G41</f>
        <v>0.45147490221642766</v>
      </c>
      <c r="K38" s="111">
        <f t="shared" si="2"/>
        <v>2.7972995135579297E-3</v>
      </c>
      <c r="L38" s="79"/>
      <c r="M38" s="80"/>
      <c r="N38" s="81">
        <f>分析係数表!H41</f>
        <v>4.9603894294711057E-2</v>
      </c>
      <c r="O38" s="82">
        <f t="shared" si="3"/>
        <v>0.90597440563881848</v>
      </c>
      <c r="P38" s="76">
        <f>分析係数表!C41</f>
        <v>0.80320409637637991</v>
      </c>
      <c r="Q38" s="82">
        <f t="shared" si="4"/>
        <v>0.72768235382125501</v>
      </c>
      <c r="R38" s="83">
        <v>0.74018196259512115</v>
      </c>
      <c r="S38" s="84">
        <f t="shared" si="5"/>
        <v>0.74637787625460728</v>
      </c>
      <c r="T38" s="85">
        <f>分析係数表!F41</f>
        <v>0.55671447196870927</v>
      </c>
      <c r="U38" s="86">
        <f t="shared" si="6"/>
        <v>0.41551936526821032</v>
      </c>
      <c r="V38" s="87">
        <f>分析係数表!D41</f>
        <v>0.15062744458930899</v>
      </c>
      <c r="W38" s="88">
        <f t="shared" si="7"/>
        <v>0</v>
      </c>
      <c r="X38" s="76">
        <f>分析係数表!E41</f>
        <v>0.14110712733594089</v>
      </c>
      <c r="Y38" s="89">
        <f t="shared" si="8"/>
        <v>0</v>
      </c>
    </row>
    <row r="39" spans="1:25" x14ac:dyDescent="0.2">
      <c r="A39" s="6" t="s">
        <v>51</v>
      </c>
      <c r="B39" s="5" t="s">
        <v>368</v>
      </c>
      <c r="C39" s="90"/>
      <c r="D39" s="107">
        <f>投入係数表!AM39</f>
        <v>4.5824679392081234E-3</v>
      </c>
      <c r="E39" s="110">
        <f t="shared" si="9"/>
        <v>0.45824679392081236</v>
      </c>
      <c r="F39" s="85">
        <f>分析係数表!C42</f>
        <v>0.66636504653567741</v>
      </c>
      <c r="G39" s="110">
        <f>E39*F39</f>
        <v>0.30535964615586708</v>
      </c>
      <c r="H39" s="110">
        <v>0.31787055281261895</v>
      </c>
      <c r="I39" s="110">
        <f>C39+H39</f>
        <v>0.31787055281261895</v>
      </c>
      <c r="J39" s="85">
        <f>分析係数表!G42</f>
        <v>0.48517520215633425</v>
      </c>
      <c r="K39" s="111">
        <f>I39*J39</f>
        <v>0.15422290972040811</v>
      </c>
      <c r="L39" s="79"/>
      <c r="M39" s="80"/>
      <c r="N39" s="81">
        <f>分析係数表!H42</f>
        <v>1.1980423388898527E-2</v>
      </c>
      <c r="O39" s="82">
        <f t="shared" si="3"/>
        <v>0.21881259754672186</v>
      </c>
      <c r="P39" s="76">
        <f>分析係数表!C42</f>
        <v>0.66636504653567741</v>
      </c>
      <c r="Q39" s="82">
        <f>O39*P39</f>
        <v>0.14580906674681376</v>
      </c>
      <c r="R39" s="83">
        <v>0.15265864353558259</v>
      </c>
      <c r="S39" s="84">
        <f>I39+R39</f>
        <v>0.47052919634820156</v>
      </c>
      <c r="T39" s="85">
        <f>分析係数表!F42</f>
        <v>0.56103195995379285</v>
      </c>
      <c r="U39" s="86">
        <f>S39*T39</f>
        <v>0.26398191724271453</v>
      </c>
      <c r="V39" s="87">
        <f>分析係数表!D42</f>
        <v>0.11378513669618791</v>
      </c>
      <c r="W39" s="88">
        <f>ROUND(S39*V39,0)</f>
        <v>0</v>
      </c>
      <c r="X39" s="76">
        <f>分析係数表!E42</f>
        <v>9.7612629957643429E-2</v>
      </c>
      <c r="Y39" s="89">
        <f>ROUND(S39*X39,0)</f>
        <v>0</v>
      </c>
    </row>
    <row r="40" spans="1:25" x14ac:dyDescent="0.2">
      <c r="A40" s="6" t="s">
        <v>195</v>
      </c>
      <c r="B40" s="5" t="s">
        <v>41</v>
      </c>
      <c r="C40" s="90"/>
      <c r="D40" s="107">
        <f>投入係数表!AM40</f>
        <v>3.8341080671216166E-2</v>
      </c>
      <c r="E40" s="110">
        <f t="shared" si="9"/>
        <v>3.8341080671216163</v>
      </c>
      <c r="F40" s="85">
        <f>分析係数表!C43</f>
        <v>0.41782866643993499</v>
      </c>
      <c r="G40" s="110">
        <f>E40*F40</f>
        <v>1.6020002606720216</v>
      </c>
      <c r="H40" s="110">
        <v>1.9322615152450047</v>
      </c>
      <c r="I40" s="110">
        <f>C40+H40</f>
        <v>1.9322615152450047</v>
      </c>
      <c r="J40" s="85">
        <f>分析係数表!G43</f>
        <v>0.34963029507290444</v>
      </c>
      <c r="K40" s="111">
        <f>I40*J40</f>
        <v>0.67557716373312837</v>
      </c>
      <c r="L40" s="79"/>
      <c r="M40" s="80"/>
      <c r="N40" s="81">
        <f>分析係数表!H43</f>
        <v>3.3095547249689404E-2</v>
      </c>
      <c r="O40" s="82">
        <f t="shared" si="3"/>
        <v>0.60446299983398211</v>
      </c>
      <c r="P40" s="76">
        <f>分析係数表!C43</f>
        <v>0.41782866643993499</v>
      </c>
      <c r="Q40" s="82">
        <f>O40*P40</f>
        <v>0.2525619691329154</v>
      </c>
      <c r="R40" s="83">
        <v>0.42081485340645541</v>
      </c>
      <c r="S40" s="84">
        <f>I40+R40</f>
        <v>2.3530763686514602</v>
      </c>
      <c r="T40" s="85">
        <f>分析係数表!F43</f>
        <v>0.60413931310897662</v>
      </c>
      <c r="U40" s="86">
        <f>S40*T40</f>
        <v>1.4215859410500582</v>
      </c>
      <c r="V40" s="87">
        <f>分析係数表!D43</f>
        <v>0.20869324856609772</v>
      </c>
      <c r="W40" s="88">
        <f>ROUND(S40*V40,0)</f>
        <v>0</v>
      </c>
      <c r="X40" s="76">
        <f>分析係数表!E43</f>
        <v>0.13682537488770644</v>
      </c>
      <c r="Y40" s="89">
        <f>ROUND(S40*X40,0)</f>
        <v>0</v>
      </c>
    </row>
    <row r="41" spans="1:25" x14ac:dyDescent="0.2">
      <c r="A41" s="6" t="s">
        <v>341</v>
      </c>
      <c r="B41" s="5" t="s">
        <v>42</v>
      </c>
      <c r="C41" s="201">
        <f>最終需要_まとめ!C42</f>
        <v>100</v>
      </c>
      <c r="D41" s="107">
        <f>投入係数表!AM41</f>
        <v>1.8857350080770118E-2</v>
      </c>
      <c r="E41" s="110">
        <f t="shared" si="9"/>
        <v>1.8857350080770119</v>
      </c>
      <c r="F41" s="85">
        <f>分析係数表!C44</f>
        <v>0.43300030015865532</v>
      </c>
      <c r="G41" s="110">
        <f>E41*F41</f>
        <v>0.81652382451703043</v>
      </c>
      <c r="H41" s="110">
        <v>0.82655445448854115</v>
      </c>
      <c r="I41" s="110">
        <f>C41+H41</f>
        <v>100.82655445448854</v>
      </c>
      <c r="J41" s="85">
        <f>分析係数表!G44</f>
        <v>0.26179408564929285</v>
      </c>
      <c r="K41" s="111">
        <f>I41*J41</f>
        <v>26.395795632581464</v>
      </c>
      <c r="L41" s="79"/>
      <c r="M41" s="80"/>
      <c r="N41" s="81">
        <f>分析係数表!H44</f>
        <v>0.10792544346140839</v>
      </c>
      <c r="O41" s="82">
        <f t="shared" si="3"/>
        <v>1.9711696205207176</v>
      </c>
      <c r="P41" s="76">
        <f>分析係数表!C44</f>
        <v>0.43300030015865532</v>
      </c>
      <c r="Q41" s="82">
        <f>O41*P41</f>
        <v>0.85351703734909345</v>
      </c>
      <c r="R41" s="83">
        <v>0.86734742740188042</v>
      </c>
      <c r="S41" s="84">
        <f>I41+R41</f>
        <v>101.69390188189043</v>
      </c>
      <c r="T41" s="85">
        <f>分析係数表!F44</f>
        <v>0.57012714425433242</v>
      </c>
      <c r="U41" s="86">
        <f>S41*T41</f>
        <v>57.978453868002468</v>
      </c>
      <c r="V41" s="87">
        <f>分析係数表!D44</f>
        <v>0.10725392586731722</v>
      </c>
      <c r="W41" s="88">
        <f>ROUND(S41*V41,0)</f>
        <v>11</v>
      </c>
      <c r="X41" s="76">
        <f>分析係数表!E44</f>
        <v>7.6308530862976523E-2</v>
      </c>
      <c r="Y41" s="89">
        <f>ROUND(S41*X41,0)</f>
        <v>8</v>
      </c>
    </row>
    <row r="42" spans="1:25" x14ac:dyDescent="0.2">
      <c r="A42" s="6" t="s">
        <v>342</v>
      </c>
      <c r="B42" s="5" t="s">
        <v>279</v>
      </c>
      <c r="C42" s="90"/>
      <c r="D42" s="107">
        <f>投入係数表!AM42</f>
        <v>5.9341311442982889E-4</v>
      </c>
      <c r="E42" s="110">
        <f t="shared" si="9"/>
        <v>5.9341311442982887E-2</v>
      </c>
      <c r="F42" s="85">
        <f>分析係数表!C45</f>
        <v>1</v>
      </c>
      <c r="G42" s="110">
        <f>E42*F42</f>
        <v>5.9341311442982887E-2</v>
      </c>
      <c r="H42" s="110">
        <v>6.4311494018289214E-2</v>
      </c>
      <c r="I42" s="110">
        <f>C42+H42</f>
        <v>6.4311494018289214E-2</v>
      </c>
      <c r="J42" s="85">
        <f>分析係数表!G45</f>
        <v>0</v>
      </c>
      <c r="K42" s="111">
        <f>I42*J42</f>
        <v>0</v>
      </c>
      <c r="L42" s="79"/>
      <c r="M42" s="80"/>
      <c r="N42" s="81">
        <f>分析係数表!H45</f>
        <v>0</v>
      </c>
      <c r="O42" s="82">
        <f t="shared" si="3"/>
        <v>0</v>
      </c>
      <c r="P42" s="76">
        <f>分析係数表!C45</f>
        <v>1</v>
      </c>
      <c r="Q42" s="82">
        <f>O42*P42</f>
        <v>0</v>
      </c>
      <c r="R42" s="83">
        <v>3.3443984084305565E-3</v>
      </c>
      <c r="S42" s="84">
        <f>I42+R42</f>
        <v>6.7655892426719766E-2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4.2088374597523048E-3</v>
      </c>
      <c r="E43" s="110">
        <f t="shared" si="9"/>
        <v>0.42088374597523048</v>
      </c>
      <c r="F43" s="85">
        <f>分析係数表!C46</f>
        <v>7.8922701993376254E-2</v>
      </c>
      <c r="G43" s="110">
        <f>E43*F43</f>
        <v>3.3217282457458988E-2</v>
      </c>
      <c r="H43" s="110">
        <v>3.9935081344724115E-2</v>
      </c>
      <c r="I43" s="110">
        <f>C43+H43</f>
        <v>3.9935081344724115E-2</v>
      </c>
      <c r="J43" s="85">
        <f>分析係数表!G46</f>
        <v>9.4786729857819912E-3</v>
      </c>
      <c r="K43" s="111">
        <f>I43*J43</f>
        <v>3.7853157672724282E-4</v>
      </c>
      <c r="L43" s="79"/>
      <c r="M43" s="80"/>
      <c r="N43" s="81">
        <f>分析係数表!H46</f>
        <v>2.1453316301050851E-2</v>
      </c>
      <c r="O43" s="82">
        <f t="shared" si="3"/>
        <v>0.3918272095604089</v>
      </c>
      <c r="P43" s="76">
        <f>分析係数表!C46</f>
        <v>7.8922701993376254E-2</v>
      </c>
      <c r="Q43" s="82">
        <f>O43*P43</f>
        <v>3.0924062093032337E-2</v>
      </c>
      <c r="R43" s="83">
        <v>3.4176040815320968E-2</v>
      </c>
      <c r="S43" s="84">
        <f>I43+R43</f>
        <v>7.411112216004509E-2</v>
      </c>
      <c r="T43" s="85">
        <f>分析係数表!F46</f>
        <v>0.3135860979462875</v>
      </c>
      <c r="U43" s="86">
        <f>S43*T43</f>
        <v>2.3240217612589178E-2</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108">
        <f>投入係数表!AM44</f>
        <v>0.40727920087033925</v>
      </c>
      <c r="E44" s="96">
        <f>SUM(E5:E43)</f>
        <v>40.727920087033944</v>
      </c>
      <c r="F44" s="98">
        <f>分析係数表!C47</f>
        <v>0.45048821757167268</v>
      </c>
      <c r="G44" s="96">
        <f>SUM(G5:G43)</f>
        <v>9.0469697657117507</v>
      </c>
      <c r="H44" s="96">
        <f>SUM(H5:H43)</f>
        <v>9.9953112381212783</v>
      </c>
      <c r="I44" s="96">
        <f>SUM(I5:I43)</f>
        <v>109.99531123812127</v>
      </c>
      <c r="J44" s="98">
        <f>分析係数表!G47</f>
        <v>0.27984959706440876</v>
      </c>
      <c r="K44" s="112">
        <f>SUM(K5:K43)</f>
        <v>29.113994191889436</v>
      </c>
      <c r="L44" s="94">
        <f>最終需要_まとめ!$L$33</f>
        <v>0.62733333333333341</v>
      </c>
      <c r="M44" s="91">
        <f>K44*L44</f>
        <v>18.264179023045308</v>
      </c>
      <c r="N44" s="95">
        <f>分析係数表!H47</f>
        <v>1</v>
      </c>
      <c r="O44" s="96">
        <f>SUM(O5:O43)</f>
        <v>18.264179023045308</v>
      </c>
      <c r="P44" s="92">
        <f>分析係数表!C47</f>
        <v>0.45048821757167268</v>
      </c>
      <c r="Q44" s="96">
        <f>SUM(Q5:Q43)</f>
        <v>7.9516591727900687</v>
      </c>
      <c r="R44" s="91">
        <f>SUM(R5:R43)</f>
        <v>8.6343560653770037</v>
      </c>
      <c r="S44" s="97">
        <f>SUM(S5:S43)</f>
        <v>118.62966730349828</v>
      </c>
      <c r="T44" s="98">
        <f>分析係数表!F47</f>
        <v>0.63574062575658508</v>
      </c>
      <c r="U44" s="99">
        <f>SUM(U5:U43)</f>
        <v>69.295176859081778</v>
      </c>
      <c r="V44" s="100">
        <f>分析係数表!D47</f>
        <v>9.9789350246801134E-2</v>
      </c>
      <c r="W44" s="101">
        <f>SUM(W5:W43)</f>
        <v>12</v>
      </c>
      <c r="X44" s="92">
        <f>分析係数表!E47</f>
        <v>7.8362037587557998E-2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6.7564113487262545E-2</v>
      </c>
      <c r="G5" s="110">
        <f t="shared" ref="G5:G38" si="0">E5*F5</f>
        <v>0</v>
      </c>
      <c r="H5" s="110">
        <f t="array" ref="H5:H43">MMULT(逆行列係数!C5:AO43,'38'!G5:G43)</f>
        <v>1.3286724882656412E-4</v>
      </c>
      <c r="I5" s="110">
        <f t="shared" ref="I5:I38" si="1">C5+H5</f>
        <v>1.3286724882656412E-4</v>
      </c>
      <c r="J5" s="85">
        <f>分析係数表!G8</f>
        <v>0.11970979443772672</v>
      </c>
      <c r="K5" s="111">
        <f t="shared" ref="K5:K38" si="2">I5*J5</f>
        <v>1.5905511044534277E-5</v>
      </c>
      <c r="L5" s="79" t="s">
        <v>178</v>
      </c>
      <c r="M5" s="80" t="s">
        <v>178</v>
      </c>
      <c r="N5" s="81">
        <f>分析係数表!H8</f>
        <v>1.0734543466490035E-2</v>
      </c>
      <c r="O5" s="82">
        <f t="shared" ref="O5:O43" si="3">$M$44*N5</f>
        <v>4.6368495364548006E-2</v>
      </c>
      <c r="P5" s="76">
        <f>分析係数表!C8</f>
        <v>6.7564113487262545E-2</v>
      </c>
      <c r="Q5" s="82">
        <f t="shared" ref="Q5:Q38" si="4">O5*P5</f>
        <v>3.1328462830439289E-3</v>
      </c>
      <c r="R5" s="83">
        <f t="array" ref="R5:R43">MMULT(逆行列係数!C5:AO43,'38'!Q5:Q43)</f>
        <v>3.6532137740047919E-3</v>
      </c>
      <c r="S5" s="84">
        <f t="shared" ref="S5:S38" si="5">I5+R5</f>
        <v>3.7860810228313559E-3</v>
      </c>
      <c r="T5" s="85">
        <f>分析係数表!F8</f>
        <v>0.45405078597339782</v>
      </c>
      <c r="U5" s="86">
        <f t="shared" ref="U5:U38" si="6">S5*T5</f>
        <v>1.7190730641755431E-3</v>
      </c>
      <c r="V5" s="87">
        <f>分析係数表!D8</f>
        <v>0.6704957678355502</v>
      </c>
      <c r="W5" s="88">
        <f t="shared" ref="W5:W38" si="7">ROUND(S5*V5,0)</f>
        <v>0</v>
      </c>
      <c r="X5" s="76">
        <f>分析係数表!E8</f>
        <v>0.43288996372430472</v>
      </c>
      <c r="Y5" s="89">
        <f t="shared" ref="Y5:Y38" si="8">ROUND(S5*X5,0)</f>
        <v>0</v>
      </c>
    </row>
    <row r="6" spans="1:25" x14ac:dyDescent="0.2">
      <c r="A6" s="6" t="s">
        <v>220</v>
      </c>
      <c r="B6" s="5" t="s">
        <v>266</v>
      </c>
      <c r="C6" s="90"/>
      <c r="D6" s="107">
        <f>投入係数表!AN6</f>
        <v>0</v>
      </c>
      <c r="E6" s="110">
        <f t="shared" ref="E6:E43" si="9">$C$42*D6</f>
        <v>0</v>
      </c>
      <c r="F6" s="85">
        <f>分析係数表!C9</f>
        <v>0.16339869281045749</v>
      </c>
      <c r="G6" s="110">
        <f t="shared" si="0"/>
        <v>0</v>
      </c>
      <c r="H6" s="110">
        <v>5.0816158332055714E-4</v>
      </c>
      <c r="I6" s="110">
        <f t="shared" si="1"/>
        <v>5.0816158332055714E-4</v>
      </c>
      <c r="J6" s="85">
        <f>分析係数表!G9</f>
        <v>0.24691358024691357</v>
      </c>
      <c r="K6" s="111">
        <f t="shared" si="2"/>
        <v>1.2547199588161905E-4</v>
      </c>
      <c r="L6" s="79"/>
      <c r="M6" s="80"/>
      <c r="N6" s="81">
        <f>分析係数表!H9</f>
        <v>5.6599045701539042E-4</v>
      </c>
      <c r="O6" s="82">
        <f t="shared" si="3"/>
        <v>2.4448292528157049E-3</v>
      </c>
      <c r="P6" s="76">
        <f>分析係数表!C9</f>
        <v>0.16339869281045749</v>
      </c>
      <c r="Q6" s="82">
        <f t="shared" si="4"/>
        <v>3.9948190405485369E-4</v>
      </c>
      <c r="R6" s="83">
        <v>4.3958441968257512E-4</v>
      </c>
      <c r="S6" s="84">
        <f t="shared" si="5"/>
        <v>9.4774600300313221E-4</v>
      </c>
      <c r="T6" s="85">
        <f>分析係数表!F9</f>
        <v>0.67901234567901236</v>
      </c>
      <c r="U6" s="86">
        <f t="shared" si="6"/>
        <v>6.4353123660706513E-4</v>
      </c>
      <c r="V6" s="87">
        <f>分析係数表!D9</f>
        <v>7.407407407407407E-2</v>
      </c>
      <c r="W6" s="88">
        <f t="shared" si="7"/>
        <v>0</v>
      </c>
      <c r="X6" s="76">
        <f>分析係数表!E9</f>
        <v>0</v>
      </c>
      <c r="Y6" s="89">
        <f t="shared" si="8"/>
        <v>0</v>
      </c>
    </row>
    <row r="7" spans="1:25" x14ac:dyDescent="0.2">
      <c r="A7" s="6" t="s">
        <v>221</v>
      </c>
      <c r="B7" s="5" t="s">
        <v>267</v>
      </c>
      <c r="C7" s="90"/>
      <c r="D7" s="107">
        <f>投入係数表!AN7</f>
        <v>0</v>
      </c>
      <c r="E7" s="110">
        <f t="shared" si="9"/>
        <v>0</v>
      </c>
      <c r="F7" s="85">
        <f>分析係数表!C10</f>
        <v>3.0864197530864335E-3</v>
      </c>
      <c r="G7" s="110">
        <f t="shared" si="0"/>
        <v>0</v>
      </c>
      <c r="H7" s="110">
        <v>1.2401114305666769E-6</v>
      </c>
      <c r="I7" s="110">
        <f t="shared" si="1"/>
        <v>1.2401114305666769E-6</v>
      </c>
      <c r="J7" s="85">
        <f>分析係数表!G10</f>
        <v>0.2857142857142857</v>
      </c>
      <c r="K7" s="111">
        <f t="shared" si="2"/>
        <v>3.5431755159047908E-7</v>
      </c>
      <c r="L7" s="79"/>
      <c r="M7" s="80"/>
      <c r="N7" s="81">
        <f>分析係数表!H10</f>
        <v>1.0759075560602157E-3</v>
      </c>
      <c r="O7" s="82">
        <f t="shared" si="3"/>
        <v>4.6474463195939402E-3</v>
      </c>
      <c r="P7" s="76">
        <f>分析係数表!C10</f>
        <v>3.0864197530864335E-3</v>
      </c>
      <c r="Q7" s="82">
        <f t="shared" si="4"/>
        <v>1.4343970122203583E-5</v>
      </c>
      <c r="R7" s="83">
        <v>1.8456890562882273E-5</v>
      </c>
      <c r="S7" s="84">
        <f t="shared" si="5"/>
        <v>1.9697001993448949E-5</v>
      </c>
      <c r="T7" s="85">
        <f>分析係数表!F10</f>
        <v>0.5714285714285714</v>
      </c>
      <c r="U7" s="86">
        <f t="shared" si="6"/>
        <v>1.1255429710542256E-5</v>
      </c>
      <c r="V7" s="87">
        <f>分析係数表!D10</f>
        <v>0</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1.4903129657227732E-3</v>
      </c>
      <c r="G8" s="110">
        <f t="shared" si="0"/>
        <v>0</v>
      </c>
      <c r="H8" s="110">
        <v>2.8227261983274741E-5</v>
      </c>
      <c r="I8" s="110">
        <f t="shared" si="1"/>
        <v>2.8227261983274741E-5</v>
      </c>
      <c r="J8" s="85">
        <f>分析係数表!G11</f>
        <v>0.75</v>
      </c>
      <c r="K8" s="111">
        <f t="shared" si="2"/>
        <v>2.1170446487456056E-5</v>
      </c>
      <c r="L8" s="79"/>
      <c r="M8" s="80"/>
      <c r="N8" s="81">
        <f>分析係数表!H11</f>
        <v>-1.9275216802381716E-5</v>
      </c>
      <c r="O8" s="82">
        <f t="shared" si="3"/>
        <v>-8.3260438950380031E-5</v>
      </c>
      <c r="P8" s="76">
        <f>分析係数表!C11</f>
        <v>1.4903129657227732E-3</v>
      </c>
      <c r="Q8" s="82">
        <f t="shared" si="4"/>
        <v>-1.2408411169952075E-7</v>
      </c>
      <c r="R8" s="83">
        <v>6.4886217497206302E-6</v>
      </c>
      <c r="S8" s="84">
        <f t="shared" si="5"/>
        <v>3.4715883732995374E-5</v>
      </c>
      <c r="T8" s="85">
        <f>分析係数表!F11</f>
        <v>1</v>
      </c>
      <c r="U8" s="86">
        <f t="shared" si="6"/>
        <v>3.4715883732995374E-5</v>
      </c>
      <c r="V8" s="87">
        <f>分析係数表!D11</f>
        <v>2</v>
      </c>
      <c r="W8" s="88">
        <f t="shared" si="7"/>
        <v>0</v>
      </c>
      <c r="X8" s="76">
        <f>分析係数表!E11</f>
        <v>0</v>
      </c>
      <c r="Y8" s="89">
        <f t="shared" si="8"/>
        <v>0</v>
      </c>
    </row>
    <row r="9" spans="1:25" x14ac:dyDescent="0.2">
      <c r="A9" s="6" t="s">
        <v>223</v>
      </c>
      <c r="B9" s="5" t="s">
        <v>191</v>
      </c>
      <c r="C9" s="90"/>
      <c r="D9" s="107">
        <f>投入係数表!AN9</f>
        <v>0</v>
      </c>
      <c r="E9" s="110">
        <f t="shared" si="9"/>
        <v>0</v>
      </c>
      <c r="F9" s="85">
        <f>分析係数表!C12</f>
        <v>4.2687511748856433E-2</v>
      </c>
      <c r="G9" s="110">
        <f t="shared" si="0"/>
        <v>0</v>
      </c>
      <c r="H9" s="110">
        <v>1.2099870221745233E-4</v>
      </c>
      <c r="I9" s="110">
        <f t="shared" si="1"/>
        <v>1.2099870221745233E-4</v>
      </c>
      <c r="J9" s="85">
        <f>分析係数表!G12</f>
        <v>0.14470108695652173</v>
      </c>
      <c r="K9" s="111">
        <f t="shared" si="2"/>
        <v>1.7508643731193848E-5</v>
      </c>
      <c r="L9" s="79"/>
      <c r="M9" s="80"/>
      <c r="N9" s="81">
        <f>分析係数表!H12</f>
        <v>8.7239631247579649E-2</v>
      </c>
      <c r="O9" s="82">
        <f t="shared" si="3"/>
        <v>0.37683674668942008</v>
      </c>
      <c r="P9" s="76">
        <f>分析係数表!C12</f>
        <v>4.2687511748856433E-2</v>
      </c>
      <c r="Q9" s="82">
        <f t="shared" si="4"/>
        <v>1.6086223051705456E-2</v>
      </c>
      <c r="R9" s="83">
        <v>1.7185685434293319E-2</v>
      </c>
      <c r="S9" s="84">
        <f t="shared" si="5"/>
        <v>1.7306684136510771E-2</v>
      </c>
      <c r="T9" s="85">
        <f>分析係数表!F12</f>
        <v>0.28543931159420288</v>
      </c>
      <c r="U9" s="86">
        <f t="shared" si="6"/>
        <v>4.9400080059039458E-3</v>
      </c>
      <c r="V9" s="87">
        <f>分析係数表!D12</f>
        <v>0.10088315217391304</v>
      </c>
      <c r="W9" s="88">
        <f t="shared" si="7"/>
        <v>0</v>
      </c>
      <c r="X9" s="76">
        <f>分析係数表!E12</f>
        <v>0.11056385869565218</v>
      </c>
      <c r="Y9" s="89">
        <f t="shared" si="8"/>
        <v>0</v>
      </c>
    </row>
    <row r="10" spans="1:25" x14ac:dyDescent="0.2">
      <c r="A10" s="6" t="s">
        <v>224</v>
      </c>
      <c r="B10" s="5" t="s">
        <v>28</v>
      </c>
      <c r="C10" s="90"/>
      <c r="D10" s="107">
        <f>投入係数表!AN10</f>
        <v>0.156794425087108</v>
      </c>
      <c r="E10" s="110">
        <f t="shared" si="9"/>
        <v>15.6794425087108</v>
      </c>
      <c r="F10" s="85">
        <f>分析係数表!C13</f>
        <v>0</v>
      </c>
      <c r="G10" s="110">
        <f t="shared" si="0"/>
        <v>0</v>
      </c>
      <c r="H10" s="110">
        <v>0</v>
      </c>
      <c r="I10" s="110">
        <f t="shared" si="1"/>
        <v>0</v>
      </c>
      <c r="J10" s="85">
        <f>分析係数表!G13</f>
        <v>0.2449244060475162</v>
      </c>
      <c r="K10" s="111">
        <f t="shared" si="2"/>
        <v>0</v>
      </c>
      <c r="L10" s="79"/>
      <c r="M10" s="80"/>
      <c r="N10" s="81">
        <f>分析係数表!H13</f>
        <v>1.3610055354918072E-2</v>
      </c>
      <c r="O10" s="82">
        <f t="shared" si="3"/>
        <v>5.8789439029781981E-2</v>
      </c>
      <c r="P10" s="76">
        <f>分析係数表!C13</f>
        <v>0</v>
      </c>
      <c r="Q10" s="82">
        <f t="shared" si="4"/>
        <v>0</v>
      </c>
      <c r="R10" s="83">
        <v>0</v>
      </c>
      <c r="S10" s="84">
        <f t="shared" si="5"/>
        <v>0</v>
      </c>
      <c r="T10" s="85">
        <f>分析係数表!F13</f>
        <v>0.38401727861771057</v>
      </c>
      <c r="U10" s="86">
        <f t="shared" si="6"/>
        <v>0</v>
      </c>
      <c r="V10" s="87">
        <f>分析係数表!D13</f>
        <v>0.12267818574514039</v>
      </c>
      <c r="W10" s="88">
        <f t="shared" si="7"/>
        <v>0</v>
      </c>
      <c r="X10" s="76">
        <f>分析係数表!E13</f>
        <v>0.11058315334773218</v>
      </c>
      <c r="Y10" s="89">
        <f t="shared" si="8"/>
        <v>0</v>
      </c>
    </row>
    <row r="11" spans="1:25" x14ac:dyDescent="0.2">
      <c r="A11" s="6" t="s">
        <v>225</v>
      </c>
      <c r="B11" s="5" t="s">
        <v>268</v>
      </c>
      <c r="C11" s="90"/>
      <c r="D11" s="107">
        <f>投入係数表!AN11</f>
        <v>5.9233449477351915E-2</v>
      </c>
      <c r="E11" s="110">
        <f t="shared" si="9"/>
        <v>5.9233449477351918</v>
      </c>
      <c r="F11" s="85">
        <f>分析係数表!C14</f>
        <v>1.2640726841793404E-2</v>
      </c>
      <c r="G11" s="110">
        <f t="shared" si="0"/>
        <v>7.487538547403759E-2</v>
      </c>
      <c r="H11" s="110">
        <v>7.6462622343298897E-2</v>
      </c>
      <c r="I11" s="110">
        <f t="shared" si="1"/>
        <v>7.6462622343298897E-2</v>
      </c>
      <c r="J11" s="85">
        <f>分析係数表!G14</f>
        <v>0.18151815181518152</v>
      </c>
      <c r="K11" s="111">
        <f t="shared" si="2"/>
        <v>1.387935389069782E-2</v>
      </c>
      <c r="L11" s="79"/>
      <c r="M11" s="80"/>
      <c r="N11" s="81">
        <f>分析係数表!H14</f>
        <v>1.1056965274820784E-3</v>
      </c>
      <c r="O11" s="82">
        <f t="shared" si="3"/>
        <v>4.7761215434263459E-3</v>
      </c>
      <c r="P11" s="76">
        <f>分析係数表!C14</f>
        <v>1.2640726841793404E-2</v>
      </c>
      <c r="Q11" s="82">
        <f t="shared" si="4"/>
        <v>6.0373647793657148E-5</v>
      </c>
      <c r="R11" s="83">
        <v>1.6521146589168096E-4</v>
      </c>
      <c r="S11" s="84">
        <f t="shared" si="5"/>
        <v>7.6627833809190582E-2</v>
      </c>
      <c r="T11" s="85">
        <f>分析係数表!F14</f>
        <v>0.32673267326732675</v>
      </c>
      <c r="U11" s="86">
        <f t="shared" si="6"/>
        <v>2.503681698716128E-2</v>
      </c>
      <c r="V11" s="87">
        <f>分析係数表!D14</f>
        <v>0.1617161716171617</v>
      </c>
      <c r="W11" s="88">
        <f t="shared" si="7"/>
        <v>0</v>
      </c>
      <c r="X11" s="76">
        <f>分析係数表!E14</f>
        <v>6.9306930693069313E-2</v>
      </c>
      <c r="Y11" s="89">
        <f t="shared" si="8"/>
        <v>0</v>
      </c>
    </row>
    <row r="12" spans="1:25" x14ac:dyDescent="0.2">
      <c r="A12" s="6" t="s">
        <v>226</v>
      </c>
      <c r="B12" s="5" t="s">
        <v>29</v>
      </c>
      <c r="C12" s="90"/>
      <c r="D12" s="107">
        <f>投入係数表!AN12</f>
        <v>3.4843205574912892E-3</v>
      </c>
      <c r="E12" s="110">
        <f t="shared" si="9"/>
        <v>0.34843205574912894</v>
      </c>
      <c r="F12" s="85">
        <f>分析係数表!C15</f>
        <v>0</v>
      </c>
      <c r="G12" s="110">
        <f t="shared" si="0"/>
        <v>0</v>
      </c>
      <c r="H12" s="110">
        <v>0</v>
      </c>
      <c r="I12" s="110">
        <f t="shared" si="1"/>
        <v>0</v>
      </c>
      <c r="J12" s="85">
        <f>分析係数表!G15</f>
        <v>9.5574387947269301E-2</v>
      </c>
      <c r="K12" s="111">
        <f t="shared" si="2"/>
        <v>0</v>
      </c>
      <c r="L12" s="79"/>
      <c r="M12" s="80"/>
      <c r="N12" s="81">
        <f>分析係数表!H15</f>
        <v>8.009728727607893E-3</v>
      </c>
      <c r="O12" s="82">
        <f t="shared" si="3"/>
        <v>3.4598496949289743E-2</v>
      </c>
      <c r="P12" s="76">
        <f>分析係数表!C15</f>
        <v>0</v>
      </c>
      <c r="Q12" s="82">
        <f t="shared" si="4"/>
        <v>0</v>
      </c>
      <c r="R12" s="83">
        <v>0</v>
      </c>
      <c r="S12" s="84">
        <f t="shared" si="5"/>
        <v>0</v>
      </c>
      <c r="T12" s="85">
        <f>分析係数表!F15</f>
        <v>0.30461393596986819</v>
      </c>
      <c r="U12" s="86">
        <f t="shared" si="6"/>
        <v>0</v>
      </c>
      <c r="V12" s="87">
        <f>分析係数表!D15</f>
        <v>3.5781544256120526E-2</v>
      </c>
      <c r="W12" s="88">
        <f t="shared" si="7"/>
        <v>0</v>
      </c>
      <c r="X12" s="76">
        <f>分析係数表!E15</f>
        <v>3.3427495291902073E-2</v>
      </c>
      <c r="Y12" s="89">
        <f t="shared" si="8"/>
        <v>0</v>
      </c>
    </row>
    <row r="13" spans="1:25" x14ac:dyDescent="0.2">
      <c r="A13" s="6" t="s">
        <v>227</v>
      </c>
      <c r="B13" s="5" t="s">
        <v>30</v>
      </c>
      <c r="C13" s="90"/>
      <c r="D13" s="107">
        <f>投入係数表!AN13</f>
        <v>0</v>
      </c>
      <c r="E13" s="110">
        <f t="shared" si="9"/>
        <v>0</v>
      </c>
      <c r="F13" s="85">
        <f>分析係数表!C16</f>
        <v>1.1051985264019626E-2</v>
      </c>
      <c r="G13" s="110">
        <f t="shared" si="0"/>
        <v>0</v>
      </c>
      <c r="H13" s="110">
        <v>2.0660371243287471E-3</v>
      </c>
      <c r="I13" s="110">
        <f t="shared" si="1"/>
        <v>2.0660371243287471E-3</v>
      </c>
      <c r="J13" s="85">
        <f>分析係数表!G16</f>
        <v>3.3670033670033669E-2</v>
      </c>
      <c r="K13" s="111">
        <f t="shared" si="2"/>
        <v>6.9563539539688451E-5</v>
      </c>
      <c r="L13" s="79"/>
      <c r="M13" s="80"/>
      <c r="N13" s="81">
        <f>分析係数表!H16</f>
        <v>1.6043989549327908E-2</v>
      </c>
      <c r="O13" s="82">
        <f t="shared" si="3"/>
        <v>6.9302961729970872E-2</v>
      </c>
      <c r="P13" s="76">
        <f>分析係数表!C16</f>
        <v>1.1051985264019626E-2</v>
      </c>
      <c r="Q13" s="82">
        <f t="shared" si="4"/>
        <v>7.6593531179255415E-4</v>
      </c>
      <c r="R13" s="83">
        <v>8.4175344836559041E-4</v>
      </c>
      <c r="S13" s="84">
        <f t="shared" si="5"/>
        <v>2.9077905726943376E-3</v>
      </c>
      <c r="T13" s="85">
        <f>分析係数表!F16</f>
        <v>0.28619528619528617</v>
      </c>
      <c r="U13" s="86">
        <f t="shared" si="6"/>
        <v>8.3219595514821105E-4</v>
      </c>
      <c r="V13" s="87">
        <f>分析係数表!D16</f>
        <v>3.3670033670033669E-2</v>
      </c>
      <c r="W13" s="88">
        <f t="shared" si="7"/>
        <v>0</v>
      </c>
      <c r="X13" s="76">
        <f>分析係数表!E16</f>
        <v>3.3670033670033669E-2</v>
      </c>
      <c r="Y13" s="89">
        <f t="shared" si="8"/>
        <v>0</v>
      </c>
    </row>
    <row r="14" spans="1:25" x14ac:dyDescent="0.2">
      <c r="A14" s="6" t="s">
        <v>2</v>
      </c>
      <c r="B14" s="5" t="s">
        <v>365</v>
      </c>
      <c r="C14" s="90"/>
      <c r="D14" s="107">
        <f>投入係数表!AN14</f>
        <v>5.2264808362369339E-2</v>
      </c>
      <c r="E14" s="110">
        <f t="shared" si="9"/>
        <v>5.2264808362369335</v>
      </c>
      <c r="F14" s="85">
        <f>分析係数表!C17</f>
        <v>8.8733956583742724E-2</v>
      </c>
      <c r="G14" s="110">
        <f t="shared" si="0"/>
        <v>0.46376632360841141</v>
      </c>
      <c r="H14" s="110">
        <v>0.48514239402329928</v>
      </c>
      <c r="I14" s="110">
        <f t="shared" si="1"/>
        <v>0.48514239402329928</v>
      </c>
      <c r="J14" s="85">
        <f>分析係数表!G17</f>
        <v>0.21220484513952775</v>
      </c>
      <c r="K14" s="111">
        <f t="shared" si="2"/>
        <v>0.10294956659433398</v>
      </c>
      <c r="L14" s="79"/>
      <c r="M14" s="80"/>
      <c r="N14" s="81">
        <f>分析係数表!H17</f>
        <v>2.8579889640622342E-3</v>
      </c>
      <c r="O14" s="82">
        <f t="shared" si="3"/>
        <v>1.2345252357097257E-2</v>
      </c>
      <c r="P14" s="76">
        <f>分析係数表!C17</f>
        <v>8.8733956583742724E-2</v>
      </c>
      <c r="Q14" s="82">
        <f t="shared" si="4"/>
        <v>1.0954430866700155E-3</v>
      </c>
      <c r="R14" s="83">
        <v>1.7989918292897684E-3</v>
      </c>
      <c r="S14" s="84">
        <f t="shared" si="5"/>
        <v>0.48694138585258906</v>
      </c>
      <c r="T14" s="85">
        <f>分析係数表!F17</f>
        <v>0.32198712051517941</v>
      </c>
      <c r="U14" s="86">
        <f t="shared" si="6"/>
        <v>0.15678885469034606</v>
      </c>
      <c r="V14" s="87">
        <f>分析係数表!D17</f>
        <v>5.3664520085863233E-2</v>
      </c>
      <c r="W14" s="88">
        <f t="shared" si="7"/>
        <v>0</v>
      </c>
      <c r="X14" s="76">
        <f>分析係数表!E17</f>
        <v>5.3357865685372582E-2</v>
      </c>
      <c r="Y14" s="89">
        <f t="shared" si="8"/>
        <v>0</v>
      </c>
    </row>
    <row r="15" spans="1:25" x14ac:dyDescent="0.2">
      <c r="A15" s="6" t="s">
        <v>3</v>
      </c>
      <c r="B15" s="5" t="s">
        <v>31</v>
      </c>
      <c r="C15" s="90"/>
      <c r="D15" s="107">
        <f>投入係数表!AN15</f>
        <v>0</v>
      </c>
      <c r="E15" s="110">
        <f t="shared" si="9"/>
        <v>0</v>
      </c>
      <c r="F15" s="85">
        <f>分析係数表!C18</f>
        <v>2.3869801084990927E-2</v>
      </c>
      <c r="G15" s="110">
        <f t="shared" si="0"/>
        <v>0</v>
      </c>
      <c r="H15" s="110">
        <v>7.8879769589925244E-4</v>
      </c>
      <c r="I15" s="110">
        <f t="shared" si="1"/>
        <v>7.8879769589925244E-4</v>
      </c>
      <c r="J15" s="85">
        <f>分析係数表!G18</f>
        <v>0.2144702842377261</v>
      </c>
      <c r="K15" s="111">
        <f t="shared" si="2"/>
        <v>1.6917366604557612E-4</v>
      </c>
      <c r="L15" s="79"/>
      <c r="M15" s="80"/>
      <c r="N15" s="81">
        <f>分析係数表!H18</f>
        <v>4.2405476965239774E-4</v>
      </c>
      <c r="O15" s="82">
        <f t="shared" si="3"/>
        <v>1.8317296569083609E-3</v>
      </c>
      <c r="P15" s="76">
        <f>分析係数表!C18</f>
        <v>2.3869801084990927E-2</v>
      </c>
      <c r="Q15" s="82">
        <f t="shared" si="4"/>
        <v>4.3723022551881249E-5</v>
      </c>
      <c r="R15" s="83">
        <v>9.0574034698933319E-5</v>
      </c>
      <c r="S15" s="84">
        <f t="shared" si="5"/>
        <v>8.7937173059818578E-4</v>
      </c>
      <c r="T15" s="85">
        <f>分析係数表!F18</f>
        <v>0.4573643410852713</v>
      </c>
      <c r="U15" s="86">
        <f t="shared" si="6"/>
        <v>4.0219327213405397E-4</v>
      </c>
      <c r="V15" s="87">
        <f>分析係数表!D18</f>
        <v>4.909560723514212E-2</v>
      </c>
      <c r="W15" s="88">
        <f t="shared" si="7"/>
        <v>0</v>
      </c>
      <c r="X15" s="76">
        <f>分析係数表!E18</f>
        <v>2.0671834625322998E-2</v>
      </c>
      <c r="Y15" s="89">
        <f t="shared" si="8"/>
        <v>0</v>
      </c>
    </row>
    <row r="16" spans="1:25" x14ac:dyDescent="0.2">
      <c r="A16" s="6" t="s">
        <v>4</v>
      </c>
      <c r="B16" s="5" t="s">
        <v>32</v>
      </c>
      <c r="C16" s="90"/>
      <c r="D16" s="107">
        <f>投入係数表!AN16</f>
        <v>0</v>
      </c>
      <c r="E16" s="110">
        <f t="shared" si="9"/>
        <v>0</v>
      </c>
      <c r="F16" s="85">
        <f>分析係数表!C19</f>
        <v>4.6660019940179431E-2</v>
      </c>
      <c r="G16" s="110">
        <f t="shared" si="0"/>
        <v>0</v>
      </c>
      <c r="H16" s="110">
        <v>1.3840850903169978E-3</v>
      </c>
      <c r="I16" s="110">
        <f t="shared" si="1"/>
        <v>1.3840850903169978E-3</v>
      </c>
      <c r="J16" s="85">
        <f>分析係数表!G19</f>
        <v>5.7803468208092484E-2</v>
      </c>
      <c r="K16" s="111">
        <f t="shared" si="2"/>
        <v>8.0004918515433392E-5</v>
      </c>
      <c r="L16" s="79"/>
      <c r="M16" s="80"/>
      <c r="N16" s="81">
        <f>分析係数表!H19</f>
        <v>-1.0864213106796968E-4</v>
      </c>
      <c r="O16" s="82">
        <f t="shared" si="3"/>
        <v>-4.6928611044759662E-4</v>
      </c>
      <c r="P16" s="76">
        <f>分析係数表!C19</f>
        <v>4.6660019940179431E-2</v>
      </c>
      <c r="Q16" s="82">
        <f t="shared" si="4"/>
        <v>-2.1896899271134106E-5</v>
      </c>
      <c r="R16" s="83">
        <v>8.7703287484110153E-6</v>
      </c>
      <c r="S16" s="84">
        <f t="shared" si="5"/>
        <v>1.3928554190654088E-3</v>
      </c>
      <c r="T16" s="85">
        <f>分析係数表!F19</f>
        <v>0.24084778420038536</v>
      </c>
      <c r="U16" s="86">
        <f t="shared" si="6"/>
        <v>3.3546614139340288E-4</v>
      </c>
      <c r="V16" s="87">
        <f>分析係数表!D19</f>
        <v>2.8901734104046241E-3</v>
      </c>
      <c r="W16" s="88">
        <f t="shared" si="7"/>
        <v>0</v>
      </c>
      <c r="X16" s="76">
        <f>分析係数表!E19</f>
        <v>2.8901734104046241E-3</v>
      </c>
      <c r="Y16" s="89">
        <f t="shared" si="8"/>
        <v>0</v>
      </c>
    </row>
    <row r="17" spans="1:25" x14ac:dyDescent="0.2">
      <c r="A17" s="6" t="s">
        <v>5</v>
      </c>
      <c r="B17" s="5" t="s">
        <v>33</v>
      </c>
      <c r="C17" s="90"/>
      <c r="D17" s="107">
        <f>投入係数表!AN17</f>
        <v>0</v>
      </c>
      <c r="E17" s="110">
        <f t="shared" si="9"/>
        <v>0</v>
      </c>
      <c r="F17" s="85">
        <f>分析係数表!C20</f>
        <v>8.9601315248664215E-2</v>
      </c>
      <c r="G17" s="110">
        <f t="shared" si="0"/>
        <v>0</v>
      </c>
      <c r="H17" s="110">
        <v>4.2964335852300802E-3</v>
      </c>
      <c r="I17" s="110">
        <f t="shared" si="1"/>
        <v>4.2964335852300802E-3</v>
      </c>
      <c r="J17" s="85">
        <f>分析係数表!G20</f>
        <v>9.990662931839403E-2</v>
      </c>
      <c r="K17" s="111">
        <f t="shared" si="2"/>
        <v>4.2924219759068029E-4</v>
      </c>
      <c r="L17" s="79"/>
      <c r="M17" s="80"/>
      <c r="N17" s="81">
        <f>分析係数表!H20</f>
        <v>5.2919231584720706E-4</v>
      </c>
      <c r="O17" s="82">
        <f t="shared" si="3"/>
        <v>2.2858775057286152E-3</v>
      </c>
      <c r="P17" s="76">
        <f>分析係数表!C20</f>
        <v>8.9601315248664215E-2</v>
      </c>
      <c r="Q17" s="82">
        <f t="shared" si="4"/>
        <v>2.0481763101061988E-4</v>
      </c>
      <c r="R17" s="83">
        <v>2.9649633846232494E-4</v>
      </c>
      <c r="S17" s="84">
        <f t="shared" si="5"/>
        <v>4.5929299236924055E-3</v>
      </c>
      <c r="T17" s="85">
        <f>分析係数表!F20</f>
        <v>0.22315592903828199</v>
      </c>
      <c r="U17" s="86">
        <f t="shared" si="6"/>
        <v>1.0249395441293044E-3</v>
      </c>
      <c r="V17" s="87">
        <f>分析係数表!D20</f>
        <v>6.3492063492063489E-2</v>
      </c>
      <c r="W17" s="88">
        <f t="shared" si="7"/>
        <v>0</v>
      </c>
      <c r="X17" s="76">
        <f>分析係数表!E20</f>
        <v>5.9757236227824466E-2</v>
      </c>
      <c r="Y17" s="89">
        <f t="shared" si="8"/>
        <v>0</v>
      </c>
    </row>
    <row r="18" spans="1:25" x14ac:dyDescent="0.2">
      <c r="A18" s="6" t="s">
        <v>6</v>
      </c>
      <c r="B18" s="5" t="s">
        <v>34</v>
      </c>
      <c r="C18" s="90"/>
      <c r="D18" s="107">
        <f>投入係数表!AN18</f>
        <v>0</v>
      </c>
      <c r="E18" s="110">
        <f t="shared" si="9"/>
        <v>0</v>
      </c>
      <c r="F18" s="85">
        <f>分析係数表!C21</f>
        <v>3.6263368983957212E-2</v>
      </c>
      <c r="G18" s="110">
        <f t="shared" si="0"/>
        <v>0</v>
      </c>
      <c r="H18" s="110">
        <v>3.1998431902564152E-3</v>
      </c>
      <c r="I18" s="110">
        <f t="shared" si="1"/>
        <v>3.1998431902564152E-3</v>
      </c>
      <c r="J18" s="85">
        <f>分析係数表!G21</f>
        <v>0.2855369335816263</v>
      </c>
      <c r="K18" s="111">
        <f t="shared" si="2"/>
        <v>9.136734124878652E-4</v>
      </c>
      <c r="L18" s="79"/>
      <c r="M18" s="80"/>
      <c r="N18" s="81">
        <f>分析係数表!H21</f>
        <v>8.8140309559981843E-4</v>
      </c>
      <c r="O18" s="82">
        <f t="shared" si="3"/>
        <v>3.8072727992764688E-3</v>
      </c>
      <c r="P18" s="76">
        <f>分析係数表!C21</f>
        <v>3.6263368983957212E-2</v>
      </c>
      <c r="Q18" s="82">
        <f t="shared" si="4"/>
        <v>1.3806453834274625E-4</v>
      </c>
      <c r="R18" s="83">
        <v>2.5565539639604102E-4</v>
      </c>
      <c r="S18" s="84">
        <f t="shared" si="5"/>
        <v>3.4554985866524562E-3</v>
      </c>
      <c r="T18" s="85">
        <f>分析係数表!F21</f>
        <v>0.42644320297951582</v>
      </c>
      <c r="U18" s="86">
        <f t="shared" si="6"/>
        <v>1.4735738851832634E-3</v>
      </c>
      <c r="V18" s="87">
        <f>分析係数表!D21</f>
        <v>0.13283674736188703</v>
      </c>
      <c r="W18" s="88">
        <f t="shared" si="7"/>
        <v>0</v>
      </c>
      <c r="X18" s="76">
        <f>分析係数表!E21</f>
        <v>0.11297330850403477</v>
      </c>
      <c r="Y18" s="89">
        <f t="shared" si="8"/>
        <v>0</v>
      </c>
    </row>
    <row r="19" spans="1:25" x14ac:dyDescent="0.2">
      <c r="A19" s="6" t="s">
        <v>7</v>
      </c>
      <c r="B19" s="5" t="s">
        <v>269</v>
      </c>
      <c r="C19" s="90"/>
      <c r="D19" s="107">
        <f>投入係数表!AN19</f>
        <v>0</v>
      </c>
      <c r="E19" s="110">
        <f t="shared" si="9"/>
        <v>0</v>
      </c>
      <c r="F19" s="85">
        <f>分析係数表!C22</f>
        <v>2.6618889173278704E-2</v>
      </c>
      <c r="G19" s="110">
        <f t="shared" si="0"/>
        <v>0</v>
      </c>
      <c r="H19" s="110">
        <v>6.7059668643978194E-4</v>
      </c>
      <c r="I19" s="110">
        <f t="shared" si="1"/>
        <v>6.7059668643978194E-4</v>
      </c>
      <c r="J19" s="85">
        <f>分析係数表!G22</f>
        <v>0.1945614707008809</v>
      </c>
      <c r="K19" s="111">
        <f t="shared" si="2"/>
        <v>1.3047227756086144E-4</v>
      </c>
      <c r="L19" s="79"/>
      <c r="M19" s="80"/>
      <c r="N19" s="81">
        <f>分析係数表!H22</f>
        <v>4.2055018477923743E-5</v>
      </c>
      <c r="O19" s="82">
        <f t="shared" si="3"/>
        <v>1.8165913952810188E-4</v>
      </c>
      <c r="P19" s="76">
        <f>分析係数表!C22</f>
        <v>2.6618889173278704E-2</v>
      </c>
      <c r="Q19" s="82">
        <f t="shared" si="4"/>
        <v>4.8355645024117166E-6</v>
      </c>
      <c r="R19" s="83">
        <v>5.065411423934824E-5</v>
      </c>
      <c r="S19" s="84">
        <f t="shared" si="5"/>
        <v>7.212508006791302E-4</v>
      </c>
      <c r="T19" s="85">
        <f>分析係数表!F22</f>
        <v>0.4128686327077748</v>
      </c>
      <c r="U19" s="86">
        <f t="shared" si="6"/>
        <v>2.977818319157803E-4</v>
      </c>
      <c r="V19" s="87">
        <f>分析係数表!D22</f>
        <v>2.5660666411336654E-2</v>
      </c>
      <c r="W19" s="88">
        <f t="shared" si="7"/>
        <v>0</v>
      </c>
      <c r="X19" s="76">
        <f>分析係数表!E22</f>
        <v>2.5277671390271927E-2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0.21587580550673696</v>
      </c>
      <c r="K20" s="111">
        <f t="shared" si="2"/>
        <v>0</v>
      </c>
      <c r="L20" s="79"/>
      <c r="M20" s="80"/>
      <c r="N20" s="81">
        <f>分析係数表!H23</f>
        <v>2.4532094112122184E-5</v>
      </c>
      <c r="O20" s="82">
        <f t="shared" si="3"/>
        <v>1.0596783139139278E-4</v>
      </c>
      <c r="P20" s="76">
        <f>分析係数表!C23</f>
        <v>0</v>
      </c>
      <c r="Q20" s="82">
        <f t="shared" si="4"/>
        <v>0</v>
      </c>
      <c r="R20" s="83">
        <v>0</v>
      </c>
      <c r="S20" s="84">
        <f t="shared" si="5"/>
        <v>0</v>
      </c>
      <c r="T20" s="85">
        <f>分析係数表!F23</f>
        <v>0.4418082405780121</v>
      </c>
      <c r="U20" s="86">
        <f t="shared" si="6"/>
        <v>0</v>
      </c>
      <c r="V20" s="87">
        <f>分析係数表!D23</f>
        <v>4.2960359304823276E-3</v>
      </c>
      <c r="W20" s="88">
        <f t="shared" si="7"/>
        <v>0</v>
      </c>
      <c r="X20" s="76">
        <f>分析係数表!E23</f>
        <v>3.7102128490529192E-3</v>
      </c>
      <c r="Y20" s="89">
        <f t="shared" si="8"/>
        <v>0</v>
      </c>
    </row>
    <row r="21" spans="1:25" x14ac:dyDescent="0.2">
      <c r="A21" s="6" t="s">
        <v>9</v>
      </c>
      <c r="B21" s="5" t="s">
        <v>271</v>
      </c>
      <c r="C21" s="90"/>
      <c r="D21" s="107">
        <f>投入係数表!AN21</f>
        <v>4.1811846689895474E-2</v>
      </c>
      <c r="E21" s="110">
        <f t="shared" si="9"/>
        <v>4.1811846689895473</v>
      </c>
      <c r="F21" s="85">
        <f>分析係数表!C24</f>
        <v>0.22997002997003002</v>
      </c>
      <c r="G21" s="110">
        <f t="shared" si="0"/>
        <v>0.96154716363775627</v>
      </c>
      <c r="H21" s="110">
        <v>0.98469956269817027</v>
      </c>
      <c r="I21" s="110">
        <f t="shared" si="1"/>
        <v>0.98469956269817027</v>
      </c>
      <c r="J21" s="85">
        <f>分析係数表!G24</f>
        <v>0.20787401574803149</v>
      </c>
      <c r="K21" s="111">
        <f t="shared" si="2"/>
        <v>0.20469345240339917</v>
      </c>
      <c r="L21" s="79"/>
      <c r="M21" s="80"/>
      <c r="N21" s="81">
        <f>分析係数表!H24</f>
        <v>3.2417410076732888E-4</v>
      </c>
      <c r="O21" s="82">
        <f t="shared" si="3"/>
        <v>1.4002892005291188E-3</v>
      </c>
      <c r="P21" s="76">
        <f>分析係数表!C24</f>
        <v>0.22997002997003002</v>
      </c>
      <c r="Q21" s="82">
        <f t="shared" si="4"/>
        <v>3.2202454941239082E-4</v>
      </c>
      <c r="R21" s="83">
        <v>1.1871930750227309E-3</v>
      </c>
      <c r="S21" s="84">
        <f t="shared" si="5"/>
        <v>0.98588675577319296</v>
      </c>
      <c r="T21" s="85">
        <f>分析係数表!F24</f>
        <v>0.39317585301837271</v>
      </c>
      <c r="U21" s="86">
        <f t="shared" si="6"/>
        <v>0.38762686618064124</v>
      </c>
      <c r="V21" s="87">
        <f>分析係数表!D24</f>
        <v>0.34068241469816274</v>
      </c>
      <c r="W21" s="88">
        <f t="shared" si="7"/>
        <v>0</v>
      </c>
      <c r="X21" s="76">
        <f>分析係数表!E24</f>
        <v>0.33385826771653543</v>
      </c>
      <c r="Y21" s="89">
        <f t="shared" si="8"/>
        <v>0</v>
      </c>
    </row>
    <row r="22" spans="1:25" x14ac:dyDescent="0.2">
      <c r="A22" s="6" t="s">
        <v>10</v>
      </c>
      <c r="B22" s="5" t="s">
        <v>272</v>
      </c>
      <c r="C22" s="90"/>
      <c r="D22" s="107">
        <f>投入係数表!AN22</f>
        <v>2.4390243902439025E-2</v>
      </c>
      <c r="E22" s="110">
        <f t="shared" si="9"/>
        <v>2.4390243902439024</v>
      </c>
      <c r="F22" s="85">
        <f>分析係数表!C25</f>
        <v>3.4042553191489411E-2</v>
      </c>
      <c r="G22" s="110">
        <f t="shared" si="0"/>
        <v>8.303061754021808E-2</v>
      </c>
      <c r="H22" s="110">
        <v>8.8996486365283761E-2</v>
      </c>
      <c r="I22" s="110">
        <f t="shared" si="1"/>
        <v>8.8996486365283761E-2</v>
      </c>
      <c r="J22" s="85">
        <f>分析係数表!G25</f>
        <v>0.19567456230690011</v>
      </c>
      <c r="K22" s="111">
        <f t="shared" si="2"/>
        <v>1.7414348516378905E-2</v>
      </c>
      <c r="L22" s="79"/>
      <c r="M22" s="80"/>
      <c r="N22" s="81">
        <f>分析係数表!H25</f>
        <v>4.906418822424437E-4</v>
      </c>
      <c r="O22" s="82">
        <f t="shared" si="3"/>
        <v>2.1193566278278554E-3</v>
      </c>
      <c r="P22" s="76">
        <f>分析係数表!C25</f>
        <v>3.4042553191489411E-2</v>
      </c>
      <c r="Q22" s="82">
        <f t="shared" si="4"/>
        <v>7.2148310734565399E-5</v>
      </c>
      <c r="R22" s="83">
        <v>1.700995146356012E-4</v>
      </c>
      <c r="S22" s="84">
        <f t="shared" si="5"/>
        <v>8.9166585879919366E-2</v>
      </c>
      <c r="T22" s="85">
        <f>分析係数表!F25</f>
        <v>0.35015447991761073</v>
      </c>
      <c r="U22" s="86">
        <f t="shared" si="6"/>
        <v>3.1222079504812136E-2</v>
      </c>
      <c r="V22" s="87">
        <f>分析係数表!D25</f>
        <v>0.10710607621009269</v>
      </c>
      <c r="W22" s="88">
        <f t="shared" si="7"/>
        <v>0</v>
      </c>
      <c r="X22" s="76">
        <f>分析係数表!E25</f>
        <v>0.10298661174047374</v>
      </c>
      <c r="Y22" s="89">
        <f t="shared" si="8"/>
        <v>0</v>
      </c>
    </row>
    <row r="23" spans="1:25" x14ac:dyDescent="0.2">
      <c r="A23" s="6" t="s">
        <v>11</v>
      </c>
      <c r="B23" s="5" t="s">
        <v>35</v>
      </c>
      <c r="C23" s="90"/>
      <c r="D23" s="107">
        <f>投入係数表!AN23</f>
        <v>0</v>
      </c>
      <c r="E23" s="110">
        <f t="shared" si="9"/>
        <v>0</v>
      </c>
      <c r="F23" s="85">
        <f>分析係数表!C26</f>
        <v>5.4550934297769693E-2</v>
      </c>
      <c r="G23" s="110">
        <f t="shared" si="0"/>
        <v>0</v>
      </c>
      <c r="H23" s="110">
        <v>1.76506588177924E-3</v>
      </c>
      <c r="I23" s="110">
        <f t="shared" si="1"/>
        <v>1.76506588177924E-3</v>
      </c>
      <c r="J23" s="85">
        <f>分析係数表!G26</f>
        <v>0.19694507637309067</v>
      </c>
      <c r="K23" s="111">
        <f t="shared" si="2"/>
        <v>3.4762103489054905E-4</v>
      </c>
      <c r="L23" s="79"/>
      <c r="M23" s="80"/>
      <c r="N23" s="81">
        <f>分析係数表!H26</f>
        <v>1.0098461312011439E-2</v>
      </c>
      <c r="O23" s="82">
        <f t="shared" si="3"/>
        <v>4.3620900879185465E-2</v>
      </c>
      <c r="P23" s="76">
        <f>分析係数表!C26</f>
        <v>5.4550934297769693E-2</v>
      </c>
      <c r="Q23" s="82">
        <f t="shared" si="4"/>
        <v>2.3795608978699704E-3</v>
      </c>
      <c r="R23" s="83">
        <v>2.4765723589329795E-3</v>
      </c>
      <c r="S23" s="84">
        <f t="shared" si="5"/>
        <v>4.24163824071222E-3</v>
      </c>
      <c r="T23" s="85">
        <f>分析係数表!F26</f>
        <v>0.33636659083522913</v>
      </c>
      <c r="U23" s="86">
        <f t="shared" si="6"/>
        <v>1.4267453945847083E-3</v>
      </c>
      <c r="V23" s="87">
        <f>分析係数表!D26</f>
        <v>0.10204744881377965</v>
      </c>
      <c r="W23" s="88">
        <f t="shared" si="7"/>
        <v>0</v>
      </c>
      <c r="X23" s="76">
        <f>分析係数表!E26</f>
        <v>0.10497237569060773</v>
      </c>
      <c r="Y23" s="89">
        <f t="shared" si="8"/>
        <v>0</v>
      </c>
    </row>
    <row r="24" spans="1:25" x14ac:dyDescent="0.2">
      <c r="A24" s="6" t="s">
        <v>12</v>
      </c>
      <c r="B24" s="5" t="s">
        <v>366</v>
      </c>
      <c r="C24" s="90"/>
      <c r="D24" s="107">
        <f>投入係数表!AN24</f>
        <v>0</v>
      </c>
      <c r="E24" s="110">
        <f t="shared" si="9"/>
        <v>0</v>
      </c>
      <c r="F24" s="85">
        <f>分析係数表!C27</f>
        <v>4.1345611727119369E-3</v>
      </c>
      <c r="G24" s="110">
        <f t="shared" si="0"/>
        <v>0</v>
      </c>
      <c r="H24" s="110">
        <v>1.7721519764153858E-5</v>
      </c>
      <c r="I24" s="110">
        <f t="shared" si="1"/>
        <v>1.7721519764153858E-5</v>
      </c>
      <c r="J24" s="85">
        <f>分析係数表!G27</f>
        <v>0.17796610169491525</v>
      </c>
      <c r="K24" s="111">
        <f t="shared" si="2"/>
        <v>3.1538297885358562E-6</v>
      </c>
      <c r="L24" s="79"/>
      <c r="M24" s="80"/>
      <c r="N24" s="81">
        <f>分析係数表!H27</f>
        <v>1.0540039006029638E-2</v>
      </c>
      <c r="O24" s="82">
        <f t="shared" si="3"/>
        <v>4.5528321844230536E-2</v>
      </c>
      <c r="P24" s="76">
        <f>分析係数表!C27</f>
        <v>4.1345611727119369E-3</v>
      </c>
      <c r="Q24" s="82">
        <f t="shared" si="4"/>
        <v>1.8823963175588831E-4</v>
      </c>
      <c r="R24" s="83">
        <v>1.8979465566779143E-4</v>
      </c>
      <c r="S24" s="84">
        <f t="shared" si="5"/>
        <v>2.0751617543194529E-4</v>
      </c>
      <c r="T24" s="85">
        <f>分析係数表!F27</f>
        <v>0.33898305084745761</v>
      </c>
      <c r="U24" s="86">
        <f t="shared" si="6"/>
        <v>7.0344466248117049E-5</v>
      </c>
      <c r="V24" s="87">
        <f>分析係数表!D27</f>
        <v>1.2203389830508475</v>
      </c>
      <c r="W24" s="88">
        <f t="shared" si="7"/>
        <v>0</v>
      </c>
      <c r="X24" s="76">
        <f>分析係数表!E27</f>
        <v>1.4661016949152543</v>
      </c>
      <c r="Y24" s="89">
        <f t="shared" si="8"/>
        <v>0</v>
      </c>
    </row>
    <row r="25" spans="1:25" x14ac:dyDescent="0.2">
      <c r="A25" s="6" t="s">
        <v>13</v>
      </c>
      <c r="B25" s="5" t="s">
        <v>192</v>
      </c>
      <c r="C25" s="90"/>
      <c r="D25" s="107">
        <f>投入係数表!AN25</f>
        <v>0</v>
      </c>
      <c r="E25" s="110">
        <f t="shared" si="9"/>
        <v>0</v>
      </c>
      <c r="F25" s="85">
        <f>分析係数表!C28</f>
        <v>7.7271221989182459E-3</v>
      </c>
      <c r="G25" s="110">
        <f t="shared" si="0"/>
        <v>0</v>
      </c>
      <c r="H25" s="110">
        <v>1.8458304148858203E-3</v>
      </c>
      <c r="I25" s="110">
        <f t="shared" si="1"/>
        <v>1.8458304148858203E-3</v>
      </c>
      <c r="J25" s="85">
        <f>分析係数表!G28</f>
        <v>0.12525050100200399</v>
      </c>
      <c r="K25" s="111">
        <f t="shared" si="2"/>
        <v>2.3119118422918589E-4</v>
      </c>
      <c r="L25" s="79"/>
      <c r="M25" s="80"/>
      <c r="N25" s="81">
        <f>分析係数表!H28</f>
        <v>1.922089573684773E-2</v>
      </c>
      <c r="O25" s="82">
        <f t="shared" si="3"/>
        <v>8.302579589515624E-2</v>
      </c>
      <c r="P25" s="76">
        <f>分析係数表!C28</f>
        <v>7.7271221989182459E-3</v>
      </c>
      <c r="Q25" s="82">
        <f t="shared" si="4"/>
        <v>6.4155047054431712E-4</v>
      </c>
      <c r="R25" s="83">
        <v>7.0115963710270937E-4</v>
      </c>
      <c r="S25" s="84">
        <f t="shared" si="5"/>
        <v>2.5469900519885296E-3</v>
      </c>
      <c r="T25" s="85">
        <f>分析係数表!F28</f>
        <v>0.21442885771543085</v>
      </c>
      <c r="U25" s="86">
        <f t="shared" si="6"/>
        <v>5.4614816746046627E-4</v>
      </c>
      <c r="V25" s="87">
        <f>分析係数表!D28</f>
        <v>0.19739478957915832</v>
      </c>
      <c r="W25" s="88">
        <f t="shared" si="7"/>
        <v>0</v>
      </c>
      <c r="X25" s="76">
        <f>分析係数表!E28</f>
        <v>0.18537074148296592</v>
      </c>
      <c r="Y25" s="89">
        <f t="shared" si="8"/>
        <v>0</v>
      </c>
    </row>
    <row r="26" spans="1:25" x14ac:dyDescent="0.2">
      <c r="A26" s="6" t="s">
        <v>14</v>
      </c>
      <c r="B26" s="5" t="s">
        <v>50</v>
      </c>
      <c r="C26" s="90"/>
      <c r="D26" s="107">
        <f>投入係数表!AN26</f>
        <v>1.7421602787456445E-2</v>
      </c>
      <c r="E26" s="110">
        <f t="shared" si="9"/>
        <v>1.7421602787456445</v>
      </c>
      <c r="F26" s="85">
        <f>分析係数表!C29</f>
        <v>1.9657209257286756E-2</v>
      </c>
      <c r="G26" s="110">
        <f t="shared" si="0"/>
        <v>3.424600915903616E-2</v>
      </c>
      <c r="H26" s="110">
        <v>3.60774987288826E-2</v>
      </c>
      <c r="I26" s="110">
        <f t="shared" si="1"/>
        <v>3.60774987288826E-2</v>
      </c>
      <c r="J26" s="85">
        <f>分析係数表!G29</f>
        <v>0.25806451612903225</v>
      </c>
      <c r="K26" s="111">
        <f t="shared" si="2"/>
        <v>9.3103222526148641E-3</v>
      </c>
      <c r="L26" s="79"/>
      <c r="M26" s="80"/>
      <c r="N26" s="81">
        <f>分析係数表!H29</f>
        <v>9.642865278500598E-3</v>
      </c>
      <c r="O26" s="82">
        <f t="shared" si="3"/>
        <v>4.1652926867631029E-2</v>
      </c>
      <c r="P26" s="76">
        <f>分析係数表!C29</f>
        <v>1.9657209257286756E-2</v>
      </c>
      <c r="Q26" s="82">
        <f t="shared" si="4"/>
        <v>8.1878029961548495E-4</v>
      </c>
      <c r="R26" s="83">
        <v>1.0450401648901741E-3</v>
      </c>
      <c r="S26" s="84">
        <f t="shared" si="5"/>
        <v>3.7122538893772775E-2</v>
      </c>
      <c r="T26" s="85">
        <f>分析係数表!F29</f>
        <v>0.38879456706281834</v>
      </c>
      <c r="U26" s="86">
        <f t="shared" si="6"/>
        <v>1.4433041437477021E-2</v>
      </c>
      <c r="V26" s="87">
        <f>分析係数表!D29</f>
        <v>0.29711375212224106</v>
      </c>
      <c r="W26" s="88">
        <f t="shared" si="7"/>
        <v>0</v>
      </c>
      <c r="X26" s="76">
        <f>分析係数表!E29</f>
        <v>0.14940577249575551</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0.10195145850159143</v>
      </c>
      <c r="I27" s="110">
        <f t="shared" si="1"/>
        <v>0.10195145850159143</v>
      </c>
      <c r="J27" s="85">
        <f>分析係数表!G30</f>
        <v>0.34450191140094444</v>
      </c>
      <c r="K27" s="111">
        <f t="shared" si="2"/>
        <v>3.5122472323912315E-2</v>
      </c>
      <c r="L27" s="79"/>
      <c r="M27" s="80"/>
      <c r="N27" s="81">
        <f>分析係数表!H30</f>
        <v>0</v>
      </c>
      <c r="O27" s="82">
        <f t="shared" si="3"/>
        <v>0</v>
      </c>
      <c r="P27" s="76">
        <f>分析係数表!C30</f>
        <v>1</v>
      </c>
      <c r="Q27" s="82">
        <f t="shared" si="4"/>
        <v>0</v>
      </c>
      <c r="R27" s="83">
        <v>1.3426289520864427E-2</v>
      </c>
      <c r="S27" s="84">
        <f t="shared" si="5"/>
        <v>0.11537774802245586</v>
      </c>
      <c r="T27" s="85">
        <f>分析係数表!F30</f>
        <v>0.44116418773490956</v>
      </c>
      <c r="U27" s="86">
        <f t="shared" si="6"/>
        <v>5.0900530489009804E-2</v>
      </c>
      <c r="V27" s="87">
        <f>分析係数表!D30</f>
        <v>0.11857110732757237</v>
      </c>
      <c r="W27" s="88">
        <f t="shared" si="7"/>
        <v>0</v>
      </c>
      <c r="X27" s="76">
        <f>分析係数表!E30</f>
        <v>8.0246715281570236E-2</v>
      </c>
      <c r="Y27" s="89">
        <f t="shared" si="8"/>
        <v>0</v>
      </c>
    </row>
    <row r="28" spans="1:25" x14ac:dyDescent="0.2">
      <c r="A28" s="6" t="s">
        <v>16</v>
      </c>
      <c r="B28" s="5" t="s">
        <v>193</v>
      </c>
      <c r="C28" s="90"/>
      <c r="D28" s="107">
        <f>投入係数表!AN28</f>
        <v>0</v>
      </c>
      <c r="E28" s="110">
        <f t="shared" si="9"/>
        <v>0</v>
      </c>
      <c r="F28" s="85">
        <f>分析係数表!C31</f>
        <v>0.10575835708146741</v>
      </c>
      <c r="G28" s="110">
        <f t="shared" si="0"/>
        <v>0</v>
      </c>
      <c r="H28" s="110">
        <v>5.3202571389340592E-2</v>
      </c>
      <c r="I28" s="110">
        <f t="shared" si="1"/>
        <v>5.3202571389340592E-2</v>
      </c>
      <c r="J28" s="85">
        <f>分析係数表!G31</f>
        <v>7.0943075615972809E-2</v>
      </c>
      <c r="K28" s="111">
        <f t="shared" si="2"/>
        <v>3.7743540450381812E-3</v>
      </c>
      <c r="L28" s="79"/>
      <c r="M28" s="80"/>
      <c r="N28" s="81">
        <f>分析係数表!H31</f>
        <v>2.1586490526230941E-2</v>
      </c>
      <c r="O28" s="82">
        <f t="shared" si="3"/>
        <v>9.3244122493611969E-2</v>
      </c>
      <c r="P28" s="76">
        <f>分析係数表!C31</f>
        <v>0.10575835708146741</v>
      </c>
      <c r="Q28" s="82">
        <f t="shared" si="4"/>
        <v>9.8613452024275024E-3</v>
      </c>
      <c r="R28" s="83">
        <v>1.2566512314004057E-2</v>
      </c>
      <c r="S28" s="84">
        <f t="shared" si="5"/>
        <v>6.5769083703344652E-2</v>
      </c>
      <c r="T28" s="85">
        <f>分析係数表!F31</f>
        <v>0.34494477485131692</v>
      </c>
      <c r="U28" s="86">
        <f t="shared" si="6"/>
        <v>2.2686701770227639E-2</v>
      </c>
      <c r="V28" s="87">
        <f>分析係数表!D31</f>
        <v>1.2744265080713678E-2</v>
      </c>
      <c r="W28" s="88">
        <f t="shared" si="7"/>
        <v>0</v>
      </c>
      <c r="X28" s="76">
        <f>分析係数表!E31</f>
        <v>1.1045029736618521E-2</v>
      </c>
      <c r="Y28" s="89">
        <f t="shared" si="8"/>
        <v>0</v>
      </c>
    </row>
    <row r="29" spans="1:25" x14ac:dyDescent="0.2">
      <c r="A29" s="6" t="s">
        <v>17</v>
      </c>
      <c r="B29" s="5" t="s">
        <v>273</v>
      </c>
      <c r="C29" s="90"/>
      <c r="D29" s="107">
        <f>投入係数表!AN29</f>
        <v>0</v>
      </c>
      <c r="E29" s="110">
        <f t="shared" si="9"/>
        <v>0</v>
      </c>
      <c r="F29" s="85">
        <f>分析係数表!C32</f>
        <v>0.81083319529567666</v>
      </c>
      <c r="G29" s="110">
        <f t="shared" si="0"/>
        <v>0</v>
      </c>
      <c r="H29" s="110">
        <v>4.8093356065839296E-2</v>
      </c>
      <c r="I29" s="110">
        <f t="shared" si="1"/>
        <v>4.8093356065839296E-2</v>
      </c>
      <c r="J29" s="85">
        <f>分析係数表!G32</f>
        <v>0.14021915584415584</v>
      </c>
      <c r="K29" s="111">
        <f t="shared" si="2"/>
        <v>6.743609789264398E-3</v>
      </c>
      <c r="L29" s="79"/>
      <c r="M29" s="80"/>
      <c r="N29" s="81">
        <f>分析係数表!H32</f>
        <v>6.133023528030546E-3</v>
      </c>
      <c r="O29" s="82">
        <f t="shared" si="3"/>
        <v>2.6491957847848194E-2</v>
      </c>
      <c r="P29" s="76">
        <f>分析係数表!C32</f>
        <v>0.81083319529567666</v>
      </c>
      <c r="Q29" s="82">
        <f t="shared" si="4"/>
        <v>2.1480558831409129E-2</v>
      </c>
      <c r="R29" s="83">
        <v>2.7732853978273145E-2</v>
      </c>
      <c r="S29" s="84">
        <f t="shared" si="5"/>
        <v>7.5826210044112441E-2</v>
      </c>
      <c r="T29" s="85">
        <f>分析係数表!F32</f>
        <v>0.48336038961038963</v>
      </c>
      <c r="U29" s="86">
        <f t="shared" si="6"/>
        <v>3.6651386429601432E-2</v>
      </c>
      <c r="V29" s="87">
        <f>分析係数表!D32</f>
        <v>1.461038961038961E-2</v>
      </c>
      <c r="W29" s="88">
        <f t="shared" si="7"/>
        <v>0</v>
      </c>
      <c r="X29" s="76">
        <f>分析係数表!E32</f>
        <v>2.1915584415584416E-2</v>
      </c>
      <c r="Y29" s="89">
        <f t="shared" si="8"/>
        <v>0</v>
      </c>
    </row>
    <row r="30" spans="1:25" x14ac:dyDescent="0.2">
      <c r="A30" s="6" t="s">
        <v>18</v>
      </c>
      <c r="B30" s="5" t="s">
        <v>274</v>
      </c>
      <c r="C30" s="90"/>
      <c r="D30" s="107">
        <f>投入係数表!AN30</f>
        <v>0</v>
      </c>
      <c r="E30" s="110">
        <f t="shared" si="9"/>
        <v>0</v>
      </c>
      <c r="F30" s="85">
        <f>分析係数表!C33</f>
        <v>0.62414151925078043</v>
      </c>
      <c r="G30" s="110">
        <f t="shared" si="0"/>
        <v>0</v>
      </c>
      <c r="H30" s="110">
        <v>7.2885584154418939E-2</v>
      </c>
      <c r="I30" s="110">
        <f t="shared" si="1"/>
        <v>7.2885584154418939E-2</v>
      </c>
      <c r="J30" s="85">
        <f>分析係数表!G33</f>
        <v>0.5071547420965058</v>
      </c>
      <c r="K30" s="111">
        <f t="shared" si="2"/>
        <v>3.6964269634387509E-2</v>
      </c>
      <c r="L30" s="79"/>
      <c r="M30" s="80"/>
      <c r="N30" s="81">
        <f>分析係数表!H33</f>
        <v>9.1820123676800169E-4</v>
      </c>
      <c r="O30" s="82">
        <f t="shared" si="3"/>
        <v>3.9662245463635577E-3</v>
      </c>
      <c r="P30" s="76">
        <f>分析係数表!C33</f>
        <v>0.62414151925078043</v>
      </c>
      <c r="Q30" s="82">
        <f t="shared" si="4"/>
        <v>2.4754854140570885E-3</v>
      </c>
      <c r="R30" s="83">
        <v>7.0971559305101984E-3</v>
      </c>
      <c r="S30" s="84">
        <f t="shared" si="5"/>
        <v>7.9982740084929144E-2</v>
      </c>
      <c r="T30" s="85">
        <f>分析係数表!F33</f>
        <v>0.64758735440931781</v>
      </c>
      <c r="U30" s="86">
        <f t="shared" si="6"/>
        <v>5.1795811050007357E-2</v>
      </c>
      <c r="V30" s="87">
        <f>分析係数表!D33</f>
        <v>7.3544093178036604E-2</v>
      </c>
      <c r="W30" s="88">
        <f t="shared" si="7"/>
        <v>0</v>
      </c>
      <c r="X30" s="76">
        <f>分析係数表!E33</f>
        <v>7.2212978369384354E-2</v>
      </c>
      <c r="Y30" s="89">
        <f t="shared" si="8"/>
        <v>0</v>
      </c>
    </row>
    <row r="31" spans="1:25" x14ac:dyDescent="0.2">
      <c r="A31" s="6" t="s">
        <v>19</v>
      </c>
      <c r="B31" s="5" t="s">
        <v>275</v>
      </c>
      <c r="C31" s="90"/>
      <c r="D31" s="107">
        <f>投入係数表!AN31</f>
        <v>0.47735191637630664</v>
      </c>
      <c r="E31" s="110">
        <f t="shared" si="9"/>
        <v>47.735191637630663</v>
      </c>
      <c r="F31" s="85">
        <f>分析係数表!C34</f>
        <v>0.18299609672932837</v>
      </c>
      <c r="G31" s="110">
        <f t="shared" si="0"/>
        <v>8.735353746312887</v>
      </c>
      <c r="H31" s="110">
        <v>8.7845264337154383</v>
      </c>
      <c r="I31" s="110">
        <f t="shared" si="1"/>
        <v>8.7845264337154383</v>
      </c>
      <c r="J31" s="85">
        <f>分析係数表!G34</f>
        <v>0.4248231396077729</v>
      </c>
      <c r="K31" s="111">
        <f t="shared" si="2"/>
        <v>3.7318700995384653</v>
      </c>
      <c r="L31" s="79"/>
      <c r="M31" s="80"/>
      <c r="N31" s="81">
        <f>分析係数表!H34</f>
        <v>0.15256158869841471</v>
      </c>
      <c r="O31" s="82">
        <f t="shared" si="3"/>
        <v>0.65899880516144438</v>
      </c>
      <c r="P31" s="76">
        <f>分析係数表!C34</f>
        <v>0.18299609672932837</v>
      </c>
      <c r="Q31" s="82">
        <f t="shared" si="4"/>
        <v>0.1205942090938355</v>
      </c>
      <c r="R31" s="83">
        <v>0.12771406625867246</v>
      </c>
      <c r="S31" s="84">
        <f t="shared" si="5"/>
        <v>8.9122404999741107</v>
      </c>
      <c r="T31" s="85">
        <f>分析係数表!F34</f>
        <v>0.70132234858660936</v>
      </c>
      <c r="U31" s="86">
        <f t="shared" si="6"/>
        <v>6.2503534386105413</v>
      </c>
      <c r="V31" s="87">
        <f>分析係数表!D34</f>
        <v>0.33091549505984896</v>
      </c>
      <c r="W31" s="88">
        <f t="shared" si="7"/>
        <v>3</v>
      </c>
      <c r="X31" s="76">
        <f>分析係数表!E34</f>
        <v>0.24447031431897556</v>
      </c>
      <c r="Y31" s="89">
        <f t="shared" si="8"/>
        <v>2</v>
      </c>
    </row>
    <row r="32" spans="1:25" x14ac:dyDescent="0.2">
      <c r="A32" s="6" t="s">
        <v>20</v>
      </c>
      <c r="B32" s="5" t="s">
        <v>37</v>
      </c>
      <c r="C32" s="90"/>
      <c r="D32" s="107">
        <f>投入係数表!AN32</f>
        <v>0</v>
      </c>
      <c r="E32" s="110">
        <f t="shared" si="9"/>
        <v>0</v>
      </c>
      <c r="F32" s="85">
        <f>分析係数表!C35</f>
        <v>0.35090186993215289</v>
      </c>
      <c r="G32" s="110">
        <f t="shared" si="0"/>
        <v>0</v>
      </c>
      <c r="H32" s="110">
        <v>0.15089277926695432</v>
      </c>
      <c r="I32" s="110">
        <f t="shared" si="1"/>
        <v>0.15089277926695432</v>
      </c>
      <c r="J32" s="85">
        <f>分析係数表!G35</f>
        <v>0.31384360320530535</v>
      </c>
      <c r="K32" s="111">
        <f t="shared" si="2"/>
        <v>4.7356733542803738E-2</v>
      </c>
      <c r="L32" s="79"/>
      <c r="M32" s="80"/>
      <c r="N32" s="81">
        <f>分析係数表!H35</f>
        <v>5.7313981015663741E-2</v>
      </c>
      <c r="O32" s="82">
        <f t="shared" si="3"/>
        <v>0.24757113065354819</v>
      </c>
      <c r="P32" s="76">
        <f>分析係数表!C35</f>
        <v>0.35090186993215289</v>
      </c>
      <c r="Q32" s="82">
        <f t="shared" si="4"/>
        <v>8.6873172687547393E-2</v>
      </c>
      <c r="R32" s="83">
        <v>0.11807654659897128</v>
      </c>
      <c r="S32" s="84">
        <f t="shared" si="5"/>
        <v>0.26896932586592559</v>
      </c>
      <c r="T32" s="85">
        <f>分析係数表!F35</f>
        <v>0.64653219121304228</v>
      </c>
      <c r="U32" s="86">
        <f t="shared" si="6"/>
        <v>0.17389732762119167</v>
      </c>
      <c r="V32" s="87">
        <f>分析係数表!D35</f>
        <v>5.1505940867642992E-2</v>
      </c>
      <c r="W32" s="88">
        <f t="shared" si="7"/>
        <v>0</v>
      </c>
      <c r="X32" s="76">
        <f>分析係数表!E35</f>
        <v>4.4929538546559823E-2</v>
      </c>
      <c r="Y32" s="89">
        <f t="shared" si="8"/>
        <v>0</v>
      </c>
    </row>
    <row r="33" spans="1:25" x14ac:dyDescent="0.2">
      <c r="A33" s="6" t="s">
        <v>21</v>
      </c>
      <c r="B33" s="5" t="s">
        <v>38</v>
      </c>
      <c r="C33" s="90"/>
      <c r="D33" s="107">
        <f>投入係数表!AN33</f>
        <v>0</v>
      </c>
      <c r="E33" s="110">
        <f t="shared" si="9"/>
        <v>0</v>
      </c>
      <c r="F33" s="85">
        <f>分析係数表!C36</f>
        <v>0.93626150666917152</v>
      </c>
      <c r="G33" s="110">
        <f t="shared" si="0"/>
        <v>0</v>
      </c>
      <c r="H33" s="110">
        <v>0.27979443573179341</v>
      </c>
      <c r="I33" s="110">
        <f t="shared" si="1"/>
        <v>0.27979443573179341</v>
      </c>
      <c r="J33" s="85">
        <f>分析係数表!G36</f>
        <v>2.823270008148657E-2</v>
      </c>
      <c r="K33" s="111">
        <f t="shared" si="2"/>
        <v>7.8993523884844929E-3</v>
      </c>
      <c r="L33" s="79"/>
      <c r="M33" s="80"/>
      <c r="N33" s="81">
        <f>分析係数表!H36</f>
        <v>0.22062413152006111</v>
      </c>
      <c r="O33" s="82">
        <f t="shared" si="3"/>
        <v>0.95299898422604989</v>
      </c>
      <c r="P33" s="76">
        <f>分析係数表!C36</f>
        <v>0.93626150666917152</v>
      </c>
      <c r="Q33" s="82">
        <f t="shared" si="4"/>
        <v>0.89225626482567144</v>
      </c>
      <c r="R33" s="83">
        <v>0.91959897350400732</v>
      </c>
      <c r="S33" s="84">
        <f t="shared" si="5"/>
        <v>1.1993934092358007</v>
      </c>
      <c r="T33" s="85">
        <f>分析係数表!F36</f>
        <v>0.87228977263648999</v>
      </c>
      <c r="U33" s="86">
        <f t="shared" si="6"/>
        <v>1.0462186042440011</v>
      </c>
      <c r="V33" s="87">
        <f>分析係数表!D36</f>
        <v>1.675268026906546E-2</v>
      </c>
      <c r="W33" s="88">
        <f t="shared" si="7"/>
        <v>0</v>
      </c>
      <c r="X33" s="76">
        <f>分析係数表!E36</f>
        <v>8.8037451867001137E-3</v>
      </c>
      <c r="Y33" s="89">
        <f t="shared" si="8"/>
        <v>0</v>
      </c>
    </row>
    <row r="34" spans="1:25" x14ac:dyDescent="0.2">
      <c r="A34" s="6" t="s">
        <v>22</v>
      </c>
      <c r="B34" s="5" t="s">
        <v>378</v>
      </c>
      <c r="C34" s="90"/>
      <c r="D34" s="107">
        <f>投入係数表!AN34</f>
        <v>0.1672473867595819</v>
      </c>
      <c r="E34" s="110">
        <f t="shared" si="9"/>
        <v>16.724738675958189</v>
      </c>
      <c r="F34" s="85">
        <f>分析係数表!C37</f>
        <v>0.39878226197532196</v>
      </c>
      <c r="G34" s="110">
        <f t="shared" si="0"/>
        <v>6.669529120144758</v>
      </c>
      <c r="H34" s="110">
        <v>6.9133562438749472</v>
      </c>
      <c r="I34" s="110">
        <f t="shared" si="1"/>
        <v>6.9133562438749472</v>
      </c>
      <c r="J34" s="85">
        <f>分析係数表!G37</f>
        <v>0.35520734135572679</v>
      </c>
      <c r="K34" s="111">
        <f t="shared" si="2"/>
        <v>2.4556748912318334</v>
      </c>
      <c r="L34" s="79"/>
      <c r="M34" s="80"/>
      <c r="N34" s="81">
        <f>分析係数表!H37</f>
        <v>4.5952116856878007E-2</v>
      </c>
      <c r="O34" s="82">
        <f t="shared" si="3"/>
        <v>0.19849288645770599</v>
      </c>
      <c r="P34" s="76">
        <f>分析係数表!C37</f>
        <v>0.39878226197532196</v>
      </c>
      <c r="Q34" s="82">
        <f t="shared" si="4"/>
        <v>7.9155442247614741E-2</v>
      </c>
      <c r="R34" s="83">
        <v>8.9397049053294445E-2</v>
      </c>
      <c r="S34" s="84">
        <f t="shared" si="5"/>
        <v>7.0027532929282419</v>
      </c>
      <c r="T34" s="85">
        <f>分析係数表!F37</f>
        <v>0.68833867197645227</v>
      </c>
      <c r="U34" s="86">
        <f t="shared" si="6"/>
        <v>4.8202659018329541</v>
      </c>
      <c r="V34" s="87">
        <f>分析係数表!D37</f>
        <v>9.6788156869535111E-2</v>
      </c>
      <c r="W34" s="88">
        <f t="shared" si="7"/>
        <v>1</v>
      </c>
      <c r="X34" s="76">
        <f>分析係数表!E37</f>
        <v>9.2286382131417197E-2</v>
      </c>
      <c r="Y34" s="89">
        <f t="shared" si="8"/>
        <v>1</v>
      </c>
    </row>
    <row r="35" spans="1:25" x14ac:dyDescent="0.2">
      <c r="A35" s="6" t="s">
        <v>23</v>
      </c>
      <c r="B35" s="5" t="s">
        <v>194</v>
      </c>
      <c r="C35" s="90"/>
      <c r="D35" s="107">
        <f>投入係数表!AN35</f>
        <v>0</v>
      </c>
      <c r="E35" s="110">
        <f t="shared" si="9"/>
        <v>0</v>
      </c>
      <c r="F35" s="85">
        <f>分析係数表!C38</f>
        <v>8.3634220028000916E-2</v>
      </c>
      <c r="G35" s="110">
        <f t="shared" si="0"/>
        <v>0</v>
      </c>
      <c r="H35" s="110">
        <v>3.6964981443881301E-2</v>
      </c>
      <c r="I35" s="110">
        <f t="shared" si="1"/>
        <v>3.6964981443881301E-2</v>
      </c>
      <c r="J35" s="85">
        <f>分析係数表!G38</f>
        <v>0.16582661290322581</v>
      </c>
      <c r="K35" s="111">
        <f t="shared" si="2"/>
        <v>6.1297776688694298E-3</v>
      </c>
      <c r="L35" s="79"/>
      <c r="M35" s="80"/>
      <c r="N35" s="81">
        <f>分析係数表!H38</f>
        <v>4.1594165567103165E-2</v>
      </c>
      <c r="O35" s="82">
        <f t="shared" si="3"/>
        <v>0.17966845812410645</v>
      </c>
      <c r="P35" s="76">
        <f>分析係数表!C38</f>
        <v>8.3634220028000916E-2</v>
      </c>
      <c r="Q35" s="82">
        <f t="shared" si="4"/>
        <v>1.5026431358843188E-2</v>
      </c>
      <c r="R35" s="83">
        <v>1.804046833303511E-2</v>
      </c>
      <c r="S35" s="84">
        <f t="shared" si="5"/>
        <v>5.5005449776916411E-2</v>
      </c>
      <c r="T35" s="85">
        <f>分析係数表!F38</f>
        <v>0.52116935483870963</v>
      </c>
      <c r="U35" s="86">
        <f t="shared" si="6"/>
        <v>2.866715477284857E-2</v>
      </c>
      <c r="V35" s="87">
        <f>分析係数表!D38</f>
        <v>0.14516129032258066</v>
      </c>
      <c r="W35" s="88">
        <f t="shared" si="7"/>
        <v>0</v>
      </c>
      <c r="X35" s="76">
        <f>分析係数表!E38</f>
        <v>0.1237399193548387</v>
      </c>
      <c r="Y35" s="89">
        <f t="shared" si="8"/>
        <v>0</v>
      </c>
    </row>
    <row r="36" spans="1:25" x14ac:dyDescent="0.2">
      <c r="A36" s="6" t="s">
        <v>24</v>
      </c>
      <c r="B36" s="5" t="s">
        <v>39</v>
      </c>
      <c r="C36" s="90"/>
      <c r="D36" s="107">
        <f>投入係数表!AN36</f>
        <v>0</v>
      </c>
      <c r="E36" s="110">
        <f t="shared" si="9"/>
        <v>0</v>
      </c>
      <c r="F36" s="85">
        <f>分析係数表!C39</f>
        <v>1</v>
      </c>
      <c r="G36" s="110">
        <f t="shared" si="0"/>
        <v>0</v>
      </c>
      <c r="H36" s="110">
        <v>2.5243373057254187E-3</v>
      </c>
      <c r="I36" s="110">
        <f t="shared" si="1"/>
        <v>2.5243373057254187E-3</v>
      </c>
      <c r="J36" s="85">
        <f>分析係数表!G39</f>
        <v>0.35526355444380819</v>
      </c>
      <c r="K36" s="111">
        <f t="shared" si="2"/>
        <v>8.968050438471184E-4</v>
      </c>
      <c r="L36" s="79"/>
      <c r="M36" s="80"/>
      <c r="N36" s="81">
        <f>分析係数表!H39</f>
        <v>3.6622911924525259E-3</v>
      </c>
      <c r="O36" s="82">
        <f t="shared" si="3"/>
        <v>1.5819483400572206E-2</v>
      </c>
      <c r="P36" s="76">
        <f>分析係数表!C39</f>
        <v>1</v>
      </c>
      <c r="Q36" s="82">
        <f t="shared" si="4"/>
        <v>1.5819483400572206E-2</v>
      </c>
      <c r="R36" s="83">
        <v>1.7351764889054003E-2</v>
      </c>
      <c r="S36" s="84">
        <f t="shared" si="5"/>
        <v>1.9876102194779421E-2</v>
      </c>
      <c r="T36" s="85">
        <f>分析係数表!F39</f>
        <v>0.70609686266236704</v>
      </c>
      <c r="U36" s="86">
        <f t="shared" si="6"/>
        <v>1.4034453401690338E-2</v>
      </c>
      <c r="V36" s="87">
        <f>分析係数表!D39</f>
        <v>5.2620475573370303E-2</v>
      </c>
      <c r="W36" s="88">
        <f t="shared" si="7"/>
        <v>0</v>
      </c>
      <c r="X36" s="76">
        <f>分析係数表!E39</f>
        <v>6.6574244296434701E-2</v>
      </c>
      <c r="Y36" s="89">
        <f t="shared" si="8"/>
        <v>0</v>
      </c>
    </row>
    <row r="37" spans="1:25" x14ac:dyDescent="0.2">
      <c r="A37" s="6" t="s">
        <v>25</v>
      </c>
      <c r="B37" s="5" t="s">
        <v>40</v>
      </c>
      <c r="C37" s="90"/>
      <c r="D37" s="107">
        <f>投入係数表!AN37</f>
        <v>0</v>
      </c>
      <c r="E37" s="110">
        <f t="shared" si="9"/>
        <v>0</v>
      </c>
      <c r="F37" s="85">
        <f>分析係数表!C40</f>
        <v>0.97034701574441762</v>
      </c>
      <c r="G37" s="110">
        <f t="shared" si="0"/>
        <v>0</v>
      </c>
      <c r="H37" s="110">
        <v>2.9128293440158357E-2</v>
      </c>
      <c r="I37" s="110">
        <f t="shared" si="1"/>
        <v>2.9128293440158357E-2</v>
      </c>
      <c r="J37" s="85">
        <f>分析係数表!G40</f>
        <v>0.52785971223021577</v>
      </c>
      <c r="K37" s="111">
        <f t="shared" si="2"/>
        <v>1.5375652593079272E-2</v>
      </c>
      <c r="L37" s="79"/>
      <c r="M37" s="80"/>
      <c r="N37" s="81">
        <f>分析係数表!H40</f>
        <v>3.2261456049877249E-2</v>
      </c>
      <c r="O37" s="82">
        <f t="shared" si="3"/>
        <v>0.13935526741049517</v>
      </c>
      <c r="P37" s="76">
        <f>分析係数表!C40</f>
        <v>0.97034701574441762</v>
      </c>
      <c r="Q37" s="82">
        <f t="shared" si="4"/>
        <v>0.13522296786003929</v>
      </c>
      <c r="R37" s="83">
        <v>0.13578975135709848</v>
      </c>
      <c r="S37" s="84">
        <f t="shared" si="5"/>
        <v>0.16491804479725683</v>
      </c>
      <c r="T37" s="85">
        <f>分析係数表!F40</f>
        <v>0.72733812949640286</v>
      </c>
      <c r="U37" s="86">
        <f t="shared" si="6"/>
        <v>0.11995118222304076</v>
      </c>
      <c r="V37" s="87">
        <f>分析係数表!D40</f>
        <v>8.6654676258992799E-2</v>
      </c>
      <c r="W37" s="88">
        <f t="shared" si="7"/>
        <v>0</v>
      </c>
      <c r="X37" s="76">
        <f>分析係数表!E40</f>
        <v>5.0539568345323742E-2</v>
      </c>
      <c r="Y37" s="89">
        <f t="shared" si="8"/>
        <v>0</v>
      </c>
    </row>
    <row r="38" spans="1:25" x14ac:dyDescent="0.2">
      <c r="A38" s="6" t="s">
        <v>26</v>
      </c>
      <c r="B38" s="5" t="s">
        <v>277</v>
      </c>
      <c r="C38" s="90"/>
      <c r="D38" s="107">
        <f>投入係数表!AN38</f>
        <v>0</v>
      </c>
      <c r="E38" s="110">
        <f t="shared" si="9"/>
        <v>0</v>
      </c>
      <c r="F38" s="85">
        <f>分析係数表!C41</f>
        <v>0.80320409637637991</v>
      </c>
      <c r="G38" s="110">
        <f t="shared" si="0"/>
        <v>0</v>
      </c>
      <c r="H38" s="110">
        <v>8.1044540141235119E-4</v>
      </c>
      <c r="I38" s="110">
        <f t="shared" si="1"/>
        <v>8.1044540141235119E-4</v>
      </c>
      <c r="J38" s="85">
        <f>分析係数表!G41</f>
        <v>0.45147490221642766</v>
      </c>
      <c r="K38" s="111">
        <f t="shared" si="2"/>
        <v>3.6589575835439472E-4</v>
      </c>
      <c r="L38" s="79"/>
      <c r="M38" s="80"/>
      <c r="N38" s="81">
        <f>分析係数表!H41</f>
        <v>4.9603894294711057E-2</v>
      </c>
      <c r="O38" s="82">
        <f t="shared" si="3"/>
        <v>0.21426695507339619</v>
      </c>
      <c r="P38" s="76">
        <f>分析係数表!C41</f>
        <v>0.80320409637637991</v>
      </c>
      <c r="Q38" s="82">
        <f t="shared" si="4"/>
        <v>0.17210009603304557</v>
      </c>
      <c r="R38" s="83">
        <v>0.17505630880783862</v>
      </c>
      <c r="S38" s="84">
        <f t="shared" si="5"/>
        <v>0.17586675420925096</v>
      </c>
      <c r="T38" s="85">
        <f>分析係数表!F41</f>
        <v>0.55671447196870927</v>
      </c>
      <c r="U38" s="86">
        <f t="shared" si="6"/>
        <v>9.7907567206453924E-2</v>
      </c>
      <c r="V38" s="87">
        <f>分析係数表!D41</f>
        <v>0.15062744458930899</v>
      </c>
      <c r="W38" s="88">
        <f t="shared" si="7"/>
        <v>0</v>
      </c>
      <c r="X38" s="76">
        <f>分析係数表!E41</f>
        <v>0.14110712733594089</v>
      </c>
      <c r="Y38" s="89">
        <f t="shared" si="8"/>
        <v>0</v>
      </c>
    </row>
    <row r="39" spans="1:25" x14ac:dyDescent="0.2">
      <c r="A39" s="6" t="s">
        <v>51</v>
      </c>
      <c r="B39" s="5" t="s">
        <v>368</v>
      </c>
      <c r="C39" s="90"/>
      <c r="D39" s="107">
        <f>投入係数表!AN39</f>
        <v>0</v>
      </c>
      <c r="E39" s="110">
        <f t="shared" si="9"/>
        <v>0</v>
      </c>
      <c r="F39" s="85">
        <f>分析係数表!C42</f>
        <v>0.66636504653567741</v>
      </c>
      <c r="G39" s="110">
        <f>E39*F39</f>
        <v>0</v>
      </c>
      <c r="H39" s="110">
        <v>9.7630129215240738E-3</v>
      </c>
      <c r="I39" s="110">
        <f>C39+H39</f>
        <v>9.7630129215240738E-3</v>
      </c>
      <c r="J39" s="85">
        <f>分析係数表!G42</f>
        <v>0.48517520215633425</v>
      </c>
      <c r="K39" s="111">
        <f>I39*J39</f>
        <v>4.736771767855346E-3</v>
      </c>
      <c r="L39" s="79"/>
      <c r="M39" s="80"/>
      <c r="N39" s="81">
        <f>分析係数表!H42</f>
        <v>1.1980423388898527E-2</v>
      </c>
      <c r="O39" s="82">
        <f t="shared" si="3"/>
        <v>5.1750147373068031E-2</v>
      </c>
      <c r="P39" s="76">
        <f>分析係数表!C42</f>
        <v>0.66636504653567741</v>
      </c>
      <c r="Q39" s="82">
        <f>O39*P39</f>
        <v>3.4484489362482641E-2</v>
      </c>
      <c r="R39" s="83">
        <v>3.6104444576378604E-2</v>
      </c>
      <c r="S39" s="84">
        <f>I39+R39</f>
        <v>4.5867457497902678E-2</v>
      </c>
      <c r="T39" s="85">
        <f>分析係数表!F42</f>
        <v>0.56103195995379285</v>
      </c>
      <c r="U39" s="86">
        <f>S39*T39</f>
        <v>2.5733109578145629E-2</v>
      </c>
      <c r="V39" s="87">
        <f>分析係数表!D42</f>
        <v>0.11378513669618791</v>
      </c>
      <c r="W39" s="88">
        <f>ROUND(S39*V39,0)</f>
        <v>0</v>
      </c>
      <c r="X39" s="76">
        <f>分析係数表!E42</f>
        <v>9.7612629957643429E-2</v>
      </c>
      <c r="Y39" s="89">
        <f>ROUND(S39*X39,0)</f>
        <v>0</v>
      </c>
    </row>
    <row r="40" spans="1:25" x14ac:dyDescent="0.2">
      <c r="A40" s="6" t="s">
        <v>195</v>
      </c>
      <c r="B40" s="5" t="s">
        <v>41</v>
      </c>
      <c r="C40" s="90"/>
      <c r="D40" s="107">
        <f>投入係数表!AN40</f>
        <v>0</v>
      </c>
      <c r="E40" s="110">
        <f t="shared" si="9"/>
        <v>0</v>
      </c>
      <c r="F40" s="85">
        <f>分析係数表!C43</f>
        <v>0.41782866643993499</v>
      </c>
      <c r="G40" s="110">
        <f>E40*F40</f>
        <v>0</v>
      </c>
      <c r="H40" s="110">
        <v>0.51215676283972378</v>
      </c>
      <c r="I40" s="110">
        <f>C40+H40</f>
        <v>0.51215676283972378</v>
      </c>
      <c r="J40" s="85">
        <f>分析係数表!G43</f>
        <v>0.34963029507290444</v>
      </c>
      <c r="K40" s="111">
        <f>I40*J40</f>
        <v>0.17906552011523616</v>
      </c>
      <c r="L40" s="79"/>
      <c r="M40" s="80"/>
      <c r="N40" s="81">
        <f>分析係数表!H43</f>
        <v>3.3095547249689404E-2</v>
      </c>
      <c r="O40" s="82">
        <f t="shared" si="3"/>
        <v>0.1429581736778025</v>
      </c>
      <c r="P40" s="76">
        <f>分析係数表!C43</f>
        <v>0.41782866643993499</v>
      </c>
      <c r="Q40" s="82">
        <f>O40*P40</f>
        <v>5.9732023064484836E-2</v>
      </c>
      <c r="R40" s="83">
        <v>9.9524574566188351E-2</v>
      </c>
      <c r="S40" s="84">
        <f>I40+R40</f>
        <v>0.61168133740591213</v>
      </c>
      <c r="T40" s="85">
        <f>分析係数表!F43</f>
        <v>0.60413931310897662</v>
      </c>
      <c r="U40" s="86">
        <f>S40*T40</f>
        <v>0.36954074302198792</v>
      </c>
      <c r="V40" s="87">
        <f>分析係数表!D43</f>
        <v>0.20869324856609772</v>
      </c>
      <c r="W40" s="88">
        <f>ROUND(S40*V40,0)</f>
        <v>0</v>
      </c>
      <c r="X40" s="76">
        <f>分析係数表!E43</f>
        <v>0.13682537488770644</v>
      </c>
      <c r="Y40" s="89">
        <f>ROUND(S40*X40,0)</f>
        <v>0</v>
      </c>
    </row>
    <row r="41" spans="1:25" x14ac:dyDescent="0.2">
      <c r="A41" s="6" t="s">
        <v>341</v>
      </c>
      <c r="B41" s="5" t="s">
        <v>42</v>
      </c>
      <c r="C41" s="163"/>
      <c r="D41" s="107">
        <f>投入係数表!AN41</f>
        <v>0</v>
      </c>
      <c r="E41" s="110">
        <f t="shared" si="9"/>
        <v>0</v>
      </c>
      <c r="F41" s="85">
        <f>分析係数表!C44</f>
        <v>0.43300030015865532</v>
      </c>
      <c r="G41" s="110">
        <f>E41*F41</f>
        <v>0</v>
      </c>
      <c r="H41" s="110">
        <v>1.0254079079886003E-2</v>
      </c>
      <c r="I41" s="110">
        <f>C41+H41</f>
        <v>1.0254079079886003E-2</v>
      </c>
      <c r="J41" s="85">
        <f>分析係数表!G44</f>
        <v>0.26179408564929285</v>
      </c>
      <c r="K41" s="111">
        <f>I41*J41</f>
        <v>2.6844572568942983E-3</v>
      </c>
      <c r="L41" s="79"/>
      <c r="M41" s="80"/>
      <c r="N41" s="81">
        <f>分析係数表!H44</f>
        <v>0.10792544346140839</v>
      </c>
      <c r="O41" s="82">
        <f t="shared" si="3"/>
        <v>0.46619033594480519</v>
      </c>
      <c r="P41" s="76">
        <f>分析係数表!C44</f>
        <v>0.43300030015865532</v>
      </c>
      <c r="Q41" s="82">
        <f>O41*P41</f>
        <v>0.20186055539516501</v>
      </c>
      <c r="R41" s="83">
        <v>0.2051315038299594</v>
      </c>
      <c r="S41" s="84">
        <f>I41+R41</f>
        <v>0.21538558290984541</v>
      </c>
      <c r="T41" s="85">
        <f>分析係数表!F44</f>
        <v>0.57012714425433242</v>
      </c>
      <c r="U41" s="86">
        <f>S41*T41</f>
        <v>0.12279716729794492</v>
      </c>
      <c r="V41" s="87">
        <f>分析係数表!D44</f>
        <v>0.10725392586731722</v>
      </c>
      <c r="W41" s="88">
        <f>ROUND(S41*V41,0)</f>
        <v>0</v>
      </c>
      <c r="X41" s="76">
        <f>分析係数表!E44</f>
        <v>7.6308530862976523E-2</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1.0206541095084369E-2</v>
      </c>
      <c r="I42" s="110">
        <f>C42+H42</f>
        <v>100.01020654109509</v>
      </c>
      <c r="J42" s="85">
        <f>分析係数表!G45</f>
        <v>0</v>
      </c>
      <c r="K42" s="111">
        <f>I42*J42</f>
        <v>0</v>
      </c>
      <c r="L42" s="79"/>
      <c r="M42" s="80"/>
      <c r="N42" s="81">
        <f>分析係数表!H45</f>
        <v>0</v>
      </c>
      <c r="O42" s="82">
        <f t="shared" si="3"/>
        <v>0</v>
      </c>
      <c r="P42" s="76">
        <f>分析係数表!C45</f>
        <v>1</v>
      </c>
      <c r="Q42" s="82">
        <f>O42*P42</f>
        <v>0</v>
      </c>
      <c r="R42" s="83">
        <v>7.9096501961492462E-4</v>
      </c>
      <c r="S42" s="84">
        <f>I42+R42</f>
        <v>100.01099750611471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0</v>
      </c>
      <c r="E43" s="110">
        <f t="shared" si="9"/>
        <v>0</v>
      </c>
      <c r="F43" s="85">
        <f>分析係数表!C46</f>
        <v>7.8922701993376254E-2</v>
      </c>
      <c r="G43" s="110">
        <f>E43*F43</f>
        <v>0</v>
      </c>
      <c r="H43" s="110">
        <v>1.3315879287701584E-2</v>
      </c>
      <c r="I43" s="110">
        <f>C43+H43</f>
        <v>1.3315879287701584E-2</v>
      </c>
      <c r="J43" s="85">
        <f>分析係数表!G46</f>
        <v>9.4786729857819912E-3</v>
      </c>
      <c r="K43" s="111">
        <f>I43*J43</f>
        <v>1.2621686528627095E-4</v>
      </c>
      <c r="L43" s="79"/>
      <c r="M43" s="80"/>
      <c r="N43" s="81">
        <f>分析係数表!H46</f>
        <v>2.1453316301050851E-2</v>
      </c>
      <c r="O43" s="82">
        <f t="shared" si="3"/>
        <v>9.266886855177299E-2</v>
      </c>
      <c r="P43" s="76">
        <f>分析係数表!C46</f>
        <v>7.8922701993376254E-2</v>
      </c>
      <c r="Q43" s="82">
        <f>O43*P43</f>
        <v>7.3136774967749365E-3</v>
      </c>
      <c r="R43" s="83">
        <v>8.082784851741482E-3</v>
      </c>
      <c r="S43" s="84">
        <f>I43+R43</f>
        <v>2.1398664139443066E-2</v>
      </c>
      <c r="T43" s="85">
        <f>分析係数表!F46</f>
        <v>0.3135860979462875</v>
      </c>
      <c r="U43" s="86">
        <f>S43*T43</f>
        <v>6.7103235887511032E-3</v>
      </c>
      <c r="V43" s="87">
        <f>分析係数表!D46</f>
        <v>1.3428120063191154E-2</v>
      </c>
      <c r="W43" s="88">
        <f>ROUND(S43*V43,0)</f>
        <v>0</v>
      </c>
      <c r="X43" s="76">
        <f>分析係数表!E46</f>
        <v>3.0805687203791468E-2</v>
      </c>
      <c r="Y43" s="89">
        <f>ROUND(S43*X43,0)</f>
        <v>0</v>
      </c>
    </row>
    <row r="44" spans="1:25" x14ac:dyDescent="0.2">
      <c r="A44" s="192">
        <v>40</v>
      </c>
      <c r="B44" s="14" t="s">
        <v>151</v>
      </c>
      <c r="C44" s="197">
        <f>SUM(C5:C43)</f>
        <v>100</v>
      </c>
      <c r="D44" s="108">
        <f>投入係数表!AN44</f>
        <v>1</v>
      </c>
      <c r="E44" s="96">
        <f>SUM(E5:E43)</f>
        <v>100.00000000000001</v>
      </c>
      <c r="F44" s="98">
        <f>分析係数表!C47</f>
        <v>0.45048821757167268</v>
      </c>
      <c r="G44" s="96">
        <f>SUM(G5:G43)</f>
        <v>17.022348365877104</v>
      </c>
      <c r="H44" s="96">
        <f>SUM(H5:H43)</f>
        <v>18.718031665771033</v>
      </c>
      <c r="I44" s="96">
        <f>SUM(I5:I43)</f>
        <v>118.71803166577104</v>
      </c>
      <c r="J44" s="98">
        <f>分析係数表!G47</f>
        <v>0.27984959706440876</v>
      </c>
      <c r="K44" s="112">
        <f>SUM(K5:K43)</f>
        <v>6.885588430196381</v>
      </c>
      <c r="L44" s="94">
        <f>最終需要_まとめ!$L$33</f>
        <v>0.62733333333333341</v>
      </c>
      <c r="M44" s="91">
        <f>K44*L44</f>
        <v>4.31955914187653</v>
      </c>
      <c r="N44" s="95">
        <f>分析係数表!H47</f>
        <v>1</v>
      </c>
      <c r="O44" s="96">
        <f>SUM(O5:O43)</f>
        <v>4.31955914187653</v>
      </c>
      <c r="P44" s="92">
        <f>分析係数表!C47</f>
        <v>0.45048821757167268</v>
      </c>
      <c r="Q44" s="96">
        <f>SUM(Q5:Q43)</f>
        <v>1.8806025734621108</v>
      </c>
      <c r="R44" s="91">
        <f>SUM(R5:R43)</f>
        <v>2.042063408892143</v>
      </c>
      <c r="S44" s="97">
        <f>SUM(S5:S43)</f>
        <v>120.76009507466318</v>
      </c>
      <c r="T44" s="98">
        <f>分析係数表!F47</f>
        <v>0.63574062575658508</v>
      </c>
      <c r="U44" s="99">
        <f>SUM(U5:U43)</f>
        <v>13.866977034217163</v>
      </c>
      <c r="V44" s="100">
        <f>分析係数表!D47</f>
        <v>9.9789350246801134E-2</v>
      </c>
      <c r="W44" s="101">
        <f>SUM(W5:W43)</f>
        <v>4</v>
      </c>
      <c r="X44" s="92">
        <f>分析係数表!E47</f>
        <v>7.8362037587557998E-2</v>
      </c>
      <c r="Y44" s="102">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6.7564113487262545E-2</v>
      </c>
      <c r="G5" s="110">
        <f t="shared" ref="G5:G38" si="0">E5*F5</f>
        <v>0</v>
      </c>
      <c r="H5" s="110">
        <f t="array" ref="H5:H43">MMULT(逆行列係数!C5:AO43,'39'!G5:G43)</f>
        <v>4.1444572055389172E-4</v>
      </c>
      <c r="I5" s="110">
        <f t="shared" ref="I5:I38" si="1">C5+H5</f>
        <v>4.1444572055389172E-4</v>
      </c>
      <c r="J5" s="85">
        <f>分析係数表!G8</f>
        <v>0.11970979443772672</v>
      </c>
      <c r="K5" s="111">
        <f t="shared" ref="K5:K38" si="2">I5*J5</f>
        <v>4.9613212013101913E-5</v>
      </c>
      <c r="L5" s="79" t="s">
        <v>178</v>
      </c>
      <c r="M5" s="80" t="s">
        <v>178</v>
      </c>
      <c r="N5" s="81">
        <f>分析係数表!H8</f>
        <v>1.0734543466490035E-2</v>
      </c>
      <c r="O5" s="82">
        <f t="shared" ref="O5:O43" si="3">$M$44*N5</f>
        <v>7.7474215895365017E-2</v>
      </c>
      <c r="P5" s="76">
        <f>分析係数表!C8</f>
        <v>6.7564113487262545E-2</v>
      </c>
      <c r="Q5" s="82">
        <f t="shared" ref="Q5:Q38" si="4">O5*P5</f>
        <v>5.2344767150911218E-3</v>
      </c>
      <c r="R5" s="83">
        <f t="array" ref="R5:R43">MMULT(逆行列係数!C5:AO43,'39'!Q5:Q43)</f>
        <v>6.1039261769008091E-3</v>
      </c>
      <c r="S5" s="84">
        <f t="shared" ref="S5:S38" si="5">I5+R5</f>
        <v>6.5183718974547011E-3</v>
      </c>
      <c r="T5" s="85">
        <f>分析係数表!F8</f>
        <v>0.45405078597339782</v>
      </c>
      <c r="U5" s="86">
        <f t="shared" ref="U5:U38" si="6">S5*T5</f>
        <v>2.9596718833062156E-3</v>
      </c>
      <c r="V5" s="87">
        <f>分析係数表!D8</f>
        <v>0.6704957678355502</v>
      </c>
      <c r="W5" s="167">
        <f t="shared" ref="W5:W38" si="7">ROUND(S5*V5,0)</f>
        <v>0</v>
      </c>
      <c r="X5" s="76">
        <f>分析係数表!E8</f>
        <v>0.43288996372430472</v>
      </c>
      <c r="Y5" s="166">
        <f t="shared" ref="Y5:Y38" si="8">ROUND(S5*X5,0)</f>
        <v>0</v>
      </c>
    </row>
    <row r="6" spans="1:25" x14ac:dyDescent="0.2">
      <c r="A6" s="6" t="s">
        <v>220</v>
      </c>
      <c r="B6" s="5" t="s">
        <v>266</v>
      </c>
      <c r="C6" s="90"/>
      <c r="D6" s="107">
        <f>投入係数表!AO6</f>
        <v>0</v>
      </c>
      <c r="E6" s="110">
        <f t="shared" ref="E6:E43" si="9">$C$43*D6</f>
        <v>0</v>
      </c>
      <c r="F6" s="85">
        <f>分析係数表!C9</f>
        <v>0.16339869281045749</v>
      </c>
      <c r="G6" s="110">
        <f t="shared" si="0"/>
        <v>0</v>
      </c>
      <c r="H6" s="110">
        <v>9.003912934037033E-4</v>
      </c>
      <c r="I6" s="110">
        <f t="shared" si="1"/>
        <v>9.003912934037033E-4</v>
      </c>
      <c r="J6" s="85">
        <f>分析係数表!G9</f>
        <v>0.24691358024691357</v>
      </c>
      <c r="K6" s="111">
        <f t="shared" si="2"/>
        <v>2.223188378774576E-4</v>
      </c>
      <c r="L6" s="79"/>
      <c r="M6" s="80"/>
      <c r="N6" s="81">
        <f>分析係数表!H9</f>
        <v>5.6599045701539042E-4</v>
      </c>
      <c r="O6" s="82">
        <f t="shared" si="3"/>
        <v>4.0849121342152964E-3</v>
      </c>
      <c r="P6" s="76">
        <f>分析係数表!C9</f>
        <v>0.16339869281045749</v>
      </c>
      <c r="Q6" s="82">
        <f t="shared" si="4"/>
        <v>6.6746930297635555E-4</v>
      </c>
      <c r="R6" s="83">
        <v>7.3447408562593022E-4</v>
      </c>
      <c r="S6" s="84">
        <f t="shared" si="5"/>
        <v>1.6348653790296335E-3</v>
      </c>
      <c r="T6" s="85">
        <f>分析係数表!F9</f>
        <v>0.67901234567901236</v>
      </c>
      <c r="U6" s="86">
        <f t="shared" si="6"/>
        <v>1.1100937758843192E-3</v>
      </c>
      <c r="V6" s="87">
        <f>分析係数表!D9</f>
        <v>7.407407407407407E-2</v>
      </c>
      <c r="W6" s="167">
        <f t="shared" si="7"/>
        <v>0</v>
      </c>
      <c r="X6" s="76">
        <f>分析係数表!E9</f>
        <v>0</v>
      </c>
      <c r="Y6" s="166">
        <f t="shared" si="8"/>
        <v>0</v>
      </c>
    </row>
    <row r="7" spans="1:25" x14ac:dyDescent="0.2">
      <c r="A7" s="6" t="s">
        <v>221</v>
      </c>
      <c r="B7" s="5" t="s">
        <v>267</v>
      </c>
      <c r="C7" s="90"/>
      <c r="D7" s="107">
        <f>投入係数表!AO7</f>
        <v>0</v>
      </c>
      <c r="E7" s="110">
        <f t="shared" si="9"/>
        <v>0</v>
      </c>
      <c r="F7" s="85">
        <f>分析係数表!C10</f>
        <v>3.0864197530864335E-3</v>
      </c>
      <c r="G7" s="110">
        <f t="shared" si="0"/>
        <v>0</v>
      </c>
      <c r="H7" s="110">
        <v>4.8903978685091499E-6</v>
      </c>
      <c r="I7" s="110">
        <f t="shared" si="1"/>
        <v>4.8903978685091499E-6</v>
      </c>
      <c r="J7" s="85">
        <f>分析係数表!G10</f>
        <v>0.2857142857142857</v>
      </c>
      <c r="K7" s="111">
        <f t="shared" si="2"/>
        <v>1.397256533859757E-6</v>
      </c>
      <c r="L7" s="79"/>
      <c r="M7" s="80"/>
      <c r="N7" s="81">
        <f>分析係数表!H10</f>
        <v>1.0759075560602157E-3</v>
      </c>
      <c r="O7" s="82">
        <f t="shared" si="3"/>
        <v>7.7651270910470329E-3</v>
      </c>
      <c r="P7" s="76">
        <f>分析係数表!C10</f>
        <v>3.0864197530864335E-3</v>
      </c>
      <c r="Q7" s="82">
        <f t="shared" si="4"/>
        <v>2.3966441639034158E-5</v>
      </c>
      <c r="R7" s="83">
        <v>3.0838462904257845E-5</v>
      </c>
      <c r="S7" s="84">
        <f t="shared" si="5"/>
        <v>3.5728860772766996E-5</v>
      </c>
      <c r="T7" s="85">
        <f>分析係数表!F10</f>
        <v>0.5714285714285714</v>
      </c>
      <c r="U7" s="86">
        <f t="shared" si="6"/>
        <v>2.0416491870152568E-5</v>
      </c>
      <c r="V7" s="87">
        <f>分析係数表!D10</f>
        <v>0</v>
      </c>
      <c r="W7" s="167">
        <f t="shared" si="7"/>
        <v>0</v>
      </c>
      <c r="X7" s="76">
        <f>分析係数表!E10</f>
        <v>0</v>
      </c>
      <c r="Y7" s="166">
        <f t="shared" si="8"/>
        <v>0</v>
      </c>
    </row>
    <row r="8" spans="1:25" x14ac:dyDescent="0.2">
      <c r="A8" s="6" t="s">
        <v>222</v>
      </c>
      <c r="B8" s="5" t="s">
        <v>27</v>
      </c>
      <c r="C8" s="90"/>
      <c r="D8" s="107">
        <f>投入係数表!AO8</f>
        <v>0</v>
      </c>
      <c r="E8" s="110">
        <f t="shared" si="9"/>
        <v>0</v>
      </c>
      <c r="F8" s="85">
        <f>分析係数表!C11</f>
        <v>1.4903129657227732E-3</v>
      </c>
      <c r="G8" s="110">
        <f t="shared" si="0"/>
        <v>0</v>
      </c>
      <c r="H8" s="110">
        <v>7.0242075848339107E-5</v>
      </c>
      <c r="I8" s="110">
        <f t="shared" si="1"/>
        <v>7.0242075848339107E-5</v>
      </c>
      <c r="J8" s="85">
        <f>分析係数表!G11</f>
        <v>0.75</v>
      </c>
      <c r="K8" s="111">
        <f t="shared" si="2"/>
        <v>5.2681556886254334E-5</v>
      </c>
      <c r="L8" s="79"/>
      <c r="M8" s="80"/>
      <c r="N8" s="81">
        <f>分析係数表!H11</f>
        <v>-1.9275216802381716E-5</v>
      </c>
      <c r="O8" s="82">
        <f t="shared" si="3"/>
        <v>-1.391146547255983E-4</v>
      </c>
      <c r="P8" s="76">
        <f>分析係数表!C11</f>
        <v>1.4903129657227732E-3</v>
      </c>
      <c r="Q8" s="82">
        <f t="shared" si="4"/>
        <v>-2.0732437365960601E-7</v>
      </c>
      <c r="R8" s="83">
        <v>1.084143184610574E-5</v>
      </c>
      <c r="S8" s="84">
        <f t="shared" si="5"/>
        <v>8.1083507694444844E-5</v>
      </c>
      <c r="T8" s="85">
        <f>分析係数表!F11</f>
        <v>1</v>
      </c>
      <c r="U8" s="86">
        <f t="shared" si="6"/>
        <v>8.1083507694444844E-5</v>
      </c>
      <c r="V8" s="87">
        <f>分析係数表!D11</f>
        <v>2</v>
      </c>
      <c r="W8" s="167">
        <f t="shared" si="7"/>
        <v>0</v>
      </c>
      <c r="X8" s="76">
        <f>分析係数表!E11</f>
        <v>0</v>
      </c>
      <c r="Y8" s="166">
        <f t="shared" si="8"/>
        <v>0</v>
      </c>
    </row>
    <row r="9" spans="1:25" x14ac:dyDescent="0.2">
      <c r="A9" s="6" t="s">
        <v>223</v>
      </c>
      <c r="B9" s="5" t="s">
        <v>191</v>
      </c>
      <c r="C9" s="90"/>
      <c r="D9" s="107">
        <f>投入係数表!AO9</f>
        <v>2.3696682464454978E-3</v>
      </c>
      <c r="E9" s="110">
        <f t="shared" si="9"/>
        <v>0.23696682464454977</v>
      </c>
      <c r="F9" s="85">
        <f>分析係数表!C12</f>
        <v>4.2687511748856433E-2</v>
      </c>
      <c r="G9" s="110">
        <f t="shared" si="0"/>
        <v>1.0115524111103421E-2</v>
      </c>
      <c r="H9" s="110">
        <v>1.1046217017893928E-2</v>
      </c>
      <c r="I9" s="110">
        <f t="shared" si="1"/>
        <v>1.1046217017893928E-2</v>
      </c>
      <c r="J9" s="85">
        <f>分析係数表!G12</f>
        <v>0.14470108695652173</v>
      </c>
      <c r="K9" s="111">
        <f t="shared" si="2"/>
        <v>1.5983996092468794E-3</v>
      </c>
      <c r="L9" s="79"/>
      <c r="M9" s="80"/>
      <c r="N9" s="81">
        <f>分析係数表!H12</f>
        <v>8.7239631247579649E-2</v>
      </c>
      <c r="O9" s="82">
        <f t="shared" si="3"/>
        <v>0.62963292728805798</v>
      </c>
      <c r="P9" s="76">
        <f>分析係数表!C12</f>
        <v>4.2687511748856433E-2</v>
      </c>
      <c r="Q9" s="82">
        <f t="shared" si="4"/>
        <v>2.6877462981075843E-2</v>
      </c>
      <c r="R9" s="83">
        <v>2.8714485841700534E-2</v>
      </c>
      <c r="S9" s="84">
        <f t="shared" si="5"/>
        <v>3.976070285959446E-2</v>
      </c>
      <c r="T9" s="85">
        <f>分析係数表!F12</f>
        <v>0.28543931159420288</v>
      </c>
      <c r="U9" s="86">
        <f t="shared" si="6"/>
        <v>1.1349267652744296E-2</v>
      </c>
      <c r="V9" s="87">
        <f>分析係数表!D12</f>
        <v>0.10088315217391304</v>
      </c>
      <c r="W9" s="167">
        <f t="shared" si="7"/>
        <v>0</v>
      </c>
      <c r="X9" s="76">
        <f>分析係数表!E12</f>
        <v>0.11056385869565218</v>
      </c>
      <c r="Y9" s="166">
        <f t="shared" si="8"/>
        <v>0</v>
      </c>
    </row>
    <row r="10" spans="1:25" x14ac:dyDescent="0.2">
      <c r="A10" s="6" t="s">
        <v>224</v>
      </c>
      <c r="B10" s="5" t="s">
        <v>28</v>
      </c>
      <c r="C10" s="90"/>
      <c r="D10" s="107">
        <f>投入係数表!AO10</f>
        <v>4.7393364928909956E-3</v>
      </c>
      <c r="E10" s="110">
        <f t="shared" si="9"/>
        <v>0.47393364928909953</v>
      </c>
      <c r="F10" s="85">
        <f>分析係数表!C13</f>
        <v>0</v>
      </c>
      <c r="G10" s="110">
        <f t="shared" si="0"/>
        <v>0</v>
      </c>
      <c r="H10" s="110">
        <v>0</v>
      </c>
      <c r="I10" s="110">
        <f t="shared" si="1"/>
        <v>0</v>
      </c>
      <c r="J10" s="85">
        <f>分析係数表!G13</f>
        <v>0.2449244060475162</v>
      </c>
      <c r="K10" s="111">
        <f t="shared" si="2"/>
        <v>0</v>
      </c>
      <c r="L10" s="79"/>
      <c r="M10" s="80"/>
      <c r="N10" s="81">
        <f>分析係数表!H13</f>
        <v>1.3610055354918072E-2</v>
      </c>
      <c r="O10" s="82">
        <f t="shared" si="3"/>
        <v>9.8227593023065649E-2</v>
      </c>
      <c r="P10" s="76">
        <f>分析係数表!C13</f>
        <v>0</v>
      </c>
      <c r="Q10" s="82">
        <f t="shared" si="4"/>
        <v>0</v>
      </c>
      <c r="R10" s="83">
        <v>0</v>
      </c>
      <c r="S10" s="84">
        <f t="shared" si="5"/>
        <v>0</v>
      </c>
      <c r="T10" s="85">
        <f>分析係数表!F13</f>
        <v>0.38401727861771057</v>
      </c>
      <c r="U10" s="86">
        <f t="shared" si="6"/>
        <v>0</v>
      </c>
      <c r="V10" s="87">
        <f>分析係数表!D13</f>
        <v>0.12267818574514039</v>
      </c>
      <c r="W10" s="167">
        <f t="shared" si="7"/>
        <v>0</v>
      </c>
      <c r="X10" s="76">
        <f>分析係数表!E13</f>
        <v>0.11058315334773218</v>
      </c>
      <c r="Y10" s="166">
        <f t="shared" si="8"/>
        <v>0</v>
      </c>
    </row>
    <row r="11" spans="1:25" x14ac:dyDescent="0.2">
      <c r="A11" s="6" t="s">
        <v>225</v>
      </c>
      <c r="B11" s="5" t="s">
        <v>268</v>
      </c>
      <c r="C11" s="90"/>
      <c r="D11" s="107">
        <f>投入係数表!AO11</f>
        <v>0.10426540284360189</v>
      </c>
      <c r="E11" s="110">
        <f t="shared" si="9"/>
        <v>10.42654028436019</v>
      </c>
      <c r="F11" s="85">
        <f>分析係数表!C14</f>
        <v>1.2640726841793404E-2</v>
      </c>
      <c r="G11" s="110">
        <f t="shared" si="0"/>
        <v>0.13179904763955208</v>
      </c>
      <c r="H11" s="110">
        <v>0.13336017653910115</v>
      </c>
      <c r="I11" s="110">
        <f t="shared" si="1"/>
        <v>0.13336017653910115</v>
      </c>
      <c r="J11" s="85">
        <f>分析係数表!G14</f>
        <v>0.18151815181518152</v>
      </c>
      <c r="K11" s="111">
        <f t="shared" si="2"/>
        <v>2.4207292771123972E-2</v>
      </c>
      <c r="L11" s="79"/>
      <c r="M11" s="80"/>
      <c r="N11" s="81">
        <f>分析係数表!H14</f>
        <v>1.1056965274820784E-3</v>
      </c>
      <c r="O11" s="82">
        <f t="shared" si="3"/>
        <v>7.9801224665320483E-3</v>
      </c>
      <c r="P11" s="76">
        <f>分析係数表!C14</f>
        <v>1.2640726841793404E-2</v>
      </c>
      <c r="Q11" s="82">
        <f t="shared" si="4"/>
        <v>1.0087454826349024E-4</v>
      </c>
      <c r="R11" s="83">
        <v>2.7604149490406048E-4</v>
      </c>
      <c r="S11" s="84">
        <f t="shared" si="5"/>
        <v>0.13363621803400522</v>
      </c>
      <c r="T11" s="85">
        <f>分析係数表!F14</f>
        <v>0.32673267326732675</v>
      </c>
      <c r="U11" s="86">
        <f t="shared" si="6"/>
        <v>4.3663318763585868E-2</v>
      </c>
      <c r="V11" s="87">
        <f>分析係数表!D14</f>
        <v>0.1617161716171617</v>
      </c>
      <c r="W11" s="167">
        <f t="shared" si="7"/>
        <v>0</v>
      </c>
      <c r="X11" s="76">
        <f>分析係数表!E14</f>
        <v>6.9306930693069313E-2</v>
      </c>
      <c r="Y11" s="166">
        <f t="shared" si="8"/>
        <v>0</v>
      </c>
    </row>
    <row r="12" spans="1:25" x14ac:dyDescent="0.2">
      <c r="A12" s="6" t="s">
        <v>226</v>
      </c>
      <c r="B12" s="5" t="s">
        <v>29</v>
      </c>
      <c r="C12" s="90"/>
      <c r="D12" s="107">
        <f>投入係数表!AO12</f>
        <v>7.8988941548183249E-3</v>
      </c>
      <c r="E12" s="110">
        <f t="shared" si="9"/>
        <v>0.78988941548183245</v>
      </c>
      <c r="F12" s="85">
        <f>分析係数表!C15</f>
        <v>0</v>
      </c>
      <c r="G12" s="110">
        <f t="shared" si="0"/>
        <v>0</v>
      </c>
      <c r="H12" s="110">
        <v>0</v>
      </c>
      <c r="I12" s="110">
        <f t="shared" si="1"/>
        <v>0</v>
      </c>
      <c r="J12" s="85">
        <f>分析係数表!G15</f>
        <v>9.5574387947269301E-2</v>
      </c>
      <c r="K12" s="111">
        <f t="shared" si="2"/>
        <v>0</v>
      </c>
      <c r="L12" s="79"/>
      <c r="M12" s="80"/>
      <c r="N12" s="81">
        <f>分析係数表!H15</f>
        <v>8.009728727607893E-3</v>
      </c>
      <c r="O12" s="82">
        <f t="shared" si="3"/>
        <v>5.7808462431882715E-2</v>
      </c>
      <c r="P12" s="76">
        <f>分析係数表!C15</f>
        <v>0</v>
      </c>
      <c r="Q12" s="82">
        <f t="shared" si="4"/>
        <v>0</v>
      </c>
      <c r="R12" s="83">
        <v>0</v>
      </c>
      <c r="S12" s="84">
        <f t="shared" si="5"/>
        <v>0</v>
      </c>
      <c r="T12" s="85">
        <f>分析係数表!F15</f>
        <v>0.30461393596986819</v>
      </c>
      <c r="U12" s="86">
        <f t="shared" si="6"/>
        <v>0</v>
      </c>
      <c r="V12" s="87">
        <f>分析係数表!D15</f>
        <v>3.5781544256120526E-2</v>
      </c>
      <c r="W12" s="167">
        <f t="shared" si="7"/>
        <v>0</v>
      </c>
      <c r="X12" s="76">
        <f>分析係数表!E15</f>
        <v>3.3427495291902073E-2</v>
      </c>
      <c r="Y12" s="166">
        <f t="shared" si="8"/>
        <v>0</v>
      </c>
    </row>
    <row r="13" spans="1:25" x14ac:dyDescent="0.2">
      <c r="A13" s="6" t="s">
        <v>227</v>
      </c>
      <c r="B13" s="5" t="s">
        <v>30</v>
      </c>
      <c r="C13" s="90"/>
      <c r="D13" s="107">
        <f>投入係数表!AO13</f>
        <v>1.5007898894154818E-2</v>
      </c>
      <c r="E13" s="110">
        <f t="shared" si="9"/>
        <v>1.5007898894154819</v>
      </c>
      <c r="F13" s="85">
        <f>分析係数表!C16</f>
        <v>1.1051985264019626E-2</v>
      </c>
      <c r="G13" s="110">
        <f t="shared" si="0"/>
        <v>1.658670774220955E-2</v>
      </c>
      <c r="H13" s="110">
        <v>2.0127695315018904E-2</v>
      </c>
      <c r="I13" s="110">
        <f t="shared" si="1"/>
        <v>2.0127695315018904E-2</v>
      </c>
      <c r="J13" s="85">
        <f>分析係数表!G16</f>
        <v>3.3670033670033669E-2</v>
      </c>
      <c r="K13" s="111">
        <f t="shared" si="2"/>
        <v>6.7770017895686543E-4</v>
      </c>
      <c r="L13" s="79"/>
      <c r="M13" s="80"/>
      <c r="N13" s="81">
        <f>分析係数表!H16</f>
        <v>1.6043989549327908E-2</v>
      </c>
      <c r="O13" s="82">
        <f t="shared" si="3"/>
        <v>0.11579397987887073</v>
      </c>
      <c r="P13" s="76">
        <f>分析係数表!C16</f>
        <v>1.1051985264019626E-2</v>
      </c>
      <c r="Q13" s="82">
        <f t="shared" si="4"/>
        <v>1.2797533592834643E-3</v>
      </c>
      <c r="R13" s="83">
        <v>1.4064331369096916E-3</v>
      </c>
      <c r="S13" s="84">
        <f t="shared" si="5"/>
        <v>2.1534128451928595E-2</v>
      </c>
      <c r="T13" s="85">
        <f>分析係数表!F16</f>
        <v>0.28619528619528617</v>
      </c>
      <c r="U13" s="86">
        <f t="shared" si="6"/>
        <v>6.1629660552657587E-3</v>
      </c>
      <c r="V13" s="87">
        <f>分析係数表!D16</f>
        <v>3.3670033670033669E-2</v>
      </c>
      <c r="W13" s="167">
        <f t="shared" si="7"/>
        <v>0</v>
      </c>
      <c r="X13" s="76">
        <f>分析係数表!E16</f>
        <v>3.3670033670033669E-2</v>
      </c>
      <c r="Y13" s="166">
        <f t="shared" si="8"/>
        <v>0</v>
      </c>
    </row>
    <row r="14" spans="1:25" x14ac:dyDescent="0.2">
      <c r="A14" s="6" t="s">
        <v>2</v>
      </c>
      <c r="B14" s="5" t="s">
        <v>365</v>
      </c>
      <c r="C14" s="90"/>
      <c r="D14" s="107">
        <f>投入係数表!AO14</f>
        <v>1.4218009478672985E-2</v>
      </c>
      <c r="E14" s="110">
        <f t="shared" si="9"/>
        <v>1.4218009478672986</v>
      </c>
      <c r="F14" s="85">
        <f>分析係数表!C17</f>
        <v>8.8733956583742724E-2</v>
      </c>
      <c r="G14" s="110">
        <f t="shared" si="0"/>
        <v>0.12616202357878112</v>
      </c>
      <c r="H14" s="110">
        <v>0.14123233991454645</v>
      </c>
      <c r="I14" s="110">
        <f t="shared" si="1"/>
        <v>0.14123233991454645</v>
      </c>
      <c r="J14" s="85">
        <f>分析係数表!G17</f>
        <v>0.21220484513952775</v>
      </c>
      <c r="K14" s="111">
        <f t="shared" si="2"/>
        <v>2.9970186820259474E-2</v>
      </c>
      <c r="L14" s="79"/>
      <c r="M14" s="80"/>
      <c r="N14" s="81">
        <f>分析係数表!H17</f>
        <v>2.8579889640622342E-3</v>
      </c>
      <c r="O14" s="82">
        <f t="shared" si="3"/>
        <v>2.0626909259768258E-2</v>
      </c>
      <c r="P14" s="76">
        <f>分析係数表!C17</f>
        <v>8.8733956583742724E-2</v>
      </c>
      <c r="Q14" s="82">
        <f t="shared" si="4"/>
        <v>1.8303072707130774E-3</v>
      </c>
      <c r="R14" s="83">
        <v>3.0058228174243396E-3</v>
      </c>
      <c r="S14" s="84">
        <f t="shared" si="5"/>
        <v>0.14423816273197079</v>
      </c>
      <c r="T14" s="85">
        <f>分析係数表!F17</f>
        <v>0.32198712051517941</v>
      </c>
      <c r="U14" s="86">
        <f t="shared" si="6"/>
        <v>4.6442830686467138E-2</v>
      </c>
      <c r="V14" s="87">
        <f>分析係数表!D17</f>
        <v>5.3664520085863233E-2</v>
      </c>
      <c r="W14" s="167">
        <f t="shared" si="7"/>
        <v>0</v>
      </c>
      <c r="X14" s="76">
        <f>分析係数表!E17</f>
        <v>5.3357865685372582E-2</v>
      </c>
      <c r="Y14" s="166">
        <f t="shared" si="8"/>
        <v>0</v>
      </c>
    </row>
    <row r="15" spans="1:25" x14ac:dyDescent="0.2">
      <c r="A15" s="6" t="s">
        <v>3</v>
      </c>
      <c r="B15" s="5" t="s">
        <v>31</v>
      </c>
      <c r="C15" s="90"/>
      <c r="D15" s="107">
        <f>投入係数表!AO15</f>
        <v>4.7393364928909956E-3</v>
      </c>
      <c r="E15" s="110">
        <f t="shared" si="9"/>
        <v>0.47393364928909953</v>
      </c>
      <c r="F15" s="85">
        <f>分析係数表!C18</f>
        <v>2.3869801084990927E-2</v>
      </c>
      <c r="G15" s="110">
        <f t="shared" si="0"/>
        <v>1.1312701936014658E-2</v>
      </c>
      <c r="H15" s="110">
        <v>1.201953731954407E-2</v>
      </c>
      <c r="I15" s="110">
        <f t="shared" si="1"/>
        <v>1.201953731954407E-2</v>
      </c>
      <c r="J15" s="85">
        <f>分析係数表!G18</f>
        <v>0.2144702842377261</v>
      </c>
      <c r="K15" s="111">
        <f t="shared" si="2"/>
        <v>2.5778335853285732E-3</v>
      </c>
      <c r="L15" s="79"/>
      <c r="M15" s="80"/>
      <c r="N15" s="81">
        <f>分析係数表!H18</f>
        <v>4.2405476965239774E-4</v>
      </c>
      <c r="O15" s="82">
        <f t="shared" si="3"/>
        <v>3.0605224039631628E-3</v>
      </c>
      <c r="P15" s="76">
        <f>分析係数表!C18</f>
        <v>2.3869801084990927E-2</v>
      </c>
      <c r="Q15" s="82">
        <f t="shared" si="4"/>
        <v>7.305406099875895E-5</v>
      </c>
      <c r="R15" s="83">
        <v>1.513344839769062E-4</v>
      </c>
      <c r="S15" s="84">
        <f t="shared" si="5"/>
        <v>1.2170871803520977E-2</v>
      </c>
      <c r="T15" s="85">
        <f>分析係数表!F18</f>
        <v>0.4573643410852713</v>
      </c>
      <c r="U15" s="86">
        <f t="shared" si="6"/>
        <v>5.5665227628506793E-3</v>
      </c>
      <c r="V15" s="87">
        <f>分析係数表!D18</f>
        <v>4.909560723514212E-2</v>
      </c>
      <c r="W15" s="167">
        <f t="shared" si="7"/>
        <v>0</v>
      </c>
      <c r="X15" s="76">
        <f>分析係数表!E18</f>
        <v>2.0671834625322998E-2</v>
      </c>
      <c r="Y15" s="166">
        <f t="shared" si="8"/>
        <v>0</v>
      </c>
    </row>
    <row r="16" spans="1:25" x14ac:dyDescent="0.2">
      <c r="A16" s="6" t="s">
        <v>4</v>
      </c>
      <c r="B16" s="5" t="s">
        <v>32</v>
      </c>
      <c r="C16" s="90"/>
      <c r="D16" s="107">
        <f>投入係数表!AO16</f>
        <v>3.9494470774091624E-3</v>
      </c>
      <c r="E16" s="110">
        <f t="shared" si="9"/>
        <v>0.39494470774091622</v>
      </c>
      <c r="F16" s="85">
        <f>分析係数表!C19</f>
        <v>4.6660019940179431E-2</v>
      </c>
      <c r="G16" s="110">
        <f t="shared" si="0"/>
        <v>1.842812793845949E-2</v>
      </c>
      <c r="H16" s="110">
        <v>1.9831946630726748E-2</v>
      </c>
      <c r="I16" s="110">
        <f t="shared" si="1"/>
        <v>1.9831946630726748E-2</v>
      </c>
      <c r="J16" s="85">
        <f>分析係数表!G19</f>
        <v>5.7803468208092484E-2</v>
      </c>
      <c r="K16" s="111">
        <f t="shared" si="2"/>
        <v>1.1463552965738004E-3</v>
      </c>
      <c r="L16" s="79"/>
      <c r="M16" s="80"/>
      <c r="N16" s="81">
        <f>分析係数表!H19</f>
        <v>-1.0864213106796968E-4</v>
      </c>
      <c r="O16" s="82">
        <f t="shared" si="3"/>
        <v>-7.8410078118064505E-4</v>
      </c>
      <c r="P16" s="76">
        <f>分析係数表!C19</f>
        <v>4.6660019940179431E-2</v>
      </c>
      <c r="Q16" s="82">
        <f t="shared" si="4"/>
        <v>-3.6586158084999164E-5</v>
      </c>
      <c r="R16" s="83">
        <v>1.4653793218557353E-5</v>
      </c>
      <c r="S16" s="84">
        <f t="shared" si="5"/>
        <v>1.9846600423945305E-2</v>
      </c>
      <c r="T16" s="85">
        <f>分析係数表!F19</f>
        <v>0.24084778420038536</v>
      </c>
      <c r="U16" s="86">
        <f t="shared" si="6"/>
        <v>4.7800097360176557E-3</v>
      </c>
      <c r="V16" s="87">
        <f>分析係数表!D19</f>
        <v>2.8901734104046241E-3</v>
      </c>
      <c r="W16" s="167">
        <f t="shared" si="7"/>
        <v>0</v>
      </c>
      <c r="X16" s="76">
        <f>分析係数表!E19</f>
        <v>2.8901734104046241E-3</v>
      </c>
      <c r="Y16" s="166">
        <f t="shared" si="8"/>
        <v>0</v>
      </c>
    </row>
    <row r="17" spans="1:25" x14ac:dyDescent="0.2">
      <c r="A17" s="6" t="s">
        <v>5</v>
      </c>
      <c r="B17" s="5" t="s">
        <v>33</v>
      </c>
      <c r="C17" s="90"/>
      <c r="D17" s="107">
        <f>投入係数表!AO17</f>
        <v>3.1595576619273301E-3</v>
      </c>
      <c r="E17" s="110">
        <f t="shared" si="9"/>
        <v>0.31595576619273302</v>
      </c>
      <c r="F17" s="85">
        <f>分析係数表!C20</f>
        <v>8.9601315248664215E-2</v>
      </c>
      <c r="G17" s="110">
        <f t="shared" si="0"/>
        <v>2.8310052211268314E-2</v>
      </c>
      <c r="H17" s="110">
        <v>3.1341156649387261E-2</v>
      </c>
      <c r="I17" s="110">
        <f t="shared" si="1"/>
        <v>3.1341156649387261E-2</v>
      </c>
      <c r="J17" s="85">
        <f>分析係数表!G20</f>
        <v>9.990662931839403E-2</v>
      </c>
      <c r="K17" s="111">
        <f t="shared" si="2"/>
        <v>3.1311893197800535E-3</v>
      </c>
      <c r="L17" s="79"/>
      <c r="M17" s="80"/>
      <c r="N17" s="81">
        <f>分析係数表!H20</f>
        <v>5.2919231584720706E-4</v>
      </c>
      <c r="O17" s="82">
        <f t="shared" si="3"/>
        <v>3.8193296115573349E-3</v>
      </c>
      <c r="P17" s="76">
        <f>分析係数表!C20</f>
        <v>8.9601315248664215E-2</v>
      </c>
      <c r="Q17" s="82">
        <f t="shared" si="4"/>
        <v>3.4221695656370699E-4</v>
      </c>
      <c r="R17" s="83">
        <v>4.9539716908257082E-4</v>
      </c>
      <c r="S17" s="84">
        <f t="shared" si="5"/>
        <v>3.183655381846983E-2</v>
      </c>
      <c r="T17" s="85">
        <f>分析係数表!F20</f>
        <v>0.22315592903828199</v>
      </c>
      <c r="U17" s="86">
        <f t="shared" si="6"/>
        <v>7.1045157447378986E-3</v>
      </c>
      <c r="V17" s="87">
        <f>分析係数表!D20</f>
        <v>6.3492063492063489E-2</v>
      </c>
      <c r="W17" s="167">
        <f t="shared" si="7"/>
        <v>0</v>
      </c>
      <c r="X17" s="76">
        <f>分析係数表!E20</f>
        <v>5.9757236227824466E-2</v>
      </c>
      <c r="Y17" s="166">
        <f t="shared" si="8"/>
        <v>0</v>
      </c>
    </row>
    <row r="18" spans="1:25" x14ac:dyDescent="0.2">
      <c r="A18" s="6" t="s">
        <v>6</v>
      </c>
      <c r="B18" s="5" t="s">
        <v>34</v>
      </c>
      <c r="C18" s="90"/>
      <c r="D18" s="107">
        <f>投入係数表!AO18</f>
        <v>4.7393364928909956E-3</v>
      </c>
      <c r="E18" s="110">
        <f t="shared" si="9"/>
        <v>0.47393364928909953</v>
      </c>
      <c r="F18" s="85">
        <f>分析係数表!C21</f>
        <v>3.6263368983957212E-2</v>
      </c>
      <c r="G18" s="110">
        <f t="shared" si="0"/>
        <v>1.7186430798083987E-2</v>
      </c>
      <c r="H18" s="110">
        <v>2.2059199814892048E-2</v>
      </c>
      <c r="I18" s="110">
        <f t="shared" si="1"/>
        <v>2.2059199814892048E-2</v>
      </c>
      <c r="J18" s="85">
        <f>分析係数表!G21</f>
        <v>0.2855369335816263</v>
      </c>
      <c r="K18" s="111">
        <f t="shared" si="2"/>
        <v>6.298716272408654E-3</v>
      </c>
      <c r="L18" s="79"/>
      <c r="M18" s="80"/>
      <c r="N18" s="81">
        <f>分析係数表!H21</f>
        <v>8.8140309559981843E-4</v>
      </c>
      <c r="O18" s="82">
        <f t="shared" si="3"/>
        <v>6.3613337569978137E-3</v>
      </c>
      <c r="P18" s="76">
        <f>分析係数表!C21</f>
        <v>3.6263368983957212E-2</v>
      </c>
      <c r="Q18" s="82">
        <f t="shared" si="4"/>
        <v>2.3068339326011452E-4</v>
      </c>
      <c r="R18" s="83">
        <v>4.2715859592773491E-4</v>
      </c>
      <c r="S18" s="84">
        <f t="shared" si="5"/>
        <v>2.2486358410819782E-2</v>
      </c>
      <c r="T18" s="85">
        <f>分析係数表!F21</f>
        <v>0.42644320297951582</v>
      </c>
      <c r="U18" s="86">
        <f t="shared" si="6"/>
        <v>9.5891547040553634E-3</v>
      </c>
      <c r="V18" s="87">
        <f>分析係数表!D21</f>
        <v>0.13283674736188703</v>
      </c>
      <c r="W18" s="167">
        <f t="shared" si="7"/>
        <v>0</v>
      </c>
      <c r="X18" s="76">
        <f>分析係数表!E21</f>
        <v>0.11297330850403477</v>
      </c>
      <c r="Y18" s="166">
        <f t="shared" si="8"/>
        <v>0</v>
      </c>
    </row>
    <row r="19" spans="1:25" x14ac:dyDescent="0.2">
      <c r="A19" s="6" t="s">
        <v>7</v>
      </c>
      <c r="B19" s="5" t="s">
        <v>269</v>
      </c>
      <c r="C19" s="90"/>
      <c r="D19" s="107">
        <f>投入係数表!AO19</f>
        <v>0</v>
      </c>
      <c r="E19" s="110">
        <f t="shared" si="9"/>
        <v>0</v>
      </c>
      <c r="F19" s="85">
        <f>分析係数表!C22</f>
        <v>2.6618889173278704E-2</v>
      </c>
      <c r="G19" s="110">
        <f t="shared" si="0"/>
        <v>0</v>
      </c>
      <c r="H19" s="110">
        <v>1.1645299225648007E-3</v>
      </c>
      <c r="I19" s="110">
        <f t="shared" si="1"/>
        <v>1.1645299225648007E-3</v>
      </c>
      <c r="J19" s="85">
        <f>分析係数表!G22</f>
        <v>0.1945614707008809</v>
      </c>
      <c r="K19" s="111">
        <f t="shared" si="2"/>
        <v>2.2657265440939055E-4</v>
      </c>
      <c r="L19" s="79"/>
      <c r="M19" s="80"/>
      <c r="N19" s="81">
        <f>分析係数表!H22</f>
        <v>4.2055018477923743E-5</v>
      </c>
      <c r="O19" s="82">
        <f t="shared" si="3"/>
        <v>3.0352288303766905E-4</v>
      </c>
      <c r="P19" s="76">
        <f>分析係数表!C22</f>
        <v>2.6618889173278704E-2</v>
      </c>
      <c r="Q19" s="82">
        <f t="shared" si="4"/>
        <v>8.0794419851337476E-6</v>
      </c>
      <c r="R19" s="83">
        <v>8.4634788161968744E-5</v>
      </c>
      <c r="S19" s="84">
        <f t="shared" si="5"/>
        <v>1.2491647107267694E-3</v>
      </c>
      <c r="T19" s="85">
        <f>分析係数表!F22</f>
        <v>0.4128686327077748</v>
      </c>
      <c r="U19" s="86">
        <f t="shared" si="6"/>
        <v>5.1574092614456435E-4</v>
      </c>
      <c r="V19" s="87">
        <f>分析係数表!D22</f>
        <v>2.5660666411336654E-2</v>
      </c>
      <c r="W19" s="167">
        <f t="shared" si="7"/>
        <v>0</v>
      </c>
      <c r="X19" s="76">
        <f>分析係数表!E22</f>
        <v>2.5277671390271927E-2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0.21587580550673696</v>
      </c>
      <c r="K20" s="111">
        <f t="shared" si="2"/>
        <v>0</v>
      </c>
      <c r="L20" s="79"/>
      <c r="M20" s="80"/>
      <c r="N20" s="81">
        <f>分析係数表!H23</f>
        <v>2.4532094112122184E-5</v>
      </c>
      <c r="O20" s="82">
        <f t="shared" si="3"/>
        <v>1.7705501510530694E-4</v>
      </c>
      <c r="P20" s="76">
        <f>分析係数表!C23</f>
        <v>0</v>
      </c>
      <c r="Q20" s="82">
        <f t="shared" si="4"/>
        <v>0</v>
      </c>
      <c r="R20" s="83">
        <v>0</v>
      </c>
      <c r="S20" s="84">
        <f t="shared" si="5"/>
        <v>0</v>
      </c>
      <c r="T20" s="85">
        <f>分析係数表!F23</f>
        <v>0.4418082405780121</v>
      </c>
      <c r="U20" s="86">
        <f t="shared" si="6"/>
        <v>0</v>
      </c>
      <c r="V20" s="87">
        <f>分析係数表!D23</f>
        <v>4.2960359304823276E-3</v>
      </c>
      <c r="W20" s="167">
        <f t="shared" si="7"/>
        <v>0</v>
      </c>
      <c r="X20" s="76">
        <f>分析係数表!E23</f>
        <v>3.7102128490529192E-3</v>
      </c>
      <c r="Y20" s="166">
        <f t="shared" si="8"/>
        <v>0</v>
      </c>
    </row>
    <row r="21" spans="1:25" x14ac:dyDescent="0.2">
      <c r="A21" s="6" t="s">
        <v>9</v>
      </c>
      <c r="B21" s="5" t="s">
        <v>271</v>
      </c>
      <c r="C21" s="90"/>
      <c r="D21" s="107">
        <f>投入係数表!AO21</f>
        <v>6.3191153238546603E-3</v>
      </c>
      <c r="E21" s="110">
        <f t="shared" si="9"/>
        <v>0.63191153238546605</v>
      </c>
      <c r="F21" s="85">
        <f>分析係数表!C24</f>
        <v>0.22997002997003002</v>
      </c>
      <c r="G21" s="110">
        <f t="shared" si="0"/>
        <v>0.14532071404109323</v>
      </c>
      <c r="H21" s="110">
        <v>0.16734205352824044</v>
      </c>
      <c r="I21" s="110">
        <f t="shared" si="1"/>
        <v>0.16734205352824044</v>
      </c>
      <c r="J21" s="85">
        <f>分析係数表!G24</f>
        <v>0.20787401574803149</v>
      </c>
      <c r="K21" s="111">
        <f t="shared" si="2"/>
        <v>3.4786064670437385E-2</v>
      </c>
      <c r="L21" s="79"/>
      <c r="M21" s="80"/>
      <c r="N21" s="81">
        <f>分析係数表!H24</f>
        <v>3.2417410076732888E-4</v>
      </c>
      <c r="O21" s="82">
        <f t="shared" si="3"/>
        <v>2.3396555567486992E-3</v>
      </c>
      <c r="P21" s="76">
        <f>分析係数表!C24</f>
        <v>0.22997002997003002</v>
      </c>
      <c r="Q21" s="82">
        <f t="shared" si="4"/>
        <v>5.3805065850504562E-4</v>
      </c>
      <c r="R21" s="83">
        <v>1.9836065820267304E-3</v>
      </c>
      <c r="S21" s="84">
        <f t="shared" si="5"/>
        <v>0.16932566011026717</v>
      </c>
      <c r="T21" s="85">
        <f>分析係数表!F24</f>
        <v>0.39317585301837271</v>
      </c>
      <c r="U21" s="86">
        <f t="shared" si="6"/>
        <v>6.6574760851753345E-2</v>
      </c>
      <c r="V21" s="87">
        <f>分析係数表!D24</f>
        <v>0.34068241469816274</v>
      </c>
      <c r="W21" s="167">
        <f t="shared" si="7"/>
        <v>0</v>
      </c>
      <c r="X21" s="76">
        <f>分析係数表!E24</f>
        <v>0.33385826771653543</v>
      </c>
      <c r="Y21" s="166">
        <f t="shared" si="8"/>
        <v>0</v>
      </c>
    </row>
    <row r="22" spans="1:25" x14ac:dyDescent="0.2">
      <c r="A22" s="6" t="s">
        <v>10</v>
      </c>
      <c r="B22" s="5" t="s">
        <v>272</v>
      </c>
      <c r="C22" s="90"/>
      <c r="D22" s="107">
        <f>投入係数表!AO22</f>
        <v>8.6887835703001581E-3</v>
      </c>
      <c r="E22" s="110">
        <f t="shared" si="9"/>
        <v>0.86887835703001581</v>
      </c>
      <c r="F22" s="85">
        <f>分析係数表!C25</f>
        <v>3.4042553191489411E-2</v>
      </c>
      <c r="G22" s="110">
        <f t="shared" si="0"/>
        <v>2.9578837686128241E-2</v>
      </c>
      <c r="H22" s="110">
        <v>3.3793266096993693E-2</v>
      </c>
      <c r="I22" s="110">
        <f t="shared" si="1"/>
        <v>3.3793266096993693E-2</v>
      </c>
      <c r="J22" s="85">
        <f>分析係数表!G25</f>
        <v>0.19567456230690011</v>
      </c>
      <c r="K22" s="111">
        <f t="shared" si="2"/>
        <v>6.6124825524498474E-3</v>
      </c>
      <c r="L22" s="79"/>
      <c r="M22" s="80"/>
      <c r="N22" s="81">
        <f>分析係数表!H25</f>
        <v>4.906418822424437E-4</v>
      </c>
      <c r="O22" s="82">
        <f t="shared" si="3"/>
        <v>3.5411003021061389E-3</v>
      </c>
      <c r="P22" s="76">
        <f>分析係数表!C25</f>
        <v>3.4042553191489411E-2</v>
      </c>
      <c r="Q22" s="82">
        <f t="shared" si="4"/>
        <v>1.2054809539084745E-4</v>
      </c>
      <c r="R22" s="83">
        <v>2.8420862952243064E-4</v>
      </c>
      <c r="S22" s="84">
        <f t="shared" si="5"/>
        <v>3.4077474726516122E-2</v>
      </c>
      <c r="T22" s="85">
        <f>分析係数表!F25</f>
        <v>0.35015447991761073</v>
      </c>
      <c r="U22" s="86">
        <f t="shared" si="6"/>
        <v>1.1932380439768776E-2</v>
      </c>
      <c r="V22" s="87">
        <f>分析係数表!D25</f>
        <v>0.10710607621009269</v>
      </c>
      <c r="W22" s="167">
        <f t="shared" si="7"/>
        <v>0</v>
      </c>
      <c r="X22" s="76">
        <f>分析係数表!E25</f>
        <v>0.10298661174047374</v>
      </c>
      <c r="Y22" s="166">
        <f t="shared" si="8"/>
        <v>0</v>
      </c>
    </row>
    <row r="23" spans="1:25" x14ac:dyDescent="0.2">
      <c r="A23" s="6" t="s">
        <v>11</v>
      </c>
      <c r="B23" s="5" t="s">
        <v>35</v>
      </c>
      <c r="C23" s="90"/>
      <c r="D23" s="107">
        <f>投入係数表!AO23</f>
        <v>7.8988941548183253E-4</v>
      </c>
      <c r="E23" s="110">
        <f t="shared" si="9"/>
        <v>7.8988941548183256E-2</v>
      </c>
      <c r="F23" s="85">
        <f>分析係数表!C26</f>
        <v>5.4550934297769693E-2</v>
      </c>
      <c r="G23" s="110">
        <f t="shared" si="0"/>
        <v>4.3089205606453157E-3</v>
      </c>
      <c r="H23" s="110">
        <v>8.0676406071725909E-3</v>
      </c>
      <c r="I23" s="110">
        <f t="shared" si="1"/>
        <v>8.0676406071725909E-3</v>
      </c>
      <c r="J23" s="85">
        <f>分析係数表!G26</f>
        <v>0.19694507637309067</v>
      </c>
      <c r="K23" s="111">
        <f t="shared" si="2"/>
        <v>1.5888820955302534E-3</v>
      </c>
      <c r="L23" s="79"/>
      <c r="M23" s="80"/>
      <c r="N23" s="81">
        <f>分析係数表!H26</f>
        <v>1.0098461312011439E-2</v>
      </c>
      <c r="O23" s="82">
        <f t="shared" si="3"/>
        <v>7.2883432289420277E-2</v>
      </c>
      <c r="P23" s="76">
        <f>分析係数表!C26</f>
        <v>5.4550934297769693E-2</v>
      </c>
      <c r="Q23" s="82">
        <f t="shared" si="4"/>
        <v>3.9758593262161114E-3</v>
      </c>
      <c r="R23" s="83">
        <v>4.1379497028744584E-3</v>
      </c>
      <c r="S23" s="84">
        <f t="shared" si="5"/>
        <v>1.2205590310047049E-2</v>
      </c>
      <c r="T23" s="85">
        <f>分析係数表!F26</f>
        <v>0.33636659083522913</v>
      </c>
      <c r="U23" s="86">
        <f t="shared" si="6"/>
        <v>4.1055528017220335E-3</v>
      </c>
      <c r="V23" s="87">
        <f>分析係数表!D26</f>
        <v>0.10204744881377965</v>
      </c>
      <c r="W23" s="167">
        <f t="shared" si="7"/>
        <v>0</v>
      </c>
      <c r="X23" s="76">
        <f>分析係数表!E26</f>
        <v>0.10497237569060773</v>
      </c>
      <c r="Y23" s="166">
        <f t="shared" si="8"/>
        <v>0</v>
      </c>
    </row>
    <row r="24" spans="1:25" x14ac:dyDescent="0.2">
      <c r="A24" s="6" t="s">
        <v>12</v>
      </c>
      <c r="B24" s="5" t="s">
        <v>366</v>
      </c>
      <c r="C24" s="90"/>
      <c r="D24" s="107">
        <f>投入係数表!AO24</f>
        <v>0</v>
      </c>
      <c r="E24" s="110">
        <f t="shared" si="9"/>
        <v>0</v>
      </c>
      <c r="F24" s="85">
        <f>分析係数表!C27</f>
        <v>4.1345611727119369E-3</v>
      </c>
      <c r="G24" s="110">
        <f t="shared" si="0"/>
        <v>0</v>
      </c>
      <c r="H24" s="110">
        <v>1.5358210284910229E-4</v>
      </c>
      <c r="I24" s="110">
        <f t="shared" si="1"/>
        <v>1.5358210284910229E-4</v>
      </c>
      <c r="J24" s="85">
        <f>分析係数表!G27</f>
        <v>0.17796610169491525</v>
      </c>
      <c r="K24" s="111">
        <f t="shared" si="2"/>
        <v>2.7332408134162272E-5</v>
      </c>
      <c r="L24" s="79"/>
      <c r="M24" s="80"/>
      <c r="N24" s="81">
        <f>分析係数表!H27</f>
        <v>1.0540039006029638E-2</v>
      </c>
      <c r="O24" s="82">
        <f t="shared" si="3"/>
        <v>7.6070422561315798E-2</v>
      </c>
      <c r="P24" s="76">
        <f>分析係数表!C27</f>
        <v>4.1345611727119369E-3</v>
      </c>
      <c r="Q24" s="82">
        <f t="shared" si="4"/>
        <v>3.1451781551380644E-4</v>
      </c>
      <c r="R24" s="83">
        <v>3.171160076122576E-4</v>
      </c>
      <c r="S24" s="84">
        <f t="shared" si="5"/>
        <v>4.7069811046135987E-4</v>
      </c>
      <c r="T24" s="85">
        <f>分析係数表!F27</f>
        <v>0.33898305084745761</v>
      </c>
      <c r="U24" s="86">
        <f t="shared" si="6"/>
        <v>1.5955868151232538E-4</v>
      </c>
      <c r="V24" s="87">
        <f>分析係数表!D27</f>
        <v>1.2203389830508475</v>
      </c>
      <c r="W24" s="167">
        <f t="shared" si="7"/>
        <v>0</v>
      </c>
      <c r="X24" s="76">
        <f>分析係数表!E27</f>
        <v>1.4661016949152543</v>
      </c>
      <c r="Y24" s="166">
        <f t="shared" si="8"/>
        <v>0</v>
      </c>
    </row>
    <row r="25" spans="1:25" x14ac:dyDescent="0.2">
      <c r="A25" s="6" t="s">
        <v>13</v>
      </c>
      <c r="B25" s="5" t="s">
        <v>192</v>
      </c>
      <c r="C25" s="90"/>
      <c r="D25" s="107">
        <f>投入係数表!AO25</f>
        <v>0</v>
      </c>
      <c r="E25" s="110">
        <f t="shared" si="9"/>
        <v>0</v>
      </c>
      <c r="F25" s="85">
        <f>分析係数表!C28</f>
        <v>7.7271221989182459E-3</v>
      </c>
      <c r="G25" s="110">
        <f t="shared" si="0"/>
        <v>0</v>
      </c>
      <c r="H25" s="110">
        <v>2.4503720743404879E-3</v>
      </c>
      <c r="I25" s="110">
        <f t="shared" si="1"/>
        <v>2.4503720743404879E-3</v>
      </c>
      <c r="J25" s="85">
        <f>分析係数表!G28</f>
        <v>0.12525050100200399</v>
      </c>
      <c r="K25" s="111">
        <f t="shared" si="2"/>
        <v>3.0691032995246588E-4</v>
      </c>
      <c r="L25" s="79"/>
      <c r="M25" s="80"/>
      <c r="N25" s="81">
        <f>分析係数表!H28</f>
        <v>1.922089573684773E-2</v>
      </c>
      <c r="O25" s="82">
        <f t="shared" si="3"/>
        <v>0.13872260433500799</v>
      </c>
      <c r="P25" s="76">
        <f>分析係数表!C28</f>
        <v>7.7271221989182459E-3</v>
      </c>
      <c r="Q25" s="82">
        <f t="shared" si="4"/>
        <v>1.0719265154487928E-3</v>
      </c>
      <c r="R25" s="83">
        <v>1.1715237398784333E-3</v>
      </c>
      <c r="S25" s="84">
        <f t="shared" si="5"/>
        <v>3.6218958142189214E-3</v>
      </c>
      <c r="T25" s="85">
        <f>分析係数表!F28</f>
        <v>0.21442885771543085</v>
      </c>
      <c r="U25" s="86">
        <f t="shared" si="6"/>
        <v>7.7663898220726372E-4</v>
      </c>
      <c r="V25" s="87">
        <f>分析係数表!D28</f>
        <v>0.19739478957915832</v>
      </c>
      <c r="W25" s="167">
        <f t="shared" si="7"/>
        <v>0</v>
      </c>
      <c r="X25" s="76">
        <f>分析係数表!E28</f>
        <v>0.18537074148296592</v>
      </c>
      <c r="Y25" s="166">
        <f t="shared" si="8"/>
        <v>0</v>
      </c>
    </row>
    <row r="26" spans="1:25" x14ac:dyDescent="0.2">
      <c r="A26" s="6" t="s">
        <v>14</v>
      </c>
      <c r="B26" s="5" t="s">
        <v>50</v>
      </c>
      <c r="C26" s="90"/>
      <c r="D26" s="107">
        <f>投入係数表!AO26</f>
        <v>3.6334913112164295E-2</v>
      </c>
      <c r="E26" s="110">
        <f t="shared" si="9"/>
        <v>3.6334913112164293</v>
      </c>
      <c r="F26" s="85">
        <f>分析係数表!C29</f>
        <v>1.9657209257286756E-2</v>
      </c>
      <c r="G26" s="110">
        <f t="shared" si="0"/>
        <v>7.1424299039114583E-2</v>
      </c>
      <c r="H26" s="110">
        <v>7.6281293230362104E-2</v>
      </c>
      <c r="I26" s="110">
        <f t="shared" si="1"/>
        <v>7.6281293230362104E-2</v>
      </c>
      <c r="J26" s="85">
        <f>分析係数表!G29</f>
        <v>0.25806451612903225</v>
      </c>
      <c r="K26" s="111">
        <f t="shared" si="2"/>
        <v>1.968549502719022E-2</v>
      </c>
      <c r="L26" s="79"/>
      <c r="M26" s="80"/>
      <c r="N26" s="81">
        <f>分析係数表!H29</f>
        <v>9.642865278500598E-3</v>
      </c>
      <c r="O26" s="82">
        <f t="shared" si="3"/>
        <v>6.9595267723178866E-2</v>
      </c>
      <c r="P26" s="76">
        <f>分析係数表!C29</f>
        <v>1.9657209257286756E-2</v>
      </c>
      <c r="Q26" s="82">
        <f t="shared" si="4"/>
        <v>1.3680487409514217E-3</v>
      </c>
      <c r="R26" s="83">
        <v>1.7460921843052003E-3</v>
      </c>
      <c r="S26" s="84">
        <f t="shared" si="5"/>
        <v>7.8027385414667305E-2</v>
      </c>
      <c r="T26" s="85">
        <f>分析係数表!F29</f>
        <v>0.38879456706281834</v>
      </c>
      <c r="U26" s="86">
        <f t="shared" si="6"/>
        <v>3.033662353133924E-2</v>
      </c>
      <c r="V26" s="87">
        <f>分析係数表!D29</f>
        <v>0.29711375212224106</v>
      </c>
      <c r="W26" s="167">
        <f t="shared" si="7"/>
        <v>0</v>
      </c>
      <c r="X26" s="76">
        <f>分析係数表!E29</f>
        <v>0.14940577249575551</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0.23222225804843613</v>
      </c>
      <c r="I27" s="110">
        <f t="shared" si="1"/>
        <v>0.23222225804843613</v>
      </c>
      <c r="J27" s="85">
        <f>分析係数表!G30</f>
        <v>0.34450191140094444</v>
      </c>
      <c r="K27" s="111">
        <f t="shared" si="2"/>
        <v>8.0001011767529606E-2</v>
      </c>
      <c r="L27" s="79"/>
      <c r="M27" s="80"/>
      <c r="N27" s="81">
        <f>分析係数表!H30</f>
        <v>0</v>
      </c>
      <c r="O27" s="82">
        <f t="shared" si="3"/>
        <v>0</v>
      </c>
      <c r="P27" s="76">
        <f>分析係数表!C30</f>
        <v>1</v>
      </c>
      <c r="Q27" s="82">
        <f t="shared" si="4"/>
        <v>0</v>
      </c>
      <c r="R27" s="83">
        <v>2.2433146575819823E-2</v>
      </c>
      <c r="S27" s="84">
        <f t="shared" si="5"/>
        <v>0.25465540462425595</v>
      </c>
      <c r="T27" s="85">
        <f>分析係数表!F30</f>
        <v>0.44116418773490956</v>
      </c>
      <c r="U27" s="86">
        <f t="shared" si="6"/>
        <v>0.1123448447333646</v>
      </c>
      <c r="V27" s="87">
        <f>分析係数表!D30</f>
        <v>0.11857110732757237</v>
      </c>
      <c r="W27" s="167">
        <f t="shared" si="7"/>
        <v>0</v>
      </c>
      <c r="X27" s="76">
        <f>分析係数表!E30</f>
        <v>8.0246715281570236E-2</v>
      </c>
      <c r="Y27" s="166">
        <f t="shared" si="8"/>
        <v>0</v>
      </c>
    </row>
    <row r="28" spans="1:25" x14ac:dyDescent="0.2">
      <c r="A28" s="6" t="s">
        <v>16</v>
      </c>
      <c r="B28" s="5" t="s">
        <v>193</v>
      </c>
      <c r="C28" s="90"/>
      <c r="D28" s="107">
        <f>投入係数表!AO28</f>
        <v>3.1595576619273301E-3</v>
      </c>
      <c r="E28" s="110">
        <f t="shared" si="9"/>
        <v>0.31595576619273302</v>
      </c>
      <c r="F28" s="85">
        <f>分析係数表!C31</f>
        <v>0.10575835708146741</v>
      </c>
      <c r="G28" s="110">
        <f t="shared" si="0"/>
        <v>3.3414962742959686E-2</v>
      </c>
      <c r="H28" s="110">
        <v>8.8806185204857044E-2</v>
      </c>
      <c r="I28" s="110">
        <f t="shared" si="1"/>
        <v>8.8806185204857044E-2</v>
      </c>
      <c r="J28" s="85">
        <f>分析係数表!G31</f>
        <v>7.0943075615972809E-2</v>
      </c>
      <c r="K28" s="111">
        <f t="shared" si="2"/>
        <v>6.3001839121542592E-3</v>
      </c>
      <c r="L28" s="79"/>
      <c r="M28" s="80"/>
      <c r="N28" s="81">
        <f>分析係数表!H31</f>
        <v>2.1586490526230941E-2</v>
      </c>
      <c r="O28" s="82">
        <f t="shared" si="3"/>
        <v>0.15579576650587687</v>
      </c>
      <c r="P28" s="76">
        <f>分析係数表!C31</f>
        <v>0.10575835708146741</v>
      </c>
      <c r="Q28" s="82">
        <f t="shared" si="4"/>
        <v>1.6476704305909445E-2</v>
      </c>
      <c r="R28" s="83">
        <v>2.0996598669261207E-2</v>
      </c>
      <c r="S28" s="84">
        <f t="shared" si="5"/>
        <v>0.10980278387411825</v>
      </c>
      <c r="T28" s="85">
        <f>分析係数表!F31</f>
        <v>0.34494477485131692</v>
      </c>
      <c r="U28" s="86">
        <f t="shared" si="6"/>
        <v>3.7875896561505529E-2</v>
      </c>
      <c r="V28" s="87">
        <f>分析係数表!D31</f>
        <v>1.2744265080713678E-2</v>
      </c>
      <c r="W28" s="167">
        <f t="shared" si="7"/>
        <v>0</v>
      </c>
      <c r="X28" s="76">
        <f>分析係数表!E31</f>
        <v>1.1045029736618521E-2</v>
      </c>
      <c r="Y28" s="166">
        <f t="shared" si="8"/>
        <v>0</v>
      </c>
    </row>
    <row r="29" spans="1:25" x14ac:dyDescent="0.2">
      <c r="A29" s="6" t="s">
        <v>17</v>
      </c>
      <c r="B29" s="5" t="s">
        <v>273</v>
      </c>
      <c r="C29" s="90"/>
      <c r="D29" s="107">
        <f>投入係数表!AO29</f>
        <v>7.8988941548183253E-4</v>
      </c>
      <c r="E29" s="110">
        <f t="shared" si="9"/>
        <v>7.8988941548183256E-2</v>
      </c>
      <c r="F29" s="85">
        <f>分析係数表!C32</f>
        <v>0.81083319529567666</v>
      </c>
      <c r="G29" s="110">
        <f t="shared" si="0"/>
        <v>6.4046855868536867E-2</v>
      </c>
      <c r="H29" s="110">
        <v>0.16717590617354097</v>
      </c>
      <c r="I29" s="110">
        <f t="shared" si="1"/>
        <v>0.16717590617354097</v>
      </c>
      <c r="J29" s="85">
        <f>分析係数表!G32</f>
        <v>0.14021915584415584</v>
      </c>
      <c r="K29" s="111">
        <f t="shared" si="2"/>
        <v>2.3441264441135715E-2</v>
      </c>
      <c r="L29" s="79"/>
      <c r="M29" s="80"/>
      <c r="N29" s="81">
        <f>分析係数表!H32</f>
        <v>6.133023528030546E-3</v>
      </c>
      <c r="O29" s="82">
        <f t="shared" si="3"/>
        <v>4.4263753776326735E-2</v>
      </c>
      <c r="P29" s="76">
        <f>分析係数表!C32</f>
        <v>0.81083319529567666</v>
      </c>
      <c r="Q29" s="82">
        <f t="shared" si="4"/>
        <v>3.589052091024008E-2</v>
      </c>
      <c r="R29" s="83">
        <v>4.6337089431418288E-2</v>
      </c>
      <c r="S29" s="84">
        <f t="shared" si="5"/>
        <v>0.21351299560495926</v>
      </c>
      <c r="T29" s="85">
        <f>分析係数表!F32</f>
        <v>0.48336038961038963</v>
      </c>
      <c r="U29" s="86">
        <f t="shared" si="6"/>
        <v>0.10320372474249452</v>
      </c>
      <c r="V29" s="87">
        <f>分析係数表!D32</f>
        <v>1.461038961038961E-2</v>
      </c>
      <c r="W29" s="167">
        <f t="shared" si="7"/>
        <v>0</v>
      </c>
      <c r="X29" s="76">
        <f>分析係数表!E32</f>
        <v>2.1915584415584416E-2</v>
      </c>
      <c r="Y29" s="166">
        <f t="shared" si="8"/>
        <v>0</v>
      </c>
    </row>
    <row r="30" spans="1:25" x14ac:dyDescent="0.2">
      <c r="A30" s="6" t="s">
        <v>18</v>
      </c>
      <c r="B30" s="5" t="s">
        <v>274</v>
      </c>
      <c r="C30" s="90"/>
      <c r="D30" s="107">
        <f>投入係数表!AO30</f>
        <v>1.1058451816745656E-2</v>
      </c>
      <c r="E30" s="110">
        <f t="shared" si="9"/>
        <v>1.1058451816745656</v>
      </c>
      <c r="F30" s="85">
        <f>分析係数表!C33</f>
        <v>0.62414151925078043</v>
      </c>
      <c r="G30" s="110">
        <f t="shared" si="0"/>
        <v>0.69020389174651864</v>
      </c>
      <c r="H30" s="110">
        <v>1.0535664048965347</v>
      </c>
      <c r="I30" s="110">
        <f t="shared" si="1"/>
        <v>1.0535664048965347</v>
      </c>
      <c r="J30" s="85">
        <f>分析係数表!G33</f>
        <v>0.5071547420965058</v>
      </c>
      <c r="K30" s="111">
        <f t="shared" si="2"/>
        <v>0.53432119835684488</v>
      </c>
      <c r="L30" s="79"/>
      <c r="M30" s="80"/>
      <c r="N30" s="81">
        <f>分析係数表!H33</f>
        <v>9.1820123676800169E-4</v>
      </c>
      <c r="O30" s="82">
        <f t="shared" si="3"/>
        <v>6.6269162796557734E-3</v>
      </c>
      <c r="P30" s="76">
        <f>分析係数表!C33</f>
        <v>0.62414151925078043</v>
      </c>
      <c r="Q30" s="82">
        <f t="shared" si="4"/>
        <v>4.1361335947320841E-3</v>
      </c>
      <c r="R30" s="83">
        <v>1.1858193510066187E-2</v>
      </c>
      <c r="S30" s="84">
        <f t="shared" si="5"/>
        <v>1.0654245984066009</v>
      </c>
      <c r="T30" s="85">
        <f>分析係数表!F33</f>
        <v>0.64758735440931781</v>
      </c>
      <c r="U30" s="86">
        <f t="shared" si="6"/>
        <v>0.68995549700474057</v>
      </c>
      <c r="V30" s="87">
        <f>分析係数表!D33</f>
        <v>7.3544093178036604E-2</v>
      </c>
      <c r="W30" s="167">
        <f t="shared" si="7"/>
        <v>0</v>
      </c>
      <c r="X30" s="76">
        <f>分析係数表!E33</f>
        <v>7.2212978369384354E-2</v>
      </c>
      <c r="Y30" s="166">
        <f t="shared" si="8"/>
        <v>0</v>
      </c>
    </row>
    <row r="31" spans="1:25" x14ac:dyDescent="0.2">
      <c r="A31" s="6" t="s">
        <v>19</v>
      </c>
      <c r="B31" s="5" t="s">
        <v>275</v>
      </c>
      <c r="C31" s="90"/>
      <c r="D31" s="107">
        <f>投入係数表!AO31</f>
        <v>6.1611374407582936E-2</v>
      </c>
      <c r="E31" s="110">
        <f t="shared" si="9"/>
        <v>6.1611374407582939</v>
      </c>
      <c r="F31" s="85">
        <f>分析係数表!C34</f>
        <v>0.18299609672932837</v>
      </c>
      <c r="G31" s="110">
        <f t="shared" si="0"/>
        <v>1.1274641030716914</v>
      </c>
      <c r="H31" s="110">
        <v>1.2024785560574673</v>
      </c>
      <c r="I31" s="110">
        <f t="shared" si="1"/>
        <v>1.2024785560574673</v>
      </c>
      <c r="J31" s="85">
        <f>分析係数表!G34</f>
        <v>0.4248231396077729</v>
      </c>
      <c r="K31" s="111">
        <f t="shared" si="2"/>
        <v>0.51084071549535459</v>
      </c>
      <c r="L31" s="79"/>
      <c r="M31" s="80"/>
      <c r="N31" s="81">
        <f>分析係数表!H34</f>
        <v>0.15256158869841471</v>
      </c>
      <c r="O31" s="82">
        <f t="shared" si="3"/>
        <v>1.1010798453663175</v>
      </c>
      <c r="P31" s="76">
        <f>分析係数表!C34</f>
        <v>0.18299609672932837</v>
      </c>
      <c r="Q31" s="82">
        <f t="shared" si="4"/>
        <v>0.20149331388936856</v>
      </c>
      <c r="R31" s="83">
        <v>0.21338943747060687</v>
      </c>
      <c r="S31" s="84">
        <f t="shared" si="5"/>
        <v>1.4158679935280742</v>
      </c>
      <c r="T31" s="85">
        <f>分析係数表!F34</f>
        <v>0.70132234858660936</v>
      </c>
      <c r="U31" s="86">
        <f t="shared" si="6"/>
        <v>0.99297986650971926</v>
      </c>
      <c r="V31" s="87">
        <f>分析係数表!D34</f>
        <v>0.33091549505984896</v>
      </c>
      <c r="W31" s="167">
        <f t="shared" si="7"/>
        <v>0</v>
      </c>
      <c r="X31" s="76">
        <f>分析係数表!E34</f>
        <v>0.24447031431897556</v>
      </c>
      <c r="Y31" s="166">
        <f t="shared" si="8"/>
        <v>0</v>
      </c>
    </row>
    <row r="32" spans="1:25" x14ac:dyDescent="0.2">
      <c r="A32" s="6" t="s">
        <v>20</v>
      </c>
      <c r="B32" s="5" t="s">
        <v>37</v>
      </c>
      <c r="C32" s="90"/>
      <c r="D32" s="107">
        <f>投入係数表!AO32</f>
        <v>2.3696682464454978E-3</v>
      </c>
      <c r="E32" s="110">
        <f t="shared" si="9"/>
        <v>0.23696682464454977</v>
      </c>
      <c r="F32" s="85">
        <f>分析係数表!C35</f>
        <v>0.35090186993215289</v>
      </c>
      <c r="G32" s="110">
        <f t="shared" si="0"/>
        <v>8.3152101879657089E-2</v>
      </c>
      <c r="H32" s="110">
        <v>0.36810880759332382</v>
      </c>
      <c r="I32" s="110">
        <f t="shared" si="1"/>
        <v>0.36810880759332382</v>
      </c>
      <c r="J32" s="85">
        <f>分析係数表!G35</f>
        <v>0.31384360320530535</v>
      </c>
      <c r="K32" s="111">
        <f t="shared" si="2"/>
        <v>0.11552859454669721</v>
      </c>
      <c r="L32" s="79"/>
      <c r="M32" s="80"/>
      <c r="N32" s="81">
        <f>分析係数表!H35</f>
        <v>5.7313981015663741E-2</v>
      </c>
      <c r="O32" s="82">
        <f t="shared" si="3"/>
        <v>0.41365110243316994</v>
      </c>
      <c r="P32" s="76">
        <f>分析係数表!C35</f>
        <v>0.35090186993215289</v>
      </c>
      <c r="Q32" s="82">
        <f t="shared" si="4"/>
        <v>0.14515094534329584</v>
      </c>
      <c r="R32" s="83">
        <v>0.19728670925091174</v>
      </c>
      <c r="S32" s="84">
        <f t="shared" si="5"/>
        <v>0.5653955168442355</v>
      </c>
      <c r="T32" s="85">
        <f>分析係数表!F35</f>
        <v>0.64653219121304228</v>
      </c>
      <c r="U32" s="86">
        <f t="shared" si="6"/>
        <v>0.36554640240733416</v>
      </c>
      <c r="V32" s="87">
        <f>分析係数表!D35</f>
        <v>5.1505940867642992E-2</v>
      </c>
      <c r="W32" s="167">
        <f t="shared" si="7"/>
        <v>0</v>
      </c>
      <c r="X32" s="76">
        <f>分析係数表!E35</f>
        <v>4.4929538546559823E-2</v>
      </c>
      <c r="Y32" s="166">
        <f t="shared" si="8"/>
        <v>0</v>
      </c>
    </row>
    <row r="33" spans="1:25" x14ac:dyDescent="0.2">
      <c r="A33" s="6" t="s">
        <v>21</v>
      </c>
      <c r="B33" s="5" t="s">
        <v>38</v>
      </c>
      <c r="C33" s="90"/>
      <c r="D33" s="107">
        <f>投入係数表!AO33</f>
        <v>2.448657187993681E-2</v>
      </c>
      <c r="E33" s="110">
        <f t="shared" si="9"/>
        <v>2.4486571879936809</v>
      </c>
      <c r="F33" s="85">
        <f>分析係数表!C36</f>
        <v>0.93626150666917152</v>
      </c>
      <c r="G33" s="110">
        <f t="shared" si="0"/>
        <v>2.2925834681472606</v>
      </c>
      <c r="H33" s="110">
        <v>2.4475291136839101</v>
      </c>
      <c r="I33" s="110">
        <f t="shared" si="1"/>
        <v>2.4475291136839101</v>
      </c>
      <c r="J33" s="85">
        <f>分析係数表!G36</f>
        <v>2.823270008148657E-2</v>
      </c>
      <c r="K33" s="111">
        <f t="shared" si="2"/>
        <v>6.910035540734448E-2</v>
      </c>
      <c r="L33" s="79"/>
      <c r="M33" s="80"/>
      <c r="N33" s="81">
        <f>分析係数表!H36</f>
        <v>0.22062413152006111</v>
      </c>
      <c r="O33" s="82">
        <f t="shared" si="3"/>
        <v>1.5923063379891982</v>
      </c>
      <c r="P33" s="76">
        <f>分析係数表!C36</f>
        <v>0.93626150666917152</v>
      </c>
      <c r="Q33" s="82">
        <f t="shared" si="4"/>
        <v>1.4908151310846378</v>
      </c>
      <c r="R33" s="83">
        <v>1.5365003511603603</v>
      </c>
      <c r="S33" s="84">
        <f t="shared" si="5"/>
        <v>3.9840294648442702</v>
      </c>
      <c r="T33" s="85">
        <f>分析係数表!F36</f>
        <v>0.87228977263648999</v>
      </c>
      <c r="U33" s="86">
        <f t="shared" si="6"/>
        <v>3.4752281560660854</v>
      </c>
      <c r="V33" s="87">
        <f>分析係数表!D36</f>
        <v>1.675268026906546E-2</v>
      </c>
      <c r="W33" s="167">
        <f t="shared" si="7"/>
        <v>0</v>
      </c>
      <c r="X33" s="76">
        <f>分析係数表!E36</f>
        <v>8.8037451867001137E-3</v>
      </c>
      <c r="Y33" s="166">
        <f t="shared" si="8"/>
        <v>0</v>
      </c>
    </row>
    <row r="34" spans="1:25" x14ac:dyDescent="0.2">
      <c r="A34" s="6" t="s">
        <v>22</v>
      </c>
      <c r="B34" s="5" t="s">
        <v>378</v>
      </c>
      <c r="C34" s="90"/>
      <c r="D34" s="107">
        <f>投入係数表!AO34</f>
        <v>7.582938388625593E-2</v>
      </c>
      <c r="E34" s="110">
        <f t="shared" si="9"/>
        <v>7.5829383886255926</v>
      </c>
      <c r="F34" s="85">
        <f>分析係数表!C37</f>
        <v>0.39878226197532196</v>
      </c>
      <c r="G34" s="110">
        <f t="shared" si="0"/>
        <v>3.0239413230356167</v>
      </c>
      <c r="H34" s="110">
        <v>3.3372453608227932</v>
      </c>
      <c r="I34" s="110">
        <f t="shared" si="1"/>
        <v>3.3372453608227932</v>
      </c>
      <c r="J34" s="85">
        <f>分析係数表!G37</f>
        <v>0.35520734135572679</v>
      </c>
      <c r="K34" s="111">
        <f t="shared" si="2"/>
        <v>1.1854140520695975</v>
      </c>
      <c r="L34" s="79"/>
      <c r="M34" s="80"/>
      <c r="N34" s="81">
        <f>分析係数表!H37</f>
        <v>4.5952116856878007E-2</v>
      </c>
      <c r="O34" s="82">
        <f t="shared" si="3"/>
        <v>0.33164933686582637</v>
      </c>
      <c r="P34" s="76">
        <f>分析係数表!C37</f>
        <v>0.39878226197532196</v>
      </c>
      <c r="Q34" s="82">
        <f t="shared" si="4"/>
        <v>0.13225587273796977</v>
      </c>
      <c r="R34" s="83">
        <v>0.14936793234957679</v>
      </c>
      <c r="S34" s="84">
        <f t="shared" si="5"/>
        <v>3.4866132931723701</v>
      </c>
      <c r="T34" s="85">
        <f>分析係数表!F37</f>
        <v>0.68833867197645227</v>
      </c>
      <c r="U34" s="86">
        <f t="shared" si="6"/>
        <v>2.3999707639177141</v>
      </c>
      <c r="V34" s="87">
        <f>分析係数表!D37</f>
        <v>9.6788156869535111E-2</v>
      </c>
      <c r="W34" s="167">
        <f t="shared" si="7"/>
        <v>0</v>
      </c>
      <c r="X34" s="76">
        <f>分析係数表!E37</f>
        <v>9.2286382131417197E-2</v>
      </c>
      <c r="Y34" s="166">
        <f t="shared" si="8"/>
        <v>0</v>
      </c>
    </row>
    <row r="35" spans="1:25" x14ac:dyDescent="0.2">
      <c r="A35" s="6" t="s">
        <v>23</v>
      </c>
      <c r="B35" s="5" t="s">
        <v>194</v>
      </c>
      <c r="C35" s="90"/>
      <c r="D35" s="107">
        <f>投入係数表!AO35</f>
        <v>5.7661927330173779E-2</v>
      </c>
      <c r="E35" s="110">
        <f t="shared" si="9"/>
        <v>5.7661927330173777</v>
      </c>
      <c r="F35" s="85">
        <f>分析係数表!C38</f>
        <v>8.3634220028000916E-2</v>
      </c>
      <c r="G35" s="110">
        <f t="shared" si="0"/>
        <v>0.48225103175703532</v>
      </c>
      <c r="H35" s="110">
        <v>0.5576729170312873</v>
      </c>
      <c r="I35" s="110">
        <f t="shared" si="1"/>
        <v>0.5576729170312873</v>
      </c>
      <c r="J35" s="85">
        <f>分析係数表!G38</f>
        <v>0.16582661290322581</v>
      </c>
      <c r="K35" s="111">
        <f t="shared" si="2"/>
        <v>9.247701093916004E-2</v>
      </c>
      <c r="L35" s="79"/>
      <c r="M35" s="80"/>
      <c r="N35" s="81">
        <f>分析係数表!H38</f>
        <v>4.1594165567103165E-2</v>
      </c>
      <c r="O35" s="82">
        <f t="shared" si="3"/>
        <v>0.30019677811104795</v>
      </c>
      <c r="P35" s="76">
        <f>分析係数表!C38</f>
        <v>8.3634220028000916E-2</v>
      </c>
      <c r="Q35" s="82">
        <f t="shared" si="4"/>
        <v>2.5106723392236352E-2</v>
      </c>
      <c r="R35" s="83">
        <v>3.0142689071504282E-2</v>
      </c>
      <c r="S35" s="84">
        <f t="shared" si="5"/>
        <v>0.5878156061027916</v>
      </c>
      <c r="T35" s="85">
        <f>分析係数表!F38</f>
        <v>0.52116935483870963</v>
      </c>
      <c r="U35" s="86">
        <f t="shared" si="6"/>
        <v>0.30635148019671699</v>
      </c>
      <c r="V35" s="87">
        <f>分析係数表!D38</f>
        <v>0.14516129032258066</v>
      </c>
      <c r="W35" s="167">
        <f t="shared" si="7"/>
        <v>0</v>
      </c>
      <c r="X35" s="76">
        <f>分析係数表!E38</f>
        <v>0.1237399193548387</v>
      </c>
      <c r="Y35" s="166">
        <f t="shared" si="8"/>
        <v>0</v>
      </c>
    </row>
    <row r="36" spans="1:25" x14ac:dyDescent="0.2">
      <c r="A36" s="6" t="s">
        <v>24</v>
      </c>
      <c r="B36" s="5" t="s">
        <v>39</v>
      </c>
      <c r="C36" s="90"/>
      <c r="D36" s="107">
        <f>投入係数表!AO36</f>
        <v>0.1895734597156398</v>
      </c>
      <c r="E36" s="110">
        <f t="shared" si="9"/>
        <v>18.957345971563981</v>
      </c>
      <c r="F36" s="85">
        <f>分析係数表!C39</f>
        <v>1</v>
      </c>
      <c r="G36" s="110">
        <f t="shared" si="0"/>
        <v>18.957345971563981</v>
      </c>
      <c r="H36" s="110">
        <v>18.961196503932396</v>
      </c>
      <c r="I36" s="110">
        <f t="shared" si="1"/>
        <v>18.961196503932396</v>
      </c>
      <c r="J36" s="85">
        <f>分析係数表!G39</f>
        <v>0.35526355444380819</v>
      </c>
      <c r="K36" s="111">
        <f t="shared" si="2"/>
        <v>6.7362220664945323</v>
      </c>
      <c r="L36" s="79"/>
      <c r="M36" s="80"/>
      <c r="N36" s="81">
        <f>分析係数表!H39</f>
        <v>3.6622911924525259E-3</v>
      </c>
      <c r="O36" s="82">
        <f t="shared" si="3"/>
        <v>2.6431784397863679E-2</v>
      </c>
      <c r="P36" s="76">
        <f>分析係数表!C39</f>
        <v>1</v>
      </c>
      <c r="Q36" s="82">
        <f t="shared" si="4"/>
        <v>2.6431784397863679E-2</v>
      </c>
      <c r="R36" s="83">
        <v>2.8991977604863314E-2</v>
      </c>
      <c r="S36" s="84">
        <f t="shared" si="5"/>
        <v>18.99018848153726</v>
      </c>
      <c r="T36" s="85">
        <f>分析係数表!F39</f>
        <v>0.70609686266236704</v>
      </c>
      <c r="U36" s="86">
        <f t="shared" si="6"/>
        <v>13.408912508180478</v>
      </c>
      <c r="V36" s="87">
        <f>分析係数表!D39</f>
        <v>5.2620475573370303E-2</v>
      </c>
      <c r="W36" s="167">
        <f t="shared" si="7"/>
        <v>1</v>
      </c>
      <c r="X36" s="76">
        <f>分析係数表!E39</f>
        <v>6.6574244296434701E-2</v>
      </c>
      <c r="Y36" s="166">
        <f t="shared" si="8"/>
        <v>1</v>
      </c>
    </row>
    <row r="37" spans="1:25" x14ac:dyDescent="0.2">
      <c r="A37" s="6" t="s">
        <v>25</v>
      </c>
      <c r="B37" s="5" t="s">
        <v>40</v>
      </c>
      <c r="C37" s="90"/>
      <c r="D37" s="107">
        <f>投入係数表!AO37</f>
        <v>0</v>
      </c>
      <c r="E37" s="110">
        <f t="shared" si="9"/>
        <v>0</v>
      </c>
      <c r="F37" s="85">
        <f>分析係数表!C40</f>
        <v>0.97034701574441762</v>
      </c>
      <c r="G37" s="110">
        <f t="shared" si="0"/>
        <v>0</v>
      </c>
      <c r="H37" s="110">
        <v>1.9893382929262609E-2</v>
      </c>
      <c r="I37" s="110">
        <f t="shared" si="1"/>
        <v>1.9893382929262609E-2</v>
      </c>
      <c r="J37" s="85">
        <f>分析係数表!G40</f>
        <v>0.52785971223021577</v>
      </c>
      <c r="K37" s="111">
        <f t="shared" si="2"/>
        <v>1.0500915388326048E-2</v>
      </c>
      <c r="L37" s="79"/>
      <c r="M37" s="80"/>
      <c r="N37" s="81">
        <f>分析係数表!H40</f>
        <v>3.2261456049877249E-2</v>
      </c>
      <c r="O37" s="82">
        <f t="shared" si="3"/>
        <v>0.23283999165027183</v>
      </c>
      <c r="P37" s="76">
        <f>分析係数表!C40</f>
        <v>0.97034701574441762</v>
      </c>
      <c r="Q37" s="82">
        <f t="shared" si="4"/>
        <v>0.2259355910437964</v>
      </c>
      <c r="R37" s="83">
        <v>0.22688259410421205</v>
      </c>
      <c r="S37" s="84">
        <f t="shared" si="5"/>
        <v>0.24677597703347465</v>
      </c>
      <c r="T37" s="85">
        <f>分析係数表!F40</f>
        <v>0.72733812949640286</v>
      </c>
      <c r="U37" s="86">
        <f t="shared" si="6"/>
        <v>0.17948957754017472</v>
      </c>
      <c r="V37" s="87">
        <f>分析係数表!D40</f>
        <v>8.6654676258992799E-2</v>
      </c>
      <c r="W37" s="167">
        <f t="shared" si="7"/>
        <v>0</v>
      </c>
      <c r="X37" s="76">
        <f>分析係数表!E40</f>
        <v>5.0539568345323742E-2</v>
      </c>
      <c r="Y37" s="166">
        <f t="shared" si="8"/>
        <v>0</v>
      </c>
    </row>
    <row r="38" spans="1:25" x14ac:dyDescent="0.2">
      <c r="A38" s="6" t="s">
        <v>26</v>
      </c>
      <c r="B38" s="5" t="s">
        <v>277</v>
      </c>
      <c r="C38" s="90"/>
      <c r="D38" s="107">
        <f>投入係数表!AO38</f>
        <v>1.5797788309636651E-3</v>
      </c>
      <c r="E38" s="110">
        <f t="shared" si="9"/>
        <v>0.15797788309636651</v>
      </c>
      <c r="F38" s="85">
        <f>分析係数表!C41</f>
        <v>0.80320409637637991</v>
      </c>
      <c r="G38" s="110">
        <f t="shared" si="0"/>
        <v>0.12688848283987045</v>
      </c>
      <c r="H38" s="110">
        <v>0.13051816440272576</v>
      </c>
      <c r="I38" s="110">
        <f t="shared" si="1"/>
        <v>0.13051816440272576</v>
      </c>
      <c r="J38" s="85">
        <f>分析係数表!G41</f>
        <v>0.45147490221642766</v>
      </c>
      <c r="K38" s="111">
        <f t="shared" si="2"/>
        <v>5.8925675511188241E-2</v>
      </c>
      <c r="L38" s="79"/>
      <c r="M38" s="80"/>
      <c r="N38" s="81">
        <f>分析係数表!H41</f>
        <v>4.9603894294711057E-2</v>
      </c>
      <c r="O38" s="82">
        <f t="shared" si="3"/>
        <v>0.35800524054293065</v>
      </c>
      <c r="P38" s="76">
        <f>分析係数表!C41</f>
        <v>0.80320409637637991</v>
      </c>
      <c r="Q38" s="82">
        <f t="shared" si="4"/>
        <v>0.28755127572829314</v>
      </c>
      <c r="R38" s="83">
        <v>0.29249062657300617</v>
      </c>
      <c r="S38" s="84">
        <f t="shared" si="5"/>
        <v>0.42300879097573196</v>
      </c>
      <c r="T38" s="85">
        <f>分析係数表!F41</f>
        <v>0.55671447196870927</v>
      </c>
      <c r="U38" s="86">
        <f t="shared" si="6"/>
        <v>0.23549511570617673</v>
      </c>
      <c r="V38" s="87">
        <f>分析係数表!D41</f>
        <v>0.15062744458930899</v>
      </c>
      <c r="W38" s="167">
        <f t="shared" si="7"/>
        <v>0</v>
      </c>
      <c r="X38" s="76">
        <f>分析係数表!E41</f>
        <v>0.14110712733594089</v>
      </c>
      <c r="Y38" s="166">
        <f t="shared" si="8"/>
        <v>0</v>
      </c>
    </row>
    <row r="39" spans="1:25" x14ac:dyDescent="0.2">
      <c r="A39" s="6" t="s">
        <v>51</v>
      </c>
      <c r="B39" s="5" t="s">
        <v>368</v>
      </c>
      <c r="C39" s="90"/>
      <c r="D39" s="107">
        <f>投入係数表!AO39</f>
        <v>3.9494470774091624E-3</v>
      </c>
      <c r="E39" s="110">
        <f t="shared" si="9"/>
        <v>0.39494470774091622</v>
      </c>
      <c r="F39" s="85">
        <f>分析係数表!C42</f>
        <v>0.66636504653567741</v>
      </c>
      <c r="G39" s="110">
        <f>E39*F39</f>
        <v>0.26317734855279518</v>
      </c>
      <c r="H39" s="110">
        <v>0.27285167095379875</v>
      </c>
      <c r="I39" s="110">
        <f>C39+H39</f>
        <v>0.27285167095379875</v>
      </c>
      <c r="J39" s="85">
        <f>分析係数表!G42</f>
        <v>0.48517520215633425</v>
      </c>
      <c r="K39" s="111">
        <f>I39*J39</f>
        <v>0.13238086461370291</v>
      </c>
      <c r="L39" s="79"/>
      <c r="M39" s="80"/>
      <c r="N39" s="81">
        <f>分析係数表!H42</f>
        <v>1.1980423388898527E-2</v>
      </c>
      <c r="O39" s="82">
        <f t="shared" si="3"/>
        <v>8.6466081305355977E-2</v>
      </c>
      <c r="P39" s="76">
        <f>分析係数表!C42</f>
        <v>0.66636504653567741</v>
      </c>
      <c r="Q39" s="82">
        <f>O39*P39</f>
        <v>5.7617974292801202E-2</v>
      </c>
      <c r="R39" s="83">
        <v>6.0324656038574551E-2</v>
      </c>
      <c r="S39" s="84">
        <f>I39+R39</f>
        <v>0.33317632699237332</v>
      </c>
      <c r="T39" s="85">
        <f>分析係数表!F42</f>
        <v>0.56103195995379285</v>
      </c>
      <c r="U39" s="86">
        <f>S39*T39</f>
        <v>0.18692256774273697</v>
      </c>
      <c r="V39" s="87">
        <f>分析係数表!D42</f>
        <v>0.11378513669618791</v>
      </c>
      <c r="W39" s="167">
        <f>ROUND(S39*V39,0)</f>
        <v>0</v>
      </c>
      <c r="X39" s="76">
        <f>分析係数表!E42</f>
        <v>9.7612629957643429E-2</v>
      </c>
      <c r="Y39" s="166">
        <f>ROUND(S39*X39,0)</f>
        <v>0</v>
      </c>
    </row>
    <row r="40" spans="1:25" x14ac:dyDescent="0.2">
      <c r="A40" s="6" t="s">
        <v>195</v>
      </c>
      <c r="B40" s="5" t="s">
        <v>41</v>
      </c>
      <c r="C40" s="90"/>
      <c r="D40" s="107">
        <f>投入係数表!AO40</f>
        <v>3.0805687203791468E-2</v>
      </c>
      <c r="E40" s="110">
        <f t="shared" si="9"/>
        <v>3.080568720379147</v>
      </c>
      <c r="F40" s="85">
        <f>分析係数表!C43</f>
        <v>0.41782866643993499</v>
      </c>
      <c r="G40" s="110">
        <f>E40*F40</f>
        <v>1.287149920312596</v>
      </c>
      <c r="H40" s="110">
        <v>2.3967112749192188</v>
      </c>
      <c r="I40" s="110">
        <f>C40+H40</f>
        <v>2.3967112749192188</v>
      </c>
      <c r="J40" s="85">
        <f>分析係数表!G43</f>
        <v>0.34963029507290444</v>
      </c>
      <c r="K40" s="111">
        <f>I40*J40</f>
        <v>0.8379628702545634</v>
      </c>
      <c r="L40" s="79"/>
      <c r="M40" s="80"/>
      <c r="N40" s="81">
        <f>分析係数表!H43</f>
        <v>3.3095547249689404E-2</v>
      </c>
      <c r="O40" s="82">
        <f t="shared" si="3"/>
        <v>0.2388598621638523</v>
      </c>
      <c r="P40" s="76">
        <f>分析係数表!C43</f>
        <v>0.41782866643993499</v>
      </c>
      <c r="Q40" s="82">
        <f>O40*P40</f>
        <v>9.9802497673949095E-2</v>
      </c>
      <c r="R40" s="83">
        <v>0.16628938067139701</v>
      </c>
      <c r="S40" s="84">
        <f>I40+R40</f>
        <v>2.5630006555906157</v>
      </c>
      <c r="T40" s="85">
        <f>分析係数表!F43</f>
        <v>0.60413931310897662</v>
      </c>
      <c r="U40" s="86">
        <f>S40*T40</f>
        <v>1.5484094555663714</v>
      </c>
      <c r="V40" s="87">
        <f>分析係数表!D43</f>
        <v>0.20869324856609772</v>
      </c>
      <c r="W40" s="167">
        <f>ROUND(S40*V40,0)</f>
        <v>1</v>
      </c>
      <c r="X40" s="76">
        <f>分析係数表!E43</f>
        <v>0.13682537488770644</v>
      </c>
      <c r="Y40" s="166">
        <f>ROUND(S40*X40,0)</f>
        <v>0</v>
      </c>
    </row>
    <row r="41" spans="1:25" x14ac:dyDescent="0.2">
      <c r="A41" s="6" t="s">
        <v>341</v>
      </c>
      <c r="B41" s="5" t="s">
        <v>42</v>
      </c>
      <c r="C41" s="90"/>
      <c r="D41" s="107">
        <f>投入係数表!AO41</f>
        <v>2.3696682464454978E-3</v>
      </c>
      <c r="E41" s="110">
        <f t="shared" si="9"/>
        <v>0.23696682464454977</v>
      </c>
      <c r="F41" s="85">
        <f>分析係数表!C44</f>
        <v>0.43300030015865532</v>
      </c>
      <c r="G41" s="110">
        <f>E41*F41</f>
        <v>0.10260670619873349</v>
      </c>
      <c r="H41" s="110">
        <v>0.11480240491648645</v>
      </c>
      <c r="I41" s="110">
        <f>C41+H41</f>
        <v>0.11480240491648645</v>
      </c>
      <c r="J41" s="85">
        <f>分析係数表!G44</f>
        <v>0.26179408564929285</v>
      </c>
      <c r="K41" s="111">
        <f>I41*J41</f>
        <v>3.0054590625451454E-2</v>
      </c>
      <c r="L41" s="79"/>
      <c r="M41" s="80"/>
      <c r="N41" s="81">
        <f>分析係数表!H44</f>
        <v>0.10792544346140839</v>
      </c>
      <c r="O41" s="82">
        <f t="shared" si="3"/>
        <v>0.7789282453822115</v>
      </c>
      <c r="P41" s="76">
        <f>分析係数表!C44</f>
        <v>0.43300030015865532</v>
      </c>
      <c r="Q41" s="82">
        <f>O41*P41</f>
        <v>0.33727616405255229</v>
      </c>
      <c r="R41" s="83">
        <v>0.34274138700679158</v>
      </c>
      <c r="S41" s="84">
        <f>I41+R41</f>
        <v>0.45754379192327804</v>
      </c>
      <c r="T41" s="85">
        <f>分析係数表!F44</f>
        <v>0.57012714425433242</v>
      </c>
      <c r="U41" s="86">
        <f>S41*T41</f>
        <v>0.260858135460517</v>
      </c>
      <c r="V41" s="87">
        <f>分析係数表!D44</f>
        <v>0.10725392586731722</v>
      </c>
      <c r="W41" s="167">
        <f>ROUND(S41*V41,0)</f>
        <v>0</v>
      </c>
      <c r="X41" s="76">
        <f>分析係数表!E44</f>
        <v>7.6308530862976523E-2</v>
      </c>
      <c r="Y41" s="166">
        <f>ROUND(S41*X41,0)</f>
        <v>0</v>
      </c>
    </row>
    <row r="42" spans="1:25" x14ac:dyDescent="0.2">
      <c r="A42" s="6" t="s">
        <v>342</v>
      </c>
      <c r="B42" s="5" t="s">
        <v>279</v>
      </c>
      <c r="C42" s="90"/>
      <c r="D42" s="107">
        <f>投入係数表!AO42</f>
        <v>0</v>
      </c>
      <c r="E42" s="110">
        <f t="shared" si="9"/>
        <v>0</v>
      </c>
      <c r="F42" s="85">
        <f>分析係数表!C45</f>
        <v>1</v>
      </c>
      <c r="G42" s="110">
        <f>E42*F42</f>
        <v>0</v>
      </c>
      <c r="H42" s="110">
        <v>2.1679714961446113E-2</v>
      </c>
      <c r="I42" s="110">
        <f>C42+H42</f>
        <v>2.1679714961446113E-2</v>
      </c>
      <c r="J42" s="85">
        <f>分析係数表!G45</f>
        <v>0</v>
      </c>
      <c r="K42" s="111">
        <f>I42*J42</f>
        <v>0</v>
      </c>
      <c r="L42" s="79"/>
      <c r="M42" s="80"/>
      <c r="N42" s="81">
        <f>分析係数表!H45</f>
        <v>0</v>
      </c>
      <c r="O42" s="82">
        <f t="shared" si="3"/>
        <v>0</v>
      </c>
      <c r="P42" s="76">
        <f>分析係数表!C45</f>
        <v>1</v>
      </c>
      <c r="Q42" s="82">
        <f>O42*P42</f>
        <v>0</v>
      </c>
      <c r="R42" s="83">
        <v>1.3215739310398396E-3</v>
      </c>
      <c r="S42" s="84">
        <f>I42+R42</f>
        <v>2.3001288892485951E-2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7.8988941548183253E-4</v>
      </c>
      <c r="E43" s="110">
        <f t="shared" si="9"/>
        <v>7.8988941548183256E-2</v>
      </c>
      <c r="F43" s="85">
        <f>分析係数表!C46</f>
        <v>7.8922701993376254E-2</v>
      </c>
      <c r="G43" s="110">
        <f>E43*F43</f>
        <v>6.2340206945794832E-3</v>
      </c>
      <c r="H43" s="110">
        <v>2.0311558243373599E-2</v>
      </c>
      <c r="I43" s="110">
        <f>C43+H43</f>
        <v>100.02031155824338</v>
      </c>
      <c r="J43" s="85">
        <f>分析係数表!G46</f>
        <v>9.4786729857819912E-3</v>
      </c>
      <c r="K43" s="111">
        <f>I43*J43</f>
        <v>0.9480598251966198</v>
      </c>
      <c r="L43" s="79"/>
      <c r="M43" s="80"/>
      <c r="N43" s="81">
        <f>分析係数表!H46</f>
        <v>2.1453316301050851E-2</v>
      </c>
      <c r="O43" s="82">
        <f t="shared" si="3"/>
        <v>0.15483461070959093</v>
      </c>
      <c r="P43" s="76">
        <f>分析係数表!C46</f>
        <v>7.8922701993376254E-2</v>
      </c>
      <c r="Q43" s="82">
        <f>O43*P43</f>
        <v>1.2219965839293467E-2</v>
      </c>
      <c r="R43" s="83">
        <v>1.3505019166923092E-2</v>
      </c>
      <c r="S43" s="84">
        <f>I43+R43</f>
        <v>100.03381657741031</v>
      </c>
      <c r="T43" s="85">
        <f>分析係数表!F46</f>
        <v>0.3135860979462875</v>
      </c>
      <c r="U43" s="86">
        <f>S43*T43</f>
        <v>31.369214203184747</v>
      </c>
      <c r="V43" s="87">
        <f>分析係数表!D46</f>
        <v>1.3428120063191154E-2</v>
      </c>
      <c r="W43" s="167">
        <f>ROUND(S43*V43,0)</f>
        <v>1</v>
      </c>
      <c r="X43" s="76">
        <f>分析係数表!E46</f>
        <v>3.0805687203791468E-2</v>
      </c>
      <c r="Y43" s="166">
        <f>ROUND(S43*X43,0)</f>
        <v>3</v>
      </c>
    </row>
    <row r="44" spans="1:25" x14ac:dyDescent="0.2">
      <c r="A44" s="192">
        <v>40</v>
      </c>
      <c r="B44" s="14" t="s">
        <v>151</v>
      </c>
      <c r="C44" s="197">
        <f>SUM(C5:C43)</f>
        <v>100</v>
      </c>
      <c r="D44" s="108">
        <f>投入係数表!AO44</f>
        <v>0.68325434439178512</v>
      </c>
      <c r="E44" s="96">
        <f>SUM(E5:E43)</f>
        <v>68.325434439178522</v>
      </c>
      <c r="F44" s="98">
        <f>分析係数表!C47</f>
        <v>0.45048821757167268</v>
      </c>
      <c r="G44" s="96">
        <f>SUM(G5:G43)</f>
        <v>29.15099357569429</v>
      </c>
      <c r="H44" s="96">
        <f>SUM(H5:H43)</f>
        <v>32.074431161022162</v>
      </c>
      <c r="I44" s="96">
        <f>SUM(I5:I43)</f>
        <v>132.07443116102218</v>
      </c>
      <c r="J44" s="98">
        <f>分析係数表!G47</f>
        <v>0.27984959706440876</v>
      </c>
      <c r="K44" s="112">
        <f>SUM(K5:K43)</f>
        <v>11.504698619475292</v>
      </c>
      <c r="L44" s="94">
        <f>最終需要_まとめ!$L$33</f>
        <v>0.62733333333333341</v>
      </c>
      <c r="M44" s="91">
        <f>K44*L44</f>
        <v>7.2172809339508337</v>
      </c>
      <c r="N44" s="95">
        <f>分析係数表!H47</f>
        <v>1</v>
      </c>
      <c r="O44" s="96">
        <f>SUM(O5:O43)</f>
        <v>7.2172809339508337</v>
      </c>
      <c r="P44" s="92">
        <f>分析係数表!C47</f>
        <v>0.45048821757167268</v>
      </c>
      <c r="Q44" s="96">
        <f>SUM(Q5:Q43)</f>
        <v>3.1421811004283566</v>
      </c>
      <c r="R44" s="91">
        <f>SUM(R5:R43)</f>
        <v>3.4119559017111363</v>
      </c>
      <c r="S44" s="97">
        <f>SUM(S5:S43)</f>
        <v>135.48638706273331</v>
      </c>
      <c r="T44" s="98">
        <f>分析係数表!F47</f>
        <v>0.63574062575658508</v>
      </c>
      <c r="U44" s="99">
        <f>SUM(U5:U43)</f>
        <v>55.925989303499804</v>
      </c>
      <c r="V44" s="100">
        <f>分析係数表!D47</f>
        <v>9.9789350246801134E-2</v>
      </c>
      <c r="W44" s="164">
        <f>SUM(W5:W43)</f>
        <v>3</v>
      </c>
      <c r="X44" s="92">
        <f>分析係数表!E47</f>
        <v>7.8362037587557998E-2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V8" activePane="bottomRight" state="frozen"/>
      <selection activeCell="F63" sqref="F63"/>
      <selection pane="topRight" activeCell="F63" sqref="F63"/>
      <selection pane="bottomLeft" activeCell="F63" sqref="F63"/>
      <selection pane="bottomRight" activeCell="AE2" sqref="AE2"/>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6.7564113487262545E-2</v>
      </c>
      <c r="D8" s="403">
        <f t="shared" ref="D8:E41" si="1">W8</f>
        <v>0.6704957678355502</v>
      </c>
      <c r="E8" s="403">
        <f t="shared" si="1"/>
        <v>0.43288996372430472</v>
      </c>
      <c r="F8" s="403">
        <f t="shared" ref="F8:G41" si="2">AH8</f>
        <v>0.45405078597339782</v>
      </c>
      <c r="G8" s="403">
        <f t="shared" si="2"/>
        <v>0.11970979443772672</v>
      </c>
      <c r="H8" s="404">
        <f t="shared" ref="H8:H41" si="3">AN8</f>
        <v>1.0734543466490035E-2</v>
      </c>
      <c r="K8" s="224" t="s">
        <v>264</v>
      </c>
      <c r="L8" s="158" t="s">
        <v>265</v>
      </c>
      <c r="M8" s="383">
        <f>取引基本表!AX5</f>
        <v>11737</v>
      </c>
      <c r="N8" s="367">
        <f>ABS(取引基本表!BB5)</f>
        <v>10944</v>
      </c>
      <c r="O8" s="411">
        <f t="shared" ref="O8:O41" si="4">N8/M8</f>
        <v>0.93243588651273746</v>
      </c>
      <c r="P8" s="407">
        <f t="shared" ref="P8:P43" si="5">1-O8</f>
        <v>6.7564113487262545E-2</v>
      </c>
      <c r="R8" s="224" t="s">
        <v>264</v>
      </c>
      <c r="S8" s="158" t="s">
        <v>265</v>
      </c>
      <c r="T8" s="365">
        <f>取引基本表!BD5</f>
        <v>1654</v>
      </c>
      <c r="U8" s="446">
        <f>雇用表!Q5</f>
        <v>1109</v>
      </c>
      <c r="V8" s="447">
        <f>雇用表!Q51</f>
        <v>716</v>
      </c>
      <c r="W8" s="413">
        <f>U8/T8</f>
        <v>0.6704957678355502</v>
      </c>
      <c r="X8" s="413">
        <f>V8/T8</f>
        <v>0.43288996372430472</v>
      </c>
      <c r="Z8" s="224" t="s">
        <v>264</v>
      </c>
      <c r="AA8" s="48" t="s">
        <v>265</v>
      </c>
      <c r="AB8" s="450">
        <f t="array" ref="AB8:AF47">TRANSPOSE(取引基本表!C46:AP50)</f>
        <v>198</v>
      </c>
      <c r="AC8" s="451">
        <v>336</v>
      </c>
      <c r="AD8" s="451">
        <v>266</v>
      </c>
      <c r="AE8" s="451">
        <v>66</v>
      </c>
      <c r="AF8" s="451">
        <v>-115</v>
      </c>
      <c r="AG8" s="368">
        <f t="array" ref="AG8:AG47">TRANSPOSE(取引基本表!C52:AP52)</f>
        <v>1654</v>
      </c>
      <c r="AH8" s="404">
        <f>SUM(AB8:AF8)/AG8</f>
        <v>0.45405078597339782</v>
      </c>
      <c r="AI8" s="415">
        <f>AB8/AG8</f>
        <v>0.11970979443772672</v>
      </c>
      <c r="AK8" s="224" t="s">
        <v>264</v>
      </c>
      <c r="AL8" s="158" t="s">
        <v>265</v>
      </c>
      <c r="AM8" s="383">
        <f>取引基本表!AR5</f>
        <v>6126</v>
      </c>
      <c r="AN8" s="407">
        <f t="shared" ref="AN8:AN47" si="6">AM8/AM$47</f>
        <v>1.0734543466490035E-2</v>
      </c>
      <c r="AP8" s="224" t="s">
        <v>264</v>
      </c>
      <c r="AQ8" s="158" t="s">
        <v>265</v>
      </c>
      <c r="AR8" s="386">
        <f>取引基本表!AX5</f>
        <v>11737</v>
      </c>
      <c r="AS8" s="387">
        <f>取引基本表!AY5</f>
        <v>861</v>
      </c>
      <c r="AT8" s="387">
        <f>ABS(取引基本表!BB5)</f>
        <v>10944</v>
      </c>
      <c r="AU8" s="388">
        <f>AS8-AT8</f>
        <v>-10083</v>
      </c>
      <c r="AV8" s="411">
        <v>0.83011676085593211</v>
      </c>
      <c r="AW8" s="407">
        <v>0.16988323914406789</v>
      </c>
    </row>
    <row r="9" spans="1:49" x14ac:dyDescent="0.2">
      <c r="A9" s="225" t="s">
        <v>220</v>
      </c>
      <c r="B9" s="158" t="s">
        <v>266</v>
      </c>
      <c r="C9" s="405">
        <f t="shared" si="0"/>
        <v>0.16339869281045749</v>
      </c>
      <c r="D9" s="406">
        <f t="shared" si="1"/>
        <v>7.407407407407407E-2</v>
      </c>
      <c r="E9" s="406">
        <f t="shared" si="1"/>
        <v>0</v>
      </c>
      <c r="F9" s="406">
        <f t="shared" si="2"/>
        <v>0.67901234567901236</v>
      </c>
      <c r="G9" s="406">
        <f t="shared" si="2"/>
        <v>0.24691358024691357</v>
      </c>
      <c r="H9" s="407">
        <f t="shared" si="3"/>
        <v>5.6599045701539042E-4</v>
      </c>
      <c r="K9" s="225" t="s">
        <v>220</v>
      </c>
      <c r="L9" s="158" t="s">
        <v>266</v>
      </c>
      <c r="M9" s="383">
        <f>取引基本表!AX6</f>
        <v>459</v>
      </c>
      <c r="N9" s="367">
        <f>ABS(取引基本表!BB6)</f>
        <v>384</v>
      </c>
      <c r="O9" s="411">
        <f t="shared" si="4"/>
        <v>0.83660130718954251</v>
      </c>
      <c r="P9" s="407">
        <f t="shared" si="5"/>
        <v>0.16339869281045749</v>
      </c>
      <c r="R9" s="225" t="s">
        <v>220</v>
      </c>
      <c r="S9" s="158" t="s">
        <v>266</v>
      </c>
      <c r="T9" s="365">
        <f>取引基本表!BD6</f>
        <v>81</v>
      </c>
      <c r="U9" s="446">
        <f>雇用表!Q6</f>
        <v>6</v>
      </c>
      <c r="V9" s="447">
        <f>雇用表!Q52</f>
        <v>0</v>
      </c>
      <c r="W9" s="413">
        <f t="shared" ref="W9:W47" si="7">U9/T9</f>
        <v>7.407407407407407E-2</v>
      </c>
      <c r="X9" s="413">
        <f t="shared" ref="X9:X47" si="8">V9/T9</f>
        <v>0</v>
      </c>
      <c r="Z9" s="225" t="s">
        <v>220</v>
      </c>
      <c r="AA9" s="48" t="s">
        <v>266</v>
      </c>
      <c r="AB9" s="452">
        <v>20</v>
      </c>
      <c r="AC9" s="387">
        <v>31</v>
      </c>
      <c r="AD9" s="387">
        <v>5</v>
      </c>
      <c r="AE9" s="387">
        <v>2</v>
      </c>
      <c r="AF9" s="387">
        <v>-3</v>
      </c>
      <c r="AG9" s="369">
        <v>81</v>
      </c>
      <c r="AH9" s="407">
        <f t="shared" ref="AH9:AH41" si="9">SUM(AB9:AF9)/AG9</f>
        <v>0.67901234567901236</v>
      </c>
      <c r="AI9" s="411">
        <f t="shared" ref="AI9:AI41" si="10">AB9/AG9</f>
        <v>0.24691358024691357</v>
      </c>
      <c r="AK9" s="225" t="s">
        <v>220</v>
      </c>
      <c r="AL9" s="158" t="s">
        <v>266</v>
      </c>
      <c r="AM9" s="383">
        <f>取引基本表!AR6</f>
        <v>323</v>
      </c>
      <c r="AN9" s="407">
        <f t="shared" si="6"/>
        <v>5.6599045701539042E-4</v>
      </c>
      <c r="AP9" s="225" t="s">
        <v>220</v>
      </c>
      <c r="AQ9" s="158" t="s">
        <v>266</v>
      </c>
      <c r="AR9" s="386">
        <f>取引基本表!AX6</f>
        <v>459</v>
      </c>
      <c r="AS9" s="387">
        <f>取引基本表!AY6</f>
        <v>6</v>
      </c>
      <c r="AT9" s="387">
        <f>ABS(取引基本表!BB6)</f>
        <v>384</v>
      </c>
      <c r="AU9" s="388">
        <f t="shared" ref="AU9:AU47" si="11">AS9-AT9</f>
        <v>-378</v>
      </c>
      <c r="AV9" s="411">
        <v>0.59023354564755837</v>
      </c>
      <c r="AW9" s="407">
        <v>0.40976645435244163</v>
      </c>
    </row>
    <row r="10" spans="1:49" x14ac:dyDescent="0.2">
      <c r="A10" s="225" t="s">
        <v>221</v>
      </c>
      <c r="B10" s="158" t="s">
        <v>267</v>
      </c>
      <c r="C10" s="405">
        <f t="shared" si="0"/>
        <v>3.0864197530864335E-3</v>
      </c>
      <c r="D10" s="406">
        <f t="shared" si="1"/>
        <v>0</v>
      </c>
      <c r="E10" s="406">
        <f t="shared" si="1"/>
        <v>0</v>
      </c>
      <c r="F10" s="406">
        <f t="shared" si="2"/>
        <v>0.5714285714285714</v>
      </c>
      <c r="G10" s="406">
        <f t="shared" si="2"/>
        <v>0.2857142857142857</v>
      </c>
      <c r="H10" s="407">
        <f t="shared" si="3"/>
        <v>1.0759075560602157E-3</v>
      </c>
      <c r="K10" s="225" t="s">
        <v>221</v>
      </c>
      <c r="L10" s="158" t="s">
        <v>267</v>
      </c>
      <c r="M10" s="383">
        <f>取引基本表!AX7</f>
        <v>1620</v>
      </c>
      <c r="N10" s="367">
        <f>ABS(取引基本表!BB7)</f>
        <v>1615</v>
      </c>
      <c r="O10" s="411">
        <f t="shared" si="4"/>
        <v>0.99691358024691357</v>
      </c>
      <c r="P10" s="407">
        <f t="shared" si="5"/>
        <v>3.0864197530864335E-3</v>
      </c>
      <c r="R10" s="225" t="s">
        <v>221</v>
      </c>
      <c r="S10" s="158" t="s">
        <v>267</v>
      </c>
      <c r="T10" s="365">
        <f>取引基本表!BD7</f>
        <v>7</v>
      </c>
      <c r="U10" s="446">
        <f>雇用表!Q7</f>
        <v>0</v>
      </c>
      <c r="V10" s="447">
        <f>雇用表!Q53</f>
        <v>0</v>
      </c>
      <c r="W10" s="413">
        <f t="shared" si="7"/>
        <v>0</v>
      </c>
      <c r="X10" s="413">
        <f t="shared" si="8"/>
        <v>0</v>
      </c>
      <c r="Z10" s="225" t="s">
        <v>221</v>
      </c>
      <c r="AA10" s="48" t="s">
        <v>267</v>
      </c>
      <c r="AB10" s="452">
        <v>2</v>
      </c>
      <c r="AC10" s="387">
        <v>1</v>
      </c>
      <c r="AD10" s="387">
        <v>1</v>
      </c>
      <c r="AE10" s="387">
        <v>0</v>
      </c>
      <c r="AF10" s="387">
        <v>0</v>
      </c>
      <c r="AG10" s="369">
        <v>7</v>
      </c>
      <c r="AH10" s="407">
        <f t="shared" si="9"/>
        <v>0.5714285714285714</v>
      </c>
      <c r="AI10" s="411">
        <f t="shared" si="10"/>
        <v>0.2857142857142857</v>
      </c>
      <c r="AK10" s="225" t="s">
        <v>221</v>
      </c>
      <c r="AL10" s="158" t="s">
        <v>267</v>
      </c>
      <c r="AM10" s="383">
        <f>取引基本表!AR7</f>
        <v>614</v>
      </c>
      <c r="AN10" s="407">
        <f t="shared" si="6"/>
        <v>1.0759075560602157E-3</v>
      </c>
      <c r="AP10" s="225" t="s">
        <v>221</v>
      </c>
      <c r="AQ10" s="158" t="s">
        <v>267</v>
      </c>
      <c r="AR10" s="386">
        <f>取引基本表!AX7</f>
        <v>1620</v>
      </c>
      <c r="AS10" s="387">
        <f>取引基本表!AY7</f>
        <v>2</v>
      </c>
      <c r="AT10" s="387">
        <f>ABS(取引基本表!BB7)</f>
        <v>1615</v>
      </c>
      <c r="AU10" s="388">
        <f t="shared" si="11"/>
        <v>-1613</v>
      </c>
      <c r="AV10" s="411">
        <v>0.31992289294256238</v>
      </c>
      <c r="AW10" s="407">
        <v>0.68007710705743762</v>
      </c>
    </row>
    <row r="11" spans="1:49" x14ac:dyDescent="0.2">
      <c r="A11" s="225" t="s">
        <v>222</v>
      </c>
      <c r="B11" s="158" t="s">
        <v>27</v>
      </c>
      <c r="C11" s="405">
        <f t="shared" si="0"/>
        <v>1.4903129657227732E-3</v>
      </c>
      <c r="D11" s="406">
        <f t="shared" si="1"/>
        <v>2</v>
      </c>
      <c r="E11" s="406">
        <f t="shared" si="1"/>
        <v>0</v>
      </c>
      <c r="F11" s="406">
        <f t="shared" si="2"/>
        <v>1</v>
      </c>
      <c r="G11" s="406">
        <f t="shared" si="2"/>
        <v>0.75</v>
      </c>
      <c r="H11" s="407">
        <f t="shared" si="3"/>
        <v>-1.9275216802381716E-5</v>
      </c>
      <c r="K11" s="225" t="s">
        <v>222</v>
      </c>
      <c r="L11" s="158" t="s">
        <v>27</v>
      </c>
      <c r="M11" s="383">
        <f>取引基本表!AX8</f>
        <v>1342</v>
      </c>
      <c r="N11" s="367">
        <f>ABS(取引基本表!BB8)</f>
        <v>1340</v>
      </c>
      <c r="O11" s="411">
        <f t="shared" si="4"/>
        <v>0.99850968703427723</v>
      </c>
      <c r="P11" s="407">
        <f t="shared" si="5"/>
        <v>1.4903129657227732E-3</v>
      </c>
      <c r="R11" s="225" t="s">
        <v>222</v>
      </c>
      <c r="S11" s="158" t="s">
        <v>27</v>
      </c>
      <c r="T11" s="365">
        <f>取引基本表!BD8</f>
        <v>4</v>
      </c>
      <c r="U11" s="446">
        <f>雇用表!Q8</f>
        <v>8</v>
      </c>
      <c r="V11" s="447">
        <f>雇用表!Q54</f>
        <v>0</v>
      </c>
      <c r="W11" s="413">
        <f t="shared" si="7"/>
        <v>2</v>
      </c>
      <c r="X11" s="413">
        <f t="shared" si="8"/>
        <v>0</v>
      </c>
      <c r="Z11" s="225" t="s">
        <v>222</v>
      </c>
      <c r="AA11" s="48" t="s">
        <v>27</v>
      </c>
      <c r="AB11" s="452">
        <v>3</v>
      </c>
      <c r="AC11" s="387">
        <v>0</v>
      </c>
      <c r="AD11" s="387">
        <v>1</v>
      </c>
      <c r="AE11" s="387">
        <v>0</v>
      </c>
      <c r="AF11" s="387">
        <v>0</v>
      </c>
      <c r="AG11" s="369">
        <v>4</v>
      </c>
      <c r="AH11" s="407">
        <f t="shared" si="9"/>
        <v>1</v>
      </c>
      <c r="AI11" s="411">
        <f t="shared" si="10"/>
        <v>0.75</v>
      </c>
      <c r="AK11" s="225" t="s">
        <v>222</v>
      </c>
      <c r="AL11" s="158" t="s">
        <v>27</v>
      </c>
      <c r="AM11" s="383">
        <f>取引基本表!AR8</f>
        <v>-11</v>
      </c>
      <c r="AN11" s="407">
        <f t="shared" si="6"/>
        <v>-1.9275216802381716E-5</v>
      </c>
      <c r="AP11" s="225" t="s">
        <v>222</v>
      </c>
      <c r="AQ11" s="158" t="s">
        <v>27</v>
      </c>
      <c r="AR11" s="386">
        <f>取引基本表!AX8</f>
        <v>1342</v>
      </c>
      <c r="AS11" s="387">
        <f>取引基本表!AY8</f>
        <v>2</v>
      </c>
      <c r="AT11" s="387">
        <f>ABS(取引基本表!BB8)</f>
        <v>1340</v>
      </c>
      <c r="AU11" s="388">
        <f t="shared" si="11"/>
        <v>-1338</v>
      </c>
      <c r="AV11" s="411">
        <v>0.97885279843965589</v>
      </c>
      <c r="AW11" s="407">
        <v>2.1147201560344109E-2</v>
      </c>
    </row>
    <row r="12" spans="1:49" x14ac:dyDescent="0.2">
      <c r="A12" s="225" t="s">
        <v>223</v>
      </c>
      <c r="B12" s="158" t="s">
        <v>191</v>
      </c>
      <c r="C12" s="405">
        <f t="shared" si="0"/>
        <v>4.2687511748856433E-2</v>
      </c>
      <c r="D12" s="406">
        <f t="shared" si="1"/>
        <v>0.10088315217391304</v>
      </c>
      <c r="E12" s="406">
        <f t="shared" si="1"/>
        <v>0.11056385869565218</v>
      </c>
      <c r="F12" s="406">
        <f t="shared" si="2"/>
        <v>0.28543931159420288</v>
      </c>
      <c r="G12" s="406">
        <f t="shared" si="2"/>
        <v>0.14470108695652173</v>
      </c>
      <c r="H12" s="407">
        <f t="shared" si="3"/>
        <v>8.7239631247579649E-2</v>
      </c>
      <c r="K12" s="225" t="s">
        <v>223</v>
      </c>
      <c r="L12" s="158" t="s">
        <v>191</v>
      </c>
      <c r="M12" s="383">
        <f>取引基本表!AX9</f>
        <v>63836</v>
      </c>
      <c r="N12" s="367">
        <f>ABS(取引基本表!BB9)</f>
        <v>61111</v>
      </c>
      <c r="O12" s="411">
        <f t="shared" si="4"/>
        <v>0.95731248825114357</v>
      </c>
      <c r="P12" s="407">
        <f t="shared" si="5"/>
        <v>4.2687511748856433E-2</v>
      </c>
      <c r="R12" s="225" t="s">
        <v>223</v>
      </c>
      <c r="S12" s="158" t="s">
        <v>191</v>
      </c>
      <c r="T12" s="365">
        <f>取引基本表!BD9</f>
        <v>17664</v>
      </c>
      <c r="U12" s="446">
        <f>雇用表!Q9</f>
        <v>1782</v>
      </c>
      <c r="V12" s="447">
        <f>雇用表!Q55</f>
        <v>1953</v>
      </c>
      <c r="W12" s="413">
        <f t="shared" si="7"/>
        <v>0.10088315217391304</v>
      </c>
      <c r="X12" s="413">
        <f t="shared" si="8"/>
        <v>0.11056385869565218</v>
      </c>
      <c r="Z12" s="225" t="s">
        <v>223</v>
      </c>
      <c r="AA12" s="48" t="s">
        <v>191</v>
      </c>
      <c r="AB12" s="452">
        <v>2556</v>
      </c>
      <c r="AC12" s="387">
        <v>1285</v>
      </c>
      <c r="AD12" s="387">
        <v>866</v>
      </c>
      <c r="AE12" s="387">
        <v>417</v>
      </c>
      <c r="AF12" s="387">
        <v>-82</v>
      </c>
      <c r="AG12" s="369">
        <v>17664</v>
      </c>
      <c r="AH12" s="407">
        <f t="shared" si="9"/>
        <v>0.28543931159420288</v>
      </c>
      <c r="AI12" s="411">
        <f t="shared" si="10"/>
        <v>0.14470108695652173</v>
      </c>
      <c r="AK12" s="225" t="s">
        <v>223</v>
      </c>
      <c r="AL12" s="158" t="s">
        <v>191</v>
      </c>
      <c r="AM12" s="383">
        <f>取引基本表!AR9</f>
        <v>49786</v>
      </c>
      <c r="AN12" s="407">
        <f t="shared" si="6"/>
        <v>8.7239631247579649E-2</v>
      </c>
      <c r="AP12" s="225" t="s">
        <v>223</v>
      </c>
      <c r="AQ12" s="158" t="s">
        <v>191</v>
      </c>
      <c r="AR12" s="386">
        <f>取引基本表!AX9</f>
        <v>63836</v>
      </c>
      <c r="AS12" s="387">
        <f>取引基本表!AY9</f>
        <v>14939</v>
      </c>
      <c r="AT12" s="387">
        <f>ABS(取引基本表!BB9)</f>
        <v>61111</v>
      </c>
      <c r="AU12" s="388">
        <f t="shared" si="11"/>
        <v>-46172</v>
      </c>
      <c r="AV12" s="411">
        <v>0.73020703224841943</v>
      </c>
      <c r="AW12" s="407">
        <v>0.26979296775158057</v>
      </c>
    </row>
    <row r="13" spans="1:49" x14ac:dyDescent="0.2">
      <c r="A13" s="225" t="s">
        <v>224</v>
      </c>
      <c r="B13" s="158" t="s">
        <v>28</v>
      </c>
      <c r="C13" s="405">
        <f t="shared" si="0"/>
        <v>0</v>
      </c>
      <c r="D13" s="406">
        <f t="shared" si="1"/>
        <v>0.12267818574514039</v>
      </c>
      <c r="E13" s="406">
        <f t="shared" si="1"/>
        <v>0.11058315334773218</v>
      </c>
      <c r="F13" s="406">
        <f t="shared" si="2"/>
        <v>0.38401727861771057</v>
      </c>
      <c r="G13" s="406">
        <f t="shared" si="2"/>
        <v>0.2449244060475162</v>
      </c>
      <c r="H13" s="407">
        <f t="shared" si="3"/>
        <v>1.3610055354918072E-2</v>
      </c>
      <c r="K13" s="225" t="s">
        <v>224</v>
      </c>
      <c r="L13" s="158" t="s">
        <v>28</v>
      </c>
      <c r="M13" s="383">
        <f>取引基本表!AX10</f>
        <v>10161</v>
      </c>
      <c r="N13" s="367">
        <f>ABS(取引基本表!BB10)</f>
        <v>10161</v>
      </c>
      <c r="O13" s="411">
        <f t="shared" si="4"/>
        <v>1</v>
      </c>
      <c r="P13" s="407">
        <f t="shared" si="5"/>
        <v>0</v>
      </c>
      <c r="R13" s="225" t="s">
        <v>224</v>
      </c>
      <c r="S13" s="158" t="s">
        <v>28</v>
      </c>
      <c r="T13" s="365">
        <f>取引基本表!BD10</f>
        <v>2315</v>
      </c>
      <c r="U13" s="446">
        <f>雇用表!Q10</f>
        <v>284</v>
      </c>
      <c r="V13" s="447">
        <f>雇用表!Q56</f>
        <v>256</v>
      </c>
      <c r="W13" s="413">
        <f t="shared" si="7"/>
        <v>0.12267818574514039</v>
      </c>
      <c r="X13" s="413">
        <f t="shared" si="8"/>
        <v>0.11058315334773218</v>
      </c>
      <c r="Z13" s="225" t="s">
        <v>224</v>
      </c>
      <c r="AA13" s="48" t="s">
        <v>28</v>
      </c>
      <c r="AB13" s="452">
        <v>567</v>
      </c>
      <c r="AC13" s="387">
        <v>-43</v>
      </c>
      <c r="AD13" s="387">
        <v>263</v>
      </c>
      <c r="AE13" s="387">
        <v>102</v>
      </c>
      <c r="AF13" s="387">
        <v>0</v>
      </c>
      <c r="AG13" s="369">
        <v>2315</v>
      </c>
      <c r="AH13" s="407">
        <f t="shared" si="9"/>
        <v>0.38401727861771057</v>
      </c>
      <c r="AI13" s="411">
        <f t="shared" si="10"/>
        <v>0.2449244060475162</v>
      </c>
      <c r="AK13" s="225" t="s">
        <v>224</v>
      </c>
      <c r="AL13" s="158" t="s">
        <v>28</v>
      </c>
      <c r="AM13" s="383">
        <f>取引基本表!AR10</f>
        <v>7767</v>
      </c>
      <c r="AN13" s="407">
        <f t="shared" si="6"/>
        <v>1.3610055354918072E-2</v>
      </c>
      <c r="AP13" s="225" t="s">
        <v>224</v>
      </c>
      <c r="AQ13" s="158" t="s">
        <v>28</v>
      </c>
      <c r="AR13" s="386">
        <f>取引基本表!AX10</f>
        <v>10161</v>
      </c>
      <c r="AS13" s="387">
        <f>取引基本表!AY10</f>
        <v>2315</v>
      </c>
      <c r="AT13" s="387">
        <f>ABS(取引基本表!BB10)</f>
        <v>10161</v>
      </c>
      <c r="AU13" s="388">
        <f t="shared" si="11"/>
        <v>-7846</v>
      </c>
      <c r="AV13" s="411">
        <v>0.93315766467397665</v>
      </c>
      <c r="AW13" s="407">
        <v>6.684233532602335E-2</v>
      </c>
    </row>
    <row r="14" spans="1:49" x14ac:dyDescent="0.2">
      <c r="A14" s="225" t="s">
        <v>225</v>
      </c>
      <c r="B14" s="158" t="s">
        <v>268</v>
      </c>
      <c r="C14" s="405">
        <f t="shared" si="0"/>
        <v>1.2640726841793404E-2</v>
      </c>
      <c r="D14" s="406">
        <f t="shared" si="1"/>
        <v>0.1617161716171617</v>
      </c>
      <c r="E14" s="406">
        <f t="shared" si="1"/>
        <v>6.9306930693069313E-2</v>
      </c>
      <c r="F14" s="406">
        <f t="shared" si="2"/>
        <v>0.32673267326732675</v>
      </c>
      <c r="G14" s="406">
        <f t="shared" si="2"/>
        <v>0.18151815181518152</v>
      </c>
      <c r="H14" s="407">
        <f t="shared" si="3"/>
        <v>1.1056965274820784E-3</v>
      </c>
      <c r="K14" s="225" t="s">
        <v>225</v>
      </c>
      <c r="L14" s="158" t="s">
        <v>268</v>
      </c>
      <c r="M14" s="383">
        <f>取引基本表!AX11</f>
        <v>5063</v>
      </c>
      <c r="N14" s="367">
        <f>ABS(取引基本表!BB11)</f>
        <v>4999</v>
      </c>
      <c r="O14" s="411">
        <f t="shared" si="4"/>
        <v>0.9873592731582066</v>
      </c>
      <c r="P14" s="407">
        <f t="shared" si="5"/>
        <v>1.2640726841793404E-2</v>
      </c>
      <c r="R14" s="225" t="s">
        <v>225</v>
      </c>
      <c r="S14" s="158" t="s">
        <v>268</v>
      </c>
      <c r="T14" s="365">
        <f>取引基本表!BD11</f>
        <v>303</v>
      </c>
      <c r="U14" s="446">
        <f>雇用表!Q11</f>
        <v>49</v>
      </c>
      <c r="V14" s="447">
        <f>雇用表!Q57</f>
        <v>21</v>
      </c>
      <c r="W14" s="413">
        <f t="shared" si="7"/>
        <v>0.1617161716171617</v>
      </c>
      <c r="X14" s="413">
        <f t="shared" si="8"/>
        <v>6.9306930693069313E-2</v>
      </c>
      <c r="Z14" s="225" t="s">
        <v>225</v>
      </c>
      <c r="AA14" s="48" t="s">
        <v>268</v>
      </c>
      <c r="AB14" s="452">
        <v>55</v>
      </c>
      <c r="AC14" s="387">
        <v>22</v>
      </c>
      <c r="AD14" s="387">
        <v>15</v>
      </c>
      <c r="AE14" s="387">
        <v>7</v>
      </c>
      <c r="AF14" s="387">
        <v>0</v>
      </c>
      <c r="AG14" s="369">
        <v>303</v>
      </c>
      <c r="AH14" s="407">
        <f t="shared" si="9"/>
        <v>0.32673267326732675</v>
      </c>
      <c r="AI14" s="411">
        <f t="shared" si="10"/>
        <v>0.18151815181518152</v>
      </c>
      <c r="AK14" s="225" t="s">
        <v>225</v>
      </c>
      <c r="AL14" s="158" t="s">
        <v>268</v>
      </c>
      <c r="AM14" s="383">
        <f>取引基本表!AR11</f>
        <v>631</v>
      </c>
      <c r="AN14" s="407">
        <f t="shared" si="6"/>
        <v>1.1056965274820784E-3</v>
      </c>
      <c r="AP14" s="225" t="s">
        <v>225</v>
      </c>
      <c r="AQ14" s="158" t="s">
        <v>268</v>
      </c>
      <c r="AR14" s="386">
        <f>取引基本表!AX11</f>
        <v>5063</v>
      </c>
      <c r="AS14" s="387">
        <f>取引基本表!AY11</f>
        <v>239</v>
      </c>
      <c r="AT14" s="387">
        <f>ABS(取引基本表!BB11)</f>
        <v>4999</v>
      </c>
      <c r="AU14" s="388">
        <f t="shared" si="11"/>
        <v>-4760</v>
      </c>
      <c r="AV14" s="411">
        <v>0.78289172072298208</v>
      </c>
      <c r="AW14" s="407">
        <v>0.21710827927701792</v>
      </c>
    </row>
    <row r="15" spans="1:49" x14ac:dyDescent="0.2">
      <c r="A15" s="225" t="s">
        <v>226</v>
      </c>
      <c r="B15" s="158" t="s">
        <v>29</v>
      </c>
      <c r="C15" s="405">
        <f t="shared" si="0"/>
        <v>0</v>
      </c>
      <c r="D15" s="406">
        <f t="shared" si="1"/>
        <v>3.5781544256120526E-2</v>
      </c>
      <c r="E15" s="406">
        <f t="shared" si="1"/>
        <v>3.3427495291902073E-2</v>
      </c>
      <c r="F15" s="406">
        <f t="shared" si="2"/>
        <v>0.30461393596986819</v>
      </c>
      <c r="G15" s="406">
        <f t="shared" si="2"/>
        <v>9.5574387947269301E-2</v>
      </c>
      <c r="H15" s="407">
        <f t="shared" si="3"/>
        <v>8.009728727607893E-3</v>
      </c>
      <c r="K15" s="225" t="s">
        <v>226</v>
      </c>
      <c r="L15" s="158" t="s">
        <v>29</v>
      </c>
      <c r="M15" s="383">
        <f>取引基本表!AX12</f>
        <v>21494</v>
      </c>
      <c r="N15" s="367">
        <f>ABS(取引基本表!BB12)</f>
        <v>21494</v>
      </c>
      <c r="O15" s="411">
        <f t="shared" si="4"/>
        <v>1</v>
      </c>
      <c r="P15" s="407">
        <f t="shared" si="5"/>
        <v>0</v>
      </c>
      <c r="R15" s="225" t="s">
        <v>226</v>
      </c>
      <c r="S15" s="158" t="s">
        <v>29</v>
      </c>
      <c r="T15" s="365">
        <f>取引基本表!BD12</f>
        <v>2124</v>
      </c>
      <c r="U15" s="446">
        <f>雇用表!Q12</f>
        <v>76</v>
      </c>
      <c r="V15" s="447">
        <f>雇用表!Q58</f>
        <v>71</v>
      </c>
      <c r="W15" s="413">
        <f t="shared" si="7"/>
        <v>3.5781544256120526E-2</v>
      </c>
      <c r="X15" s="413">
        <f t="shared" si="8"/>
        <v>3.3427495291902073E-2</v>
      </c>
      <c r="Z15" s="225" t="s">
        <v>226</v>
      </c>
      <c r="AA15" s="48" t="s">
        <v>29</v>
      </c>
      <c r="AB15" s="452">
        <v>203</v>
      </c>
      <c r="AC15" s="387">
        <v>130</v>
      </c>
      <c r="AD15" s="387">
        <v>272</v>
      </c>
      <c r="AE15" s="387">
        <v>42</v>
      </c>
      <c r="AF15" s="387">
        <v>0</v>
      </c>
      <c r="AG15" s="369">
        <v>2124</v>
      </c>
      <c r="AH15" s="407">
        <f t="shared" si="9"/>
        <v>0.30461393596986819</v>
      </c>
      <c r="AI15" s="411">
        <f t="shared" si="10"/>
        <v>9.5574387947269301E-2</v>
      </c>
      <c r="AK15" s="225" t="s">
        <v>226</v>
      </c>
      <c r="AL15" s="158" t="s">
        <v>29</v>
      </c>
      <c r="AM15" s="383">
        <f>取引基本表!AR12</f>
        <v>4571</v>
      </c>
      <c r="AN15" s="407">
        <f t="shared" si="6"/>
        <v>8.009728727607893E-3</v>
      </c>
      <c r="AP15" s="225" t="s">
        <v>226</v>
      </c>
      <c r="AQ15" s="158" t="s">
        <v>29</v>
      </c>
      <c r="AR15" s="386">
        <f>取引基本表!AX12</f>
        <v>21494</v>
      </c>
      <c r="AS15" s="387">
        <f>取引基本表!AY12</f>
        <v>2124</v>
      </c>
      <c r="AT15" s="387">
        <f>ABS(取引基本表!BB12)</f>
        <v>21494</v>
      </c>
      <c r="AU15" s="388">
        <f t="shared" si="11"/>
        <v>-19370</v>
      </c>
      <c r="AV15" s="411">
        <v>0.8222762164835401</v>
      </c>
      <c r="AW15" s="407">
        <v>0.1777237835164599</v>
      </c>
    </row>
    <row r="16" spans="1:49" x14ac:dyDescent="0.2">
      <c r="A16" s="225" t="s">
        <v>227</v>
      </c>
      <c r="B16" s="158" t="s">
        <v>30</v>
      </c>
      <c r="C16" s="405">
        <f t="shared" si="0"/>
        <v>1.1051985264019626E-2</v>
      </c>
      <c r="D16" s="406">
        <f t="shared" si="1"/>
        <v>3.3670033670033669E-2</v>
      </c>
      <c r="E16" s="406">
        <f t="shared" si="1"/>
        <v>3.3670033670033669E-2</v>
      </c>
      <c r="F16" s="406">
        <f t="shared" si="2"/>
        <v>0.28619528619528617</v>
      </c>
      <c r="G16" s="406">
        <f t="shared" si="2"/>
        <v>3.3670033670033669E-2</v>
      </c>
      <c r="H16" s="407">
        <f t="shared" si="3"/>
        <v>1.6043989549327908E-2</v>
      </c>
      <c r="K16" s="225" t="s">
        <v>227</v>
      </c>
      <c r="L16" s="158" t="s">
        <v>30</v>
      </c>
      <c r="M16" s="383">
        <f>取引基本表!AX13</f>
        <v>12215</v>
      </c>
      <c r="N16" s="367">
        <f>ABS(取引基本表!BB13)</f>
        <v>12080</v>
      </c>
      <c r="O16" s="411">
        <f t="shared" si="4"/>
        <v>0.98894801473598037</v>
      </c>
      <c r="P16" s="407">
        <f t="shared" si="5"/>
        <v>1.1051985264019626E-2</v>
      </c>
      <c r="R16" s="225" t="s">
        <v>227</v>
      </c>
      <c r="S16" s="158" t="s">
        <v>30</v>
      </c>
      <c r="T16" s="365">
        <f>取引基本表!BD13</f>
        <v>297</v>
      </c>
      <c r="U16" s="446">
        <f>雇用表!Q13</f>
        <v>10</v>
      </c>
      <c r="V16" s="447">
        <f>雇用表!Q59</f>
        <v>10</v>
      </c>
      <c r="W16" s="413">
        <f t="shared" si="7"/>
        <v>3.3670033670033669E-2</v>
      </c>
      <c r="X16" s="413">
        <f t="shared" si="8"/>
        <v>3.3670033670033669E-2</v>
      </c>
      <c r="Z16" s="225" t="s">
        <v>227</v>
      </c>
      <c r="AA16" s="48" t="s">
        <v>30</v>
      </c>
      <c r="AB16" s="452">
        <v>10</v>
      </c>
      <c r="AC16" s="387">
        <v>8</v>
      </c>
      <c r="AD16" s="387">
        <v>28</v>
      </c>
      <c r="AE16" s="387">
        <v>40</v>
      </c>
      <c r="AF16" s="387">
        <v>-1</v>
      </c>
      <c r="AG16" s="369">
        <v>297</v>
      </c>
      <c r="AH16" s="407">
        <f t="shared" si="9"/>
        <v>0.28619528619528617</v>
      </c>
      <c r="AI16" s="411">
        <f t="shared" si="10"/>
        <v>3.3670033670033669E-2</v>
      </c>
      <c r="AK16" s="225" t="s">
        <v>227</v>
      </c>
      <c r="AL16" s="158" t="s">
        <v>30</v>
      </c>
      <c r="AM16" s="383">
        <f>取引基本表!AR13</f>
        <v>9156</v>
      </c>
      <c r="AN16" s="407">
        <f t="shared" si="6"/>
        <v>1.6043989549327908E-2</v>
      </c>
      <c r="AP16" s="225" t="s">
        <v>227</v>
      </c>
      <c r="AQ16" s="158" t="s">
        <v>30</v>
      </c>
      <c r="AR16" s="386">
        <f>取引基本表!AX13</f>
        <v>12215</v>
      </c>
      <c r="AS16" s="387">
        <f>取引基本表!AY13</f>
        <v>162</v>
      </c>
      <c r="AT16" s="387">
        <f>ABS(取引基本表!BB13)</f>
        <v>12080</v>
      </c>
      <c r="AU16" s="388">
        <f t="shared" si="11"/>
        <v>-11918</v>
      </c>
      <c r="AV16" s="411">
        <v>0.87631747448336361</v>
      </c>
      <c r="AW16" s="407">
        <v>0.12368252551663639</v>
      </c>
    </row>
    <row r="17" spans="1:49" x14ac:dyDescent="0.2">
      <c r="A17" s="225" t="s">
        <v>2</v>
      </c>
      <c r="B17" s="158" t="s">
        <v>375</v>
      </c>
      <c r="C17" s="405">
        <f t="shared" si="0"/>
        <v>8.8733956583742724E-2</v>
      </c>
      <c r="D17" s="406">
        <f t="shared" si="1"/>
        <v>5.3664520085863233E-2</v>
      </c>
      <c r="E17" s="406">
        <f t="shared" si="1"/>
        <v>5.3357865685372582E-2</v>
      </c>
      <c r="F17" s="406">
        <f t="shared" si="2"/>
        <v>0.32198712051517941</v>
      </c>
      <c r="G17" s="406">
        <f t="shared" si="2"/>
        <v>0.21220484513952775</v>
      </c>
      <c r="H17" s="407">
        <f t="shared" si="3"/>
        <v>2.8579889640622342E-3</v>
      </c>
      <c r="K17" s="225" t="s">
        <v>2</v>
      </c>
      <c r="L17" s="158" t="s">
        <v>375</v>
      </c>
      <c r="M17" s="383">
        <f>取引基本表!AX14</f>
        <v>6311</v>
      </c>
      <c r="N17" s="367">
        <f>ABS(取引基本表!BB14)</f>
        <v>5751</v>
      </c>
      <c r="O17" s="411">
        <f t="shared" si="4"/>
        <v>0.91126604341625728</v>
      </c>
      <c r="P17" s="407">
        <f t="shared" si="5"/>
        <v>8.8733956583742724E-2</v>
      </c>
      <c r="R17" s="225" t="s">
        <v>2</v>
      </c>
      <c r="S17" s="158" t="s">
        <v>375</v>
      </c>
      <c r="T17" s="365">
        <f>取引基本表!BD14</f>
        <v>3261</v>
      </c>
      <c r="U17" s="446">
        <f>雇用表!Q14</f>
        <v>175</v>
      </c>
      <c r="V17" s="447">
        <f>雇用表!Q60</f>
        <v>174</v>
      </c>
      <c r="W17" s="413">
        <f t="shared" si="7"/>
        <v>5.3664520085863233E-2</v>
      </c>
      <c r="X17" s="413">
        <f t="shared" si="8"/>
        <v>5.3357865685372582E-2</v>
      </c>
      <c r="Z17" s="225" t="s">
        <v>2</v>
      </c>
      <c r="AA17" s="48" t="s">
        <v>375</v>
      </c>
      <c r="AB17" s="452">
        <v>692</v>
      </c>
      <c r="AC17" s="387">
        <v>-22</v>
      </c>
      <c r="AD17" s="387">
        <v>260</v>
      </c>
      <c r="AE17" s="387">
        <v>120</v>
      </c>
      <c r="AF17" s="387">
        <v>0</v>
      </c>
      <c r="AG17" s="369">
        <v>3261</v>
      </c>
      <c r="AH17" s="407">
        <f t="shared" si="9"/>
        <v>0.32198712051517941</v>
      </c>
      <c r="AI17" s="411">
        <f t="shared" si="10"/>
        <v>0.21220484513952775</v>
      </c>
      <c r="AK17" s="225" t="s">
        <v>2</v>
      </c>
      <c r="AL17" s="158" t="s">
        <v>375</v>
      </c>
      <c r="AM17" s="383">
        <f>取引基本表!AR14</f>
        <v>1631</v>
      </c>
      <c r="AN17" s="407">
        <f t="shared" si="6"/>
        <v>2.8579889640622342E-3</v>
      </c>
      <c r="AP17" s="225" t="s">
        <v>2</v>
      </c>
      <c r="AQ17" s="158" t="s">
        <v>365</v>
      </c>
      <c r="AR17" s="386">
        <f>取引基本表!AX14</f>
        <v>6311</v>
      </c>
      <c r="AS17" s="387">
        <f>取引基本表!AY14</f>
        <v>2701</v>
      </c>
      <c r="AT17" s="387">
        <f>ABS(取引基本表!BB14)</f>
        <v>5751</v>
      </c>
      <c r="AU17" s="388">
        <f t="shared" si="11"/>
        <v>-3050</v>
      </c>
      <c r="AV17" s="411">
        <v>0.80716043298169571</v>
      </c>
      <c r="AW17" s="407">
        <v>0.19283956701830429</v>
      </c>
    </row>
    <row r="18" spans="1:49" x14ac:dyDescent="0.2">
      <c r="A18" s="225" t="s">
        <v>3</v>
      </c>
      <c r="B18" s="158" t="s">
        <v>31</v>
      </c>
      <c r="C18" s="405">
        <f t="shared" si="0"/>
        <v>2.3869801084990927E-2</v>
      </c>
      <c r="D18" s="406">
        <f t="shared" si="1"/>
        <v>4.909560723514212E-2</v>
      </c>
      <c r="E18" s="406">
        <f t="shared" si="1"/>
        <v>2.0671834625322998E-2</v>
      </c>
      <c r="F18" s="406">
        <f t="shared" si="2"/>
        <v>0.4573643410852713</v>
      </c>
      <c r="G18" s="406">
        <f t="shared" si="2"/>
        <v>0.2144702842377261</v>
      </c>
      <c r="H18" s="407">
        <f t="shared" si="3"/>
        <v>4.2405476965239774E-4</v>
      </c>
      <c r="K18" s="225" t="s">
        <v>3</v>
      </c>
      <c r="L18" s="158" t="s">
        <v>31</v>
      </c>
      <c r="M18" s="383">
        <f>取引基本表!AX15</f>
        <v>2765</v>
      </c>
      <c r="N18" s="367">
        <f>ABS(取引基本表!BB15)</f>
        <v>2699</v>
      </c>
      <c r="O18" s="411">
        <f t="shared" si="4"/>
        <v>0.97613019891500907</v>
      </c>
      <c r="P18" s="407">
        <f t="shared" si="5"/>
        <v>2.3869801084990927E-2</v>
      </c>
      <c r="R18" s="225" t="s">
        <v>3</v>
      </c>
      <c r="S18" s="158" t="s">
        <v>31</v>
      </c>
      <c r="T18" s="365">
        <f>取引基本表!BD15</f>
        <v>387</v>
      </c>
      <c r="U18" s="446">
        <f>雇用表!Q15</f>
        <v>19</v>
      </c>
      <c r="V18" s="447">
        <f>雇用表!Q61</f>
        <v>8</v>
      </c>
      <c r="W18" s="413">
        <f t="shared" si="7"/>
        <v>4.909560723514212E-2</v>
      </c>
      <c r="X18" s="413">
        <f t="shared" si="8"/>
        <v>2.0671834625322998E-2</v>
      </c>
      <c r="Z18" s="225" t="s">
        <v>3</v>
      </c>
      <c r="AA18" s="48" t="s">
        <v>31</v>
      </c>
      <c r="AB18" s="452">
        <v>83</v>
      </c>
      <c r="AC18" s="387">
        <v>38</v>
      </c>
      <c r="AD18" s="387">
        <v>45</v>
      </c>
      <c r="AE18" s="387">
        <v>11</v>
      </c>
      <c r="AF18" s="387">
        <v>0</v>
      </c>
      <c r="AG18" s="369">
        <v>387</v>
      </c>
      <c r="AH18" s="407">
        <f t="shared" si="9"/>
        <v>0.4573643410852713</v>
      </c>
      <c r="AI18" s="411">
        <f t="shared" si="10"/>
        <v>0.2144702842377261</v>
      </c>
      <c r="AK18" s="225" t="s">
        <v>3</v>
      </c>
      <c r="AL18" s="158" t="s">
        <v>31</v>
      </c>
      <c r="AM18" s="383">
        <f>取引基本表!AR15</f>
        <v>242</v>
      </c>
      <c r="AN18" s="407">
        <f t="shared" si="6"/>
        <v>4.2405476965239774E-4</v>
      </c>
      <c r="AP18" s="225" t="s">
        <v>3</v>
      </c>
      <c r="AQ18" s="158" t="s">
        <v>31</v>
      </c>
      <c r="AR18" s="386">
        <f>取引基本表!AX15</f>
        <v>2765</v>
      </c>
      <c r="AS18" s="387">
        <f>取引基本表!AY15</f>
        <v>321</v>
      </c>
      <c r="AT18" s="387">
        <f>ABS(取引基本表!BB15)</f>
        <v>2699</v>
      </c>
      <c r="AU18" s="388">
        <f t="shared" si="11"/>
        <v>-2378</v>
      </c>
      <c r="AV18" s="411">
        <v>0.69369460950567885</v>
      </c>
      <c r="AW18" s="407">
        <v>0.30630539049432115</v>
      </c>
    </row>
    <row r="19" spans="1:49" x14ac:dyDescent="0.2">
      <c r="A19" s="225" t="s">
        <v>4</v>
      </c>
      <c r="B19" s="158" t="s">
        <v>32</v>
      </c>
      <c r="C19" s="405">
        <f t="shared" si="0"/>
        <v>4.6660019940179431E-2</v>
      </c>
      <c r="D19" s="406">
        <f t="shared" si="1"/>
        <v>2.8901734104046241E-3</v>
      </c>
      <c r="E19" s="406">
        <f t="shared" si="1"/>
        <v>2.8901734104046241E-3</v>
      </c>
      <c r="F19" s="406">
        <f t="shared" si="2"/>
        <v>0.24084778420038536</v>
      </c>
      <c r="G19" s="406">
        <f t="shared" si="2"/>
        <v>5.7803468208092484E-2</v>
      </c>
      <c r="H19" s="407">
        <f t="shared" si="3"/>
        <v>-1.0864213106796968E-4</v>
      </c>
      <c r="K19" s="225" t="s">
        <v>4</v>
      </c>
      <c r="L19" s="158" t="s">
        <v>32</v>
      </c>
      <c r="M19" s="383">
        <f>取引基本表!AX16</f>
        <v>5015</v>
      </c>
      <c r="N19" s="367">
        <f>ABS(取引基本表!BB16)</f>
        <v>4781</v>
      </c>
      <c r="O19" s="411">
        <f t="shared" si="4"/>
        <v>0.95333998005982057</v>
      </c>
      <c r="P19" s="407">
        <f t="shared" si="5"/>
        <v>4.6660019940179431E-2</v>
      </c>
      <c r="R19" s="225" t="s">
        <v>4</v>
      </c>
      <c r="S19" s="158" t="s">
        <v>32</v>
      </c>
      <c r="T19" s="365">
        <f>取引基本表!BD16</f>
        <v>1038</v>
      </c>
      <c r="U19" s="446">
        <f>雇用表!Q16</f>
        <v>3</v>
      </c>
      <c r="V19" s="447">
        <f>雇用表!Q62</f>
        <v>3</v>
      </c>
      <c r="W19" s="413">
        <f t="shared" si="7"/>
        <v>2.8901734104046241E-3</v>
      </c>
      <c r="X19" s="413">
        <f t="shared" si="8"/>
        <v>2.8901734104046241E-3</v>
      </c>
      <c r="Z19" s="225" t="s">
        <v>4</v>
      </c>
      <c r="AA19" s="48" t="s">
        <v>32</v>
      </c>
      <c r="AB19" s="452">
        <v>60</v>
      </c>
      <c r="AC19" s="387">
        <v>115</v>
      </c>
      <c r="AD19" s="387">
        <v>57</v>
      </c>
      <c r="AE19" s="387">
        <v>18</v>
      </c>
      <c r="AF19" s="387">
        <v>0</v>
      </c>
      <c r="AG19" s="369">
        <v>1038</v>
      </c>
      <c r="AH19" s="407">
        <f t="shared" si="9"/>
        <v>0.24084778420038536</v>
      </c>
      <c r="AI19" s="411">
        <f t="shared" si="10"/>
        <v>5.7803468208092484E-2</v>
      </c>
      <c r="AK19" s="225" t="s">
        <v>4</v>
      </c>
      <c r="AL19" s="158" t="s">
        <v>32</v>
      </c>
      <c r="AM19" s="383">
        <f>取引基本表!AR16</f>
        <v>-62</v>
      </c>
      <c r="AN19" s="407">
        <f t="shared" si="6"/>
        <v>-1.0864213106796968E-4</v>
      </c>
      <c r="AP19" s="225" t="s">
        <v>4</v>
      </c>
      <c r="AQ19" s="158" t="s">
        <v>32</v>
      </c>
      <c r="AR19" s="386">
        <f>取引基本表!AX16</f>
        <v>5015</v>
      </c>
      <c r="AS19" s="387">
        <f>取引基本表!AY16</f>
        <v>804</v>
      </c>
      <c r="AT19" s="387">
        <f>ABS(取引基本表!BB16)</f>
        <v>4781</v>
      </c>
      <c r="AU19" s="388">
        <f t="shared" si="11"/>
        <v>-3977</v>
      </c>
      <c r="AV19" s="411">
        <v>0.63033685044372512</v>
      </c>
      <c r="AW19" s="407">
        <v>0.36966314955627488</v>
      </c>
    </row>
    <row r="20" spans="1:49" x14ac:dyDescent="0.2">
      <c r="A20" s="225" t="s">
        <v>5</v>
      </c>
      <c r="B20" s="158" t="s">
        <v>33</v>
      </c>
      <c r="C20" s="405">
        <f t="shared" si="0"/>
        <v>8.9601315248664215E-2</v>
      </c>
      <c r="D20" s="406">
        <f t="shared" si="1"/>
        <v>6.3492063492063489E-2</v>
      </c>
      <c r="E20" s="406">
        <f t="shared" si="1"/>
        <v>5.9757236227824466E-2</v>
      </c>
      <c r="F20" s="406">
        <f t="shared" si="2"/>
        <v>0.22315592903828199</v>
      </c>
      <c r="G20" s="406">
        <f t="shared" si="2"/>
        <v>9.990662931839403E-2</v>
      </c>
      <c r="H20" s="407">
        <f t="shared" si="3"/>
        <v>5.2919231584720706E-4</v>
      </c>
      <c r="K20" s="225" t="s">
        <v>5</v>
      </c>
      <c r="L20" s="158" t="s">
        <v>33</v>
      </c>
      <c r="M20" s="383">
        <f>取引基本表!AX17</f>
        <v>2433</v>
      </c>
      <c r="N20" s="367">
        <f>ABS(取引基本表!BB17)</f>
        <v>2215</v>
      </c>
      <c r="O20" s="411">
        <f t="shared" si="4"/>
        <v>0.91039868475133578</v>
      </c>
      <c r="P20" s="407">
        <f t="shared" si="5"/>
        <v>8.9601315248664215E-2</v>
      </c>
      <c r="R20" s="225" t="s">
        <v>5</v>
      </c>
      <c r="S20" s="158" t="s">
        <v>33</v>
      </c>
      <c r="T20" s="365">
        <f>取引基本表!BD17</f>
        <v>1071</v>
      </c>
      <c r="U20" s="446">
        <f>雇用表!Q17</f>
        <v>68</v>
      </c>
      <c r="V20" s="447">
        <f>雇用表!Q63</f>
        <v>64</v>
      </c>
      <c r="W20" s="413">
        <f t="shared" si="7"/>
        <v>6.3492063492063489E-2</v>
      </c>
      <c r="X20" s="413">
        <f t="shared" si="8"/>
        <v>5.9757236227824466E-2</v>
      </c>
      <c r="Z20" s="225" t="s">
        <v>5</v>
      </c>
      <c r="AA20" s="48" t="s">
        <v>33</v>
      </c>
      <c r="AB20" s="452">
        <v>107</v>
      </c>
      <c r="AC20" s="387">
        <v>92</v>
      </c>
      <c r="AD20" s="387">
        <v>32</v>
      </c>
      <c r="AE20" s="387">
        <v>8</v>
      </c>
      <c r="AF20" s="387">
        <v>0</v>
      </c>
      <c r="AG20" s="369">
        <v>1071</v>
      </c>
      <c r="AH20" s="407">
        <f t="shared" si="9"/>
        <v>0.22315592903828199</v>
      </c>
      <c r="AI20" s="411">
        <f t="shared" si="10"/>
        <v>9.990662931839403E-2</v>
      </c>
      <c r="AK20" s="225" t="s">
        <v>5</v>
      </c>
      <c r="AL20" s="158" t="s">
        <v>33</v>
      </c>
      <c r="AM20" s="383">
        <f>取引基本表!AR17</f>
        <v>302</v>
      </c>
      <c r="AN20" s="407">
        <f t="shared" si="6"/>
        <v>5.2919231584720706E-4</v>
      </c>
      <c r="AP20" s="225" t="s">
        <v>5</v>
      </c>
      <c r="AQ20" s="158" t="s">
        <v>33</v>
      </c>
      <c r="AR20" s="386">
        <f>取引基本表!AX17</f>
        <v>2433</v>
      </c>
      <c r="AS20" s="387">
        <f>取引基本表!AY17</f>
        <v>853</v>
      </c>
      <c r="AT20" s="387">
        <f>ABS(取引基本表!BB17)</f>
        <v>2215</v>
      </c>
      <c r="AU20" s="388">
        <f t="shared" si="11"/>
        <v>-1362</v>
      </c>
      <c r="AV20" s="411">
        <v>0.88159848319713086</v>
      </c>
      <c r="AW20" s="407">
        <v>0.11840151680286914</v>
      </c>
    </row>
    <row r="21" spans="1:49" x14ac:dyDescent="0.2">
      <c r="A21" s="225" t="s">
        <v>6</v>
      </c>
      <c r="B21" s="158" t="s">
        <v>34</v>
      </c>
      <c r="C21" s="405">
        <f t="shared" si="0"/>
        <v>3.6263368983957212E-2</v>
      </c>
      <c r="D21" s="406">
        <f t="shared" si="1"/>
        <v>0.13283674736188703</v>
      </c>
      <c r="E21" s="406">
        <f t="shared" si="1"/>
        <v>0.11297330850403477</v>
      </c>
      <c r="F21" s="406">
        <f t="shared" si="2"/>
        <v>0.42644320297951582</v>
      </c>
      <c r="G21" s="406">
        <f t="shared" si="2"/>
        <v>0.2855369335816263</v>
      </c>
      <c r="H21" s="407">
        <f t="shared" si="3"/>
        <v>8.8140309559981843E-4</v>
      </c>
      <c r="K21" s="225" t="s">
        <v>6</v>
      </c>
      <c r="L21" s="158" t="s">
        <v>34</v>
      </c>
      <c r="M21" s="383">
        <f>取引基本表!AX18</f>
        <v>5984</v>
      </c>
      <c r="N21" s="367">
        <f>ABS(取引基本表!BB18)</f>
        <v>5767</v>
      </c>
      <c r="O21" s="411">
        <f t="shared" si="4"/>
        <v>0.96373663101604279</v>
      </c>
      <c r="P21" s="407">
        <f t="shared" si="5"/>
        <v>3.6263368983957212E-2</v>
      </c>
      <c r="R21" s="225" t="s">
        <v>6</v>
      </c>
      <c r="S21" s="158" t="s">
        <v>34</v>
      </c>
      <c r="T21" s="365">
        <f>取引基本表!BD18</f>
        <v>1611</v>
      </c>
      <c r="U21" s="446">
        <f>雇用表!Q18</f>
        <v>214</v>
      </c>
      <c r="V21" s="447">
        <f>雇用表!Q64</f>
        <v>182</v>
      </c>
      <c r="W21" s="413">
        <f t="shared" si="7"/>
        <v>0.13283674736188703</v>
      </c>
      <c r="X21" s="413">
        <f t="shared" si="8"/>
        <v>0.11297330850403477</v>
      </c>
      <c r="Z21" s="225" t="s">
        <v>6</v>
      </c>
      <c r="AA21" s="48" t="s">
        <v>34</v>
      </c>
      <c r="AB21" s="452">
        <v>460</v>
      </c>
      <c r="AC21" s="387">
        <v>49</v>
      </c>
      <c r="AD21" s="387">
        <v>134</v>
      </c>
      <c r="AE21" s="387">
        <v>44</v>
      </c>
      <c r="AF21" s="387">
        <v>0</v>
      </c>
      <c r="AG21" s="369">
        <v>1611</v>
      </c>
      <c r="AH21" s="407">
        <f t="shared" si="9"/>
        <v>0.42644320297951582</v>
      </c>
      <c r="AI21" s="411">
        <f t="shared" si="10"/>
        <v>0.2855369335816263</v>
      </c>
      <c r="AK21" s="225" t="s">
        <v>6</v>
      </c>
      <c r="AL21" s="158" t="s">
        <v>34</v>
      </c>
      <c r="AM21" s="383">
        <f>取引基本表!AR18</f>
        <v>503</v>
      </c>
      <c r="AN21" s="407">
        <f t="shared" si="6"/>
        <v>8.8140309559981843E-4</v>
      </c>
      <c r="AP21" s="225" t="s">
        <v>6</v>
      </c>
      <c r="AQ21" s="158" t="s">
        <v>34</v>
      </c>
      <c r="AR21" s="386">
        <f>取引基本表!AX18</f>
        <v>5984</v>
      </c>
      <c r="AS21" s="387">
        <f>取引基本表!AY18</f>
        <v>1394</v>
      </c>
      <c r="AT21" s="387">
        <f>ABS(取引基本表!BB18)</f>
        <v>5767</v>
      </c>
      <c r="AU21" s="388">
        <f t="shared" si="11"/>
        <v>-4373</v>
      </c>
      <c r="AV21" s="411">
        <v>0.73741787363403832</v>
      </c>
      <c r="AW21" s="407">
        <v>0.26258212636596168</v>
      </c>
    </row>
    <row r="22" spans="1:49" x14ac:dyDescent="0.2">
      <c r="A22" s="225" t="s">
        <v>7</v>
      </c>
      <c r="B22" s="158" t="s">
        <v>269</v>
      </c>
      <c r="C22" s="405">
        <f t="shared" si="0"/>
        <v>2.6618889173278704E-2</v>
      </c>
      <c r="D22" s="406">
        <f t="shared" si="1"/>
        <v>2.5660666411336654E-2</v>
      </c>
      <c r="E22" s="406">
        <f t="shared" si="1"/>
        <v>2.5277671390271927E-2</v>
      </c>
      <c r="F22" s="406">
        <f t="shared" si="2"/>
        <v>0.4128686327077748</v>
      </c>
      <c r="G22" s="406">
        <f t="shared" si="2"/>
        <v>0.1945614707008809</v>
      </c>
      <c r="H22" s="407">
        <f t="shared" si="3"/>
        <v>4.2055018477923743E-5</v>
      </c>
      <c r="K22" s="225" t="s">
        <v>7</v>
      </c>
      <c r="L22" s="158" t="s">
        <v>269</v>
      </c>
      <c r="M22" s="383">
        <f>取引基本表!AX19</f>
        <v>3907</v>
      </c>
      <c r="N22" s="367">
        <f>ABS(取引基本表!BB19)</f>
        <v>3803</v>
      </c>
      <c r="O22" s="411">
        <f t="shared" si="4"/>
        <v>0.9733811108267213</v>
      </c>
      <c r="P22" s="407">
        <f t="shared" si="5"/>
        <v>2.6618889173278704E-2</v>
      </c>
      <c r="R22" s="225" t="s">
        <v>7</v>
      </c>
      <c r="S22" s="158" t="s">
        <v>269</v>
      </c>
      <c r="T22" s="365">
        <f>取引基本表!BD19</f>
        <v>2611</v>
      </c>
      <c r="U22" s="446">
        <f>雇用表!Q19</f>
        <v>67</v>
      </c>
      <c r="V22" s="447">
        <f>雇用表!Q65</f>
        <v>66</v>
      </c>
      <c r="W22" s="413">
        <f t="shared" si="7"/>
        <v>2.5660666411336654E-2</v>
      </c>
      <c r="X22" s="413">
        <f t="shared" si="8"/>
        <v>2.5277671390271927E-2</v>
      </c>
      <c r="Z22" s="225" t="s">
        <v>7</v>
      </c>
      <c r="AA22" s="48" t="s">
        <v>269</v>
      </c>
      <c r="AB22" s="452">
        <v>508</v>
      </c>
      <c r="AC22" s="387">
        <v>279</v>
      </c>
      <c r="AD22" s="387">
        <v>274</v>
      </c>
      <c r="AE22" s="387">
        <v>17</v>
      </c>
      <c r="AF22" s="387">
        <v>0</v>
      </c>
      <c r="AG22" s="369">
        <v>2611</v>
      </c>
      <c r="AH22" s="407">
        <f t="shared" si="9"/>
        <v>0.4128686327077748</v>
      </c>
      <c r="AI22" s="411">
        <f t="shared" si="10"/>
        <v>0.1945614707008809</v>
      </c>
      <c r="AK22" s="225" t="s">
        <v>7</v>
      </c>
      <c r="AL22" s="158" t="s">
        <v>269</v>
      </c>
      <c r="AM22" s="383">
        <f>取引基本表!AR19</f>
        <v>24</v>
      </c>
      <c r="AN22" s="407">
        <f t="shared" si="6"/>
        <v>4.2055018477923743E-5</v>
      </c>
      <c r="AP22" s="225" t="s">
        <v>7</v>
      </c>
      <c r="AQ22" s="158" t="s">
        <v>269</v>
      </c>
      <c r="AR22" s="386">
        <f>取引基本表!AX19</f>
        <v>3907</v>
      </c>
      <c r="AS22" s="387">
        <f>取引基本表!AY19</f>
        <v>2507</v>
      </c>
      <c r="AT22" s="387">
        <f>ABS(取引基本表!BB19)</f>
        <v>3803</v>
      </c>
      <c r="AU22" s="388">
        <f t="shared" si="11"/>
        <v>-1296</v>
      </c>
      <c r="AV22" s="411">
        <v>0.80743251432126495</v>
      </c>
      <c r="AW22" s="407">
        <v>0.19256748567873505</v>
      </c>
    </row>
    <row r="23" spans="1:49" x14ac:dyDescent="0.2">
      <c r="A23" s="225" t="s">
        <v>8</v>
      </c>
      <c r="B23" s="158" t="s">
        <v>270</v>
      </c>
      <c r="C23" s="405">
        <f t="shared" si="0"/>
        <v>0</v>
      </c>
      <c r="D23" s="406">
        <f t="shared" si="1"/>
        <v>4.2960359304823276E-3</v>
      </c>
      <c r="E23" s="406">
        <f t="shared" si="1"/>
        <v>3.7102128490529192E-3</v>
      </c>
      <c r="F23" s="406">
        <f t="shared" si="2"/>
        <v>0.4418082405780121</v>
      </c>
      <c r="G23" s="406">
        <f t="shared" si="2"/>
        <v>0.21587580550673696</v>
      </c>
      <c r="H23" s="407">
        <f t="shared" si="3"/>
        <v>2.4532094112122184E-5</v>
      </c>
      <c r="K23" s="225" t="s">
        <v>8</v>
      </c>
      <c r="L23" s="158" t="s">
        <v>270</v>
      </c>
      <c r="M23" s="383">
        <f>取引基本表!AX20</f>
        <v>6940</v>
      </c>
      <c r="N23" s="367">
        <f>ABS(取引基本表!BB20)</f>
        <v>6940</v>
      </c>
      <c r="O23" s="411">
        <f t="shared" si="4"/>
        <v>1</v>
      </c>
      <c r="P23" s="407">
        <f t="shared" si="5"/>
        <v>0</v>
      </c>
      <c r="R23" s="225" t="s">
        <v>8</v>
      </c>
      <c r="S23" s="158" t="s">
        <v>270</v>
      </c>
      <c r="T23" s="365">
        <f>取引基本表!BD20</f>
        <v>30726</v>
      </c>
      <c r="U23" s="446">
        <f>雇用表!Q20</f>
        <v>132</v>
      </c>
      <c r="V23" s="447">
        <f>雇用表!Q66</f>
        <v>114</v>
      </c>
      <c r="W23" s="413">
        <f t="shared" si="7"/>
        <v>4.2960359304823276E-3</v>
      </c>
      <c r="X23" s="413">
        <f t="shared" si="8"/>
        <v>3.7102128490529192E-3</v>
      </c>
      <c r="Z23" s="225" t="s">
        <v>8</v>
      </c>
      <c r="AA23" s="48" t="s">
        <v>270</v>
      </c>
      <c r="AB23" s="452">
        <v>6633</v>
      </c>
      <c r="AC23" s="387">
        <v>3473</v>
      </c>
      <c r="AD23" s="387">
        <v>3169</v>
      </c>
      <c r="AE23" s="387">
        <v>300</v>
      </c>
      <c r="AF23" s="387">
        <v>0</v>
      </c>
      <c r="AG23" s="369">
        <v>30726</v>
      </c>
      <c r="AH23" s="407">
        <f t="shared" si="9"/>
        <v>0.4418082405780121</v>
      </c>
      <c r="AI23" s="411">
        <f t="shared" si="10"/>
        <v>0.21587580550673696</v>
      </c>
      <c r="AK23" s="225" t="s">
        <v>8</v>
      </c>
      <c r="AL23" s="158" t="s">
        <v>270</v>
      </c>
      <c r="AM23" s="383">
        <f>取引基本表!AR20</f>
        <v>14</v>
      </c>
      <c r="AN23" s="407">
        <f t="shared" si="6"/>
        <v>2.4532094112122184E-5</v>
      </c>
      <c r="AP23" s="225" t="s">
        <v>8</v>
      </c>
      <c r="AQ23" s="158" t="s">
        <v>270</v>
      </c>
      <c r="AR23" s="386">
        <f>取引基本表!AX20</f>
        <v>6940</v>
      </c>
      <c r="AS23" s="387">
        <f>取引基本表!AY20</f>
        <v>30726</v>
      </c>
      <c r="AT23" s="387">
        <f>ABS(取引基本表!BB20)</f>
        <v>6940</v>
      </c>
      <c r="AU23" s="388">
        <f t="shared" si="11"/>
        <v>23786</v>
      </c>
      <c r="AV23" s="411">
        <v>0.79883567479416906</v>
      </c>
      <c r="AW23" s="407">
        <v>0.20116432520583094</v>
      </c>
    </row>
    <row r="24" spans="1:49" x14ac:dyDescent="0.2">
      <c r="A24" s="225" t="s">
        <v>9</v>
      </c>
      <c r="B24" s="158" t="s">
        <v>271</v>
      </c>
      <c r="C24" s="405">
        <f t="shared" si="0"/>
        <v>0.22997002997003002</v>
      </c>
      <c r="D24" s="406">
        <f t="shared" si="1"/>
        <v>0.34068241469816274</v>
      </c>
      <c r="E24" s="406">
        <f t="shared" si="1"/>
        <v>0.33385826771653543</v>
      </c>
      <c r="F24" s="406">
        <f t="shared" si="2"/>
        <v>0.39317585301837271</v>
      </c>
      <c r="G24" s="406">
        <f t="shared" si="2"/>
        <v>0.20787401574803149</v>
      </c>
      <c r="H24" s="407">
        <f t="shared" si="3"/>
        <v>3.2417410076732888E-4</v>
      </c>
      <c r="K24" s="225" t="s">
        <v>9</v>
      </c>
      <c r="L24" s="158" t="s">
        <v>271</v>
      </c>
      <c r="M24" s="383">
        <f>取引基本表!AX21</f>
        <v>5005</v>
      </c>
      <c r="N24" s="367">
        <f>ABS(取引基本表!BB21)</f>
        <v>3854</v>
      </c>
      <c r="O24" s="411">
        <f t="shared" si="4"/>
        <v>0.77002997002996998</v>
      </c>
      <c r="P24" s="407">
        <f t="shared" si="5"/>
        <v>0.22997002997003002</v>
      </c>
      <c r="R24" s="225" t="s">
        <v>9</v>
      </c>
      <c r="S24" s="158" t="s">
        <v>271</v>
      </c>
      <c r="T24" s="365">
        <f>取引基本表!BD21</f>
        <v>1905</v>
      </c>
      <c r="U24" s="446">
        <f>雇用表!Q21</f>
        <v>649</v>
      </c>
      <c r="V24" s="447">
        <f>雇用表!Q67</f>
        <v>636</v>
      </c>
      <c r="W24" s="413">
        <f t="shared" si="7"/>
        <v>0.34068241469816274</v>
      </c>
      <c r="X24" s="413">
        <f t="shared" si="8"/>
        <v>0.33385826771653543</v>
      </c>
      <c r="Z24" s="225" t="s">
        <v>9</v>
      </c>
      <c r="AA24" s="48" t="s">
        <v>271</v>
      </c>
      <c r="AB24" s="452">
        <v>396</v>
      </c>
      <c r="AC24" s="387">
        <v>50</v>
      </c>
      <c r="AD24" s="387">
        <v>273</v>
      </c>
      <c r="AE24" s="387">
        <v>30</v>
      </c>
      <c r="AF24" s="387">
        <v>0</v>
      </c>
      <c r="AG24" s="369">
        <v>1905</v>
      </c>
      <c r="AH24" s="407">
        <f t="shared" si="9"/>
        <v>0.39317585301837271</v>
      </c>
      <c r="AI24" s="411">
        <f t="shared" si="10"/>
        <v>0.20787401574803149</v>
      </c>
      <c r="AK24" s="225" t="s">
        <v>9</v>
      </c>
      <c r="AL24" s="158" t="s">
        <v>271</v>
      </c>
      <c r="AM24" s="383">
        <f>取引基本表!AR21</f>
        <v>185</v>
      </c>
      <c r="AN24" s="407">
        <f t="shared" si="6"/>
        <v>3.2417410076732888E-4</v>
      </c>
      <c r="AP24" s="225" t="s">
        <v>9</v>
      </c>
      <c r="AQ24" s="158" t="s">
        <v>271</v>
      </c>
      <c r="AR24" s="386">
        <f>取引基本表!AX21</f>
        <v>5005</v>
      </c>
      <c r="AS24" s="387">
        <f>取引基本表!AY21</f>
        <v>754</v>
      </c>
      <c r="AT24" s="387">
        <f>ABS(取引基本表!BB21)</f>
        <v>3854</v>
      </c>
      <c r="AU24" s="388">
        <f t="shared" si="11"/>
        <v>-3100</v>
      </c>
      <c r="AV24" s="411">
        <v>0.53203541493025519</v>
      </c>
      <c r="AW24" s="407">
        <v>0.46796458506974481</v>
      </c>
    </row>
    <row r="25" spans="1:49" x14ac:dyDescent="0.2">
      <c r="A25" s="225" t="s">
        <v>10</v>
      </c>
      <c r="B25" s="158" t="s">
        <v>272</v>
      </c>
      <c r="C25" s="405">
        <f t="shared" si="0"/>
        <v>3.4042553191489411E-2</v>
      </c>
      <c r="D25" s="406">
        <f t="shared" si="1"/>
        <v>0.10710607621009269</v>
      </c>
      <c r="E25" s="406">
        <f t="shared" si="1"/>
        <v>0.10298661174047374</v>
      </c>
      <c r="F25" s="406">
        <f t="shared" si="2"/>
        <v>0.35015447991761073</v>
      </c>
      <c r="G25" s="406">
        <f t="shared" si="2"/>
        <v>0.19567456230690011</v>
      </c>
      <c r="H25" s="407">
        <f t="shared" si="3"/>
        <v>4.906418822424437E-4</v>
      </c>
      <c r="K25" s="225" t="s">
        <v>10</v>
      </c>
      <c r="L25" s="158" t="s">
        <v>272</v>
      </c>
      <c r="M25" s="383">
        <f>取引基本表!AX22</f>
        <v>2350</v>
      </c>
      <c r="N25" s="367">
        <f>ABS(取引基本表!BB22)</f>
        <v>2270</v>
      </c>
      <c r="O25" s="411">
        <f t="shared" si="4"/>
        <v>0.96595744680851059</v>
      </c>
      <c r="P25" s="407">
        <f t="shared" si="5"/>
        <v>3.4042553191489411E-2</v>
      </c>
      <c r="R25" s="225" t="s">
        <v>10</v>
      </c>
      <c r="S25" s="158" t="s">
        <v>272</v>
      </c>
      <c r="T25" s="365">
        <f>取引基本表!BD22</f>
        <v>971</v>
      </c>
      <c r="U25" s="446">
        <f>雇用表!Q22</f>
        <v>104</v>
      </c>
      <c r="V25" s="447">
        <f>雇用表!Q68</f>
        <v>100</v>
      </c>
      <c r="W25" s="413">
        <f t="shared" si="7"/>
        <v>0.10710607621009269</v>
      </c>
      <c r="X25" s="413">
        <f t="shared" si="8"/>
        <v>0.10298661174047374</v>
      </c>
      <c r="Z25" s="225" t="s">
        <v>10</v>
      </c>
      <c r="AA25" s="48" t="s">
        <v>272</v>
      </c>
      <c r="AB25" s="452">
        <v>190</v>
      </c>
      <c r="AC25" s="387">
        <v>-39</v>
      </c>
      <c r="AD25" s="387">
        <v>182</v>
      </c>
      <c r="AE25" s="387">
        <v>7</v>
      </c>
      <c r="AF25" s="387">
        <v>0</v>
      </c>
      <c r="AG25" s="369">
        <v>971</v>
      </c>
      <c r="AH25" s="407">
        <f t="shared" si="9"/>
        <v>0.35015447991761073</v>
      </c>
      <c r="AI25" s="411">
        <f t="shared" si="10"/>
        <v>0.19567456230690011</v>
      </c>
      <c r="AK25" s="225" t="s">
        <v>10</v>
      </c>
      <c r="AL25" s="158" t="s">
        <v>272</v>
      </c>
      <c r="AM25" s="383">
        <f>取引基本表!AR22</f>
        <v>280</v>
      </c>
      <c r="AN25" s="407">
        <f t="shared" si="6"/>
        <v>4.906418822424437E-4</v>
      </c>
      <c r="AP25" s="225" t="s">
        <v>10</v>
      </c>
      <c r="AQ25" s="158" t="s">
        <v>272</v>
      </c>
      <c r="AR25" s="386">
        <f>取引基本表!AX22</f>
        <v>2350</v>
      </c>
      <c r="AS25" s="387">
        <f>取引基本表!AY22</f>
        <v>891</v>
      </c>
      <c r="AT25" s="387">
        <f>ABS(取引基本表!BB22)</f>
        <v>2270</v>
      </c>
      <c r="AU25" s="388">
        <f t="shared" si="11"/>
        <v>-1379</v>
      </c>
      <c r="AV25" s="411">
        <v>0.88160188384965898</v>
      </c>
      <c r="AW25" s="407">
        <v>0.11839811615034102</v>
      </c>
    </row>
    <row r="26" spans="1:49" x14ac:dyDescent="0.2">
      <c r="A26" s="225" t="s">
        <v>11</v>
      </c>
      <c r="B26" s="158" t="s">
        <v>35</v>
      </c>
      <c r="C26" s="405">
        <f t="shared" si="0"/>
        <v>5.4550934297769693E-2</v>
      </c>
      <c r="D26" s="406">
        <f t="shared" si="1"/>
        <v>0.10204744881377965</v>
      </c>
      <c r="E26" s="406">
        <f t="shared" si="1"/>
        <v>0.10497237569060773</v>
      </c>
      <c r="F26" s="406">
        <f t="shared" si="2"/>
        <v>0.33636659083522913</v>
      </c>
      <c r="G26" s="406">
        <f t="shared" si="2"/>
        <v>0.19694507637309067</v>
      </c>
      <c r="H26" s="407">
        <f t="shared" si="3"/>
        <v>1.0098461312011439E-2</v>
      </c>
      <c r="K26" s="225" t="s">
        <v>11</v>
      </c>
      <c r="L26" s="158" t="s">
        <v>35</v>
      </c>
      <c r="M26" s="383">
        <f>取引基本表!AX23</f>
        <v>9954</v>
      </c>
      <c r="N26" s="367">
        <f>ABS(取引基本表!BB23)</f>
        <v>9411</v>
      </c>
      <c r="O26" s="411">
        <f t="shared" si="4"/>
        <v>0.94544906570223031</v>
      </c>
      <c r="P26" s="407">
        <f t="shared" si="5"/>
        <v>5.4550934297769693E-2</v>
      </c>
      <c r="R26" s="225" t="s">
        <v>11</v>
      </c>
      <c r="S26" s="158" t="s">
        <v>35</v>
      </c>
      <c r="T26" s="365">
        <f>取引基本表!BD23</f>
        <v>3077</v>
      </c>
      <c r="U26" s="446">
        <f>雇用表!Q23</f>
        <v>314</v>
      </c>
      <c r="V26" s="447">
        <f>雇用表!Q69</f>
        <v>323</v>
      </c>
      <c r="W26" s="413">
        <f t="shared" si="7"/>
        <v>0.10204744881377965</v>
      </c>
      <c r="X26" s="413">
        <f t="shared" si="8"/>
        <v>0.10497237569060773</v>
      </c>
      <c r="Z26" s="225" t="s">
        <v>11</v>
      </c>
      <c r="AA26" s="48" t="s">
        <v>35</v>
      </c>
      <c r="AB26" s="452">
        <v>606</v>
      </c>
      <c r="AC26" s="387">
        <v>-64</v>
      </c>
      <c r="AD26" s="387">
        <v>481</v>
      </c>
      <c r="AE26" s="387">
        <v>12</v>
      </c>
      <c r="AF26" s="387">
        <v>0</v>
      </c>
      <c r="AG26" s="369">
        <v>3077</v>
      </c>
      <c r="AH26" s="407">
        <f t="shared" si="9"/>
        <v>0.33636659083522913</v>
      </c>
      <c r="AI26" s="411">
        <f t="shared" si="10"/>
        <v>0.19694507637309067</v>
      </c>
      <c r="AK26" s="225" t="s">
        <v>11</v>
      </c>
      <c r="AL26" s="158" t="s">
        <v>35</v>
      </c>
      <c r="AM26" s="383">
        <f>取引基本表!AR23</f>
        <v>5763</v>
      </c>
      <c r="AN26" s="407">
        <f t="shared" si="6"/>
        <v>1.0098461312011439E-2</v>
      </c>
      <c r="AP26" s="225" t="s">
        <v>11</v>
      </c>
      <c r="AQ26" s="158" t="s">
        <v>35</v>
      </c>
      <c r="AR26" s="386">
        <f>取引基本表!AX23</f>
        <v>9954</v>
      </c>
      <c r="AS26" s="387">
        <f>取引基本表!AY23</f>
        <v>2534</v>
      </c>
      <c r="AT26" s="387">
        <f>ABS(取引基本表!BB23)</f>
        <v>9411</v>
      </c>
      <c r="AU26" s="388">
        <f t="shared" si="11"/>
        <v>-6877</v>
      </c>
      <c r="AV26" s="411">
        <v>0.70886039128338962</v>
      </c>
      <c r="AW26" s="407">
        <v>0.29113960871661038</v>
      </c>
    </row>
    <row r="27" spans="1:49" x14ac:dyDescent="0.2">
      <c r="A27" s="225" t="s">
        <v>12</v>
      </c>
      <c r="B27" s="158" t="s">
        <v>376</v>
      </c>
      <c r="C27" s="405">
        <f t="shared" si="0"/>
        <v>4.1345611727119369E-3</v>
      </c>
      <c r="D27" s="406">
        <f t="shared" si="1"/>
        <v>1.2203389830508475</v>
      </c>
      <c r="E27" s="406">
        <f t="shared" si="1"/>
        <v>1.4661016949152543</v>
      </c>
      <c r="F27" s="406">
        <f t="shared" si="2"/>
        <v>0.33898305084745761</v>
      </c>
      <c r="G27" s="406">
        <f t="shared" si="2"/>
        <v>0.17796610169491525</v>
      </c>
      <c r="H27" s="407">
        <f t="shared" si="3"/>
        <v>1.0540039006029638E-2</v>
      </c>
      <c r="K27" s="225" t="s">
        <v>12</v>
      </c>
      <c r="L27" s="158" t="s">
        <v>377</v>
      </c>
      <c r="M27" s="383">
        <f>取引基本表!AX24</f>
        <v>10642</v>
      </c>
      <c r="N27" s="367">
        <f>ABS(取引基本表!BB24)</f>
        <v>10598</v>
      </c>
      <c r="O27" s="411">
        <f t="shared" si="4"/>
        <v>0.99586543882728806</v>
      </c>
      <c r="P27" s="407">
        <f t="shared" si="5"/>
        <v>4.1345611727119369E-3</v>
      </c>
      <c r="R27" s="225" t="s">
        <v>12</v>
      </c>
      <c r="S27" s="158" t="s">
        <v>377</v>
      </c>
      <c r="T27" s="365">
        <f>取引基本表!BD24</f>
        <v>118</v>
      </c>
      <c r="U27" s="446">
        <f>雇用表!Q24</f>
        <v>144</v>
      </c>
      <c r="V27" s="447">
        <f>雇用表!Q70</f>
        <v>173</v>
      </c>
      <c r="W27" s="413">
        <f t="shared" si="7"/>
        <v>1.2203389830508475</v>
      </c>
      <c r="X27" s="413">
        <f t="shared" si="8"/>
        <v>1.4661016949152543</v>
      </c>
      <c r="Z27" s="225" t="s">
        <v>12</v>
      </c>
      <c r="AA27" s="48" t="s">
        <v>366</v>
      </c>
      <c r="AB27" s="452">
        <v>21</v>
      </c>
      <c r="AC27" s="387">
        <v>-6</v>
      </c>
      <c r="AD27" s="387">
        <v>23</v>
      </c>
      <c r="AE27" s="387">
        <v>2</v>
      </c>
      <c r="AF27" s="387">
        <v>0</v>
      </c>
      <c r="AG27" s="369">
        <v>118</v>
      </c>
      <c r="AH27" s="407">
        <f t="shared" si="9"/>
        <v>0.33898305084745761</v>
      </c>
      <c r="AI27" s="411">
        <f t="shared" si="10"/>
        <v>0.17796610169491525</v>
      </c>
      <c r="AK27" s="225" t="s">
        <v>12</v>
      </c>
      <c r="AL27" s="158" t="s">
        <v>366</v>
      </c>
      <c r="AM27" s="383">
        <f>取引基本表!AR24</f>
        <v>6015</v>
      </c>
      <c r="AN27" s="407">
        <f t="shared" si="6"/>
        <v>1.0540039006029638E-2</v>
      </c>
      <c r="AP27" s="225" t="s">
        <v>12</v>
      </c>
      <c r="AQ27" s="158" t="s">
        <v>366</v>
      </c>
      <c r="AR27" s="386">
        <f>取引基本表!AX24</f>
        <v>10642</v>
      </c>
      <c r="AS27" s="387">
        <f>取引基本表!AY24</f>
        <v>74</v>
      </c>
      <c r="AT27" s="387">
        <f>ABS(取引基本表!BB24)</f>
        <v>10598</v>
      </c>
      <c r="AU27" s="388">
        <f t="shared" si="11"/>
        <v>-10524</v>
      </c>
      <c r="AV27" s="411">
        <v>0.77609965062016961</v>
      </c>
      <c r="AW27" s="407">
        <v>0.22390034937983039</v>
      </c>
    </row>
    <row r="28" spans="1:49" x14ac:dyDescent="0.2">
      <c r="A28" s="225" t="s">
        <v>13</v>
      </c>
      <c r="B28" s="158" t="s">
        <v>192</v>
      </c>
      <c r="C28" s="405">
        <f t="shared" si="0"/>
        <v>7.7271221989182459E-3</v>
      </c>
      <c r="D28" s="406">
        <f t="shared" si="1"/>
        <v>0.19739478957915832</v>
      </c>
      <c r="E28" s="406">
        <f t="shared" si="1"/>
        <v>0.18537074148296592</v>
      </c>
      <c r="F28" s="406">
        <f t="shared" si="2"/>
        <v>0.21442885771543085</v>
      </c>
      <c r="G28" s="406">
        <f t="shared" si="2"/>
        <v>0.12525050100200399</v>
      </c>
      <c r="H28" s="407">
        <f t="shared" si="3"/>
        <v>1.922089573684773E-2</v>
      </c>
      <c r="K28" s="225" t="s">
        <v>13</v>
      </c>
      <c r="L28" s="158" t="s">
        <v>192</v>
      </c>
      <c r="M28" s="383">
        <f>取引基本表!AX25</f>
        <v>18118</v>
      </c>
      <c r="N28" s="367">
        <f>ABS(取引基本表!BB25)</f>
        <v>17978</v>
      </c>
      <c r="O28" s="411">
        <f t="shared" si="4"/>
        <v>0.99227287780108175</v>
      </c>
      <c r="P28" s="407">
        <f t="shared" si="5"/>
        <v>7.7271221989182459E-3</v>
      </c>
      <c r="R28" s="225" t="s">
        <v>13</v>
      </c>
      <c r="S28" s="158" t="s">
        <v>192</v>
      </c>
      <c r="T28" s="365">
        <f>取引基本表!BD25</f>
        <v>998</v>
      </c>
      <c r="U28" s="446">
        <f>雇用表!Q25</f>
        <v>197</v>
      </c>
      <c r="V28" s="447">
        <f>雇用表!Q71</f>
        <v>185</v>
      </c>
      <c r="W28" s="413">
        <f t="shared" si="7"/>
        <v>0.19739478957915832</v>
      </c>
      <c r="X28" s="413">
        <f t="shared" si="8"/>
        <v>0.18537074148296592</v>
      </c>
      <c r="Z28" s="225" t="s">
        <v>13</v>
      </c>
      <c r="AA28" s="48" t="s">
        <v>192</v>
      </c>
      <c r="AB28" s="452">
        <v>125</v>
      </c>
      <c r="AC28" s="387">
        <v>13</v>
      </c>
      <c r="AD28" s="387">
        <v>68</v>
      </c>
      <c r="AE28" s="387">
        <v>8</v>
      </c>
      <c r="AF28" s="387">
        <v>0</v>
      </c>
      <c r="AG28" s="369">
        <v>998</v>
      </c>
      <c r="AH28" s="407">
        <f t="shared" si="9"/>
        <v>0.21442885771543085</v>
      </c>
      <c r="AI28" s="411">
        <f t="shared" si="10"/>
        <v>0.12525050100200399</v>
      </c>
      <c r="AK28" s="225" t="s">
        <v>13</v>
      </c>
      <c r="AL28" s="158" t="s">
        <v>192</v>
      </c>
      <c r="AM28" s="383">
        <f>取引基本表!AR25</f>
        <v>10969</v>
      </c>
      <c r="AN28" s="407">
        <f t="shared" si="6"/>
        <v>1.922089573684773E-2</v>
      </c>
      <c r="AP28" s="225" t="s">
        <v>13</v>
      </c>
      <c r="AQ28" s="158" t="s">
        <v>192</v>
      </c>
      <c r="AR28" s="386">
        <f>取引基本表!AX25</f>
        <v>18118</v>
      </c>
      <c r="AS28" s="387">
        <f>取引基本表!AY25</f>
        <v>858</v>
      </c>
      <c r="AT28" s="387">
        <f>ABS(取引基本表!BB25)</f>
        <v>17978</v>
      </c>
      <c r="AU28" s="388">
        <f t="shared" si="11"/>
        <v>-17120</v>
      </c>
      <c r="AV28" s="411">
        <v>0.77487185874795916</v>
      </c>
      <c r="AW28" s="407">
        <v>0.22512814125204084</v>
      </c>
    </row>
    <row r="29" spans="1:49" x14ac:dyDescent="0.2">
      <c r="A29" s="225" t="s">
        <v>14</v>
      </c>
      <c r="B29" s="158" t="s">
        <v>50</v>
      </c>
      <c r="C29" s="405">
        <f t="shared" si="0"/>
        <v>1.9657209257286756E-2</v>
      </c>
      <c r="D29" s="406">
        <f t="shared" si="1"/>
        <v>0.29711375212224106</v>
      </c>
      <c r="E29" s="406">
        <f t="shared" si="1"/>
        <v>0.14940577249575551</v>
      </c>
      <c r="F29" s="406">
        <f t="shared" si="2"/>
        <v>0.38879456706281834</v>
      </c>
      <c r="G29" s="406">
        <f t="shared" si="2"/>
        <v>0.25806451612903225</v>
      </c>
      <c r="H29" s="407">
        <f t="shared" si="3"/>
        <v>9.642865278500598E-3</v>
      </c>
      <c r="K29" s="225" t="s">
        <v>14</v>
      </c>
      <c r="L29" s="158" t="s">
        <v>50</v>
      </c>
      <c r="M29" s="383">
        <f>取引基本表!AX26</f>
        <v>10327</v>
      </c>
      <c r="N29" s="367">
        <f>ABS(取引基本表!BB26)</f>
        <v>10124</v>
      </c>
      <c r="O29" s="411">
        <f t="shared" si="4"/>
        <v>0.98034279074271324</v>
      </c>
      <c r="P29" s="407">
        <f t="shared" si="5"/>
        <v>1.9657209257286756E-2</v>
      </c>
      <c r="R29" s="225" t="s">
        <v>14</v>
      </c>
      <c r="S29" s="158" t="s">
        <v>50</v>
      </c>
      <c r="T29" s="365">
        <f>取引基本表!BD26</f>
        <v>589</v>
      </c>
      <c r="U29" s="446">
        <f>雇用表!Q26</f>
        <v>175</v>
      </c>
      <c r="V29" s="447">
        <f>雇用表!Q72</f>
        <v>88</v>
      </c>
      <c r="W29" s="413">
        <f t="shared" si="7"/>
        <v>0.29711375212224106</v>
      </c>
      <c r="X29" s="413">
        <f t="shared" si="8"/>
        <v>0.14940577249575551</v>
      </c>
      <c r="Z29" s="225" t="s">
        <v>14</v>
      </c>
      <c r="AA29" s="48" t="s">
        <v>50</v>
      </c>
      <c r="AB29" s="452">
        <v>152</v>
      </c>
      <c r="AC29" s="387">
        <v>7</v>
      </c>
      <c r="AD29" s="387">
        <v>56</v>
      </c>
      <c r="AE29" s="387">
        <v>14</v>
      </c>
      <c r="AF29" s="387">
        <v>0</v>
      </c>
      <c r="AG29" s="369">
        <v>589</v>
      </c>
      <c r="AH29" s="407">
        <f t="shared" si="9"/>
        <v>0.38879456706281834</v>
      </c>
      <c r="AI29" s="411">
        <f t="shared" si="10"/>
        <v>0.25806451612903225</v>
      </c>
      <c r="AK29" s="225" t="s">
        <v>14</v>
      </c>
      <c r="AL29" s="158" t="s">
        <v>50</v>
      </c>
      <c r="AM29" s="383">
        <f>取引基本表!AR26</f>
        <v>5503</v>
      </c>
      <c r="AN29" s="407">
        <f t="shared" si="6"/>
        <v>9.642865278500598E-3</v>
      </c>
      <c r="AP29" s="225" t="s">
        <v>14</v>
      </c>
      <c r="AQ29" s="158" t="s">
        <v>50</v>
      </c>
      <c r="AR29" s="386">
        <f>取引基本表!AX26</f>
        <v>10327</v>
      </c>
      <c r="AS29" s="387">
        <f>取引基本表!AY26</f>
        <v>386</v>
      </c>
      <c r="AT29" s="387">
        <f>ABS(取引基本表!BB26)</f>
        <v>10124</v>
      </c>
      <c r="AU29" s="388">
        <f t="shared" si="11"/>
        <v>-9738</v>
      </c>
      <c r="AV29" s="411">
        <v>0.79707187916920597</v>
      </c>
      <c r="AW29" s="407">
        <v>0.20292812083079403</v>
      </c>
    </row>
    <row r="30" spans="1:49" x14ac:dyDescent="0.2">
      <c r="A30" s="225" t="s">
        <v>15</v>
      </c>
      <c r="B30" s="158" t="s">
        <v>36</v>
      </c>
      <c r="C30" s="405">
        <f t="shared" si="0"/>
        <v>1</v>
      </c>
      <c r="D30" s="406">
        <f t="shared" si="1"/>
        <v>0.11857110732757237</v>
      </c>
      <c r="E30" s="406">
        <f t="shared" si="1"/>
        <v>8.0246715281570236E-2</v>
      </c>
      <c r="F30" s="406">
        <f t="shared" si="2"/>
        <v>0.44116418773490956</v>
      </c>
      <c r="G30" s="406">
        <f t="shared" si="2"/>
        <v>0.34450191140094444</v>
      </c>
      <c r="H30" s="407">
        <f t="shared" si="3"/>
        <v>0</v>
      </c>
      <c r="K30" s="225" t="s">
        <v>15</v>
      </c>
      <c r="L30" s="158" t="s">
        <v>36</v>
      </c>
      <c r="M30" s="383">
        <f>取引基本表!AX27</f>
        <v>31129</v>
      </c>
      <c r="N30" s="367">
        <f>ABS(取引基本表!BB27)</f>
        <v>0</v>
      </c>
      <c r="O30" s="411">
        <f t="shared" si="4"/>
        <v>0</v>
      </c>
      <c r="P30" s="407">
        <f t="shared" si="5"/>
        <v>1</v>
      </c>
      <c r="R30" s="225" t="s">
        <v>15</v>
      </c>
      <c r="S30" s="158" t="s">
        <v>36</v>
      </c>
      <c r="T30" s="365">
        <f>取引基本表!BD27</f>
        <v>31129</v>
      </c>
      <c r="U30" s="446">
        <f>雇用表!Q27</f>
        <v>3691</v>
      </c>
      <c r="V30" s="447">
        <f>雇用表!Q73</f>
        <v>2498</v>
      </c>
      <c r="W30" s="413">
        <f t="shared" si="7"/>
        <v>0.11857110732757237</v>
      </c>
      <c r="X30" s="413">
        <f t="shared" si="8"/>
        <v>8.0246715281570236E-2</v>
      </c>
      <c r="Z30" s="225" t="s">
        <v>15</v>
      </c>
      <c r="AA30" s="48" t="s">
        <v>36</v>
      </c>
      <c r="AB30" s="452">
        <v>10724</v>
      </c>
      <c r="AC30" s="387">
        <v>852</v>
      </c>
      <c r="AD30" s="387">
        <v>1141</v>
      </c>
      <c r="AE30" s="387">
        <v>1148</v>
      </c>
      <c r="AF30" s="387">
        <v>-132</v>
      </c>
      <c r="AG30" s="369">
        <v>31129</v>
      </c>
      <c r="AH30" s="407">
        <f t="shared" si="9"/>
        <v>0.44116418773490956</v>
      </c>
      <c r="AI30" s="411">
        <f t="shared" si="10"/>
        <v>0.34450191140094444</v>
      </c>
      <c r="AK30" s="225" t="s">
        <v>15</v>
      </c>
      <c r="AL30" s="158" t="s">
        <v>36</v>
      </c>
      <c r="AM30" s="383">
        <f>取引基本表!AR27</f>
        <v>0</v>
      </c>
      <c r="AN30" s="407">
        <f t="shared" si="6"/>
        <v>0</v>
      </c>
      <c r="AP30" s="225" t="s">
        <v>15</v>
      </c>
      <c r="AQ30" s="158" t="s">
        <v>36</v>
      </c>
      <c r="AR30" s="386">
        <f>取引基本表!AX27</f>
        <v>31129</v>
      </c>
      <c r="AS30" s="387">
        <f>取引基本表!AY27</f>
        <v>0</v>
      </c>
      <c r="AT30" s="387">
        <f>ABS(取引基本表!BB27)</f>
        <v>0</v>
      </c>
      <c r="AU30" s="388">
        <f t="shared" si="11"/>
        <v>0</v>
      </c>
      <c r="AV30" s="411">
        <v>0</v>
      </c>
      <c r="AW30" s="407">
        <v>1</v>
      </c>
    </row>
    <row r="31" spans="1:49" x14ac:dyDescent="0.2">
      <c r="A31" s="225" t="s">
        <v>16</v>
      </c>
      <c r="B31" s="158" t="s">
        <v>193</v>
      </c>
      <c r="C31" s="405">
        <f t="shared" si="0"/>
        <v>0.10575835708146741</v>
      </c>
      <c r="D31" s="406">
        <f t="shared" si="1"/>
        <v>1.2744265080713678E-2</v>
      </c>
      <c r="E31" s="406">
        <f t="shared" si="1"/>
        <v>1.1045029736618521E-2</v>
      </c>
      <c r="F31" s="406">
        <f t="shared" si="2"/>
        <v>0.34494477485131692</v>
      </c>
      <c r="G31" s="406">
        <f t="shared" si="2"/>
        <v>7.0943075615972809E-2</v>
      </c>
      <c r="H31" s="407">
        <f t="shared" si="3"/>
        <v>2.1586490526230941E-2</v>
      </c>
      <c r="K31" s="225" t="s">
        <v>16</v>
      </c>
      <c r="L31" s="158" t="s">
        <v>193</v>
      </c>
      <c r="M31" s="383">
        <f>取引基本表!AX28</f>
        <v>22107</v>
      </c>
      <c r="N31" s="367">
        <f>ABS(取引基本表!BB28)</f>
        <v>19769</v>
      </c>
      <c r="O31" s="411">
        <f t="shared" si="4"/>
        <v>0.89424164291853259</v>
      </c>
      <c r="P31" s="407">
        <f t="shared" si="5"/>
        <v>0.10575835708146741</v>
      </c>
      <c r="R31" s="225" t="s">
        <v>16</v>
      </c>
      <c r="S31" s="158" t="s">
        <v>193</v>
      </c>
      <c r="T31" s="365">
        <f>取引基本表!BD28</f>
        <v>2354</v>
      </c>
      <c r="U31" s="446">
        <f>雇用表!Q28</f>
        <v>30</v>
      </c>
      <c r="V31" s="447">
        <f>雇用表!Q74</f>
        <v>26</v>
      </c>
      <c r="W31" s="413">
        <f t="shared" si="7"/>
        <v>1.2744265080713678E-2</v>
      </c>
      <c r="X31" s="413">
        <f t="shared" si="8"/>
        <v>1.1045029736618521E-2</v>
      </c>
      <c r="Z31" s="225" t="s">
        <v>16</v>
      </c>
      <c r="AA31" s="48" t="s">
        <v>193</v>
      </c>
      <c r="AB31" s="452">
        <v>167</v>
      </c>
      <c r="AC31" s="387">
        <v>122</v>
      </c>
      <c r="AD31" s="387">
        <v>452</v>
      </c>
      <c r="AE31" s="387">
        <v>71</v>
      </c>
      <c r="AF31" s="387">
        <v>0</v>
      </c>
      <c r="AG31" s="369">
        <v>2354</v>
      </c>
      <c r="AH31" s="407">
        <f t="shared" si="9"/>
        <v>0.34494477485131692</v>
      </c>
      <c r="AI31" s="411">
        <f t="shared" si="10"/>
        <v>7.0943075615972809E-2</v>
      </c>
      <c r="AK31" s="225" t="s">
        <v>16</v>
      </c>
      <c r="AL31" s="158" t="s">
        <v>193</v>
      </c>
      <c r="AM31" s="383">
        <f>取引基本表!AR28</f>
        <v>12319</v>
      </c>
      <c r="AN31" s="407">
        <f t="shared" si="6"/>
        <v>2.1586490526230941E-2</v>
      </c>
      <c r="AP31" s="225" t="s">
        <v>16</v>
      </c>
      <c r="AQ31" s="158" t="s">
        <v>193</v>
      </c>
      <c r="AR31" s="386">
        <f>取引基本表!AX28</f>
        <v>22107</v>
      </c>
      <c r="AS31" s="387">
        <f>取引基本表!AY28</f>
        <v>16</v>
      </c>
      <c r="AT31" s="387">
        <f>ABS(取引基本表!BB28)</f>
        <v>19769</v>
      </c>
      <c r="AU31" s="388">
        <f t="shared" si="11"/>
        <v>-19753</v>
      </c>
      <c r="AV31" s="411">
        <v>3.3200621348077096E-3</v>
      </c>
      <c r="AW31" s="407">
        <v>0.99667993786519227</v>
      </c>
    </row>
    <row r="32" spans="1:49" x14ac:dyDescent="0.2">
      <c r="A32" s="225" t="s">
        <v>17</v>
      </c>
      <c r="B32" s="158" t="s">
        <v>273</v>
      </c>
      <c r="C32" s="405">
        <f t="shared" si="0"/>
        <v>0.81083319529567666</v>
      </c>
      <c r="D32" s="406">
        <f t="shared" si="1"/>
        <v>1.461038961038961E-2</v>
      </c>
      <c r="E32" s="406">
        <f t="shared" si="1"/>
        <v>2.1915584415584416E-2</v>
      </c>
      <c r="F32" s="406">
        <f t="shared" si="2"/>
        <v>0.48336038961038963</v>
      </c>
      <c r="G32" s="406">
        <f t="shared" si="2"/>
        <v>0.14021915584415584</v>
      </c>
      <c r="H32" s="407">
        <f t="shared" si="3"/>
        <v>6.133023528030546E-3</v>
      </c>
      <c r="K32" s="225" t="s">
        <v>17</v>
      </c>
      <c r="L32" s="158" t="s">
        <v>273</v>
      </c>
      <c r="M32" s="383">
        <f>取引基本表!AX29</f>
        <v>6037</v>
      </c>
      <c r="N32" s="367">
        <f>ABS(取引基本表!BB29)</f>
        <v>1142</v>
      </c>
      <c r="O32" s="411">
        <f t="shared" si="4"/>
        <v>0.18916680470432334</v>
      </c>
      <c r="P32" s="407">
        <f t="shared" si="5"/>
        <v>0.81083319529567666</v>
      </c>
      <c r="R32" s="225" t="s">
        <v>17</v>
      </c>
      <c r="S32" s="158" t="s">
        <v>273</v>
      </c>
      <c r="T32" s="365">
        <f>取引基本表!BD29</f>
        <v>4928</v>
      </c>
      <c r="U32" s="446">
        <f>雇用表!Q29</f>
        <v>72</v>
      </c>
      <c r="V32" s="447">
        <f>雇用表!Q75</f>
        <v>108</v>
      </c>
      <c r="W32" s="413">
        <f t="shared" si="7"/>
        <v>1.461038961038961E-2</v>
      </c>
      <c r="X32" s="413">
        <f t="shared" si="8"/>
        <v>2.1915584415584416E-2</v>
      </c>
      <c r="Z32" s="225" t="s">
        <v>17</v>
      </c>
      <c r="AA32" s="48" t="s">
        <v>273</v>
      </c>
      <c r="AB32" s="452">
        <v>691</v>
      </c>
      <c r="AC32" s="387">
        <v>644</v>
      </c>
      <c r="AD32" s="387">
        <v>1062</v>
      </c>
      <c r="AE32" s="387">
        <v>225</v>
      </c>
      <c r="AF32" s="387">
        <v>-240</v>
      </c>
      <c r="AG32" s="369">
        <v>4928</v>
      </c>
      <c r="AH32" s="407">
        <f t="shared" si="9"/>
        <v>0.48336038961038963</v>
      </c>
      <c r="AI32" s="411">
        <f t="shared" si="10"/>
        <v>0.14021915584415584</v>
      </c>
      <c r="AK32" s="225" t="s">
        <v>17</v>
      </c>
      <c r="AL32" s="158" t="s">
        <v>273</v>
      </c>
      <c r="AM32" s="383">
        <f>取引基本表!AR29</f>
        <v>3500</v>
      </c>
      <c r="AN32" s="407">
        <f t="shared" si="6"/>
        <v>6.133023528030546E-3</v>
      </c>
      <c r="AP32" s="225" t="s">
        <v>17</v>
      </c>
      <c r="AQ32" s="158" t="s">
        <v>273</v>
      </c>
      <c r="AR32" s="386">
        <f>取引基本表!AX29</f>
        <v>6037</v>
      </c>
      <c r="AS32" s="387">
        <f>取引基本表!AY29</f>
        <v>33</v>
      </c>
      <c r="AT32" s="387">
        <f>ABS(取引基本表!BB29)</f>
        <v>1142</v>
      </c>
      <c r="AU32" s="388">
        <f t="shared" si="11"/>
        <v>-1109</v>
      </c>
      <c r="AV32" s="411">
        <v>2.6249531258370389E-4</v>
      </c>
      <c r="AW32" s="407">
        <v>0.99973750468741629</v>
      </c>
    </row>
    <row r="33" spans="1:49" x14ac:dyDescent="0.2">
      <c r="A33" s="225" t="s">
        <v>18</v>
      </c>
      <c r="B33" s="158" t="s">
        <v>274</v>
      </c>
      <c r="C33" s="405">
        <f t="shared" si="0"/>
        <v>0.62414151925078043</v>
      </c>
      <c r="D33" s="406">
        <f t="shared" si="1"/>
        <v>7.3544093178036604E-2</v>
      </c>
      <c r="E33" s="406">
        <f t="shared" si="1"/>
        <v>7.2212978369384354E-2</v>
      </c>
      <c r="F33" s="406">
        <f t="shared" si="2"/>
        <v>0.64758735440931781</v>
      </c>
      <c r="G33" s="406">
        <f t="shared" si="2"/>
        <v>0.5071547420965058</v>
      </c>
      <c r="H33" s="407">
        <f t="shared" si="3"/>
        <v>9.1820123676800169E-4</v>
      </c>
      <c r="K33" s="225" t="s">
        <v>18</v>
      </c>
      <c r="L33" s="158" t="s">
        <v>274</v>
      </c>
      <c r="M33" s="383">
        <f>取引基本表!AX30</f>
        <v>4805</v>
      </c>
      <c r="N33" s="367">
        <f>ABS(取引基本表!BB30)</f>
        <v>1806</v>
      </c>
      <c r="O33" s="411">
        <f t="shared" si="4"/>
        <v>0.37585848074921957</v>
      </c>
      <c r="P33" s="407">
        <f t="shared" si="5"/>
        <v>0.62414151925078043</v>
      </c>
      <c r="R33" s="225" t="s">
        <v>18</v>
      </c>
      <c r="S33" s="158" t="s">
        <v>274</v>
      </c>
      <c r="T33" s="365">
        <f>取引基本表!BD30</f>
        <v>3005</v>
      </c>
      <c r="U33" s="446">
        <f>雇用表!Q30</f>
        <v>221</v>
      </c>
      <c r="V33" s="447">
        <f>雇用表!Q76</f>
        <v>217</v>
      </c>
      <c r="W33" s="413">
        <f t="shared" si="7"/>
        <v>7.3544093178036604E-2</v>
      </c>
      <c r="X33" s="413">
        <f t="shared" si="8"/>
        <v>7.2212978369384354E-2</v>
      </c>
      <c r="Z33" s="225" t="s">
        <v>18</v>
      </c>
      <c r="AA33" s="48" t="s">
        <v>274</v>
      </c>
      <c r="AB33" s="452">
        <v>1524</v>
      </c>
      <c r="AC33" s="387">
        <v>119</v>
      </c>
      <c r="AD33" s="387">
        <v>244</v>
      </c>
      <c r="AE33" s="387">
        <v>59</v>
      </c>
      <c r="AF33" s="387">
        <v>0</v>
      </c>
      <c r="AG33" s="369">
        <v>3005</v>
      </c>
      <c r="AH33" s="407">
        <f t="shared" si="9"/>
        <v>0.64758735440931781</v>
      </c>
      <c r="AI33" s="411">
        <f t="shared" si="10"/>
        <v>0.5071547420965058</v>
      </c>
      <c r="AK33" s="225" t="s">
        <v>18</v>
      </c>
      <c r="AL33" s="158" t="s">
        <v>274</v>
      </c>
      <c r="AM33" s="383">
        <f>取引基本表!AR30</f>
        <v>524</v>
      </c>
      <c r="AN33" s="407">
        <f t="shared" si="6"/>
        <v>9.1820123676800169E-4</v>
      </c>
      <c r="AP33" s="225" t="s">
        <v>18</v>
      </c>
      <c r="AQ33" s="158" t="s">
        <v>274</v>
      </c>
      <c r="AR33" s="386">
        <f>取引基本表!AX30</f>
        <v>4805</v>
      </c>
      <c r="AS33" s="387">
        <f>取引基本表!AY30</f>
        <v>6</v>
      </c>
      <c r="AT33" s="387">
        <f>ABS(取引基本表!BB30)</f>
        <v>1806</v>
      </c>
      <c r="AU33" s="388">
        <f t="shared" si="11"/>
        <v>-1800</v>
      </c>
      <c r="AV33" s="411">
        <v>7.2791995281517016E-2</v>
      </c>
      <c r="AW33" s="407">
        <v>0.92720800471848297</v>
      </c>
    </row>
    <row r="34" spans="1:49" x14ac:dyDescent="0.2">
      <c r="A34" s="225" t="s">
        <v>19</v>
      </c>
      <c r="B34" s="158" t="s">
        <v>275</v>
      </c>
      <c r="C34" s="405">
        <f t="shared" si="0"/>
        <v>0.18299609672932837</v>
      </c>
      <c r="D34" s="406">
        <f t="shared" si="1"/>
        <v>0.33091549505984896</v>
      </c>
      <c r="E34" s="406">
        <f t="shared" si="1"/>
        <v>0.24447031431897556</v>
      </c>
      <c r="F34" s="406">
        <f t="shared" si="2"/>
        <v>0.70132234858660936</v>
      </c>
      <c r="G34" s="406">
        <f t="shared" si="2"/>
        <v>0.4248231396077729</v>
      </c>
      <c r="H34" s="407">
        <f t="shared" si="3"/>
        <v>0.15256158869841471</v>
      </c>
      <c r="K34" s="225" t="s">
        <v>19</v>
      </c>
      <c r="L34" s="158" t="s">
        <v>275</v>
      </c>
      <c r="M34" s="383">
        <f>取引基本表!AX31</f>
        <v>111445</v>
      </c>
      <c r="N34" s="367">
        <f>ABS(取引基本表!BB31)</f>
        <v>91051</v>
      </c>
      <c r="O34" s="411">
        <f t="shared" si="4"/>
        <v>0.81700390327067163</v>
      </c>
      <c r="P34" s="407">
        <f t="shared" si="5"/>
        <v>0.18299609672932837</v>
      </c>
      <c r="R34" s="225" t="s">
        <v>19</v>
      </c>
      <c r="S34" s="158" t="s">
        <v>275</v>
      </c>
      <c r="T34" s="365">
        <f>取引基本表!BD31</f>
        <v>33501</v>
      </c>
      <c r="U34" s="446">
        <f>雇用表!Q31</f>
        <v>11086</v>
      </c>
      <c r="V34" s="447">
        <f>雇用表!Q77</f>
        <v>8190</v>
      </c>
      <c r="W34" s="413">
        <f t="shared" si="7"/>
        <v>0.33091549505984896</v>
      </c>
      <c r="X34" s="413">
        <f t="shared" si="8"/>
        <v>0.24447031431897556</v>
      </c>
      <c r="Z34" s="225" t="s">
        <v>19</v>
      </c>
      <c r="AA34" s="48" t="s">
        <v>275</v>
      </c>
      <c r="AB34" s="452">
        <v>14232</v>
      </c>
      <c r="AC34" s="387">
        <v>4641</v>
      </c>
      <c r="AD34" s="387">
        <v>3182</v>
      </c>
      <c r="AE34" s="387">
        <v>1457</v>
      </c>
      <c r="AF34" s="387">
        <v>-17</v>
      </c>
      <c r="AG34" s="369">
        <v>33501</v>
      </c>
      <c r="AH34" s="407">
        <f t="shared" si="9"/>
        <v>0.70132234858660936</v>
      </c>
      <c r="AI34" s="411">
        <f t="shared" si="10"/>
        <v>0.4248231396077729</v>
      </c>
      <c r="AK34" s="225" t="s">
        <v>19</v>
      </c>
      <c r="AL34" s="158" t="s">
        <v>275</v>
      </c>
      <c r="AM34" s="383">
        <f>取引基本表!AR31</f>
        <v>87064</v>
      </c>
      <c r="AN34" s="407">
        <f t="shared" si="6"/>
        <v>0.15256158869841471</v>
      </c>
      <c r="AP34" s="225" t="s">
        <v>19</v>
      </c>
      <c r="AQ34" s="158" t="s">
        <v>275</v>
      </c>
      <c r="AR34" s="386">
        <f>取引基本表!AX31</f>
        <v>111445</v>
      </c>
      <c r="AS34" s="387">
        <f>取引基本表!AY31</f>
        <v>13107</v>
      </c>
      <c r="AT34" s="387">
        <f>ABS(取引基本表!BB31)</f>
        <v>91051</v>
      </c>
      <c r="AU34" s="388">
        <f t="shared" si="11"/>
        <v>-77944</v>
      </c>
      <c r="AV34" s="411">
        <v>0.56941832909614032</v>
      </c>
      <c r="AW34" s="407">
        <v>0.43058167090385968</v>
      </c>
    </row>
    <row r="35" spans="1:49" x14ac:dyDescent="0.2">
      <c r="A35" s="225" t="s">
        <v>20</v>
      </c>
      <c r="B35" s="158" t="s">
        <v>37</v>
      </c>
      <c r="C35" s="405">
        <f t="shared" si="0"/>
        <v>0.35090186993215289</v>
      </c>
      <c r="D35" s="406">
        <f t="shared" si="1"/>
        <v>5.1505940867642992E-2</v>
      </c>
      <c r="E35" s="406">
        <f t="shared" si="1"/>
        <v>4.4929538546559823E-2</v>
      </c>
      <c r="F35" s="406">
        <f t="shared" si="2"/>
        <v>0.64653219121304228</v>
      </c>
      <c r="G35" s="406">
        <f t="shared" si="2"/>
        <v>0.31384360320530535</v>
      </c>
      <c r="H35" s="407">
        <f t="shared" si="3"/>
        <v>5.7313981015663741E-2</v>
      </c>
      <c r="K35" s="225" t="s">
        <v>20</v>
      </c>
      <c r="L35" s="158" t="s">
        <v>37</v>
      </c>
      <c r="M35" s="383">
        <f>取引基本表!AX32</f>
        <v>48344</v>
      </c>
      <c r="N35" s="367">
        <f>ABS(取引基本表!BB32)</f>
        <v>31380</v>
      </c>
      <c r="O35" s="411">
        <f t="shared" si="4"/>
        <v>0.64909813006784711</v>
      </c>
      <c r="P35" s="407">
        <f t="shared" si="5"/>
        <v>0.35090186993215289</v>
      </c>
      <c r="R35" s="225" t="s">
        <v>20</v>
      </c>
      <c r="S35" s="158" t="s">
        <v>37</v>
      </c>
      <c r="T35" s="365">
        <f>取引基本表!BD32</f>
        <v>18095</v>
      </c>
      <c r="U35" s="446">
        <f>雇用表!Q32</f>
        <v>932</v>
      </c>
      <c r="V35" s="447">
        <f>雇用表!Q78</f>
        <v>813</v>
      </c>
      <c r="W35" s="413">
        <f t="shared" si="7"/>
        <v>5.1505940867642992E-2</v>
      </c>
      <c r="X35" s="413">
        <f t="shared" si="8"/>
        <v>4.4929538546559823E-2</v>
      </c>
      <c r="Z35" s="225" t="s">
        <v>20</v>
      </c>
      <c r="AA35" s="48" t="s">
        <v>37</v>
      </c>
      <c r="AB35" s="452">
        <v>5679</v>
      </c>
      <c r="AC35" s="387">
        <v>4587</v>
      </c>
      <c r="AD35" s="387">
        <v>1335</v>
      </c>
      <c r="AE35" s="387">
        <v>372</v>
      </c>
      <c r="AF35" s="387">
        <v>-274</v>
      </c>
      <c r="AG35" s="369">
        <v>18095</v>
      </c>
      <c r="AH35" s="407">
        <f t="shared" si="9"/>
        <v>0.64653219121304228</v>
      </c>
      <c r="AI35" s="411">
        <f t="shared" si="10"/>
        <v>0.31384360320530535</v>
      </c>
      <c r="AK35" s="225" t="s">
        <v>20</v>
      </c>
      <c r="AL35" s="158" t="s">
        <v>37</v>
      </c>
      <c r="AM35" s="383">
        <f>取引基本表!AR32</f>
        <v>32708</v>
      </c>
      <c r="AN35" s="407">
        <f t="shared" si="6"/>
        <v>5.7313981015663741E-2</v>
      </c>
      <c r="AP35" s="225" t="s">
        <v>20</v>
      </c>
      <c r="AQ35" s="158" t="s">
        <v>37</v>
      </c>
      <c r="AR35" s="386">
        <f>取引基本表!AX32</f>
        <v>48344</v>
      </c>
      <c r="AS35" s="387">
        <f>取引基本表!AY32</f>
        <v>1131</v>
      </c>
      <c r="AT35" s="387">
        <f>ABS(取引基本表!BB32)</f>
        <v>31380</v>
      </c>
      <c r="AU35" s="388">
        <f t="shared" si="11"/>
        <v>-30249</v>
      </c>
      <c r="AV35" s="411">
        <v>0.14958058191588852</v>
      </c>
      <c r="AW35" s="407">
        <v>0.85041941808411148</v>
      </c>
    </row>
    <row r="36" spans="1:49" x14ac:dyDescent="0.2">
      <c r="A36" s="225" t="s">
        <v>21</v>
      </c>
      <c r="B36" s="158" t="s">
        <v>38</v>
      </c>
      <c r="C36" s="405">
        <f t="shared" si="0"/>
        <v>0.93626150666917152</v>
      </c>
      <c r="D36" s="406">
        <f t="shared" si="1"/>
        <v>1.675268026906546E-2</v>
      </c>
      <c r="E36" s="406">
        <f t="shared" si="1"/>
        <v>8.8037451867001137E-3</v>
      </c>
      <c r="F36" s="406">
        <f t="shared" si="2"/>
        <v>0.87228977263648999</v>
      </c>
      <c r="G36" s="406">
        <f t="shared" si="2"/>
        <v>2.823270008148657E-2</v>
      </c>
      <c r="H36" s="407">
        <f t="shared" si="3"/>
        <v>0.22062413152006111</v>
      </c>
      <c r="K36" s="225" t="s">
        <v>21</v>
      </c>
      <c r="L36" s="158" t="s">
        <v>38</v>
      </c>
      <c r="M36" s="383">
        <f>取引基本表!AX33</f>
        <v>133075</v>
      </c>
      <c r="N36" s="367">
        <f>ABS(取引基本表!BB33)</f>
        <v>8482</v>
      </c>
      <c r="O36" s="411">
        <f t="shared" si="4"/>
        <v>6.3738493330828483E-2</v>
      </c>
      <c r="P36" s="407">
        <f t="shared" si="5"/>
        <v>0.93626150666917152</v>
      </c>
      <c r="R36" s="225" t="s">
        <v>21</v>
      </c>
      <c r="S36" s="158" t="s">
        <v>38</v>
      </c>
      <c r="T36" s="365">
        <f>取引基本表!BD33</f>
        <v>125174</v>
      </c>
      <c r="U36" s="446">
        <f>雇用表!Q33</f>
        <v>2097</v>
      </c>
      <c r="V36" s="447">
        <f>雇用表!Q79</f>
        <v>1102</v>
      </c>
      <c r="W36" s="413">
        <f t="shared" si="7"/>
        <v>1.675268026906546E-2</v>
      </c>
      <c r="X36" s="413">
        <f t="shared" si="8"/>
        <v>8.8037451867001137E-3</v>
      </c>
      <c r="Z36" s="225" t="s">
        <v>21</v>
      </c>
      <c r="AA36" s="48" t="s">
        <v>38</v>
      </c>
      <c r="AB36" s="452">
        <v>3534</v>
      </c>
      <c r="AC36" s="387">
        <v>55678</v>
      </c>
      <c r="AD36" s="387">
        <v>44092</v>
      </c>
      <c r="AE36" s="387">
        <v>5896</v>
      </c>
      <c r="AF36" s="387">
        <v>-12</v>
      </c>
      <c r="AG36" s="369">
        <v>125174</v>
      </c>
      <c r="AH36" s="407">
        <f>SUM(AB36:AF36)/AG36</f>
        <v>0.87228977263648999</v>
      </c>
      <c r="AI36" s="411">
        <f>AB36/AG36</f>
        <v>2.823270008148657E-2</v>
      </c>
      <c r="AK36" s="225" t="s">
        <v>21</v>
      </c>
      <c r="AL36" s="158" t="s">
        <v>38</v>
      </c>
      <c r="AM36" s="383">
        <f>取引基本表!AR33</f>
        <v>125906</v>
      </c>
      <c r="AN36" s="407">
        <f t="shared" si="6"/>
        <v>0.22062413152006111</v>
      </c>
      <c r="AP36" s="225" t="s">
        <v>21</v>
      </c>
      <c r="AQ36" s="158" t="s">
        <v>38</v>
      </c>
      <c r="AR36" s="386">
        <f>取引基本表!AX33</f>
        <v>133075</v>
      </c>
      <c r="AS36" s="387">
        <f>取引基本表!AY33</f>
        <v>581</v>
      </c>
      <c r="AT36" s="387">
        <f>ABS(取引基本表!BB33)</f>
        <v>8482</v>
      </c>
      <c r="AU36" s="388">
        <f t="shared" si="11"/>
        <v>-7901</v>
      </c>
      <c r="AV36" s="411">
        <v>6.3278791478513889E-3</v>
      </c>
      <c r="AW36" s="407">
        <v>0.99367212085214862</v>
      </c>
    </row>
    <row r="37" spans="1:49" x14ac:dyDescent="0.2">
      <c r="A37" s="225" t="s">
        <v>22</v>
      </c>
      <c r="B37" s="158" t="s">
        <v>378</v>
      </c>
      <c r="C37" s="405">
        <f t="shared" si="0"/>
        <v>0.39878226197532196</v>
      </c>
      <c r="D37" s="406">
        <f t="shared" si="1"/>
        <v>9.6788156869535111E-2</v>
      </c>
      <c r="E37" s="406">
        <f t="shared" si="1"/>
        <v>9.2286382131417197E-2</v>
      </c>
      <c r="F37" s="406">
        <f t="shared" si="2"/>
        <v>0.68833867197645227</v>
      </c>
      <c r="G37" s="406">
        <f t="shared" si="2"/>
        <v>0.35520734135572679</v>
      </c>
      <c r="H37" s="407">
        <f t="shared" si="3"/>
        <v>4.5952116856878007E-2</v>
      </c>
      <c r="K37" s="225" t="s">
        <v>22</v>
      </c>
      <c r="L37" s="158" t="s">
        <v>378</v>
      </c>
      <c r="M37" s="383">
        <f>取引基本表!AX34</f>
        <v>37118</v>
      </c>
      <c r="N37" s="367">
        <f>ABS(取引基本表!BB34)</f>
        <v>22316</v>
      </c>
      <c r="O37" s="411">
        <f t="shared" si="4"/>
        <v>0.60121773802467804</v>
      </c>
      <c r="P37" s="407">
        <f t="shared" si="5"/>
        <v>0.39878226197532196</v>
      </c>
      <c r="R37" s="225" t="s">
        <v>22</v>
      </c>
      <c r="S37" s="158" t="s">
        <v>378</v>
      </c>
      <c r="T37" s="365">
        <f>取引基本表!BD34</f>
        <v>23102</v>
      </c>
      <c r="U37" s="446">
        <f>雇用表!Q34</f>
        <v>2236</v>
      </c>
      <c r="V37" s="447">
        <f>雇用表!Q80</f>
        <v>2132</v>
      </c>
      <c r="W37" s="413">
        <f t="shared" si="7"/>
        <v>9.6788156869535111E-2</v>
      </c>
      <c r="X37" s="413">
        <f t="shared" si="8"/>
        <v>9.2286382131417197E-2</v>
      </c>
      <c r="Z37" s="225" t="s">
        <v>22</v>
      </c>
      <c r="AA37" s="48" t="s">
        <v>378</v>
      </c>
      <c r="AB37" s="452">
        <v>8206</v>
      </c>
      <c r="AC37" s="387">
        <v>1039</v>
      </c>
      <c r="AD37" s="387">
        <v>5392</v>
      </c>
      <c r="AE37" s="387">
        <v>1390</v>
      </c>
      <c r="AF37" s="387">
        <v>-125</v>
      </c>
      <c r="AG37" s="369">
        <v>23102</v>
      </c>
      <c r="AH37" s="407">
        <f t="shared" si="9"/>
        <v>0.68833867197645227</v>
      </c>
      <c r="AI37" s="411">
        <f t="shared" si="10"/>
        <v>0.35520734135572679</v>
      </c>
      <c r="AK37" s="225" t="s">
        <v>22</v>
      </c>
      <c r="AL37" s="158" t="s">
        <v>378</v>
      </c>
      <c r="AM37" s="383">
        <f>取引基本表!AR34</f>
        <v>26224</v>
      </c>
      <c r="AN37" s="407">
        <f t="shared" si="6"/>
        <v>4.5952116856878007E-2</v>
      </c>
      <c r="AP37" s="225" t="s">
        <v>22</v>
      </c>
      <c r="AQ37" s="158" t="s">
        <v>378</v>
      </c>
      <c r="AR37" s="386">
        <f>取引基本表!AX34</f>
        <v>37118</v>
      </c>
      <c r="AS37" s="387">
        <f>取引基本表!AY34</f>
        <v>8300</v>
      </c>
      <c r="AT37" s="387">
        <f>ABS(取引基本表!BB34)</f>
        <v>22316</v>
      </c>
      <c r="AU37" s="388">
        <f t="shared" si="11"/>
        <v>-14016</v>
      </c>
      <c r="AV37" s="411">
        <v>0.42821641302313979</v>
      </c>
      <c r="AW37" s="407">
        <v>0.57178358697686016</v>
      </c>
    </row>
    <row r="38" spans="1:49" x14ac:dyDescent="0.2">
      <c r="A38" s="225" t="s">
        <v>23</v>
      </c>
      <c r="B38" s="158" t="s">
        <v>194</v>
      </c>
      <c r="C38" s="405">
        <f t="shared" si="0"/>
        <v>8.3634220028000916E-2</v>
      </c>
      <c r="D38" s="406">
        <f t="shared" si="1"/>
        <v>0.14516129032258066</v>
      </c>
      <c r="E38" s="406">
        <f t="shared" si="1"/>
        <v>0.1237399193548387</v>
      </c>
      <c r="F38" s="406">
        <f t="shared" si="2"/>
        <v>0.52116935483870963</v>
      </c>
      <c r="G38" s="406">
        <f t="shared" si="2"/>
        <v>0.16582661290322581</v>
      </c>
      <c r="H38" s="407">
        <f t="shared" si="3"/>
        <v>4.1594165567103165E-2</v>
      </c>
      <c r="K38" s="225" t="s">
        <v>23</v>
      </c>
      <c r="L38" s="158" t="s">
        <v>194</v>
      </c>
      <c r="M38" s="383">
        <f>取引基本表!AX35</f>
        <v>40713</v>
      </c>
      <c r="N38" s="367">
        <f>ABS(取引基本表!BB35)</f>
        <v>37308</v>
      </c>
      <c r="O38" s="411">
        <f t="shared" si="4"/>
        <v>0.91636577997199908</v>
      </c>
      <c r="P38" s="407">
        <f t="shared" si="5"/>
        <v>8.3634220028000916E-2</v>
      </c>
      <c r="R38" s="225" t="s">
        <v>23</v>
      </c>
      <c r="S38" s="158" t="s">
        <v>194</v>
      </c>
      <c r="T38" s="365">
        <f>取引基本表!BD35</f>
        <v>3968</v>
      </c>
      <c r="U38" s="446">
        <f>雇用表!Q35</f>
        <v>576</v>
      </c>
      <c r="V38" s="447">
        <f>雇用表!Q81</f>
        <v>491</v>
      </c>
      <c r="W38" s="413">
        <f t="shared" si="7"/>
        <v>0.14516129032258066</v>
      </c>
      <c r="X38" s="413">
        <f t="shared" si="8"/>
        <v>0.1237399193548387</v>
      </c>
      <c r="Z38" s="225" t="s">
        <v>23</v>
      </c>
      <c r="AA38" s="48" t="s">
        <v>194</v>
      </c>
      <c r="AB38" s="452">
        <v>658</v>
      </c>
      <c r="AC38" s="387">
        <v>707</v>
      </c>
      <c r="AD38" s="387">
        <v>579</v>
      </c>
      <c r="AE38" s="387">
        <v>124</v>
      </c>
      <c r="AF38" s="387">
        <v>0</v>
      </c>
      <c r="AG38" s="369">
        <v>3968</v>
      </c>
      <c r="AH38" s="407">
        <f t="shared" si="9"/>
        <v>0.52116935483870963</v>
      </c>
      <c r="AI38" s="411">
        <f t="shared" si="10"/>
        <v>0.16582661290322581</v>
      </c>
      <c r="AK38" s="225" t="s">
        <v>23</v>
      </c>
      <c r="AL38" s="158" t="s">
        <v>194</v>
      </c>
      <c r="AM38" s="383">
        <f>取引基本表!AR35</f>
        <v>23737</v>
      </c>
      <c r="AN38" s="407">
        <f t="shared" si="6"/>
        <v>4.1594165567103165E-2</v>
      </c>
      <c r="AP38" s="225" t="s">
        <v>23</v>
      </c>
      <c r="AQ38" s="158" t="s">
        <v>194</v>
      </c>
      <c r="AR38" s="386">
        <f>取引基本表!AX35</f>
        <v>40713</v>
      </c>
      <c r="AS38" s="387">
        <f>取引基本表!AY35</f>
        <v>563</v>
      </c>
      <c r="AT38" s="387">
        <f>ABS(取引基本表!BB35)</f>
        <v>37308</v>
      </c>
      <c r="AU38" s="388">
        <f t="shared" si="11"/>
        <v>-36745</v>
      </c>
      <c r="AV38" s="411">
        <v>0.57331716017527301</v>
      </c>
      <c r="AW38" s="407">
        <v>0.42668283982472699</v>
      </c>
    </row>
    <row r="39" spans="1:49" x14ac:dyDescent="0.2">
      <c r="A39" s="225" t="s">
        <v>24</v>
      </c>
      <c r="B39" s="158" t="s">
        <v>39</v>
      </c>
      <c r="C39" s="405">
        <f t="shared" si="0"/>
        <v>1</v>
      </c>
      <c r="D39" s="406">
        <f t="shared" si="1"/>
        <v>5.2620475573370303E-2</v>
      </c>
      <c r="E39" s="406">
        <f t="shared" si="1"/>
        <v>6.6574244296434701E-2</v>
      </c>
      <c r="F39" s="406">
        <f t="shared" si="2"/>
        <v>0.70609686266236704</v>
      </c>
      <c r="G39" s="406">
        <f t="shared" si="2"/>
        <v>0.35526355444380819</v>
      </c>
      <c r="H39" s="407">
        <f t="shared" si="3"/>
        <v>3.6622911924525259E-3</v>
      </c>
      <c r="K39" s="225" t="s">
        <v>24</v>
      </c>
      <c r="L39" s="158" t="s">
        <v>39</v>
      </c>
      <c r="M39" s="383">
        <f>取引基本表!AX36</f>
        <v>33181</v>
      </c>
      <c r="N39" s="367">
        <f>ABS(取引基本表!BB36)</f>
        <v>0</v>
      </c>
      <c r="O39" s="411">
        <f t="shared" si="4"/>
        <v>0</v>
      </c>
      <c r="P39" s="407">
        <f t="shared" si="5"/>
        <v>1</v>
      </c>
      <c r="R39" s="225" t="s">
        <v>24</v>
      </c>
      <c r="S39" s="158" t="s">
        <v>39</v>
      </c>
      <c r="T39" s="365">
        <f>取引基本表!BD36</f>
        <v>33181</v>
      </c>
      <c r="U39" s="446">
        <f>雇用表!Q36</f>
        <v>1746</v>
      </c>
      <c r="V39" s="447">
        <f>雇用表!Q82</f>
        <v>2209</v>
      </c>
      <c r="W39" s="413">
        <f t="shared" si="7"/>
        <v>5.2620475573370303E-2</v>
      </c>
      <c r="X39" s="413">
        <f t="shared" si="8"/>
        <v>6.6574244296434701E-2</v>
      </c>
      <c r="Z39" s="225" t="s">
        <v>24</v>
      </c>
      <c r="AA39" s="48" t="s">
        <v>39</v>
      </c>
      <c r="AB39" s="452">
        <v>11788</v>
      </c>
      <c r="AC39" s="387">
        <v>0</v>
      </c>
      <c r="AD39" s="387">
        <v>11588</v>
      </c>
      <c r="AE39" s="387">
        <v>53</v>
      </c>
      <c r="AF39" s="387">
        <v>0</v>
      </c>
      <c r="AG39" s="369">
        <v>33181</v>
      </c>
      <c r="AH39" s="407">
        <f t="shared" si="9"/>
        <v>0.70609686266236704</v>
      </c>
      <c r="AI39" s="411">
        <f t="shared" si="10"/>
        <v>0.35526355444380819</v>
      </c>
      <c r="AK39" s="225" t="s">
        <v>24</v>
      </c>
      <c r="AL39" s="158" t="s">
        <v>39</v>
      </c>
      <c r="AM39" s="383">
        <f>取引基本表!AR36</f>
        <v>2090</v>
      </c>
      <c r="AN39" s="407">
        <f t="shared" si="6"/>
        <v>3.6622911924525259E-3</v>
      </c>
      <c r="AP39" s="225" t="s">
        <v>24</v>
      </c>
      <c r="AQ39" s="158" t="s">
        <v>39</v>
      </c>
      <c r="AR39" s="386">
        <f>取引基本表!AX36</f>
        <v>33181</v>
      </c>
      <c r="AS39" s="387">
        <f>取引基本表!AY36</f>
        <v>0</v>
      </c>
      <c r="AT39" s="387">
        <f>ABS(取引基本表!BB36)</f>
        <v>0</v>
      </c>
      <c r="AU39" s="388">
        <f t="shared" si="11"/>
        <v>0</v>
      </c>
      <c r="AV39" s="411">
        <v>0</v>
      </c>
      <c r="AW39" s="407">
        <v>1</v>
      </c>
    </row>
    <row r="40" spans="1:49" x14ac:dyDescent="0.2">
      <c r="A40" s="225" t="s">
        <v>25</v>
      </c>
      <c r="B40" s="158" t="s">
        <v>40</v>
      </c>
      <c r="C40" s="405">
        <f t="shared" si="0"/>
        <v>0.97034701574441762</v>
      </c>
      <c r="D40" s="406">
        <f t="shared" si="1"/>
        <v>8.6654676258992799E-2</v>
      </c>
      <c r="E40" s="406">
        <f t="shared" si="1"/>
        <v>5.0539568345323742E-2</v>
      </c>
      <c r="F40" s="406">
        <f t="shared" si="2"/>
        <v>0.72733812949640286</v>
      </c>
      <c r="G40" s="406">
        <f t="shared" si="2"/>
        <v>0.52785971223021577</v>
      </c>
      <c r="H40" s="407">
        <f t="shared" si="3"/>
        <v>3.2261456049877249E-2</v>
      </c>
      <c r="K40" s="225" t="s">
        <v>25</v>
      </c>
      <c r="L40" s="158" t="s">
        <v>40</v>
      </c>
      <c r="M40" s="383">
        <f>取引基本表!AX37</f>
        <v>50113</v>
      </c>
      <c r="N40" s="367">
        <f>ABS(取引基本表!BB37)</f>
        <v>1486</v>
      </c>
      <c r="O40" s="411">
        <f t="shared" si="4"/>
        <v>2.9652984255582385E-2</v>
      </c>
      <c r="P40" s="407">
        <f t="shared" si="5"/>
        <v>0.97034701574441762</v>
      </c>
      <c r="R40" s="225" t="s">
        <v>25</v>
      </c>
      <c r="S40" s="158" t="s">
        <v>40</v>
      </c>
      <c r="T40" s="365">
        <f>取引基本表!BD37</f>
        <v>55600</v>
      </c>
      <c r="U40" s="446">
        <f>雇用表!Q37</f>
        <v>4818</v>
      </c>
      <c r="V40" s="447">
        <f>雇用表!Q83</f>
        <v>2810</v>
      </c>
      <c r="W40" s="413">
        <f t="shared" si="7"/>
        <v>8.6654676258992799E-2</v>
      </c>
      <c r="X40" s="413">
        <f t="shared" si="8"/>
        <v>5.0539568345323742E-2</v>
      </c>
      <c r="Z40" s="225" t="s">
        <v>25</v>
      </c>
      <c r="AA40" s="48" t="s">
        <v>40</v>
      </c>
      <c r="AB40" s="452">
        <v>29349</v>
      </c>
      <c r="AC40" s="387">
        <v>1192</v>
      </c>
      <c r="AD40" s="387">
        <v>9368</v>
      </c>
      <c r="AE40" s="387">
        <v>678</v>
      </c>
      <c r="AF40" s="387">
        <v>-147</v>
      </c>
      <c r="AG40" s="369">
        <v>55600</v>
      </c>
      <c r="AH40" s="407">
        <f t="shared" si="9"/>
        <v>0.72733812949640286</v>
      </c>
      <c r="AI40" s="411">
        <f t="shared" si="10"/>
        <v>0.52785971223021577</v>
      </c>
      <c r="AK40" s="225" t="s">
        <v>25</v>
      </c>
      <c r="AL40" s="158" t="s">
        <v>40</v>
      </c>
      <c r="AM40" s="383">
        <f>取引基本表!AR37</f>
        <v>18411</v>
      </c>
      <c r="AN40" s="407">
        <f t="shared" si="6"/>
        <v>3.2261456049877249E-2</v>
      </c>
      <c r="AP40" s="225" t="s">
        <v>25</v>
      </c>
      <c r="AQ40" s="158" t="s">
        <v>40</v>
      </c>
      <c r="AR40" s="386">
        <f>取引基本表!AX37</f>
        <v>50113</v>
      </c>
      <c r="AS40" s="387">
        <f>取引基本表!AY37</f>
        <v>6973</v>
      </c>
      <c r="AT40" s="387">
        <f>ABS(取引基本表!BB37)</f>
        <v>1486</v>
      </c>
      <c r="AU40" s="388">
        <f t="shared" si="11"/>
        <v>5487</v>
      </c>
      <c r="AV40" s="411">
        <v>0.13187533136804414</v>
      </c>
      <c r="AW40" s="407">
        <v>0.86812466863195592</v>
      </c>
    </row>
    <row r="41" spans="1:49" x14ac:dyDescent="0.2">
      <c r="A41" s="225" t="s">
        <v>26</v>
      </c>
      <c r="B41" s="158" t="s">
        <v>277</v>
      </c>
      <c r="C41" s="405">
        <f t="shared" si="0"/>
        <v>0.80320409637637991</v>
      </c>
      <c r="D41" s="406">
        <f t="shared" si="1"/>
        <v>0.15062744458930899</v>
      </c>
      <c r="E41" s="406">
        <f t="shared" si="1"/>
        <v>0.14110712733594089</v>
      </c>
      <c r="F41" s="406">
        <f t="shared" si="2"/>
        <v>0.55671447196870927</v>
      </c>
      <c r="G41" s="406">
        <f t="shared" si="2"/>
        <v>0.45147490221642766</v>
      </c>
      <c r="H41" s="407">
        <f t="shared" si="3"/>
        <v>4.9603894294711057E-2</v>
      </c>
      <c r="K41" s="225" t="s">
        <v>26</v>
      </c>
      <c r="L41" s="158" t="s">
        <v>277</v>
      </c>
      <c r="M41" s="383">
        <f>取引基本表!AX38</f>
        <v>78899</v>
      </c>
      <c r="N41" s="367">
        <f>ABS(取引基本表!BB38)</f>
        <v>15527</v>
      </c>
      <c r="O41" s="411">
        <f t="shared" si="4"/>
        <v>0.19679590362362007</v>
      </c>
      <c r="P41" s="407">
        <f t="shared" si="5"/>
        <v>0.80320409637637991</v>
      </c>
      <c r="R41" s="225" t="s">
        <v>26</v>
      </c>
      <c r="S41" s="158" t="s">
        <v>277</v>
      </c>
      <c r="T41" s="365">
        <f>取引基本表!BD38</f>
        <v>73632</v>
      </c>
      <c r="U41" s="446">
        <f>雇用表!Q38</f>
        <v>11091</v>
      </c>
      <c r="V41" s="447">
        <f>雇用表!Q84</f>
        <v>10390</v>
      </c>
      <c r="W41" s="413">
        <f t="shared" si="7"/>
        <v>0.15062744458930899</v>
      </c>
      <c r="X41" s="413">
        <f t="shared" si="8"/>
        <v>0.14110712733594089</v>
      </c>
      <c r="Z41" s="225" t="s">
        <v>26</v>
      </c>
      <c r="AA41" s="48" t="s">
        <v>277</v>
      </c>
      <c r="AB41" s="452">
        <v>33243</v>
      </c>
      <c r="AC41" s="387">
        <v>2857</v>
      </c>
      <c r="AD41" s="387">
        <v>4760</v>
      </c>
      <c r="AE41" s="387">
        <v>1097</v>
      </c>
      <c r="AF41" s="387">
        <v>-965</v>
      </c>
      <c r="AG41" s="369">
        <v>73632</v>
      </c>
      <c r="AH41" s="407">
        <f t="shared" si="9"/>
        <v>0.55671447196870927</v>
      </c>
      <c r="AI41" s="411">
        <f t="shared" si="10"/>
        <v>0.45147490221642766</v>
      </c>
      <c r="AK41" s="225" t="s">
        <v>26</v>
      </c>
      <c r="AL41" s="158" t="s">
        <v>277</v>
      </c>
      <c r="AM41" s="383">
        <f>取引基本表!AR38</f>
        <v>28308</v>
      </c>
      <c r="AN41" s="407">
        <f t="shared" si="6"/>
        <v>4.9603894294711057E-2</v>
      </c>
      <c r="AP41" s="225" t="s">
        <v>26</v>
      </c>
      <c r="AQ41" s="158" t="s">
        <v>277</v>
      </c>
      <c r="AR41" s="386">
        <f>取引基本表!AX38</f>
        <v>78899</v>
      </c>
      <c r="AS41" s="387">
        <f>取引基本表!AY38</f>
        <v>10260</v>
      </c>
      <c r="AT41" s="387">
        <f>ABS(取引基本表!BB38)</f>
        <v>15527</v>
      </c>
      <c r="AU41" s="388">
        <f t="shared" si="11"/>
        <v>-5267</v>
      </c>
      <c r="AV41" s="411">
        <v>5.6596812691101581E-5</v>
      </c>
      <c r="AW41" s="407">
        <v>0.9999434031873089</v>
      </c>
    </row>
    <row r="42" spans="1:49" x14ac:dyDescent="0.2">
      <c r="A42" s="225" t="s">
        <v>51</v>
      </c>
      <c r="B42" s="158" t="s">
        <v>368</v>
      </c>
      <c r="C42" s="405">
        <f t="shared" ref="C42:C47" si="12">P42</f>
        <v>0.66636504653567741</v>
      </c>
      <c r="D42" s="406">
        <f t="shared" ref="D42:E47" si="13">W42</f>
        <v>0.11378513669618791</v>
      </c>
      <c r="E42" s="406">
        <f t="shared" si="13"/>
        <v>9.7612629957643429E-2</v>
      </c>
      <c r="F42" s="406">
        <f t="shared" ref="F42:G46" si="14">AH42</f>
        <v>0.56103195995379285</v>
      </c>
      <c r="G42" s="406">
        <f t="shared" si="14"/>
        <v>0.48517520215633425</v>
      </c>
      <c r="H42" s="407">
        <f t="shared" ref="H42:H47" si="15">AN42</f>
        <v>1.1980423388898527E-2</v>
      </c>
      <c r="K42" s="225" t="s">
        <v>51</v>
      </c>
      <c r="L42" s="158" t="s">
        <v>368</v>
      </c>
      <c r="M42" s="383">
        <f>取引基本表!AX39</f>
        <v>7736</v>
      </c>
      <c r="N42" s="367">
        <f>ABS(取引基本表!BB39)</f>
        <v>2581</v>
      </c>
      <c r="O42" s="411">
        <f t="shared" ref="O42:O47" si="16">N42/M42</f>
        <v>0.33363495346432265</v>
      </c>
      <c r="P42" s="407">
        <f t="shared" si="5"/>
        <v>0.66636504653567741</v>
      </c>
      <c r="R42" s="225" t="s">
        <v>51</v>
      </c>
      <c r="S42" s="158" t="s">
        <v>368</v>
      </c>
      <c r="T42" s="365">
        <f>取引基本表!BD39</f>
        <v>5194</v>
      </c>
      <c r="U42" s="446">
        <f>雇用表!Q39</f>
        <v>591</v>
      </c>
      <c r="V42" s="447">
        <f>雇用表!Q85</f>
        <v>507</v>
      </c>
      <c r="W42" s="413">
        <f t="shared" si="7"/>
        <v>0.11378513669618791</v>
      </c>
      <c r="X42" s="413">
        <f t="shared" si="8"/>
        <v>9.7612629957643429E-2</v>
      </c>
      <c r="Z42" s="225" t="s">
        <v>51</v>
      </c>
      <c r="AA42" s="48" t="s">
        <v>368</v>
      </c>
      <c r="AB42" s="452">
        <v>2520</v>
      </c>
      <c r="AC42" s="387">
        <v>-10</v>
      </c>
      <c r="AD42" s="387">
        <v>317</v>
      </c>
      <c r="AE42" s="387">
        <v>178</v>
      </c>
      <c r="AF42" s="387">
        <v>-91</v>
      </c>
      <c r="AG42" s="369">
        <v>5194</v>
      </c>
      <c r="AH42" s="407">
        <f t="shared" ref="AH42:AH47" si="17">SUM(AB42:AF42)/AG42</f>
        <v>0.56103195995379285</v>
      </c>
      <c r="AI42" s="411">
        <f t="shared" ref="AI42:AI47" si="18">AB42/AG42</f>
        <v>0.48517520215633425</v>
      </c>
      <c r="AK42" s="225" t="s">
        <v>51</v>
      </c>
      <c r="AL42" s="158" t="s">
        <v>368</v>
      </c>
      <c r="AM42" s="383">
        <f>取引基本表!AR39</f>
        <v>6837</v>
      </c>
      <c r="AN42" s="407">
        <f t="shared" si="6"/>
        <v>1.1980423388898527E-2</v>
      </c>
      <c r="AP42" s="225" t="s">
        <v>51</v>
      </c>
      <c r="AQ42" s="158" t="s">
        <v>368</v>
      </c>
      <c r="AR42" s="386">
        <f>取引基本表!AX39</f>
        <v>7736</v>
      </c>
      <c r="AS42" s="387">
        <f>取引基本表!AY39</f>
        <v>39</v>
      </c>
      <c r="AT42" s="387">
        <f>ABS(取引基本表!BB39)</f>
        <v>2581</v>
      </c>
      <c r="AU42" s="388">
        <f t="shared" si="11"/>
        <v>-2542</v>
      </c>
      <c r="AV42" s="411">
        <v>6.3071491241979305E-2</v>
      </c>
      <c r="AW42" s="407">
        <v>0.93692850875802069</v>
      </c>
    </row>
    <row r="43" spans="1:49" x14ac:dyDescent="0.2">
      <c r="A43" s="225" t="s">
        <v>195</v>
      </c>
      <c r="B43" s="158" t="s">
        <v>41</v>
      </c>
      <c r="C43" s="405">
        <f t="shared" si="12"/>
        <v>0.41782866643993499</v>
      </c>
      <c r="D43" s="406">
        <f t="shared" si="13"/>
        <v>0.20869324856609772</v>
      </c>
      <c r="E43" s="406">
        <f t="shared" si="13"/>
        <v>0.13682537488770644</v>
      </c>
      <c r="F43" s="406">
        <f t="shared" si="14"/>
        <v>0.60413931310897662</v>
      </c>
      <c r="G43" s="406">
        <f t="shared" si="14"/>
        <v>0.34963029507290444</v>
      </c>
      <c r="H43" s="407">
        <f t="shared" si="15"/>
        <v>3.3095547249689404E-2</v>
      </c>
      <c r="K43" s="225" t="s">
        <v>195</v>
      </c>
      <c r="L43" s="158" t="s">
        <v>41</v>
      </c>
      <c r="M43" s="383">
        <f>取引基本表!AX40</f>
        <v>52926</v>
      </c>
      <c r="N43" s="367">
        <f>ABS(取引基本表!BB40)</f>
        <v>30812</v>
      </c>
      <c r="O43" s="411">
        <f t="shared" si="16"/>
        <v>0.58217133356006501</v>
      </c>
      <c r="P43" s="407">
        <f t="shared" si="5"/>
        <v>0.41782866643993499</v>
      </c>
      <c r="R43" s="225" t="s">
        <v>195</v>
      </c>
      <c r="S43" s="158" t="s">
        <v>41</v>
      </c>
      <c r="T43" s="365">
        <f>取引基本表!BD40</f>
        <v>28942</v>
      </c>
      <c r="U43" s="446">
        <f>雇用表!Q40</f>
        <v>6040</v>
      </c>
      <c r="V43" s="447">
        <f>雇用表!Q86</f>
        <v>3960</v>
      </c>
      <c r="W43" s="413">
        <f t="shared" si="7"/>
        <v>0.20869324856609772</v>
      </c>
      <c r="X43" s="413">
        <f t="shared" si="8"/>
        <v>0.13682537488770644</v>
      </c>
      <c r="Z43" s="225" t="s">
        <v>195</v>
      </c>
      <c r="AA43" s="48" t="s">
        <v>41</v>
      </c>
      <c r="AB43" s="452">
        <v>10119</v>
      </c>
      <c r="AC43" s="387">
        <v>2642</v>
      </c>
      <c r="AD43" s="387">
        <v>3338</v>
      </c>
      <c r="AE43" s="387">
        <v>1387</v>
      </c>
      <c r="AF43" s="387">
        <v>-1</v>
      </c>
      <c r="AG43" s="369">
        <v>28942</v>
      </c>
      <c r="AH43" s="407">
        <f t="shared" si="17"/>
        <v>0.60413931310897662</v>
      </c>
      <c r="AI43" s="411">
        <f t="shared" si="18"/>
        <v>0.34963029507290444</v>
      </c>
      <c r="AK43" s="225" t="s">
        <v>195</v>
      </c>
      <c r="AL43" s="158" t="s">
        <v>41</v>
      </c>
      <c r="AM43" s="383">
        <f>取引基本表!AR40</f>
        <v>18887</v>
      </c>
      <c r="AN43" s="407">
        <f t="shared" si="6"/>
        <v>3.3095547249689404E-2</v>
      </c>
      <c r="AP43" s="225" t="s">
        <v>195</v>
      </c>
      <c r="AQ43" s="158" t="s">
        <v>41</v>
      </c>
      <c r="AR43" s="386">
        <f>取引基本表!AX40</f>
        <v>52926</v>
      </c>
      <c r="AS43" s="387">
        <f>取引基本表!AY40</f>
        <v>6828</v>
      </c>
      <c r="AT43" s="387">
        <f>ABS(取引基本表!BB40)</f>
        <v>30812</v>
      </c>
      <c r="AU43" s="388">
        <f t="shared" si="11"/>
        <v>-23984</v>
      </c>
      <c r="AV43" s="411">
        <v>0.35331229564204947</v>
      </c>
      <c r="AW43" s="407">
        <v>0.64668770435795053</v>
      </c>
    </row>
    <row r="44" spans="1:49" x14ac:dyDescent="0.2">
      <c r="A44" s="225" t="s">
        <v>206</v>
      </c>
      <c r="B44" s="158" t="s">
        <v>346</v>
      </c>
      <c r="C44" s="405">
        <f t="shared" si="12"/>
        <v>0.43300030015865532</v>
      </c>
      <c r="D44" s="406">
        <f t="shared" si="13"/>
        <v>0.10725392586731722</v>
      </c>
      <c r="E44" s="406">
        <f t="shared" si="13"/>
        <v>7.6308530862976523E-2</v>
      </c>
      <c r="F44" s="406">
        <f t="shared" si="14"/>
        <v>0.57012714425433242</v>
      </c>
      <c r="G44" s="406">
        <f t="shared" si="14"/>
        <v>0.26179408564929285</v>
      </c>
      <c r="H44" s="407">
        <f t="shared" si="15"/>
        <v>0.10792544346140839</v>
      </c>
      <c r="K44" s="225" t="s">
        <v>206</v>
      </c>
      <c r="L44" s="158" t="s">
        <v>278</v>
      </c>
      <c r="M44" s="383">
        <f>取引基本表!AX41</f>
        <v>69963</v>
      </c>
      <c r="N44" s="367">
        <f>ABS(取引基本表!BB41)</f>
        <v>39669</v>
      </c>
      <c r="O44" s="411">
        <f t="shared" si="16"/>
        <v>0.56699969984134468</v>
      </c>
      <c r="P44" s="407">
        <f>1-O44</f>
        <v>0.43300030015865532</v>
      </c>
      <c r="R44" s="225" t="s">
        <v>206</v>
      </c>
      <c r="S44" s="158" t="s">
        <v>361</v>
      </c>
      <c r="T44" s="365">
        <f>取引基本表!BD41</f>
        <v>90999</v>
      </c>
      <c r="U44" s="446">
        <f>雇用表!Q41</f>
        <v>9760</v>
      </c>
      <c r="V44" s="447">
        <f>雇用表!Q87</f>
        <v>6944</v>
      </c>
      <c r="W44" s="413">
        <f t="shared" si="7"/>
        <v>0.10725392586731722</v>
      </c>
      <c r="X44" s="413">
        <f t="shared" si="8"/>
        <v>7.6308530862976523E-2</v>
      </c>
      <c r="Z44" s="225" t="s">
        <v>206</v>
      </c>
      <c r="AA44" s="48" t="s">
        <v>42</v>
      </c>
      <c r="AB44" s="452">
        <v>23823</v>
      </c>
      <c r="AC44" s="387">
        <v>11962</v>
      </c>
      <c r="AD44" s="387">
        <v>9692</v>
      </c>
      <c r="AE44" s="387">
        <v>6404</v>
      </c>
      <c r="AF44" s="387">
        <v>0</v>
      </c>
      <c r="AG44" s="369">
        <v>90999</v>
      </c>
      <c r="AH44" s="407">
        <f t="shared" si="17"/>
        <v>0.57012714425433242</v>
      </c>
      <c r="AI44" s="411">
        <f t="shared" si="18"/>
        <v>0.26179408564929285</v>
      </c>
      <c r="AK44" s="225" t="s">
        <v>206</v>
      </c>
      <c r="AL44" s="158" t="s">
        <v>42</v>
      </c>
      <c r="AM44" s="383">
        <f>取引基本表!AR41</f>
        <v>61591</v>
      </c>
      <c r="AN44" s="407">
        <f t="shared" si="6"/>
        <v>0.10792544346140839</v>
      </c>
      <c r="AP44" s="225" t="s">
        <v>201</v>
      </c>
      <c r="AQ44" s="158" t="s">
        <v>42</v>
      </c>
      <c r="AR44" s="386">
        <f>取引基本表!AX41</f>
        <v>69963</v>
      </c>
      <c r="AS44" s="387">
        <f>取引基本表!AY41</f>
        <v>60705</v>
      </c>
      <c r="AT44" s="387">
        <f>ABS(取引基本表!BB41)</f>
        <v>39669</v>
      </c>
      <c r="AU44" s="388">
        <f t="shared" si="11"/>
        <v>21036</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287</v>
      </c>
      <c r="N45" s="367">
        <f>ABS(取引基本表!BB42)</f>
        <v>0</v>
      </c>
      <c r="O45" s="411">
        <f t="shared" si="16"/>
        <v>0</v>
      </c>
      <c r="P45" s="407">
        <f>1-O45</f>
        <v>1</v>
      </c>
      <c r="R45" s="225" t="s">
        <v>342</v>
      </c>
      <c r="S45" s="158" t="s">
        <v>279</v>
      </c>
      <c r="T45" s="365">
        <f>取引基本表!BD42</f>
        <v>287</v>
      </c>
      <c r="U45" s="446">
        <f>雇用表!Q42</f>
        <v>0</v>
      </c>
      <c r="V45" s="447">
        <f>雇用表!Q88</f>
        <v>0</v>
      </c>
      <c r="W45" s="413">
        <f t="shared" si="7"/>
        <v>0</v>
      </c>
      <c r="X45" s="413">
        <f t="shared" si="8"/>
        <v>0</v>
      </c>
      <c r="Z45" s="225" t="s">
        <v>342</v>
      </c>
      <c r="AA45" s="48" t="s">
        <v>279</v>
      </c>
      <c r="AB45" s="452">
        <v>0</v>
      </c>
      <c r="AC45" s="387">
        <v>0</v>
      </c>
      <c r="AD45" s="387">
        <v>0</v>
      </c>
      <c r="AE45" s="387">
        <v>0</v>
      </c>
      <c r="AF45" s="387">
        <v>0</v>
      </c>
      <c r="AG45" s="369">
        <v>287</v>
      </c>
      <c r="AH45" s="407">
        <v>0</v>
      </c>
      <c r="AI45" s="411">
        <v>0</v>
      </c>
      <c r="AK45" s="225" t="s">
        <v>342</v>
      </c>
      <c r="AL45" s="158" t="s">
        <v>279</v>
      </c>
      <c r="AM45" s="383">
        <f>取引基本表!AR42</f>
        <v>0</v>
      </c>
      <c r="AN45" s="407">
        <f t="shared" si="6"/>
        <v>0</v>
      </c>
      <c r="AP45" s="225" t="s">
        <v>202</v>
      </c>
      <c r="AQ45" s="158" t="s">
        <v>279</v>
      </c>
      <c r="AR45" s="386">
        <f>取引基本表!AX42</f>
        <v>287</v>
      </c>
      <c r="AS45" s="387">
        <f>取引基本表!AY42</f>
        <v>0</v>
      </c>
      <c r="AT45" s="387">
        <f>ABS(取引基本表!BB42)</f>
        <v>0</v>
      </c>
      <c r="AU45" s="388">
        <f t="shared" si="11"/>
        <v>0</v>
      </c>
      <c r="AV45" s="411">
        <v>0</v>
      </c>
      <c r="AW45" s="407">
        <v>1</v>
      </c>
    </row>
    <row r="46" spans="1:49" x14ac:dyDescent="0.2">
      <c r="A46" s="225" t="s">
        <v>343</v>
      </c>
      <c r="B46" s="158" t="s">
        <v>280</v>
      </c>
      <c r="C46" s="405">
        <f t="shared" si="12"/>
        <v>7.8922701993376254E-2</v>
      </c>
      <c r="D46" s="406">
        <f t="shared" si="13"/>
        <v>1.3428120063191154E-2</v>
      </c>
      <c r="E46" s="406">
        <f t="shared" si="13"/>
        <v>3.0805687203791468E-2</v>
      </c>
      <c r="F46" s="406">
        <f t="shared" si="14"/>
        <v>0.3135860979462875</v>
      </c>
      <c r="G46" s="406">
        <f t="shared" si="14"/>
        <v>9.4786729857819912E-3</v>
      </c>
      <c r="H46" s="407">
        <f t="shared" si="15"/>
        <v>2.1453316301050851E-2</v>
      </c>
      <c r="K46" s="225" t="s">
        <v>343</v>
      </c>
      <c r="L46" s="158" t="s">
        <v>280</v>
      </c>
      <c r="M46" s="383">
        <f>取引基本表!AX43</f>
        <v>16003</v>
      </c>
      <c r="N46" s="367">
        <f>ABS(取引基本表!BB43)</f>
        <v>14740</v>
      </c>
      <c r="O46" s="411">
        <f t="shared" si="16"/>
        <v>0.92107729800662375</v>
      </c>
      <c r="P46" s="407">
        <f>1-O46</f>
        <v>7.8922701993376254E-2</v>
      </c>
      <c r="R46" s="225" t="s">
        <v>343</v>
      </c>
      <c r="S46" s="158" t="s">
        <v>280</v>
      </c>
      <c r="T46" s="365">
        <f>取引基本表!BD43</f>
        <v>1266</v>
      </c>
      <c r="U46" s="446">
        <f>雇用表!Q43</f>
        <v>17</v>
      </c>
      <c r="V46" s="447">
        <f>雇用表!Q89</f>
        <v>39</v>
      </c>
      <c r="W46" s="413">
        <f t="shared" si="7"/>
        <v>1.3428120063191154E-2</v>
      </c>
      <c r="X46" s="413">
        <f t="shared" si="8"/>
        <v>3.0805687203791468E-2</v>
      </c>
      <c r="Z46" s="225" t="s">
        <v>343</v>
      </c>
      <c r="AA46" s="48" t="s">
        <v>280</v>
      </c>
      <c r="AB46" s="452">
        <v>12</v>
      </c>
      <c r="AC46" s="387">
        <v>328</v>
      </c>
      <c r="AD46" s="387">
        <v>45</v>
      </c>
      <c r="AE46" s="387">
        <v>17</v>
      </c>
      <c r="AF46" s="387">
        <v>-5</v>
      </c>
      <c r="AG46" s="369">
        <v>1266</v>
      </c>
      <c r="AH46" s="407">
        <f t="shared" si="17"/>
        <v>0.3135860979462875</v>
      </c>
      <c r="AI46" s="411">
        <f t="shared" si="18"/>
        <v>9.4786729857819912E-3</v>
      </c>
      <c r="AK46" s="225" t="s">
        <v>343</v>
      </c>
      <c r="AL46" s="158" t="s">
        <v>280</v>
      </c>
      <c r="AM46" s="383">
        <f>取引基本表!AR43</f>
        <v>12243</v>
      </c>
      <c r="AN46" s="407">
        <f t="shared" si="6"/>
        <v>2.1453316301050851E-2</v>
      </c>
      <c r="AP46" s="225" t="s">
        <v>203</v>
      </c>
      <c r="AQ46" s="158" t="s">
        <v>280</v>
      </c>
      <c r="AR46" s="386">
        <f>取引基本表!AX43</f>
        <v>16003</v>
      </c>
      <c r="AS46" s="387">
        <f>取引基本表!AY43</f>
        <v>3</v>
      </c>
      <c r="AT46" s="387">
        <f>ABS(取引基本表!BB43)</f>
        <v>14740</v>
      </c>
      <c r="AU46" s="388">
        <f t="shared" si="11"/>
        <v>-14737</v>
      </c>
      <c r="AV46" s="411">
        <v>6.99850635196259E-3</v>
      </c>
      <c r="AW46" s="407">
        <v>0.99300149364803736</v>
      </c>
    </row>
    <row r="47" spans="1:49" x14ac:dyDescent="0.2">
      <c r="A47" s="226" t="s">
        <v>348</v>
      </c>
      <c r="B47" s="227" t="s">
        <v>43</v>
      </c>
      <c r="C47" s="408">
        <f t="shared" si="12"/>
        <v>0.45048821757167268</v>
      </c>
      <c r="D47" s="409">
        <f t="shared" si="13"/>
        <v>9.9789350246801134E-2</v>
      </c>
      <c r="E47" s="409">
        <f t="shared" si="13"/>
        <v>7.8362037587557998E-2</v>
      </c>
      <c r="F47" s="409">
        <f>AH47</f>
        <v>0.63574062575658508</v>
      </c>
      <c r="G47" s="409">
        <f>AI47</f>
        <v>0.27984959706440876</v>
      </c>
      <c r="H47" s="410">
        <f t="shared" si="15"/>
        <v>1</v>
      </c>
      <c r="K47" s="226" t="s">
        <v>348</v>
      </c>
      <c r="L47" s="228" t="s">
        <v>43</v>
      </c>
      <c r="M47" s="384">
        <f>取引基本表!AX44</f>
        <v>961559</v>
      </c>
      <c r="N47" s="385">
        <f>ABS(取引基本表!BB44)</f>
        <v>528388</v>
      </c>
      <c r="O47" s="412">
        <f t="shared" si="16"/>
        <v>0.54951178242832732</v>
      </c>
      <c r="P47" s="410">
        <f>1-O47</f>
        <v>0.45048821757167268</v>
      </c>
      <c r="R47" s="226" t="s">
        <v>348</v>
      </c>
      <c r="S47" s="228" t="s">
        <v>43</v>
      </c>
      <c r="T47" s="366">
        <f>取引基本表!BD44</f>
        <v>607169</v>
      </c>
      <c r="U47" s="448">
        <f>雇用表!Q44</f>
        <v>60589</v>
      </c>
      <c r="V47" s="449">
        <f>雇用表!Q90</f>
        <v>47579</v>
      </c>
      <c r="W47" s="414">
        <f t="shared" si="7"/>
        <v>9.9789350246801134E-2</v>
      </c>
      <c r="X47" s="414">
        <f t="shared" si="8"/>
        <v>7.8362037587557998E-2</v>
      </c>
      <c r="Z47" s="226" t="s">
        <v>348</v>
      </c>
      <c r="AA47" s="229" t="s">
        <v>43</v>
      </c>
      <c r="AB47" s="453">
        <v>169916</v>
      </c>
      <c r="AC47" s="390">
        <v>93115</v>
      </c>
      <c r="AD47" s="390">
        <v>103358</v>
      </c>
      <c r="AE47" s="390">
        <v>21823</v>
      </c>
      <c r="AF47" s="390">
        <v>-2210</v>
      </c>
      <c r="AG47" s="370">
        <v>607169</v>
      </c>
      <c r="AH47" s="410">
        <f t="shared" si="17"/>
        <v>0.63574062575658508</v>
      </c>
      <c r="AI47" s="412">
        <f t="shared" si="18"/>
        <v>0.27984959706440876</v>
      </c>
      <c r="AK47" s="226" t="s">
        <v>348</v>
      </c>
      <c r="AL47" s="228" t="s">
        <v>43</v>
      </c>
      <c r="AM47" s="384">
        <f>取引基本表!AR44</f>
        <v>570681</v>
      </c>
      <c r="AN47" s="410">
        <f t="shared" si="6"/>
        <v>1</v>
      </c>
      <c r="AP47" s="226" t="s">
        <v>204</v>
      </c>
      <c r="AQ47" s="228" t="s">
        <v>43</v>
      </c>
      <c r="AR47" s="389">
        <f>取引基本表!AX44</f>
        <v>961559</v>
      </c>
      <c r="AS47" s="390">
        <f>取引基本表!AY44</f>
        <v>173998</v>
      </c>
      <c r="AT47" s="391">
        <f>ABS(取引基本表!BB44)</f>
        <v>528388</v>
      </c>
      <c r="AU47" s="392">
        <f t="shared" si="11"/>
        <v>-354390</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202807</v>
      </c>
      <c r="AS49" s="231">
        <f>SUM(AS12:AS29)+AS45</f>
        <v>64582</v>
      </c>
      <c r="AT49" s="231">
        <f>SUM(AT12:AT29)+AT45</f>
        <v>196036</v>
      </c>
      <c r="AU49" s="231">
        <f>SUM(AU12:AU29)+AU45</f>
        <v>-131454</v>
      </c>
      <c r="AV49" s="230">
        <f>AT49/AR49</f>
        <v>0.9666135784267802</v>
      </c>
      <c r="AW49" s="230">
        <f>1-AV49</f>
        <v>3.3386421573219804E-2</v>
      </c>
    </row>
    <row r="50" spans="43:49" x14ac:dyDescent="0.2">
      <c r="AQ50" s="48" t="s">
        <v>395</v>
      </c>
      <c r="AR50" s="231">
        <f>SUM(AR8:AR11)+SUM(AR30:AR44)+AR46</f>
        <v>758752</v>
      </c>
      <c r="AS50" s="231">
        <f>SUM(AS8:AS11)+SUM(AS30:AS44)+AS46</f>
        <v>109416</v>
      </c>
      <c r="AT50" s="231">
        <f>SUM(AT8:AT11)+SUM(AT30:AT44)+AT46</f>
        <v>332352</v>
      </c>
      <c r="AU50" s="231">
        <f>SUM(AU8:AU11)+SUM(AU30:AU44)+AU46</f>
        <v>-222936</v>
      </c>
      <c r="AV50" s="230">
        <f>AT50/AR50</f>
        <v>0.43802454556956688</v>
      </c>
      <c r="AW50" s="230">
        <f>1-AV50</f>
        <v>0.56197545443043317</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J42"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234</v>
      </c>
      <c r="D5" s="269">
        <v>0</v>
      </c>
      <c r="E5" s="269">
        <v>0</v>
      </c>
      <c r="F5" s="269">
        <v>0</v>
      </c>
      <c r="G5" s="269">
        <v>3735</v>
      </c>
      <c r="H5" s="269">
        <v>20</v>
      </c>
      <c r="I5" s="269">
        <v>0</v>
      </c>
      <c r="J5" s="269">
        <v>2</v>
      </c>
      <c r="K5" s="269">
        <v>0</v>
      </c>
      <c r="L5" s="269">
        <v>1</v>
      </c>
      <c r="M5" s="269">
        <v>0</v>
      </c>
      <c r="N5" s="269">
        <v>0</v>
      </c>
      <c r="O5" s="269">
        <v>0</v>
      </c>
      <c r="P5" s="269">
        <v>0</v>
      </c>
      <c r="Q5" s="269">
        <v>0</v>
      </c>
      <c r="R5" s="269">
        <v>0</v>
      </c>
      <c r="S5" s="269">
        <v>0</v>
      </c>
      <c r="T5" s="269">
        <v>0</v>
      </c>
      <c r="U5" s="269">
        <v>0</v>
      </c>
      <c r="V5" s="269">
        <v>0</v>
      </c>
      <c r="W5" s="269">
        <v>0</v>
      </c>
      <c r="X5" s="269">
        <v>2</v>
      </c>
      <c r="Y5" s="269">
        <v>34</v>
      </c>
      <c r="Z5" s="269">
        <v>0</v>
      </c>
      <c r="AA5" s="269">
        <v>0</v>
      </c>
      <c r="AB5" s="269">
        <v>0</v>
      </c>
      <c r="AC5" s="269">
        <v>5</v>
      </c>
      <c r="AD5" s="269">
        <v>0</v>
      </c>
      <c r="AE5" s="269">
        <v>0</v>
      </c>
      <c r="AF5" s="269">
        <v>0</v>
      </c>
      <c r="AG5" s="269">
        <v>0</v>
      </c>
      <c r="AH5" s="269">
        <v>1</v>
      </c>
      <c r="AI5" s="269">
        <v>124</v>
      </c>
      <c r="AJ5" s="269">
        <v>129</v>
      </c>
      <c r="AK5" s="269">
        <v>11</v>
      </c>
      <c r="AL5" s="269">
        <v>0</v>
      </c>
      <c r="AM5" s="269">
        <v>1254</v>
      </c>
      <c r="AN5" s="269">
        <v>0</v>
      </c>
      <c r="AO5" s="269">
        <v>0</v>
      </c>
      <c r="AP5" s="270">
        <v>5552</v>
      </c>
      <c r="AQ5" s="269">
        <v>26</v>
      </c>
      <c r="AR5" s="269">
        <v>6126</v>
      </c>
      <c r="AS5" s="269">
        <v>0</v>
      </c>
      <c r="AT5" s="269">
        <v>0</v>
      </c>
      <c r="AU5" s="269">
        <v>33</v>
      </c>
      <c r="AV5" s="269">
        <v>0</v>
      </c>
      <c r="AW5" s="270">
        <v>6185</v>
      </c>
      <c r="AX5" s="269">
        <v>11737</v>
      </c>
      <c r="AY5" s="270">
        <v>861</v>
      </c>
      <c r="AZ5" s="270">
        <v>7046</v>
      </c>
      <c r="BA5" s="269">
        <v>12598</v>
      </c>
      <c r="BB5" s="270">
        <v>-10944</v>
      </c>
      <c r="BC5" s="269">
        <v>-3898</v>
      </c>
      <c r="BD5" s="270">
        <v>1654</v>
      </c>
      <c r="BE5" s="271"/>
      <c r="BG5" s="267" t="s">
        <v>443</v>
      </c>
      <c r="BH5" s="272" t="s">
        <v>444</v>
      </c>
      <c r="BI5" s="273">
        <f>AX5</f>
        <v>11737</v>
      </c>
      <c r="BJ5" s="274">
        <f>ABS(BB5)</f>
        <v>10944</v>
      </c>
      <c r="BK5" s="275">
        <f>BJ5/BI5</f>
        <v>0.93243588651273746</v>
      </c>
      <c r="BL5" s="276">
        <f>1-BK5</f>
        <v>6.7564113487262545E-2</v>
      </c>
      <c r="BM5" s="277"/>
      <c r="BN5" s="267" t="s">
        <v>443</v>
      </c>
      <c r="BO5" s="272" t="s">
        <v>444</v>
      </c>
      <c r="BP5" s="278">
        <f>AY5</f>
        <v>861</v>
      </c>
      <c r="BQ5" s="279">
        <f>ABS(BB5)</f>
        <v>10944</v>
      </c>
      <c r="BR5" s="280">
        <f>BP5-BQ5</f>
        <v>-10083</v>
      </c>
      <c r="BS5" s="277"/>
    </row>
    <row r="6" spans="1:71" x14ac:dyDescent="0.2">
      <c r="A6" s="267" t="s">
        <v>445</v>
      </c>
      <c r="B6" s="268" t="s">
        <v>446</v>
      </c>
      <c r="C6" s="269">
        <v>0</v>
      </c>
      <c r="D6" s="269">
        <v>11</v>
      </c>
      <c r="E6" s="269">
        <v>0</v>
      </c>
      <c r="F6" s="269">
        <v>0</v>
      </c>
      <c r="G6" s="269">
        <v>9</v>
      </c>
      <c r="H6" s="269">
        <v>0</v>
      </c>
      <c r="I6" s="269">
        <v>12</v>
      </c>
      <c r="J6" s="269">
        <v>1</v>
      </c>
      <c r="K6" s="269">
        <v>0</v>
      </c>
      <c r="L6" s="269">
        <v>0</v>
      </c>
      <c r="M6" s="269">
        <v>0</v>
      </c>
      <c r="N6" s="269">
        <v>0</v>
      </c>
      <c r="O6" s="269">
        <v>0</v>
      </c>
      <c r="P6" s="269">
        <v>0</v>
      </c>
      <c r="Q6" s="269">
        <v>0</v>
      </c>
      <c r="R6" s="269">
        <v>0</v>
      </c>
      <c r="S6" s="269">
        <v>0</v>
      </c>
      <c r="T6" s="269">
        <v>0</v>
      </c>
      <c r="U6" s="269">
        <v>0</v>
      </c>
      <c r="V6" s="269">
        <v>0</v>
      </c>
      <c r="W6" s="269">
        <v>0</v>
      </c>
      <c r="X6" s="269">
        <v>0</v>
      </c>
      <c r="Y6" s="269">
        <v>1</v>
      </c>
      <c r="Z6" s="269">
        <v>0</v>
      </c>
      <c r="AA6" s="269">
        <v>0</v>
      </c>
      <c r="AB6" s="269">
        <v>0</v>
      </c>
      <c r="AC6" s="269">
        <v>0</v>
      </c>
      <c r="AD6" s="269">
        <v>0</v>
      </c>
      <c r="AE6" s="269">
        <v>0</v>
      </c>
      <c r="AF6" s="269">
        <v>0</v>
      </c>
      <c r="AG6" s="269">
        <v>0</v>
      </c>
      <c r="AH6" s="269">
        <v>0</v>
      </c>
      <c r="AI6" s="269">
        <v>3</v>
      </c>
      <c r="AJ6" s="269">
        <v>3</v>
      </c>
      <c r="AK6" s="269">
        <v>0</v>
      </c>
      <c r="AL6" s="269">
        <v>0</v>
      </c>
      <c r="AM6" s="269">
        <v>69</v>
      </c>
      <c r="AN6" s="269">
        <v>0</v>
      </c>
      <c r="AO6" s="269">
        <v>0</v>
      </c>
      <c r="AP6" s="270">
        <v>109</v>
      </c>
      <c r="AQ6" s="269">
        <v>1</v>
      </c>
      <c r="AR6" s="269">
        <v>323</v>
      </c>
      <c r="AS6" s="269">
        <v>0</v>
      </c>
      <c r="AT6" s="269">
        <v>0</v>
      </c>
      <c r="AU6" s="269">
        <v>0</v>
      </c>
      <c r="AV6" s="269">
        <v>26</v>
      </c>
      <c r="AW6" s="270">
        <v>350</v>
      </c>
      <c r="AX6" s="269">
        <v>459</v>
      </c>
      <c r="AY6" s="270">
        <v>6</v>
      </c>
      <c r="AZ6" s="270">
        <v>356</v>
      </c>
      <c r="BA6" s="269">
        <v>465</v>
      </c>
      <c r="BB6" s="270">
        <v>-384</v>
      </c>
      <c r="BC6" s="269">
        <v>-28</v>
      </c>
      <c r="BD6" s="270">
        <v>81</v>
      </c>
      <c r="BE6" s="271"/>
      <c r="BG6" s="267" t="s">
        <v>445</v>
      </c>
      <c r="BH6" s="272" t="s">
        <v>446</v>
      </c>
      <c r="BI6" s="273">
        <f t="shared" ref="BI6:BI44" si="0">AX6</f>
        <v>459</v>
      </c>
      <c r="BJ6" s="274">
        <f t="shared" ref="BJ6:BJ44" si="1">ABS(BB6)</f>
        <v>384</v>
      </c>
      <c r="BK6" s="275">
        <f t="shared" ref="BK6:BK44" si="2">BJ6/BI6</f>
        <v>0.83660130718954251</v>
      </c>
      <c r="BL6" s="276">
        <f t="shared" ref="BL6:BL44" si="3">1-BK6</f>
        <v>0.16339869281045749</v>
      </c>
      <c r="BM6" s="277"/>
      <c r="BN6" s="267" t="s">
        <v>445</v>
      </c>
      <c r="BO6" s="272" t="s">
        <v>446</v>
      </c>
      <c r="BP6" s="278">
        <f t="shared" ref="BP6:BP44" si="4">AY6</f>
        <v>6</v>
      </c>
      <c r="BQ6" s="279">
        <f t="shared" ref="BQ6:BQ44" si="5">ABS(BB6)</f>
        <v>384</v>
      </c>
      <c r="BR6" s="280">
        <f t="shared" ref="BR6:BR44" si="6">BP6-BQ6</f>
        <v>-378</v>
      </c>
      <c r="BS6" s="277"/>
    </row>
    <row r="7" spans="1:71" x14ac:dyDescent="0.2">
      <c r="A7" s="267" t="s">
        <v>447</v>
      </c>
      <c r="B7" s="268" t="s">
        <v>250</v>
      </c>
      <c r="C7" s="269">
        <v>0</v>
      </c>
      <c r="D7" s="269">
        <v>0</v>
      </c>
      <c r="E7" s="269">
        <v>0</v>
      </c>
      <c r="F7" s="269">
        <v>0</v>
      </c>
      <c r="G7" s="269">
        <v>715</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6</v>
      </c>
      <c r="Y7" s="269">
        <v>0</v>
      </c>
      <c r="Z7" s="269">
        <v>0</v>
      </c>
      <c r="AA7" s="269">
        <v>0</v>
      </c>
      <c r="AB7" s="269">
        <v>0</v>
      </c>
      <c r="AC7" s="269">
        <v>0</v>
      </c>
      <c r="AD7" s="269">
        <v>0</v>
      </c>
      <c r="AE7" s="269">
        <v>0</v>
      </c>
      <c r="AF7" s="269">
        <v>0</v>
      </c>
      <c r="AG7" s="269">
        <v>0</v>
      </c>
      <c r="AH7" s="269">
        <v>0</v>
      </c>
      <c r="AI7" s="269">
        <v>3</v>
      </c>
      <c r="AJ7" s="269">
        <v>29</v>
      </c>
      <c r="AK7" s="269">
        <v>0</v>
      </c>
      <c r="AL7" s="269">
        <v>0</v>
      </c>
      <c r="AM7" s="269">
        <v>244</v>
      </c>
      <c r="AN7" s="269">
        <v>0</v>
      </c>
      <c r="AO7" s="269">
        <v>0</v>
      </c>
      <c r="AP7" s="270">
        <v>997</v>
      </c>
      <c r="AQ7" s="269">
        <v>9</v>
      </c>
      <c r="AR7" s="269">
        <v>614</v>
      </c>
      <c r="AS7" s="269">
        <v>0</v>
      </c>
      <c r="AT7" s="269">
        <v>0</v>
      </c>
      <c r="AU7" s="269">
        <v>0</v>
      </c>
      <c r="AV7" s="269">
        <v>0</v>
      </c>
      <c r="AW7" s="270">
        <v>623</v>
      </c>
      <c r="AX7" s="269">
        <v>1620</v>
      </c>
      <c r="AY7" s="270">
        <v>2</v>
      </c>
      <c r="AZ7" s="270">
        <v>625</v>
      </c>
      <c r="BA7" s="269">
        <v>1622</v>
      </c>
      <c r="BB7" s="270">
        <v>-1615</v>
      </c>
      <c r="BC7" s="269">
        <v>-990</v>
      </c>
      <c r="BD7" s="270">
        <v>7</v>
      </c>
      <c r="BE7" s="271"/>
      <c r="BG7" s="267" t="s">
        <v>447</v>
      </c>
      <c r="BH7" s="272" t="s">
        <v>250</v>
      </c>
      <c r="BI7" s="273">
        <f t="shared" si="0"/>
        <v>1620</v>
      </c>
      <c r="BJ7" s="274">
        <f t="shared" si="1"/>
        <v>1615</v>
      </c>
      <c r="BK7" s="275">
        <f t="shared" si="2"/>
        <v>0.99691358024691357</v>
      </c>
      <c r="BL7" s="276">
        <f t="shared" si="3"/>
        <v>3.0864197530864335E-3</v>
      </c>
      <c r="BM7" s="277"/>
      <c r="BN7" s="267" t="s">
        <v>447</v>
      </c>
      <c r="BO7" s="272" t="s">
        <v>250</v>
      </c>
      <c r="BP7" s="278">
        <f t="shared" si="4"/>
        <v>2</v>
      </c>
      <c r="BQ7" s="279">
        <f t="shared" si="5"/>
        <v>1615</v>
      </c>
      <c r="BR7" s="280">
        <f t="shared" si="6"/>
        <v>-1613</v>
      </c>
      <c r="BS7" s="277"/>
    </row>
    <row r="8" spans="1:71" x14ac:dyDescent="0.2">
      <c r="A8" s="267" t="s">
        <v>448</v>
      </c>
      <c r="B8" s="268" t="s">
        <v>27</v>
      </c>
      <c r="C8" s="269">
        <v>0</v>
      </c>
      <c r="D8" s="269">
        <v>0</v>
      </c>
      <c r="E8" s="269">
        <v>0</v>
      </c>
      <c r="F8" s="269">
        <v>0</v>
      </c>
      <c r="G8" s="269">
        <v>6</v>
      </c>
      <c r="H8" s="269">
        <v>1</v>
      </c>
      <c r="I8" s="269">
        <v>1</v>
      </c>
      <c r="J8" s="269">
        <v>12</v>
      </c>
      <c r="K8" s="269">
        <v>175</v>
      </c>
      <c r="L8" s="269">
        <v>0</v>
      </c>
      <c r="M8" s="269">
        <v>27</v>
      </c>
      <c r="N8" s="269">
        <v>53</v>
      </c>
      <c r="O8" s="269">
        <v>160</v>
      </c>
      <c r="P8" s="269">
        <v>0</v>
      </c>
      <c r="Q8" s="269">
        <v>0</v>
      </c>
      <c r="R8" s="269">
        <v>2</v>
      </c>
      <c r="S8" s="269">
        <v>0</v>
      </c>
      <c r="T8" s="269">
        <v>0</v>
      </c>
      <c r="U8" s="269">
        <v>0</v>
      </c>
      <c r="V8" s="269">
        <v>0</v>
      </c>
      <c r="W8" s="269">
        <v>0</v>
      </c>
      <c r="X8" s="269">
        <v>0</v>
      </c>
      <c r="Y8" s="269">
        <v>207</v>
      </c>
      <c r="Z8" s="269">
        <v>709</v>
      </c>
      <c r="AA8" s="269">
        <v>0</v>
      </c>
      <c r="AB8" s="269">
        <v>0</v>
      </c>
      <c r="AC8" s="269">
        <v>0</v>
      </c>
      <c r="AD8" s="269">
        <v>0</v>
      </c>
      <c r="AE8" s="269">
        <v>0</v>
      </c>
      <c r="AF8" s="269">
        <v>0</v>
      </c>
      <c r="AG8" s="269">
        <v>0</v>
      </c>
      <c r="AH8" s="269">
        <v>0</v>
      </c>
      <c r="AI8" s="269">
        <v>2</v>
      </c>
      <c r="AJ8" s="269">
        <v>1</v>
      </c>
      <c r="AK8" s="269">
        <v>0</v>
      </c>
      <c r="AL8" s="269">
        <v>0</v>
      </c>
      <c r="AM8" s="269">
        <v>1</v>
      </c>
      <c r="AN8" s="269">
        <v>0</v>
      </c>
      <c r="AO8" s="269">
        <v>0</v>
      </c>
      <c r="AP8" s="270">
        <v>1357</v>
      </c>
      <c r="AQ8" s="269">
        <v>-3</v>
      </c>
      <c r="AR8" s="269">
        <v>-11</v>
      </c>
      <c r="AS8" s="269">
        <v>0</v>
      </c>
      <c r="AT8" s="269">
        <v>0</v>
      </c>
      <c r="AU8" s="269">
        <v>-1</v>
      </c>
      <c r="AV8" s="269">
        <v>0</v>
      </c>
      <c r="AW8" s="270">
        <v>-15</v>
      </c>
      <c r="AX8" s="269">
        <v>1342</v>
      </c>
      <c r="AY8" s="270">
        <v>2</v>
      </c>
      <c r="AZ8" s="270">
        <v>-13</v>
      </c>
      <c r="BA8" s="269">
        <v>1344</v>
      </c>
      <c r="BB8" s="270">
        <v>-1340</v>
      </c>
      <c r="BC8" s="269">
        <v>-1353</v>
      </c>
      <c r="BD8" s="270">
        <v>4</v>
      </c>
      <c r="BE8" s="271"/>
      <c r="BG8" s="267" t="s">
        <v>448</v>
      </c>
      <c r="BH8" s="272" t="s">
        <v>27</v>
      </c>
      <c r="BI8" s="273">
        <f t="shared" si="0"/>
        <v>1342</v>
      </c>
      <c r="BJ8" s="274">
        <f t="shared" si="1"/>
        <v>1340</v>
      </c>
      <c r="BK8" s="275">
        <f t="shared" si="2"/>
        <v>0.99850968703427723</v>
      </c>
      <c r="BL8" s="276">
        <f t="shared" si="3"/>
        <v>1.4903129657227732E-3</v>
      </c>
      <c r="BM8" s="277"/>
      <c r="BN8" s="267" t="s">
        <v>448</v>
      </c>
      <c r="BO8" s="272" t="s">
        <v>27</v>
      </c>
      <c r="BP8" s="278">
        <f t="shared" si="4"/>
        <v>2</v>
      </c>
      <c r="BQ8" s="279">
        <f t="shared" si="5"/>
        <v>1340</v>
      </c>
      <c r="BR8" s="280">
        <f t="shared" si="6"/>
        <v>-1338</v>
      </c>
      <c r="BS8" s="277"/>
    </row>
    <row r="9" spans="1:71" x14ac:dyDescent="0.2">
      <c r="A9" s="267" t="s">
        <v>449</v>
      </c>
      <c r="B9" s="268" t="s">
        <v>191</v>
      </c>
      <c r="C9" s="269">
        <v>218</v>
      </c>
      <c r="D9" s="269">
        <v>4</v>
      </c>
      <c r="E9" s="269">
        <v>1</v>
      </c>
      <c r="F9" s="269">
        <v>0</v>
      </c>
      <c r="G9" s="269">
        <v>3792</v>
      </c>
      <c r="H9" s="269">
        <v>6</v>
      </c>
      <c r="I9" s="269">
        <v>0</v>
      </c>
      <c r="J9" s="269">
        <v>16</v>
      </c>
      <c r="K9" s="269">
        <v>0</v>
      </c>
      <c r="L9" s="269">
        <v>0</v>
      </c>
      <c r="M9" s="269">
        <v>0</v>
      </c>
      <c r="N9" s="269">
        <v>0</v>
      </c>
      <c r="O9" s="269">
        <v>0</v>
      </c>
      <c r="P9" s="269">
        <v>0</v>
      </c>
      <c r="Q9" s="269">
        <v>0</v>
      </c>
      <c r="R9" s="269">
        <v>0</v>
      </c>
      <c r="S9" s="269">
        <v>0</v>
      </c>
      <c r="T9" s="269">
        <v>0</v>
      </c>
      <c r="U9" s="269">
        <v>0</v>
      </c>
      <c r="V9" s="269">
        <v>0</v>
      </c>
      <c r="W9" s="269">
        <v>0</v>
      </c>
      <c r="X9" s="269">
        <v>4</v>
      </c>
      <c r="Y9" s="269">
        <v>1</v>
      </c>
      <c r="Z9" s="269">
        <v>0</v>
      </c>
      <c r="AA9" s="269">
        <v>0</v>
      </c>
      <c r="AB9" s="269">
        <v>0</v>
      </c>
      <c r="AC9" s="269">
        <v>5</v>
      </c>
      <c r="AD9" s="269">
        <v>0</v>
      </c>
      <c r="AE9" s="269">
        <v>0</v>
      </c>
      <c r="AF9" s="269">
        <v>0</v>
      </c>
      <c r="AG9" s="269">
        <v>0</v>
      </c>
      <c r="AH9" s="269">
        <v>11</v>
      </c>
      <c r="AI9" s="269">
        <v>345</v>
      </c>
      <c r="AJ9" s="269">
        <v>483</v>
      </c>
      <c r="AK9" s="269">
        <v>8</v>
      </c>
      <c r="AL9" s="269">
        <v>0</v>
      </c>
      <c r="AM9" s="269">
        <v>8634</v>
      </c>
      <c r="AN9" s="269">
        <v>0</v>
      </c>
      <c r="AO9" s="269">
        <v>3</v>
      </c>
      <c r="AP9" s="270">
        <v>13531</v>
      </c>
      <c r="AQ9" s="269">
        <v>473</v>
      </c>
      <c r="AR9" s="269">
        <v>49786</v>
      </c>
      <c r="AS9" s="269">
        <v>0</v>
      </c>
      <c r="AT9" s="269">
        <v>0</v>
      </c>
      <c r="AU9" s="269">
        <v>0</v>
      </c>
      <c r="AV9" s="269">
        <v>46</v>
      </c>
      <c r="AW9" s="270">
        <v>50305</v>
      </c>
      <c r="AX9" s="269">
        <v>63836</v>
      </c>
      <c r="AY9" s="270">
        <v>14939</v>
      </c>
      <c r="AZ9" s="270">
        <v>65244</v>
      </c>
      <c r="BA9" s="269">
        <v>78775</v>
      </c>
      <c r="BB9" s="270">
        <v>-61111</v>
      </c>
      <c r="BC9" s="269">
        <v>4133</v>
      </c>
      <c r="BD9" s="270">
        <v>17664</v>
      </c>
      <c r="BE9" s="271"/>
      <c r="BG9" s="267" t="s">
        <v>449</v>
      </c>
      <c r="BH9" s="272" t="s">
        <v>191</v>
      </c>
      <c r="BI9" s="273">
        <f t="shared" si="0"/>
        <v>63836</v>
      </c>
      <c r="BJ9" s="274">
        <f t="shared" si="1"/>
        <v>61111</v>
      </c>
      <c r="BK9" s="275">
        <f t="shared" si="2"/>
        <v>0.95731248825114357</v>
      </c>
      <c r="BL9" s="276">
        <f t="shared" si="3"/>
        <v>4.2687511748856433E-2</v>
      </c>
      <c r="BM9" s="277"/>
      <c r="BN9" s="267" t="s">
        <v>449</v>
      </c>
      <c r="BO9" s="272" t="s">
        <v>191</v>
      </c>
      <c r="BP9" s="278">
        <f t="shared" si="4"/>
        <v>14939</v>
      </c>
      <c r="BQ9" s="279">
        <f t="shared" si="5"/>
        <v>61111</v>
      </c>
      <c r="BR9" s="280">
        <f t="shared" si="6"/>
        <v>-46172</v>
      </c>
      <c r="BS9" s="277"/>
    </row>
    <row r="10" spans="1:71" x14ac:dyDescent="0.2">
      <c r="A10" s="281" t="s">
        <v>450</v>
      </c>
      <c r="B10" s="282" t="s">
        <v>28</v>
      </c>
      <c r="C10" s="269">
        <v>7</v>
      </c>
      <c r="D10" s="269">
        <v>0</v>
      </c>
      <c r="E10" s="269">
        <v>0</v>
      </c>
      <c r="F10" s="269">
        <v>0</v>
      </c>
      <c r="G10" s="269">
        <v>21</v>
      </c>
      <c r="H10" s="269">
        <v>569</v>
      </c>
      <c r="I10" s="269">
        <v>2</v>
      </c>
      <c r="J10" s="269">
        <v>2</v>
      </c>
      <c r="K10" s="269">
        <v>0</v>
      </c>
      <c r="L10" s="269">
        <v>4</v>
      </c>
      <c r="M10" s="269">
        <v>1</v>
      </c>
      <c r="N10" s="269">
        <v>0</v>
      </c>
      <c r="O10" s="269">
        <v>1</v>
      </c>
      <c r="P10" s="269">
        <v>2</v>
      </c>
      <c r="Q10" s="269">
        <v>3</v>
      </c>
      <c r="R10" s="269">
        <v>43</v>
      </c>
      <c r="S10" s="269">
        <v>2</v>
      </c>
      <c r="T10" s="269">
        <v>4</v>
      </c>
      <c r="U10" s="269">
        <v>8</v>
      </c>
      <c r="V10" s="269">
        <v>0</v>
      </c>
      <c r="W10" s="269">
        <v>2</v>
      </c>
      <c r="X10" s="269">
        <v>5</v>
      </c>
      <c r="Y10" s="269">
        <v>104</v>
      </c>
      <c r="Z10" s="269">
        <v>0</v>
      </c>
      <c r="AA10" s="269">
        <v>5</v>
      </c>
      <c r="AB10" s="269">
        <v>6</v>
      </c>
      <c r="AC10" s="269">
        <v>149</v>
      </c>
      <c r="AD10" s="269">
        <v>29</v>
      </c>
      <c r="AE10" s="269">
        <v>1</v>
      </c>
      <c r="AF10" s="269">
        <v>35</v>
      </c>
      <c r="AG10" s="269">
        <v>3</v>
      </c>
      <c r="AH10" s="269">
        <v>110</v>
      </c>
      <c r="AI10" s="269">
        <v>28</v>
      </c>
      <c r="AJ10" s="269">
        <v>203</v>
      </c>
      <c r="AK10" s="269">
        <v>141</v>
      </c>
      <c r="AL10" s="269">
        <v>60</v>
      </c>
      <c r="AM10" s="269">
        <v>411</v>
      </c>
      <c r="AN10" s="269">
        <v>45</v>
      </c>
      <c r="AO10" s="269">
        <v>6</v>
      </c>
      <c r="AP10" s="270">
        <v>2012</v>
      </c>
      <c r="AQ10" s="269">
        <v>58</v>
      </c>
      <c r="AR10" s="269">
        <v>7767</v>
      </c>
      <c r="AS10" s="269">
        <v>0</v>
      </c>
      <c r="AT10" s="269">
        <v>4</v>
      </c>
      <c r="AU10" s="269">
        <v>35</v>
      </c>
      <c r="AV10" s="269">
        <v>285</v>
      </c>
      <c r="AW10" s="270">
        <v>8149</v>
      </c>
      <c r="AX10" s="269">
        <v>10161</v>
      </c>
      <c r="AY10" s="270">
        <v>2315</v>
      </c>
      <c r="AZ10" s="270">
        <v>10464</v>
      </c>
      <c r="BA10" s="269">
        <v>12476</v>
      </c>
      <c r="BB10" s="270">
        <v>-10161</v>
      </c>
      <c r="BC10" s="269">
        <v>303</v>
      </c>
      <c r="BD10" s="270">
        <v>2315</v>
      </c>
      <c r="BE10" s="271"/>
      <c r="BG10" s="281" t="s">
        <v>450</v>
      </c>
      <c r="BH10" s="283" t="s">
        <v>28</v>
      </c>
      <c r="BI10" s="273">
        <f t="shared" si="0"/>
        <v>10161</v>
      </c>
      <c r="BJ10" s="274">
        <f t="shared" si="1"/>
        <v>10161</v>
      </c>
      <c r="BK10" s="275">
        <f t="shared" si="2"/>
        <v>1</v>
      </c>
      <c r="BL10" s="276">
        <f t="shared" si="3"/>
        <v>0</v>
      </c>
      <c r="BM10" s="277"/>
      <c r="BN10" s="281" t="s">
        <v>450</v>
      </c>
      <c r="BO10" s="283" t="s">
        <v>28</v>
      </c>
      <c r="BP10" s="278">
        <f t="shared" si="4"/>
        <v>2315</v>
      </c>
      <c r="BQ10" s="279">
        <f t="shared" si="5"/>
        <v>10161</v>
      </c>
      <c r="BR10" s="280">
        <f t="shared" si="6"/>
        <v>-7846</v>
      </c>
      <c r="BS10" s="277"/>
    </row>
    <row r="11" spans="1:71" x14ac:dyDescent="0.2">
      <c r="A11" s="281" t="s">
        <v>451</v>
      </c>
      <c r="B11" s="282" t="s">
        <v>285</v>
      </c>
      <c r="C11" s="269">
        <v>45</v>
      </c>
      <c r="D11" s="269">
        <v>0</v>
      </c>
      <c r="E11" s="269">
        <v>0</v>
      </c>
      <c r="F11" s="269">
        <v>0</v>
      </c>
      <c r="G11" s="269">
        <v>281</v>
      </c>
      <c r="H11" s="269">
        <v>14</v>
      </c>
      <c r="I11" s="269">
        <v>89</v>
      </c>
      <c r="J11" s="269">
        <v>31</v>
      </c>
      <c r="K11" s="269">
        <v>0</v>
      </c>
      <c r="L11" s="269">
        <v>25</v>
      </c>
      <c r="M11" s="269">
        <v>9</v>
      </c>
      <c r="N11" s="269">
        <v>0</v>
      </c>
      <c r="O11" s="269">
        <v>2</v>
      </c>
      <c r="P11" s="269">
        <v>6</v>
      </c>
      <c r="Q11" s="269">
        <v>4</v>
      </c>
      <c r="R11" s="269">
        <v>35</v>
      </c>
      <c r="S11" s="269">
        <v>11</v>
      </c>
      <c r="T11" s="269">
        <v>6</v>
      </c>
      <c r="U11" s="269">
        <v>23</v>
      </c>
      <c r="V11" s="269">
        <v>0</v>
      </c>
      <c r="W11" s="269">
        <v>1</v>
      </c>
      <c r="X11" s="269">
        <v>28</v>
      </c>
      <c r="Y11" s="269">
        <v>1558</v>
      </c>
      <c r="Z11" s="269">
        <v>8</v>
      </c>
      <c r="AA11" s="269">
        <v>13</v>
      </c>
      <c r="AB11" s="269">
        <v>11</v>
      </c>
      <c r="AC11" s="269">
        <v>283</v>
      </c>
      <c r="AD11" s="269">
        <v>84</v>
      </c>
      <c r="AE11" s="269">
        <v>38</v>
      </c>
      <c r="AF11" s="269">
        <v>21</v>
      </c>
      <c r="AG11" s="269">
        <v>27</v>
      </c>
      <c r="AH11" s="269">
        <v>42</v>
      </c>
      <c r="AI11" s="269">
        <v>385</v>
      </c>
      <c r="AJ11" s="269">
        <v>300</v>
      </c>
      <c r="AK11" s="269">
        <v>101</v>
      </c>
      <c r="AL11" s="269">
        <v>97</v>
      </c>
      <c r="AM11" s="269">
        <v>556</v>
      </c>
      <c r="AN11" s="269">
        <v>17</v>
      </c>
      <c r="AO11" s="269">
        <v>132</v>
      </c>
      <c r="AP11" s="270">
        <v>4283</v>
      </c>
      <c r="AQ11" s="269">
        <v>41</v>
      </c>
      <c r="AR11" s="269">
        <v>631</v>
      </c>
      <c r="AS11" s="269">
        <v>0</v>
      </c>
      <c r="AT11" s="269">
        <v>61</v>
      </c>
      <c r="AU11" s="269">
        <v>56</v>
      </c>
      <c r="AV11" s="269">
        <v>-9</v>
      </c>
      <c r="AW11" s="270">
        <v>780</v>
      </c>
      <c r="AX11" s="269">
        <v>5063</v>
      </c>
      <c r="AY11" s="270">
        <v>239</v>
      </c>
      <c r="AZ11" s="270">
        <v>1019</v>
      </c>
      <c r="BA11" s="269">
        <v>5302</v>
      </c>
      <c r="BB11" s="270">
        <v>-4999</v>
      </c>
      <c r="BC11" s="269">
        <v>-3980</v>
      </c>
      <c r="BD11" s="270">
        <v>303</v>
      </c>
      <c r="BE11" s="271"/>
      <c r="BG11" s="281" t="s">
        <v>451</v>
      </c>
      <c r="BH11" s="283" t="s">
        <v>285</v>
      </c>
      <c r="BI11" s="273">
        <f t="shared" si="0"/>
        <v>5063</v>
      </c>
      <c r="BJ11" s="274">
        <f t="shared" si="1"/>
        <v>4999</v>
      </c>
      <c r="BK11" s="275">
        <f t="shared" si="2"/>
        <v>0.9873592731582066</v>
      </c>
      <c r="BL11" s="276">
        <f t="shared" si="3"/>
        <v>1.2640726841793404E-2</v>
      </c>
      <c r="BM11" s="277"/>
      <c r="BN11" s="281" t="s">
        <v>451</v>
      </c>
      <c r="BO11" s="283" t="s">
        <v>285</v>
      </c>
      <c r="BP11" s="278">
        <f t="shared" si="4"/>
        <v>239</v>
      </c>
      <c r="BQ11" s="279">
        <f t="shared" si="5"/>
        <v>4999</v>
      </c>
      <c r="BR11" s="280">
        <f t="shared" si="6"/>
        <v>-4760</v>
      </c>
      <c r="BS11" s="277"/>
    </row>
    <row r="12" spans="1:71" x14ac:dyDescent="0.2">
      <c r="A12" s="281" t="s">
        <v>452</v>
      </c>
      <c r="B12" s="282" t="s">
        <v>29</v>
      </c>
      <c r="C12" s="269">
        <v>112</v>
      </c>
      <c r="D12" s="269">
        <v>0</v>
      </c>
      <c r="E12" s="269">
        <v>0</v>
      </c>
      <c r="F12" s="269">
        <v>0</v>
      </c>
      <c r="G12" s="269">
        <v>182</v>
      </c>
      <c r="H12" s="269">
        <v>264</v>
      </c>
      <c r="I12" s="269">
        <v>11</v>
      </c>
      <c r="J12" s="269">
        <v>767</v>
      </c>
      <c r="K12" s="269">
        <v>1</v>
      </c>
      <c r="L12" s="269">
        <v>689</v>
      </c>
      <c r="M12" s="269">
        <v>13</v>
      </c>
      <c r="N12" s="269">
        <v>4</v>
      </c>
      <c r="O12" s="269">
        <v>9</v>
      </c>
      <c r="P12" s="269">
        <v>14</v>
      </c>
      <c r="Q12" s="269">
        <v>12</v>
      </c>
      <c r="R12" s="269">
        <v>127</v>
      </c>
      <c r="S12" s="269">
        <v>33</v>
      </c>
      <c r="T12" s="269">
        <v>17</v>
      </c>
      <c r="U12" s="269">
        <v>42</v>
      </c>
      <c r="V12" s="269">
        <v>2</v>
      </c>
      <c r="W12" s="269">
        <v>10</v>
      </c>
      <c r="X12" s="269">
        <v>24</v>
      </c>
      <c r="Y12" s="269">
        <v>179</v>
      </c>
      <c r="Z12" s="269">
        <v>1</v>
      </c>
      <c r="AA12" s="269">
        <v>44</v>
      </c>
      <c r="AB12" s="269">
        <v>45</v>
      </c>
      <c r="AC12" s="269">
        <v>0</v>
      </c>
      <c r="AD12" s="269">
        <v>0</v>
      </c>
      <c r="AE12" s="269">
        <v>5</v>
      </c>
      <c r="AF12" s="269">
        <v>6</v>
      </c>
      <c r="AG12" s="269">
        <v>2</v>
      </c>
      <c r="AH12" s="269">
        <v>30</v>
      </c>
      <c r="AI12" s="269">
        <v>446</v>
      </c>
      <c r="AJ12" s="269">
        <v>12937</v>
      </c>
      <c r="AK12" s="269">
        <v>13</v>
      </c>
      <c r="AL12" s="269">
        <v>133</v>
      </c>
      <c r="AM12" s="269">
        <v>552</v>
      </c>
      <c r="AN12" s="269">
        <v>1</v>
      </c>
      <c r="AO12" s="269">
        <v>10</v>
      </c>
      <c r="AP12" s="270">
        <v>16737</v>
      </c>
      <c r="AQ12" s="269">
        <v>88</v>
      </c>
      <c r="AR12" s="269">
        <v>4571</v>
      </c>
      <c r="AS12" s="269">
        <v>0</v>
      </c>
      <c r="AT12" s="269">
        <v>0</v>
      </c>
      <c r="AU12" s="269">
        <v>0</v>
      </c>
      <c r="AV12" s="269">
        <v>98</v>
      </c>
      <c r="AW12" s="270">
        <v>4757</v>
      </c>
      <c r="AX12" s="269">
        <v>21494</v>
      </c>
      <c r="AY12" s="270">
        <v>2124</v>
      </c>
      <c r="AZ12" s="270">
        <v>6881</v>
      </c>
      <c r="BA12" s="269">
        <v>23618</v>
      </c>
      <c r="BB12" s="270">
        <v>-21494</v>
      </c>
      <c r="BC12" s="269">
        <v>-14613</v>
      </c>
      <c r="BD12" s="270">
        <v>2124</v>
      </c>
      <c r="BE12" s="271"/>
      <c r="BG12" s="281" t="s">
        <v>452</v>
      </c>
      <c r="BH12" s="283" t="s">
        <v>29</v>
      </c>
      <c r="BI12" s="273">
        <f t="shared" si="0"/>
        <v>21494</v>
      </c>
      <c r="BJ12" s="274">
        <f t="shared" si="1"/>
        <v>21494</v>
      </c>
      <c r="BK12" s="275">
        <f t="shared" si="2"/>
        <v>1</v>
      </c>
      <c r="BL12" s="276">
        <f t="shared" si="3"/>
        <v>0</v>
      </c>
      <c r="BM12" s="277"/>
      <c r="BN12" s="281" t="s">
        <v>452</v>
      </c>
      <c r="BO12" s="283" t="s">
        <v>29</v>
      </c>
      <c r="BP12" s="278">
        <f t="shared" si="4"/>
        <v>2124</v>
      </c>
      <c r="BQ12" s="279">
        <f t="shared" si="5"/>
        <v>21494</v>
      </c>
      <c r="BR12" s="280">
        <f t="shared" si="6"/>
        <v>-19370</v>
      </c>
      <c r="BS12" s="277"/>
    </row>
    <row r="13" spans="1:71" x14ac:dyDescent="0.2">
      <c r="A13" s="281" t="s">
        <v>453</v>
      </c>
      <c r="B13" s="282" t="s">
        <v>30</v>
      </c>
      <c r="C13" s="269">
        <v>11</v>
      </c>
      <c r="D13" s="269">
        <v>2</v>
      </c>
      <c r="E13" s="269">
        <v>1</v>
      </c>
      <c r="F13" s="269">
        <v>0</v>
      </c>
      <c r="G13" s="269">
        <v>83</v>
      </c>
      <c r="H13" s="269">
        <v>14</v>
      </c>
      <c r="I13" s="269">
        <v>1</v>
      </c>
      <c r="J13" s="269">
        <v>173</v>
      </c>
      <c r="K13" s="269">
        <v>19</v>
      </c>
      <c r="L13" s="269">
        <v>3</v>
      </c>
      <c r="M13" s="269">
        <v>9</v>
      </c>
      <c r="N13" s="269">
        <v>23</v>
      </c>
      <c r="O13" s="269">
        <v>3</v>
      </c>
      <c r="P13" s="269">
        <v>5</v>
      </c>
      <c r="Q13" s="269">
        <v>3</v>
      </c>
      <c r="R13" s="269">
        <v>33</v>
      </c>
      <c r="S13" s="269">
        <v>2</v>
      </c>
      <c r="T13" s="269">
        <v>1</v>
      </c>
      <c r="U13" s="269">
        <v>3</v>
      </c>
      <c r="V13" s="269">
        <v>0</v>
      </c>
      <c r="W13" s="269">
        <v>2</v>
      </c>
      <c r="X13" s="269">
        <v>1</v>
      </c>
      <c r="Y13" s="269">
        <v>401</v>
      </c>
      <c r="Z13" s="269">
        <v>133</v>
      </c>
      <c r="AA13" s="269">
        <v>58</v>
      </c>
      <c r="AB13" s="269">
        <v>35</v>
      </c>
      <c r="AC13" s="269">
        <v>54</v>
      </c>
      <c r="AD13" s="269">
        <v>7</v>
      </c>
      <c r="AE13" s="269">
        <v>23</v>
      </c>
      <c r="AF13" s="269">
        <v>545</v>
      </c>
      <c r="AG13" s="269">
        <v>1</v>
      </c>
      <c r="AH13" s="269">
        <v>359</v>
      </c>
      <c r="AI13" s="269">
        <v>196</v>
      </c>
      <c r="AJ13" s="269">
        <v>169</v>
      </c>
      <c r="AK13" s="269">
        <v>19</v>
      </c>
      <c r="AL13" s="269">
        <v>73</v>
      </c>
      <c r="AM13" s="269">
        <v>566</v>
      </c>
      <c r="AN13" s="269">
        <v>0</v>
      </c>
      <c r="AO13" s="269">
        <v>19</v>
      </c>
      <c r="AP13" s="270">
        <v>3050</v>
      </c>
      <c r="AQ13" s="269">
        <v>9</v>
      </c>
      <c r="AR13" s="269">
        <v>9156</v>
      </c>
      <c r="AS13" s="269">
        <v>0</v>
      </c>
      <c r="AT13" s="269">
        <v>0</v>
      </c>
      <c r="AU13" s="269">
        <v>0</v>
      </c>
      <c r="AV13" s="269">
        <v>0</v>
      </c>
      <c r="AW13" s="270">
        <v>9165</v>
      </c>
      <c r="AX13" s="269">
        <v>12215</v>
      </c>
      <c r="AY13" s="270">
        <v>162</v>
      </c>
      <c r="AZ13" s="270">
        <v>9327</v>
      </c>
      <c r="BA13" s="269">
        <v>12377</v>
      </c>
      <c r="BB13" s="270">
        <v>-12080</v>
      </c>
      <c r="BC13" s="269">
        <v>-2753</v>
      </c>
      <c r="BD13" s="270">
        <v>297</v>
      </c>
      <c r="BE13" s="271"/>
      <c r="BG13" s="281" t="s">
        <v>453</v>
      </c>
      <c r="BH13" s="283" t="s">
        <v>30</v>
      </c>
      <c r="BI13" s="273">
        <f t="shared" si="0"/>
        <v>12215</v>
      </c>
      <c r="BJ13" s="274">
        <f t="shared" si="1"/>
        <v>12080</v>
      </c>
      <c r="BK13" s="275">
        <f t="shared" si="2"/>
        <v>0.98894801473598037</v>
      </c>
      <c r="BL13" s="276">
        <f t="shared" si="3"/>
        <v>1.1051985264019626E-2</v>
      </c>
      <c r="BM13" s="277"/>
      <c r="BN13" s="281" t="s">
        <v>453</v>
      </c>
      <c r="BO13" s="283" t="s">
        <v>30</v>
      </c>
      <c r="BP13" s="278">
        <f t="shared" si="4"/>
        <v>162</v>
      </c>
      <c r="BQ13" s="279">
        <f t="shared" si="5"/>
        <v>12080</v>
      </c>
      <c r="BR13" s="280">
        <f t="shared" si="6"/>
        <v>-11918</v>
      </c>
      <c r="BS13" s="277"/>
    </row>
    <row r="14" spans="1:71" x14ac:dyDescent="0.2">
      <c r="A14" s="281" t="s">
        <v>454</v>
      </c>
      <c r="B14" s="282" t="s">
        <v>455</v>
      </c>
      <c r="C14" s="269">
        <v>13</v>
      </c>
      <c r="D14" s="269">
        <v>2</v>
      </c>
      <c r="E14" s="269">
        <v>0</v>
      </c>
      <c r="F14" s="269">
        <v>0</v>
      </c>
      <c r="G14" s="269">
        <v>308</v>
      </c>
      <c r="H14" s="269">
        <v>25</v>
      </c>
      <c r="I14" s="269">
        <v>7</v>
      </c>
      <c r="J14" s="269">
        <v>41</v>
      </c>
      <c r="K14" s="269">
        <v>0</v>
      </c>
      <c r="L14" s="269">
        <v>855</v>
      </c>
      <c r="M14" s="269">
        <v>4</v>
      </c>
      <c r="N14" s="269">
        <v>1</v>
      </c>
      <c r="O14" s="269">
        <v>6</v>
      </c>
      <c r="P14" s="269">
        <v>8</v>
      </c>
      <c r="Q14" s="269">
        <v>36</v>
      </c>
      <c r="R14" s="269">
        <v>653</v>
      </c>
      <c r="S14" s="269">
        <v>77</v>
      </c>
      <c r="T14" s="269">
        <v>20</v>
      </c>
      <c r="U14" s="269">
        <v>124</v>
      </c>
      <c r="V14" s="269">
        <v>5</v>
      </c>
      <c r="W14" s="269">
        <v>39</v>
      </c>
      <c r="X14" s="269">
        <v>41</v>
      </c>
      <c r="Y14" s="269">
        <v>448</v>
      </c>
      <c r="Z14" s="269">
        <v>0</v>
      </c>
      <c r="AA14" s="269">
        <v>193</v>
      </c>
      <c r="AB14" s="269">
        <v>42</v>
      </c>
      <c r="AC14" s="269">
        <v>182</v>
      </c>
      <c r="AD14" s="269">
        <v>54</v>
      </c>
      <c r="AE14" s="269">
        <v>59</v>
      </c>
      <c r="AF14" s="269">
        <v>20</v>
      </c>
      <c r="AG14" s="269">
        <v>13</v>
      </c>
      <c r="AH14" s="269">
        <v>64</v>
      </c>
      <c r="AI14" s="269">
        <v>213</v>
      </c>
      <c r="AJ14" s="269">
        <v>173</v>
      </c>
      <c r="AK14" s="269">
        <v>43</v>
      </c>
      <c r="AL14" s="269">
        <v>442</v>
      </c>
      <c r="AM14" s="269">
        <v>406</v>
      </c>
      <c r="AN14" s="269">
        <v>15</v>
      </c>
      <c r="AO14" s="269">
        <v>18</v>
      </c>
      <c r="AP14" s="270">
        <v>4650</v>
      </c>
      <c r="AQ14" s="269">
        <v>14</v>
      </c>
      <c r="AR14" s="269">
        <v>1631</v>
      </c>
      <c r="AS14" s="269">
        <v>3</v>
      </c>
      <c r="AT14" s="269">
        <v>0</v>
      </c>
      <c r="AU14" s="269">
        <v>0</v>
      </c>
      <c r="AV14" s="269">
        <v>13</v>
      </c>
      <c r="AW14" s="270">
        <v>1661</v>
      </c>
      <c r="AX14" s="269">
        <v>6311</v>
      </c>
      <c r="AY14" s="270">
        <v>2701</v>
      </c>
      <c r="AZ14" s="270">
        <v>4362</v>
      </c>
      <c r="BA14" s="269">
        <v>9012</v>
      </c>
      <c r="BB14" s="270">
        <v>-5751</v>
      </c>
      <c r="BC14" s="269">
        <v>-1389</v>
      </c>
      <c r="BD14" s="270">
        <v>3261</v>
      </c>
      <c r="BE14" s="271"/>
      <c r="BG14" s="281" t="s">
        <v>454</v>
      </c>
      <c r="BH14" s="283" t="s">
        <v>455</v>
      </c>
      <c r="BI14" s="273">
        <f t="shared" si="0"/>
        <v>6311</v>
      </c>
      <c r="BJ14" s="274">
        <f t="shared" si="1"/>
        <v>5751</v>
      </c>
      <c r="BK14" s="275">
        <f t="shared" si="2"/>
        <v>0.91126604341625728</v>
      </c>
      <c r="BL14" s="276">
        <f t="shared" si="3"/>
        <v>8.8733956583742724E-2</v>
      </c>
      <c r="BM14" s="277"/>
      <c r="BN14" s="281" t="s">
        <v>454</v>
      </c>
      <c r="BO14" s="283" t="s">
        <v>455</v>
      </c>
      <c r="BP14" s="278">
        <f t="shared" si="4"/>
        <v>2701</v>
      </c>
      <c r="BQ14" s="279">
        <f t="shared" si="5"/>
        <v>5751</v>
      </c>
      <c r="BR14" s="280">
        <f t="shared" si="6"/>
        <v>-3050</v>
      </c>
      <c r="BS14" s="277"/>
    </row>
    <row r="15" spans="1:71" x14ac:dyDescent="0.2">
      <c r="A15" s="281" t="s">
        <v>456</v>
      </c>
      <c r="B15" s="282" t="s">
        <v>31</v>
      </c>
      <c r="C15" s="269">
        <v>4</v>
      </c>
      <c r="D15" s="269">
        <v>0</v>
      </c>
      <c r="E15" s="269">
        <v>0</v>
      </c>
      <c r="F15" s="269">
        <v>0</v>
      </c>
      <c r="G15" s="269">
        <v>20</v>
      </c>
      <c r="H15" s="269">
        <v>1</v>
      </c>
      <c r="I15" s="269">
        <v>1</v>
      </c>
      <c r="J15" s="269">
        <v>15</v>
      </c>
      <c r="K15" s="269">
        <v>0</v>
      </c>
      <c r="L15" s="269">
        <v>12</v>
      </c>
      <c r="M15" s="269">
        <v>33</v>
      </c>
      <c r="N15" s="269">
        <v>6</v>
      </c>
      <c r="O15" s="269">
        <v>10</v>
      </c>
      <c r="P15" s="269">
        <v>6</v>
      </c>
      <c r="Q15" s="269">
        <v>17</v>
      </c>
      <c r="R15" s="269">
        <v>139</v>
      </c>
      <c r="S15" s="269">
        <v>36</v>
      </c>
      <c r="T15" s="269">
        <v>35</v>
      </c>
      <c r="U15" s="269">
        <v>28</v>
      </c>
      <c r="V15" s="269">
        <v>0</v>
      </c>
      <c r="W15" s="269">
        <v>6</v>
      </c>
      <c r="X15" s="269">
        <v>6</v>
      </c>
      <c r="Y15" s="269">
        <v>1774</v>
      </c>
      <c r="Z15" s="269">
        <v>0</v>
      </c>
      <c r="AA15" s="269">
        <v>23</v>
      </c>
      <c r="AB15" s="269">
        <v>2</v>
      </c>
      <c r="AC15" s="269">
        <v>7</v>
      </c>
      <c r="AD15" s="269">
        <v>0</v>
      </c>
      <c r="AE15" s="269">
        <v>10</v>
      </c>
      <c r="AF15" s="269">
        <v>0</v>
      </c>
      <c r="AG15" s="269">
        <v>0</v>
      </c>
      <c r="AH15" s="269">
        <v>6</v>
      </c>
      <c r="AI15" s="269">
        <v>108</v>
      </c>
      <c r="AJ15" s="269">
        <v>57</v>
      </c>
      <c r="AK15" s="269">
        <v>3</v>
      </c>
      <c r="AL15" s="269">
        <v>33</v>
      </c>
      <c r="AM15" s="269">
        <v>122</v>
      </c>
      <c r="AN15" s="269">
        <v>0</v>
      </c>
      <c r="AO15" s="269">
        <v>6</v>
      </c>
      <c r="AP15" s="270">
        <v>2526</v>
      </c>
      <c r="AQ15" s="269">
        <v>6</v>
      </c>
      <c r="AR15" s="269">
        <v>242</v>
      </c>
      <c r="AS15" s="269">
        <v>0</v>
      </c>
      <c r="AT15" s="269">
        <v>0</v>
      </c>
      <c r="AU15" s="269">
        <v>0</v>
      </c>
      <c r="AV15" s="269">
        <v>-9</v>
      </c>
      <c r="AW15" s="270">
        <v>239</v>
      </c>
      <c r="AX15" s="269">
        <v>2765</v>
      </c>
      <c r="AY15" s="270">
        <v>321</v>
      </c>
      <c r="AZ15" s="270">
        <v>560</v>
      </c>
      <c r="BA15" s="269">
        <v>3086</v>
      </c>
      <c r="BB15" s="270">
        <v>-2699</v>
      </c>
      <c r="BC15" s="269">
        <v>-2139</v>
      </c>
      <c r="BD15" s="270">
        <v>387</v>
      </c>
      <c r="BE15" s="271"/>
      <c r="BG15" s="281" t="s">
        <v>456</v>
      </c>
      <c r="BH15" s="283" t="s">
        <v>31</v>
      </c>
      <c r="BI15" s="273">
        <f t="shared" si="0"/>
        <v>2765</v>
      </c>
      <c r="BJ15" s="274">
        <f t="shared" si="1"/>
        <v>2699</v>
      </c>
      <c r="BK15" s="275">
        <f t="shared" si="2"/>
        <v>0.97613019891500907</v>
      </c>
      <c r="BL15" s="276">
        <f t="shared" si="3"/>
        <v>2.3869801084990927E-2</v>
      </c>
      <c r="BM15" s="277"/>
      <c r="BN15" s="281" t="s">
        <v>456</v>
      </c>
      <c r="BO15" s="283" t="s">
        <v>31</v>
      </c>
      <c r="BP15" s="278">
        <f t="shared" si="4"/>
        <v>321</v>
      </c>
      <c r="BQ15" s="279">
        <f t="shared" si="5"/>
        <v>2699</v>
      </c>
      <c r="BR15" s="280">
        <f t="shared" si="6"/>
        <v>-2378</v>
      </c>
      <c r="BS15" s="277"/>
    </row>
    <row r="16" spans="1:71" x14ac:dyDescent="0.2">
      <c r="A16" s="281" t="s">
        <v>457</v>
      </c>
      <c r="B16" s="282" t="s">
        <v>32</v>
      </c>
      <c r="C16" s="269">
        <v>0</v>
      </c>
      <c r="D16" s="269">
        <v>0</v>
      </c>
      <c r="E16" s="269">
        <v>0</v>
      </c>
      <c r="F16" s="269">
        <v>0</v>
      </c>
      <c r="G16" s="269">
        <v>0</v>
      </c>
      <c r="H16" s="269">
        <v>1</v>
      </c>
      <c r="I16" s="269">
        <v>4</v>
      </c>
      <c r="J16" s="269">
        <v>0</v>
      </c>
      <c r="K16" s="269">
        <v>0</v>
      </c>
      <c r="L16" s="269">
        <v>5</v>
      </c>
      <c r="M16" s="269">
        <v>3</v>
      </c>
      <c r="N16" s="269">
        <v>558</v>
      </c>
      <c r="O16" s="269">
        <v>1</v>
      </c>
      <c r="P16" s="269">
        <v>380</v>
      </c>
      <c r="Q16" s="269">
        <v>311</v>
      </c>
      <c r="R16" s="269">
        <v>2936</v>
      </c>
      <c r="S16" s="269">
        <v>44</v>
      </c>
      <c r="T16" s="269">
        <v>5</v>
      </c>
      <c r="U16" s="269">
        <v>142</v>
      </c>
      <c r="V16" s="269">
        <v>2</v>
      </c>
      <c r="W16" s="269">
        <v>55</v>
      </c>
      <c r="X16" s="269">
        <v>4</v>
      </c>
      <c r="Y16" s="269">
        <v>773</v>
      </c>
      <c r="Z16" s="269">
        <v>0</v>
      </c>
      <c r="AA16" s="269">
        <v>0</v>
      </c>
      <c r="AB16" s="269">
        <v>0</v>
      </c>
      <c r="AC16" s="269">
        <v>0</v>
      </c>
      <c r="AD16" s="269">
        <v>0</v>
      </c>
      <c r="AE16" s="269">
        <v>0</v>
      </c>
      <c r="AF16" s="269">
        <v>0</v>
      </c>
      <c r="AG16" s="269">
        <v>0</v>
      </c>
      <c r="AH16" s="269">
        <v>1</v>
      </c>
      <c r="AI16" s="269">
        <v>0</v>
      </c>
      <c r="AJ16" s="269">
        <v>0</v>
      </c>
      <c r="AK16" s="269">
        <v>0</v>
      </c>
      <c r="AL16" s="269">
        <v>6</v>
      </c>
      <c r="AM16" s="269">
        <v>1</v>
      </c>
      <c r="AN16" s="269">
        <v>0</v>
      </c>
      <c r="AO16" s="269">
        <v>5</v>
      </c>
      <c r="AP16" s="270">
        <v>5237</v>
      </c>
      <c r="AQ16" s="269">
        <v>0</v>
      </c>
      <c r="AR16" s="269">
        <v>-62</v>
      </c>
      <c r="AS16" s="269">
        <v>0</v>
      </c>
      <c r="AT16" s="269">
        <v>-133</v>
      </c>
      <c r="AU16" s="269">
        <v>-20</v>
      </c>
      <c r="AV16" s="269">
        <v>-7</v>
      </c>
      <c r="AW16" s="270">
        <v>-222</v>
      </c>
      <c r="AX16" s="269">
        <v>5015</v>
      </c>
      <c r="AY16" s="270">
        <v>804</v>
      </c>
      <c r="AZ16" s="270">
        <v>582</v>
      </c>
      <c r="BA16" s="269">
        <v>5819</v>
      </c>
      <c r="BB16" s="270">
        <v>-4781</v>
      </c>
      <c r="BC16" s="269">
        <v>-4199</v>
      </c>
      <c r="BD16" s="270">
        <v>1038</v>
      </c>
      <c r="BE16" s="271"/>
      <c r="BG16" s="281" t="s">
        <v>457</v>
      </c>
      <c r="BH16" s="283" t="s">
        <v>32</v>
      </c>
      <c r="BI16" s="273">
        <f t="shared" si="0"/>
        <v>5015</v>
      </c>
      <c r="BJ16" s="274">
        <f t="shared" si="1"/>
        <v>4781</v>
      </c>
      <c r="BK16" s="275">
        <f t="shared" si="2"/>
        <v>0.95333998005982057</v>
      </c>
      <c r="BL16" s="276">
        <f t="shared" si="3"/>
        <v>4.6660019940179431E-2</v>
      </c>
      <c r="BM16" s="277"/>
      <c r="BN16" s="281" t="s">
        <v>457</v>
      </c>
      <c r="BO16" s="283" t="s">
        <v>32</v>
      </c>
      <c r="BP16" s="278">
        <f t="shared" si="4"/>
        <v>804</v>
      </c>
      <c r="BQ16" s="279">
        <f t="shared" si="5"/>
        <v>4781</v>
      </c>
      <c r="BR16" s="280">
        <f t="shared" si="6"/>
        <v>-3977</v>
      </c>
      <c r="BS16" s="277"/>
    </row>
    <row r="17" spans="1:71" x14ac:dyDescent="0.2">
      <c r="A17" s="281" t="s">
        <v>458</v>
      </c>
      <c r="B17" s="282" t="s">
        <v>33</v>
      </c>
      <c r="C17" s="269">
        <v>0</v>
      </c>
      <c r="D17" s="269">
        <v>0</v>
      </c>
      <c r="E17" s="269">
        <v>0</v>
      </c>
      <c r="F17" s="269">
        <v>0</v>
      </c>
      <c r="G17" s="269">
        <v>27</v>
      </c>
      <c r="H17" s="269">
        <v>0</v>
      </c>
      <c r="I17" s="269">
        <v>1</v>
      </c>
      <c r="J17" s="269">
        <v>11</v>
      </c>
      <c r="K17" s="269">
        <v>0</v>
      </c>
      <c r="L17" s="269">
        <v>8</v>
      </c>
      <c r="M17" s="269">
        <v>4</v>
      </c>
      <c r="N17" s="269">
        <v>9</v>
      </c>
      <c r="O17" s="269">
        <v>449</v>
      </c>
      <c r="P17" s="269">
        <v>110</v>
      </c>
      <c r="Q17" s="269">
        <v>102</v>
      </c>
      <c r="R17" s="269">
        <v>620</v>
      </c>
      <c r="S17" s="269">
        <v>73</v>
      </c>
      <c r="T17" s="269">
        <v>47</v>
      </c>
      <c r="U17" s="269">
        <v>206</v>
      </c>
      <c r="V17" s="269">
        <v>5</v>
      </c>
      <c r="W17" s="269">
        <v>25</v>
      </c>
      <c r="X17" s="269">
        <v>14</v>
      </c>
      <c r="Y17" s="269">
        <v>298</v>
      </c>
      <c r="Z17" s="269">
        <v>1</v>
      </c>
      <c r="AA17" s="269">
        <v>1</v>
      </c>
      <c r="AB17" s="269">
        <v>0</v>
      </c>
      <c r="AC17" s="269">
        <v>0</v>
      </c>
      <c r="AD17" s="269">
        <v>0</v>
      </c>
      <c r="AE17" s="269">
        <v>0</v>
      </c>
      <c r="AF17" s="269">
        <v>0</v>
      </c>
      <c r="AG17" s="269">
        <v>0</v>
      </c>
      <c r="AH17" s="269">
        <v>6</v>
      </c>
      <c r="AI17" s="269">
        <v>5</v>
      </c>
      <c r="AJ17" s="269">
        <v>119</v>
      </c>
      <c r="AK17" s="269">
        <v>1</v>
      </c>
      <c r="AL17" s="269">
        <v>18</v>
      </c>
      <c r="AM17" s="269">
        <v>20</v>
      </c>
      <c r="AN17" s="269">
        <v>0</v>
      </c>
      <c r="AO17" s="269">
        <v>4</v>
      </c>
      <c r="AP17" s="270">
        <v>2184</v>
      </c>
      <c r="AQ17" s="269">
        <v>1</v>
      </c>
      <c r="AR17" s="269">
        <v>302</v>
      </c>
      <c r="AS17" s="269">
        <v>0</v>
      </c>
      <c r="AT17" s="269">
        <v>0</v>
      </c>
      <c r="AU17" s="269">
        <v>-24</v>
      </c>
      <c r="AV17" s="269">
        <v>-30</v>
      </c>
      <c r="AW17" s="270">
        <v>249</v>
      </c>
      <c r="AX17" s="269">
        <v>2433</v>
      </c>
      <c r="AY17" s="270">
        <v>853</v>
      </c>
      <c r="AZ17" s="270">
        <v>1102</v>
      </c>
      <c r="BA17" s="269">
        <v>3286</v>
      </c>
      <c r="BB17" s="270">
        <v>-2215</v>
      </c>
      <c r="BC17" s="269">
        <v>-1113</v>
      </c>
      <c r="BD17" s="270">
        <v>1071</v>
      </c>
      <c r="BE17" s="271"/>
      <c r="BG17" s="281" t="s">
        <v>458</v>
      </c>
      <c r="BH17" s="283" t="s">
        <v>33</v>
      </c>
      <c r="BI17" s="273">
        <f t="shared" si="0"/>
        <v>2433</v>
      </c>
      <c r="BJ17" s="274">
        <f t="shared" si="1"/>
        <v>2215</v>
      </c>
      <c r="BK17" s="275">
        <f t="shared" si="2"/>
        <v>0.91039868475133578</v>
      </c>
      <c r="BL17" s="276">
        <f t="shared" si="3"/>
        <v>8.9601315248664215E-2</v>
      </c>
      <c r="BM17" s="277"/>
      <c r="BN17" s="281" t="s">
        <v>458</v>
      </c>
      <c r="BO17" s="283" t="s">
        <v>33</v>
      </c>
      <c r="BP17" s="278">
        <f t="shared" si="4"/>
        <v>853</v>
      </c>
      <c r="BQ17" s="279">
        <f t="shared" si="5"/>
        <v>2215</v>
      </c>
      <c r="BR17" s="280">
        <f t="shared" si="6"/>
        <v>-1362</v>
      </c>
      <c r="BS17" s="277"/>
    </row>
    <row r="18" spans="1:71" x14ac:dyDescent="0.2">
      <c r="A18" s="281" t="s">
        <v>459</v>
      </c>
      <c r="B18" s="282" t="s">
        <v>34</v>
      </c>
      <c r="C18" s="269">
        <v>2</v>
      </c>
      <c r="D18" s="269">
        <v>0</v>
      </c>
      <c r="E18" s="269">
        <v>0</v>
      </c>
      <c r="F18" s="269">
        <v>0</v>
      </c>
      <c r="G18" s="269">
        <v>80</v>
      </c>
      <c r="H18" s="269">
        <v>6</v>
      </c>
      <c r="I18" s="269">
        <v>5</v>
      </c>
      <c r="J18" s="269">
        <v>20</v>
      </c>
      <c r="K18" s="269">
        <v>0</v>
      </c>
      <c r="L18" s="269">
        <v>7</v>
      </c>
      <c r="M18" s="269">
        <v>4</v>
      </c>
      <c r="N18" s="269">
        <v>1</v>
      </c>
      <c r="O18" s="269">
        <v>2</v>
      </c>
      <c r="P18" s="269">
        <v>119</v>
      </c>
      <c r="Q18" s="269">
        <v>97</v>
      </c>
      <c r="R18" s="269">
        <v>1035</v>
      </c>
      <c r="S18" s="269">
        <v>77</v>
      </c>
      <c r="T18" s="269">
        <v>21</v>
      </c>
      <c r="U18" s="269">
        <v>87</v>
      </c>
      <c r="V18" s="269">
        <v>3</v>
      </c>
      <c r="W18" s="269">
        <v>10</v>
      </c>
      <c r="X18" s="269">
        <v>13</v>
      </c>
      <c r="Y18" s="269">
        <v>3173</v>
      </c>
      <c r="Z18" s="269">
        <v>1</v>
      </c>
      <c r="AA18" s="269">
        <v>4</v>
      </c>
      <c r="AB18" s="269">
        <v>1</v>
      </c>
      <c r="AC18" s="269">
        <v>103</v>
      </c>
      <c r="AD18" s="269">
        <v>3</v>
      </c>
      <c r="AE18" s="269">
        <v>42</v>
      </c>
      <c r="AF18" s="269">
        <v>15</v>
      </c>
      <c r="AG18" s="269">
        <v>0</v>
      </c>
      <c r="AH18" s="269">
        <v>148</v>
      </c>
      <c r="AI18" s="269">
        <v>10</v>
      </c>
      <c r="AJ18" s="269">
        <v>23</v>
      </c>
      <c r="AK18" s="269">
        <v>13</v>
      </c>
      <c r="AL18" s="269">
        <v>48</v>
      </c>
      <c r="AM18" s="269">
        <v>154</v>
      </c>
      <c r="AN18" s="269">
        <v>0</v>
      </c>
      <c r="AO18" s="269">
        <v>6</v>
      </c>
      <c r="AP18" s="270">
        <v>5333</v>
      </c>
      <c r="AQ18" s="269">
        <v>16</v>
      </c>
      <c r="AR18" s="269">
        <v>503</v>
      </c>
      <c r="AS18" s="269">
        <v>0</v>
      </c>
      <c r="AT18" s="269">
        <v>79</v>
      </c>
      <c r="AU18" s="269">
        <v>63</v>
      </c>
      <c r="AV18" s="269">
        <v>-10</v>
      </c>
      <c r="AW18" s="270">
        <v>651</v>
      </c>
      <c r="AX18" s="269">
        <v>5984</v>
      </c>
      <c r="AY18" s="270">
        <v>1394</v>
      </c>
      <c r="AZ18" s="270">
        <v>2045</v>
      </c>
      <c r="BA18" s="269">
        <v>7378</v>
      </c>
      <c r="BB18" s="270">
        <v>-5767</v>
      </c>
      <c r="BC18" s="269">
        <v>-3722</v>
      </c>
      <c r="BD18" s="270">
        <v>1611</v>
      </c>
      <c r="BE18" s="271"/>
      <c r="BG18" s="281" t="s">
        <v>459</v>
      </c>
      <c r="BH18" s="283" t="s">
        <v>34</v>
      </c>
      <c r="BI18" s="273">
        <f t="shared" si="0"/>
        <v>5984</v>
      </c>
      <c r="BJ18" s="274">
        <f t="shared" si="1"/>
        <v>5767</v>
      </c>
      <c r="BK18" s="275">
        <f t="shared" si="2"/>
        <v>0.96373663101604279</v>
      </c>
      <c r="BL18" s="276">
        <f t="shared" si="3"/>
        <v>3.6263368983957212E-2</v>
      </c>
      <c r="BM18" s="277"/>
      <c r="BN18" s="281" t="s">
        <v>459</v>
      </c>
      <c r="BO18" s="283" t="s">
        <v>34</v>
      </c>
      <c r="BP18" s="278">
        <f t="shared" si="4"/>
        <v>1394</v>
      </c>
      <c r="BQ18" s="279">
        <f t="shared" si="5"/>
        <v>5767</v>
      </c>
      <c r="BR18" s="280">
        <f t="shared" si="6"/>
        <v>-4373</v>
      </c>
      <c r="BS18" s="277"/>
    </row>
    <row r="19" spans="1:71" x14ac:dyDescent="0.2">
      <c r="A19" s="281" t="s">
        <v>460</v>
      </c>
      <c r="B19" s="284" t="s">
        <v>269</v>
      </c>
      <c r="C19" s="269">
        <v>0</v>
      </c>
      <c r="D19" s="269">
        <v>0</v>
      </c>
      <c r="E19" s="269">
        <v>0</v>
      </c>
      <c r="F19" s="269">
        <v>0</v>
      </c>
      <c r="G19" s="269">
        <v>0</v>
      </c>
      <c r="H19" s="269">
        <v>0</v>
      </c>
      <c r="I19" s="269">
        <v>1</v>
      </c>
      <c r="J19" s="269">
        <v>0</v>
      </c>
      <c r="K19" s="269">
        <v>0</v>
      </c>
      <c r="L19" s="269">
        <v>2</v>
      </c>
      <c r="M19" s="269">
        <v>1</v>
      </c>
      <c r="N19" s="269">
        <v>0</v>
      </c>
      <c r="O19" s="269">
        <v>0</v>
      </c>
      <c r="P19" s="269">
        <v>2</v>
      </c>
      <c r="Q19" s="269">
        <v>427</v>
      </c>
      <c r="R19" s="269">
        <v>1260</v>
      </c>
      <c r="S19" s="269">
        <v>30</v>
      </c>
      <c r="T19" s="269">
        <v>2</v>
      </c>
      <c r="U19" s="269">
        <v>42</v>
      </c>
      <c r="V19" s="269">
        <v>0</v>
      </c>
      <c r="W19" s="269">
        <v>8</v>
      </c>
      <c r="X19" s="269">
        <v>0</v>
      </c>
      <c r="Y19" s="269">
        <v>212</v>
      </c>
      <c r="Z19" s="269">
        <v>0</v>
      </c>
      <c r="AA19" s="269">
        <v>53</v>
      </c>
      <c r="AB19" s="269">
        <v>0</v>
      </c>
      <c r="AC19" s="269">
        <v>0</v>
      </c>
      <c r="AD19" s="269">
        <v>0</v>
      </c>
      <c r="AE19" s="269">
        <v>0</v>
      </c>
      <c r="AF19" s="269">
        <v>4</v>
      </c>
      <c r="AG19" s="269">
        <v>0</v>
      </c>
      <c r="AH19" s="269">
        <v>11</v>
      </c>
      <c r="AI19" s="269">
        <v>0</v>
      </c>
      <c r="AJ19" s="269">
        <v>0</v>
      </c>
      <c r="AK19" s="269">
        <v>0</v>
      </c>
      <c r="AL19" s="269">
        <v>361</v>
      </c>
      <c r="AM19" s="269">
        <v>0</v>
      </c>
      <c r="AN19" s="269">
        <v>0</v>
      </c>
      <c r="AO19" s="269">
        <v>0</v>
      </c>
      <c r="AP19" s="270">
        <v>2416</v>
      </c>
      <c r="AQ19" s="269">
        <v>0</v>
      </c>
      <c r="AR19" s="269">
        <v>24</v>
      </c>
      <c r="AS19" s="269">
        <v>0</v>
      </c>
      <c r="AT19" s="269">
        <v>723</v>
      </c>
      <c r="AU19" s="269">
        <v>695</v>
      </c>
      <c r="AV19" s="269">
        <v>49</v>
      </c>
      <c r="AW19" s="270">
        <v>1491</v>
      </c>
      <c r="AX19" s="269">
        <v>3907</v>
      </c>
      <c r="AY19" s="270">
        <v>2507</v>
      </c>
      <c r="AZ19" s="270">
        <v>3998</v>
      </c>
      <c r="BA19" s="269">
        <v>6414</v>
      </c>
      <c r="BB19" s="270">
        <v>-3803</v>
      </c>
      <c r="BC19" s="269">
        <v>195</v>
      </c>
      <c r="BD19" s="270">
        <v>2611</v>
      </c>
      <c r="BE19" s="271"/>
      <c r="BG19" s="281" t="s">
        <v>460</v>
      </c>
      <c r="BH19" s="285" t="s">
        <v>269</v>
      </c>
      <c r="BI19" s="273">
        <f t="shared" si="0"/>
        <v>3907</v>
      </c>
      <c r="BJ19" s="274">
        <f t="shared" si="1"/>
        <v>3803</v>
      </c>
      <c r="BK19" s="275">
        <f t="shared" si="2"/>
        <v>0.9733811108267213</v>
      </c>
      <c r="BL19" s="276">
        <f t="shared" si="3"/>
        <v>2.6618889173278704E-2</v>
      </c>
      <c r="BM19" s="277"/>
      <c r="BN19" s="281" t="s">
        <v>460</v>
      </c>
      <c r="BO19" s="285" t="s">
        <v>269</v>
      </c>
      <c r="BP19" s="278">
        <f t="shared" si="4"/>
        <v>2507</v>
      </c>
      <c r="BQ19" s="279">
        <f t="shared" si="5"/>
        <v>3803</v>
      </c>
      <c r="BR19" s="280">
        <f t="shared" si="6"/>
        <v>-1296</v>
      </c>
      <c r="BS19" s="277"/>
    </row>
    <row r="20" spans="1:71" x14ac:dyDescent="0.2">
      <c r="A20" s="281" t="s">
        <v>461</v>
      </c>
      <c r="B20" s="284" t="s">
        <v>270</v>
      </c>
      <c r="C20" s="269">
        <v>0</v>
      </c>
      <c r="D20" s="269">
        <v>0</v>
      </c>
      <c r="E20" s="269">
        <v>0</v>
      </c>
      <c r="F20" s="269">
        <v>0</v>
      </c>
      <c r="G20" s="269">
        <v>0</v>
      </c>
      <c r="H20" s="269">
        <v>0</v>
      </c>
      <c r="I20" s="269">
        <v>0</v>
      </c>
      <c r="J20" s="269">
        <v>0</v>
      </c>
      <c r="K20" s="269">
        <v>0</v>
      </c>
      <c r="L20" s="269">
        <v>11</v>
      </c>
      <c r="M20" s="269">
        <v>1</v>
      </c>
      <c r="N20" s="269">
        <v>0</v>
      </c>
      <c r="O20" s="269">
        <v>0</v>
      </c>
      <c r="P20" s="269">
        <v>1</v>
      </c>
      <c r="Q20" s="269">
        <v>13</v>
      </c>
      <c r="R20" s="269">
        <v>4687</v>
      </c>
      <c r="S20" s="269">
        <v>4</v>
      </c>
      <c r="T20" s="269">
        <v>3</v>
      </c>
      <c r="U20" s="269">
        <v>8</v>
      </c>
      <c r="V20" s="269">
        <v>0</v>
      </c>
      <c r="W20" s="269">
        <v>1</v>
      </c>
      <c r="X20" s="269">
        <v>0</v>
      </c>
      <c r="Y20" s="269">
        <v>2</v>
      </c>
      <c r="Z20" s="269">
        <v>0</v>
      </c>
      <c r="AA20" s="269">
        <v>1</v>
      </c>
      <c r="AB20" s="269">
        <v>0</v>
      </c>
      <c r="AC20" s="269">
        <v>0</v>
      </c>
      <c r="AD20" s="269">
        <v>0</v>
      </c>
      <c r="AE20" s="269">
        <v>0</v>
      </c>
      <c r="AF20" s="269">
        <v>0</v>
      </c>
      <c r="AG20" s="269">
        <v>0</v>
      </c>
      <c r="AH20" s="269">
        <v>1</v>
      </c>
      <c r="AI20" s="269">
        <v>0</v>
      </c>
      <c r="AJ20" s="269">
        <v>0</v>
      </c>
      <c r="AK20" s="269">
        <v>0</v>
      </c>
      <c r="AL20" s="269">
        <v>531</v>
      </c>
      <c r="AM20" s="269">
        <v>0</v>
      </c>
      <c r="AN20" s="269">
        <v>0</v>
      </c>
      <c r="AO20" s="269">
        <v>0</v>
      </c>
      <c r="AP20" s="270">
        <v>5264</v>
      </c>
      <c r="AQ20" s="269">
        <v>0</v>
      </c>
      <c r="AR20" s="269">
        <v>14</v>
      </c>
      <c r="AS20" s="269">
        <v>0</v>
      </c>
      <c r="AT20" s="269">
        <v>426</v>
      </c>
      <c r="AU20" s="269">
        <v>1184</v>
      </c>
      <c r="AV20" s="269">
        <v>52</v>
      </c>
      <c r="AW20" s="270">
        <v>1676</v>
      </c>
      <c r="AX20" s="269">
        <v>6940</v>
      </c>
      <c r="AY20" s="270">
        <v>30726</v>
      </c>
      <c r="AZ20" s="270">
        <v>32402</v>
      </c>
      <c r="BA20" s="269">
        <v>37666</v>
      </c>
      <c r="BB20" s="270">
        <v>-6940</v>
      </c>
      <c r="BC20" s="269">
        <v>25462</v>
      </c>
      <c r="BD20" s="270">
        <v>30726</v>
      </c>
      <c r="BE20" s="271"/>
      <c r="BG20" s="281" t="s">
        <v>461</v>
      </c>
      <c r="BH20" s="285" t="s">
        <v>270</v>
      </c>
      <c r="BI20" s="273">
        <f t="shared" si="0"/>
        <v>6940</v>
      </c>
      <c r="BJ20" s="274">
        <f t="shared" si="1"/>
        <v>6940</v>
      </c>
      <c r="BK20" s="275">
        <f t="shared" si="2"/>
        <v>1</v>
      </c>
      <c r="BL20" s="276">
        <f t="shared" si="3"/>
        <v>0</v>
      </c>
      <c r="BM20" s="277"/>
      <c r="BN20" s="281" t="s">
        <v>461</v>
      </c>
      <c r="BO20" s="285" t="s">
        <v>270</v>
      </c>
      <c r="BP20" s="278">
        <f t="shared" si="4"/>
        <v>30726</v>
      </c>
      <c r="BQ20" s="279">
        <f t="shared" si="5"/>
        <v>6940</v>
      </c>
      <c r="BR20" s="280">
        <f t="shared" si="6"/>
        <v>23786</v>
      </c>
      <c r="BS20" s="277"/>
    </row>
    <row r="21" spans="1:71" x14ac:dyDescent="0.2">
      <c r="A21" s="281" t="s">
        <v>462</v>
      </c>
      <c r="B21" s="284" t="s">
        <v>271</v>
      </c>
      <c r="C21" s="269">
        <v>1</v>
      </c>
      <c r="D21" s="269">
        <v>0</v>
      </c>
      <c r="E21" s="269">
        <v>0</v>
      </c>
      <c r="F21" s="269">
        <v>0</v>
      </c>
      <c r="G21" s="269">
        <v>0</v>
      </c>
      <c r="H21" s="269">
        <v>0</v>
      </c>
      <c r="I21" s="269">
        <v>0</v>
      </c>
      <c r="J21" s="269">
        <v>0</v>
      </c>
      <c r="K21" s="269">
        <v>0</v>
      </c>
      <c r="L21" s="269">
        <v>0</v>
      </c>
      <c r="M21" s="269">
        <v>0</v>
      </c>
      <c r="N21" s="269">
        <v>0</v>
      </c>
      <c r="O21" s="269">
        <v>0</v>
      </c>
      <c r="P21" s="269">
        <v>0</v>
      </c>
      <c r="Q21" s="269">
        <v>7</v>
      </c>
      <c r="R21" s="269">
        <v>178</v>
      </c>
      <c r="S21" s="269">
        <v>168</v>
      </c>
      <c r="T21" s="269">
        <v>0</v>
      </c>
      <c r="U21" s="269">
        <v>3</v>
      </c>
      <c r="V21" s="269">
        <v>0</v>
      </c>
      <c r="W21" s="269">
        <v>0</v>
      </c>
      <c r="X21" s="269">
        <v>0</v>
      </c>
      <c r="Y21" s="269">
        <v>6</v>
      </c>
      <c r="Z21" s="269">
        <v>0</v>
      </c>
      <c r="AA21" s="269">
        <v>1</v>
      </c>
      <c r="AB21" s="269">
        <v>0</v>
      </c>
      <c r="AC21" s="269">
        <v>38</v>
      </c>
      <c r="AD21" s="269">
        <v>0</v>
      </c>
      <c r="AE21" s="269">
        <v>0</v>
      </c>
      <c r="AF21" s="269">
        <v>0</v>
      </c>
      <c r="AG21" s="269">
        <v>0</v>
      </c>
      <c r="AH21" s="269">
        <v>107</v>
      </c>
      <c r="AI21" s="269">
        <v>0</v>
      </c>
      <c r="AJ21" s="269">
        <v>998</v>
      </c>
      <c r="AK21" s="269">
        <v>0</v>
      </c>
      <c r="AL21" s="269">
        <v>186</v>
      </c>
      <c r="AM21" s="269">
        <v>154</v>
      </c>
      <c r="AN21" s="269">
        <v>12</v>
      </c>
      <c r="AO21" s="269">
        <v>8</v>
      </c>
      <c r="AP21" s="270">
        <v>1867</v>
      </c>
      <c r="AQ21" s="269">
        <v>11</v>
      </c>
      <c r="AR21" s="269">
        <v>185</v>
      </c>
      <c r="AS21" s="269">
        <v>0</v>
      </c>
      <c r="AT21" s="269">
        <v>2104</v>
      </c>
      <c r="AU21" s="269">
        <v>758</v>
      </c>
      <c r="AV21" s="269">
        <v>80</v>
      </c>
      <c r="AW21" s="270">
        <v>3138</v>
      </c>
      <c r="AX21" s="269">
        <v>5005</v>
      </c>
      <c r="AY21" s="270">
        <v>754</v>
      </c>
      <c r="AZ21" s="270">
        <v>3892</v>
      </c>
      <c r="BA21" s="269">
        <v>5759</v>
      </c>
      <c r="BB21" s="270">
        <v>-3854</v>
      </c>
      <c r="BC21" s="269">
        <v>38</v>
      </c>
      <c r="BD21" s="270">
        <v>1905</v>
      </c>
      <c r="BE21" s="271"/>
      <c r="BG21" s="281" t="s">
        <v>462</v>
      </c>
      <c r="BH21" s="285" t="s">
        <v>271</v>
      </c>
      <c r="BI21" s="273">
        <f t="shared" si="0"/>
        <v>5005</v>
      </c>
      <c r="BJ21" s="274">
        <f t="shared" si="1"/>
        <v>3854</v>
      </c>
      <c r="BK21" s="275">
        <f t="shared" si="2"/>
        <v>0.77002997002996998</v>
      </c>
      <c r="BL21" s="276">
        <f t="shared" si="3"/>
        <v>0.22997002997003002</v>
      </c>
      <c r="BM21" s="277"/>
      <c r="BN21" s="281" t="s">
        <v>462</v>
      </c>
      <c r="BO21" s="285" t="s">
        <v>271</v>
      </c>
      <c r="BP21" s="278">
        <f t="shared" si="4"/>
        <v>754</v>
      </c>
      <c r="BQ21" s="279">
        <f t="shared" si="5"/>
        <v>3854</v>
      </c>
      <c r="BR21" s="280">
        <f t="shared" si="6"/>
        <v>-3100</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0</v>
      </c>
      <c r="P22" s="269">
        <v>5</v>
      </c>
      <c r="Q22" s="269">
        <v>21</v>
      </c>
      <c r="R22" s="269">
        <v>304</v>
      </c>
      <c r="S22" s="269">
        <v>268</v>
      </c>
      <c r="T22" s="269">
        <v>280</v>
      </c>
      <c r="U22" s="269">
        <v>463</v>
      </c>
      <c r="V22" s="269">
        <v>39</v>
      </c>
      <c r="W22" s="269">
        <v>11</v>
      </c>
      <c r="X22" s="269">
        <v>8</v>
      </c>
      <c r="Y22" s="269">
        <v>10</v>
      </c>
      <c r="Z22" s="269">
        <v>0</v>
      </c>
      <c r="AA22" s="269">
        <v>0</v>
      </c>
      <c r="AB22" s="269">
        <v>0</v>
      </c>
      <c r="AC22" s="269">
        <v>1</v>
      </c>
      <c r="AD22" s="269">
        <v>0</v>
      </c>
      <c r="AE22" s="269">
        <v>0</v>
      </c>
      <c r="AF22" s="269">
        <v>0</v>
      </c>
      <c r="AG22" s="269">
        <v>3</v>
      </c>
      <c r="AH22" s="269">
        <v>74</v>
      </c>
      <c r="AI22" s="269">
        <v>83</v>
      </c>
      <c r="AJ22" s="269">
        <v>0</v>
      </c>
      <c r="AK22" s="269">
        <v>0</v>
      </c>
      <c r="AL22" s="269">
        <v>538</v>
      </c>
      <c r="AM22" s="269">
        <v>0</v>
      </c>
      <c r="AN22" s="269">
        <v>7</v>
      </c>
      <c r="AO22" s="269">
        <v>11</v>
      </c>
      <c r="AP22" s="270">
        <v>2126</v>
      </c>
      <c r="AQ22" s="269">
        <v>0</v>
      </c>
      <c r="AR22" s="269">
        <v>280</v>
      </c>
      <c r="AS22" s="269">
        <v>0</v>
      </c>
      <c r="AT22" s="269">
        <v>0</v>
      </c>
      <c r="AU22" s="269">
        <v>0</v>
      </c>
      <c r="AV22" s="269">
        <v>-56</v>
      </c>
      <c r="AW22" s="270">
        <v>224</v>
      </c>
      <c r="AX22" s="269">
        <v>2350</v>
      </c>
      <c r="AY22" s="270">
        <v>891</v>
      </c>
      <c r="AZ22" s="270">
        <v>1115</v>
      </c>
      <c r="BA22" s="269">
        <v>3241</v>
      </c>
      <c r="BB22" s="270">
        <v>-2270</v>
      </c>
      <c r="BC22" s="269">
        <v>-1155</v>
      </c>
      <c r="BD22" s="270">
        <v>971</v>
      </c>
      <c r="BE22" s="271"/>
      <c r="BG22" s="281" t="s">
        <v>463</v>
      </c>
      <c r="BH22" s="285" t="s">
        <v>281</v>
      </c>
      <c r="BI22" s="273">
        <f t="shared" si="0"/>
        <v>2350</v>
      </c>
      <c r="BJ22" s="274">
        <f t="shared" si="1"/>
        <v>2270</v>
      </c>
      <c r="BK22" s="275">
        <f t="shared" si="2"/>
        <v>0.96595744680851059</v>
      </c>
      <c r="BL22" s="276">
        <f t="shared" si="3"/>
        <v>3.4042553191489411E-2</v>
      </c>
      <c r="BM22" s="277"/>
      <c r="BN22" s="281" t="s">
        <v>463</v>
      </c>
      <c r="BO22" s="285" t="s">
        <v>281</v>
      </c>
      <c r="BP22" s="278">
        <f t="shared" si="4"/>
        <v>891</v>
      </c>
      <c r="BQ22" s="279">
        <f t="shared" si="5"/>
        <v>2270</v>
      </c>
      <c r="BR22" s="280">
        <f t="shared" si="6"/>
        <v>-1379</v>
      </c>
      <c r="BS22" s="277"/>
    </row>
    <row r="23" spans="1:71" x14ac:dyDescent="0.2">
      <c r="A23" s="281" t="s">
        <v>464</v>
      </c>
      <c r="B23" s="282" t="s">
        <v>35</v>
      </c>
      <c r="C23" s="269">
        <v>0</v>
      </c>
      <c r="D23" s="269">
        <v>0</v>
      </c>
      <c r="E23" s="269">
        <v>0</v>
      </c>
      <c r="F23" s="269">
        <v>0</v>
      </c>
      <c r="G23" s="269">
        <v>0</v>
      </c>
      <c r="H23" s="269">
        <v>0</v>
      </c>
      <c r="I23" s="269">
        <v>0</v>
      </c>
      <c r="J23" s="269">
        <v>0</v>
      </c>
      <c r="K23" s="269">
        <v>0</v>
      </c>
      <c r="L23" s="269">
        <v>0</v>
      </c>
      <c r="M23" s="269">
        <v>0</v>
      </c>
      <c r="N23" s="269">
        <v>0</v>
      </c>
      <c r="O23" s="269">
        <v>0</v>
      </c>
      <c r="P23" s="269">
        <v>1</v>
      </c>
      <c r="Q23" s="269">
        <v>64</v>
      </c>
      <c r="R23" s="269">
        <v>728</v>
      </c>
      <c r="S23" s="269">
        <v>38</v>
      </c>
      <c r="T23" s="269">
        <v>20</v>
      </c>
      <c r="U23" s="269">
        <v>366</v>
      </c>
      <c r="V23" s="269">
        <v>3</v>
      </c>
      <c r="W23" s="269">
        <v>33</v>
      </c>
      <c r="X23" s="269">
        <v>1</v>
      </c>
      <c r="Y23" s="269">
        <v>263</v>
      </c>
      <c r="Z23" s="269">
        <v>0</v>
      </c>
      <c r="AA23" s="269">
        <v>1</v>
      </c>
      <c r="AB23" s="269">
        <v>0</v>
      </c>
      <c r="AC23" s="269">
        <v>8</v>
      </c>
      <c r="AD23" s="269">
        <v>0</v>
      </c>
      <c r="AE23" s="269">
        <v>0</v>
      </c>
      <c r="AF23" s="269">
        <v>7</v>
      </c>
      <c r="AG23" s="269">
        <v>0</v>
      </c>
      <c r="AH23" s="269">
        <v>61</v>
      </c>
      <c r="AI23" s="269">
        <v>28</v>
      </c>
      <c r="AJ23" s="269">
        <v>6</v>
      </c>
      <c r="AK23" s="269">
        <v>0</v>
      </c>
      <c r="AL23" s="269">
        <v>307</v>
      </c>
      <c r="AM23" s="269">
        <v>32</v>
      </c>
      <c r="AN23" s="269">
        <v>0</v>
      </c>
      <c r="AO23" s="269">
        <v>1</v>
      </c>
      <c r="AP23" s="270">
        <v>1968</v>
      </c>
      <c r="AQ23" s="269">
        <v>41</v>
      </c>
      <c r="AR23" s="269">
        <v>5763</v>
      </c>
      <c r="AS23" s="269">
        <v>0</v>
      </c>
      <c r="AT23" s="269">
        <v>1380</v>
      </c>
      <c r="AU23" s="269">
        <v>774</v>
      </c>
      <c r="AV23" s="269">
        <v>28</v>
      </c>
      <c r="AW23" s="270">
        <v>7986</v>
      </c>
      <c r="AX23" s="269">
        <v>9954</v>
      </c>
      <c r="AY23" s="270">
        <v>2534</v>
      </c>
      <c r="AZ23" s="270">
        <v>10520</v>
      </c>
      <c r="BA23" s="269">
        <v>12488</v>
      </c>
      <c r="BB23" s="270">
        <v>-9411</v>
      </c>
      <c r="BC23" s="269">
        <v>1109</v>
      </c>
      <c r="BD23" s="270">
        <v>3077</v>
      </c>
      <c r="BE23" s="271"/>
      <c r="BG23" s="281" t="s">
        <v>464</v>
      </c>
      <c r="BH23" s="283" t="s">
        <v>35</v>
      </c>
      <c r="BI23" s="273">
        <f t="shared" si="0"/>
        <v>9954</v>
      </c>
      <c r="BJ23" s="274">
        <f t="shared" si="1"/>
        <v>9411</v>
      </c>
      <c r="BK23" s="275">
        <f t="shared" si="2"/>
        <v>0.94544906570223031</v>
      </c>
      <c r="BL23" s="276">
        <f t="shared" si="3"/>
        <v>5.4550934297769693E-2</v>
      </c>
      <c r="BM23" s="277"/>
      <c r="BN23" s="281" t="s">
        <v>464</v>
      </c>
      <c r="BO23" s="283" t="s">
        <v>35</v>
      </c>
      <c r="BP23" s="278">
        <f t="shared" si="4"/>
        <v>2534</v>
      </c>
      <c r="BQ23" s="279">
        <f t="shared" si="5"/>
        <v>9411</v>
      </c>
      <c r="BR23" s="280">
        <f t="shared" si="6"/>
        <v>-6877</v>
      </c>
      <c r="BS23" s="277"/>
    </row>
    <row r="24" spans="1:71" x14ac:dyDescent="0.2">
      <c r="A24" s="281" t="s">
        <v>465</v>
      </c>
      <c r="B24" s="282" t="s">
        <v>466</v>
      </c>
      <c r="C24" s="269">
        <v>0</v>
      </c>
      <c r="D24" s="269">
        <v>0</v>
      </c>
      <c r="E24" s="269">
        <v>0</v>
      </c>
      <c r="F24" s="269">
        <v>0</v>
      </c>
      <c r="G24" s="269">
        <v>0</v>
      </c>
      <c r="H24" s="269">
        <v>0</v>
      </c>
      <c r="I24" s="269">
        <v>0</v>
      </c>
      <c r="J24" s="269">
        <v>0</v>
      </c>
      <c r="K24" s="269">
        <v>0</v>
      </c>
      <c r="L24" s="269">
        <v>0</v>
      </c>
      <c r="M24" s="269">
        <v>0</v>
      </c>
      <c r="N24" s="269">
        <v>0</v>
      </c>
      <c r="O24" s="269">
        <v>0</v>
      </c>
      <c r="P24" s="269">
        <v>0</v>
      </c>
      <c r="Q24" s="269">
        <v>2</v>
      </c>
      <c r="R24" s="269">
        <v>6</v>
      </c>
      <c r="S24" s="269">
        <v>0</v>
      </c>
      <c r="T24" s="269">
        <v>0</v>
      </c>
      <c r="U24" s="269">
        <v>0</v>
      </c>
      <c r="V24" s="269">
        <v>3</v>
      </c>
      <c r="W24" s="269">
        <v>6</v>
      </c>
      <c r="X24" s="269">
        <v>0</v>
      </c>
      <c r="Y24" s="269">
        <v>54</v>
      </c>
      <c r="Z24" s="269">
        <v>0</v>
      </c>
      <c r="AA24" s="269">
        <v>0</v>
      </c>
      <c r="AB24" s="269">
        <v>0</v>
      </c>
      <c r="AC24" s="269">
        <v>10</v>
      </c>
      <c r="AD24" s="269">
        <v>3</v>
      </c>
      <c r="AE24" s="269">
        <v>5</v>
      </c>
      <c r="AF24" s="269">
        <v>2</v>
      </c>
      <c r="AG24" s="269">
        <v>0</v>
      </c>
      <c r="AH24" s="269">
        <v>56</v>
      </c>
      <c r="AI24" s="269">
        <v>5</v>
      </c>
      <c r="AJ24" s="269">
        <v>1</v>
      </c>
      <c r="AK24" s="269">
        <v>0</v>
      </c>
      <c r="AL24" s="269">
        <v>47</v>
      </c>
      <c r="AM24" s="269">
        <v>16</v>
      </c>
      <c r="AN24" s="269">
        <v>0</v>
      </c>
      <c r="AO24" s="269">
        <v>0</v>
      </c>
      <c r="AP24" s="270">
        <v>216</v>
      </c>
      <c r="AQ24" s="269">
        <v>5</v>
      </c>
      <c r="AR24" s="269">
        <v>6015</v>
      </c>
      <c r="AS24" s="269">
        <v>0</v>
      </c>
      <c r="AT24" s="269">
        <v>4062</v>
      </c>
      <c r="AU24" s="269">
        <v>345</v>
      </c>
      <c r="AV24" s="269">
        <v>-1</v>
      </c>
      <c r="AW24" s="270">
        <v>10426</v>
      </c>
      <c r="AX24" s="269">
        <v>10642</v>
      </c>
      <c r="AY24" s="270">
        <v>74</v>
      </c>
      <c r="AZ24" s="270">
        <v>10500</v>
      </c>
      <c r="BA24" s="269">
        <v>10716</v>
      </c>
      <c r="BB24" s="270">
        <v>-10598</v>
      </c>
      <c r="BC24" s="269">
        <v>-98</v>
      </c>
      <c r="BD24" s="270">
        <v>118</v>
      </c>
      <c r="BE24" s="271"/>
      <c r="BG24" s="281" t="s">
        <v>465</v>
      </c>
      <c r="BH24" s="283" t="s">
        <v>466</v>
      </c>
      <c r="BI24" s="273">
        <f t="shared" si="0"/>
        <v>10642</v>
      </c>
      <c r="BJ24" s="274">
        <f t="shared" si="1"/>
        <v>10598</v>
      </c>
      <c r="BK24" s="275">
        <f t="shared" si="2"/>
        <v>0.99586543882728806</v>
      </c>
      <c r="BL24" s="276">
        <f t="shared" si="3"/>
        <v>4.1345611727119369E-3</v>
      </c>
      <c r="BM24" s="277"/>
      <c r="BN24" s="281" t="s">
        <v>465</v>
      </c>
      <c r="BO24" s="283" t="s">
        <v>466</v>
      </c>
      <c r="BP24" s="278">
        <f t="shared" si="4"/>
        <v>74</v>
      </c>
      <c r="BQ24" s="279">
        <f t="shared" si="5"/>
        <v>10598</v>
      </c>
      <c r="BR24" s="280">
        <f t="shared" si="6"/>
        <v>-10524</v>
      </c>
      <c r="BS24" s="277"/>
    </row>
    <row r="25" spans="1:71" x14ac:dyDescent="0.2">
      <c r="A25" s="281" t="s">
        <v>467</v>
      </c>
      <c r="B25" s="282" t="s">
        <v>192</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16</v>
      </c>
      <c r="S25" s="269">
        <v>0</v>
      </c>
      <c r="T25" s="269">
        <v>0</v>
      </c>
      <c r="U25" s="269">
        <v>0</v>
      </c>
      <c r="V25" s="269">
        <v>0</v>
      </c>
      <c r="W25" s="269">
        <v>469</v>
      </c>
      <c r="X25" s="269">
        <v>0</v>
      </c>
      <c r="Y25" s="269">
        <v>0</v>
      </c>
      <c r="Z25" s="269">
        <v>0</v>
      </c>
      <c r="AA25" s="269">
        <v>0</v>
      </c>
      <c r="AB25" s="269">
        <v>0</v>
      </c>
      <c r="AC25" s="269">
        <v>0</v>
      </c>
      <c r="AD25" s="269">
        <v>0</v>
      </c>
      <c r="AE25" s="269">
        <v>0</v>
      </c>
      <c r="AF25" s="269">
        <v>718</v>
      </c>
      <c r="AG25" s="269">
        <v>0</v>
      </c>
      <c r="AH25" s="269">
        <v>182</v>
      </c>
      <c r="AI25" s="269">
        <v>5</v>
      </c>
      <c r="AJ25" s="269">
        <v>0</v>
      </c>
      <c r="AK25" s="269">
        <v>0</v>
      </c>
      <c r="AL25" s="269">
        <v>1307</v>
      </c>
      <c r="AM25" s="269">
        <v>2</v>
      </c>
      <c r="AN25" s="269">
        <v>0</v>
      </c>
      <c r="AO25" s="269">
        <v>0</v>
      </c>
      <c r="AP25" s="270">
        <v>2699</v>
      </c>
      <c r="AQ25" s="269">
        <v>0</v>
      </c>
      <c r="AR25" s="269">
        <v>10969</v>
      </c>
      <c r="AS25" s="269">
        <v>0</v>
      </c>
      <c r="AT25" s="269">
        <v>3821</v>
      </c>
      <c r="AU25" s="269">
        <v>622</v>
      </c>
      <c r="AV25" s="269">
        <v>7</v>
      </c>
      <c r="AW25" s="270">
        <v>15419</v>
      </c>
      <c r="AX25" s="269">
        <v>18118</v>
      </c>
      <c r="AY25" s="270">
        <v>858</v>
      </c>
      <c r="AZ25" s="270">
        <v>16277</v>
      </c>
      <c r="BA25" s="269">
        <v>18976</v>
      </c>
      <c r="BB25" s="270">
        <v>-17978</v>
      </c>
      <c r="BC25" s="269">
        <v>-1701</v>
      </c>
      <c r="BD25" s="270">
        <v>998</v>
      </c>
      <c r="BE25" s="271"/>
      <c r="BG25" s="281" t="s">
        <v>467</v>
      </c>
      <c r="BH25" s="283" t="s">
        <v>192</v>
      </c>
      <c r="BI25" s="273">
        <f t="shared" si="0"/>
        <v>18118</v>
      </c>
      <c r="BJ25" s="274">
        <f t="shared" si="1"/>
        <v>17978</v>
      </c>
      <c r="BK25" s="275">
        <f t="shared" si="2"/>
        <v>0.99227287780108175</v>
      </c>
      <c r="BL25" s="276">
        <f t="shared" si="3"/>
        <v>7.7271221989182459E-3</v>
      </c>
      <c r="BM25" s="277"/>
      <c r="BN25" s="281" t="s">
        <v>467</v>
      </c>
      <c r="BO25" s="283" t="s">
        <v>192</v>
      </c>
      <c r="BP25" s="278">
        <f t="shared" si="4"/>
        <v>858</v>
      </c>
      <c r="BQ25" s="279">
        <f t="shared" si="5"/>
        <v>17978</v>
      </c>
      <c r="BR25" s="280">
        <f t="shared" si="6"/>
        <v>-17120</v>
      </c>
      <c r="BS25" s="277"/>
    </row>
    <row r="26" spans="1:71" x14ac:dyDescent="0.2">
      <c r="A26" s="281" t="s">
        <v>468</v>
      </c>
      <c r="B26" s="282" t="s">
        <v>50</v>
      </c>
      <c r="C26" s="269">
        <v>2</v>
      </c>
      <c r="D26" s="269">
        <v>0</v>
      </c>
      <c r="E26" s="269">
        <v>0</v>
      </c>
      <c r="F26" s="269">
        <v>0</v>
      </c>
      <c r="G26" s="269">
        <v>183</v>
      </c>
      <c r="H26" s="269">
        <v>39</v>
      </c>
      <c r="I26" s="269">
        <v>5</v>
      </c>
      <c r="J26" s="269">
        <v>7</v>
      </c>
      <c r="K26" s="269">
        <v>1</v>
      </c>
      <c r="L26" s="269">
        <v>7</v>
      </c>
      <c r="M26" s="269">
        <v>4</v>
      </c>
      <c r="N26" s="269">
        <v>8</v>
      </c>
      <c r="O26" s="269">
        <v>36</v>
      </c>
      <c r="P26" s="269">
        <v>5</v>
      </c>
      <c r="Q26" s="269">
        <v>3</v>
      </c>
      <c r="R26" s="269">
        <v>95</v>
      </c>
      <c r="S26" s="269">
        <v>14</v>
      </c>
      <c r="T26" s="269">
        <v>6</v>
      </c>
      <c r="U26" s="269">
        <v>13</v>
      </c>
      <c r="V26" s="269">
        <v>0</v>
      </c>
      <c r="W26" s="269">
        <v>2</v>
      </c>
      <c r="X26" s="269">
        <v>35</v>
      </c>
      <c r="Y26" s="269">
        <v>103</v>
      </c>
      <c r="Z26" s="269">
        <v>20</v>
      </c>
      <c r="AA26" s="269">
        <v>17</v>
      </c>
      <c r="AB26" s="269">
        <v>13</v>
      </c>
      <c r="AC26" s="269">
        <v>213</v>
      </c>
      <c r="AD26" s="269">
        <v>303</v>
      </c>
      <c r="AE26" s="269">
        <v>3</v>
      </c>
      <c r="AF26" s="269">
        <v>52</v>
      </c>
      <c r="AG26" s="269">
        <v>58</v>
      </c>
      <c r="AH26" s="269">
        <v>296</v>
      </c>
      <c r="AI26" s="269">
        <v>986</v>
      </c>
      <c r="AJ26" s="269">
        <v>252</v>
      </c>
      <c r="AK26" s="269">
        <v>262</v>
      </c>
      <c r="AL26" s="269">
        <v>181</v>
      </c>
      <c r="AM26" s="269">
        <v>779</v>
      </c>
      <c r="AN26" s="269">
        <v>5</v>
      </c>
      <c r="AO26" s="269">
        <v>46</v>
      </c>
      <c r="AP26" s="270">
        <v>4054</v>
      </c>
      <c r="AQ26" s="269">
        <v>158</v>
      </c>
      <c r="AR26" s="269">
        <v>5503</v>
      </c>
      <c r="AS26" s="269">
        <v>0</v>
      </c>
      <c r="AT26" s="269">
        <v>476</v>
      </c>
      <c r="AU26" s="269">
        <v>133</v>
      </c>
      <c r="AV26" s="269">
        <v>3</v>
      </c>
      <c r="AW26" s="270">
        <v>6273</v>
      </c>
      <c r="AX26" s="269">
        <v>10327</v>
      </c>
      <c r="AY26" s="270">
        <v>386</v>
      </c>
      <c r="AZ26" s="270">
        <v>6659</v>
      </c>
      <c r="BA26" s="269">
        <v>10713</v>
      </c>
      <c r="BB26" s="270">
        <v>-10124</v>
      </c>
      <c r="BC26" s="269">
        <v>-3465</v>
      </c>
      <c r="BD26" s="270">
        <v>589</v>
      </c>
      <c r="BE26" s="271"/>
      <c r="BG26" s="281" t="s">
        <v>468</v>
      </c>
      <c r="BH26" s="283" t="s">
        <v>50</v>
      </c>
      <c r="BI26" s="273">
        <f t="shared" si="0"/>
        <v>10327</v>
      </c>
      <c r="BJ26" s="274">
        <f t="shared" si="1"/>
        <v>10124</v>
      </c>
      <c r="BK26" s="275">
        <f t="shared" si="2"/>
        <v>0.98034279074271324</v>
      </c>
      <c r="BL26" s="276">
        <f t="shared" si="3"/>
        <v>1.9657209257286756E-2</v>
      </c>
      <c r="BM26" s="277"/>
      <c r="BN26" s="281" t="s">
        <v>468</v>
      </c>
      <c r="BO26" s="283" t="s">
        <v>50</v>
      </c>
      <c r="BP26" s="278">
        <f t="shared" si="4"/>
        <v>386</v>
      </c>
      <c r="BQ26" s="279">
        <f t="shared" si="5"/>
        <v>10124</v>
      </c>
      <c r="BR26" s="280">
        <f t="shared" si="6"/>
        <v>-9738</v>
      </c>
      <c r="BS26" s="277"/>
    </row>
    <row r="27" spans="1:71" x14ac:dyDescent="0.2">
      <c r="A27" s="281" t="s">
        <v>469</v>
      </c>
      <c r="B27" s="282" t="s">
        <v>36</v>
      </c>
      <c r="C27" s="269">
        <v>5</v>
      </c>
      <c r="D27" s="269">
        <v>0</v>
      </c>
      <c r="E27" s="269">
        <v>0</v>
      </c>
      <c r="F27" s="269">
        <v>0</v>
      </c>
      <c r="G27" s="269">
        <v>9</v>
      </c>
      <c r="H27" s="269">
        <v>6</v>
      </c>
      <c r="I27" s="269">
        <v>1</v>
      </c>
      <c r="J27" s="269">
        <v>7</v>
      </c>
      <c r="K27" s="269">
        <v>0</v>
      </c>
      <c r="L27" s="269">
        <v>11</v>
      </c>
      <c r="M27" s="269">
        <v>2</v>
      </c>
      <c r="N27" s="269">
        <v>4</v>
      </c>
      <c r="O27" s="269">
        <v>3</v>
      </c>
      <c r="P27" s="269">
        <v>6</v>
      </c>
      <c r="Q27" s="269">
        <v>5</v>
      </c>
      <c r="R27" s="269">
        <v>51</v>
      </c>
      <c r="S27" s="269">
        <v>3</v>
      </c>
      <c r="T27" s="269">
        <v>4</v>
      </c>
      <c r="U27" s="269">
        <v>5</v>
      </c>
      <c r="V27" s="269">
        <v>0</v>
      </c>
      <c r="W27" s="269">
        <v>1</v>
      </c>
      <c r="X27" s="269">
        <v>0</v>
      </c>
      <c r="Y27" s="269">
        <v>20</v>
      </c>
      <c r="Z27" s="269">
        <v>31</v>
      </c>
      <c r="AA27" s="269">
        <v>148</v>
      </c>
      <c r="AB27" s="269">
        <v>9</v>
      </c>
      <c r="AC27" s="269">
        <v>103</v>
      </c>
      <c r="AD27" s="269">
        <v>47</v>
      </c>
      <c r="AE27" s="269">
        <v>1176</v>
      </c>
      <c r="AF27" s="269">
        <v>216</v>
      </c>
      <c r="AG27" s="269">
        <v>14</v>
      </c>
      <c r="AH27" s="269">
        <v>273</v>
      </c>
      <c r="AI27" s="269">
        <v>324</v>
      </c>
      <c r="AJ27" s="269">
        <v>163</v>
      </c>
      <c r="AK27" s="269">
        <v>10</v>
      </c>
      <c r="AL27" s="269">
        <v>36</v>
      </c>
      <c r="AM27" s="269">
        <v>270</v>
      </c>
      <c r="AN27" s="269">
        <v>0</v>
      </c>
      <c r="AO27" s="269">
        <v>0</v>
      </c>
      <c r="AP27" s="270">
        <v>2963</v>
      </c>
      <c r="AQ27" s="269">
        <v>0</v>
      </c>
      <c r="AR27" s="269">
        <v>0</v>
      </c>
      <c r="AS27" s="269">
        <v>0</v>
      </c>
      <c r="AT27" s="269">
        <v>26815</v>
      </c>
      <c r="AU27" s="269">
        <v>1351</v>
      </c>
      <c r="AV27" s="269">
        <v>0</v>
      </c>
      <c r="AW27" s="270">
        <v>28166</v>
      </c>
      <c r="AX27" s="269">
        <v>31129</v>
      </c>
      <c r="AY27" s="270">
        <v>0</v>
      </c>
      <c r="AZ27" s="270">
        <v>28166</v>
      </c>
      <c r="BA27" s="269">
        <v>31129</v>
      </c>
      <c r="BB27" s="270">
        <v>0</v>
      </c>
      <c r="BC27" s="269">
        <v>28166</v>
      </c>
      <c r="BD27" s="270">
        <v>31129</v>
      </c>
      <c r="BE27" s="271"/>
      <c r="BG27" s="281" t="s">
        <v>469</v>
      </c>
      <c r="BH27" s="283" t="s">
        <v>36</v>
      </c>
      <c r="BI27" s="273">
        <f t="shared" si="0"/>
        <v>31129</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16</v>
      </c>
      <c r="D28" s="269">
        <v>0</v>
      </c>
      <c r="E28" s="269">
        <v>0</v>
      </c>
      <c r="F28" s="269">
        <v>0</v>
      </c>
      <c r="G28" s="269">
        <v>262</v>
      </c>
      <c r="H28" s="269">
        <v>71</v>
      </c>
      <c r="I28" s="269">
        <v>13</v>
      </c>
      <c r="J28" s="269">
        <v>64</v>
      </c>
      <c r="K28" s="269">
        <v>2</v>
      </c>
      <c r="L28" s="269">
        <v>112</v>
      </c>
      <c r="M28" s="269">
        <v>23</v>
      </c>
      <c r="N28" s="269">
        <v>46</v>
      </c>
      <c r="O28" s="269">
        <v>39</v>
      </c>
      <c r="P28" s="269">
        <v>39</v>
      </c>
      <c r="Q28" s="269">
        <v>37</v>
      </c>
      <c r="R28" s="269">
        <v>334</v>
      </c>
      <c r="S28" s="269">
        <v>18</v>
      </c>
      <c r="T28" s="269">
        <v>28</v>
      </c>
      <c r="U28" s="269">
        <v>28</v>
      </c>
      <c r="V28" s="269">
        <v>0</v>
      </c>
      <c r="W28" s="269">
        <v>12</v>
      </c>
      <c r="X28" s="269">
        <v>8</v>
      </c>
      <c r="Y28" s="269">
        <v>99</v>
      </c>
      <c r="Z28" s="269">
        <v>239</v>
      </c>
      <c r="AA28" s="269">
        <v>214</v>
      </c>
      <c r="AB28" s="269">
        <v>231</v>
      </c>
      <c r="AC28" s="269">
        <v>790</v>
      </c>
      <c r="AD28" s="269">
        <v>92</v>
      </c>
      <c r="AE28" s="269">
        <v>279</v>
      </c>
      <c r="AF28" s="269">
        <v>816</v>
      </c>
      <c r="AG28" s="269">
        <v>29</v>
      </c>
      <c r="AH28" s="269">
        <v>402</v>
      </c>
      <c r="AI28" s="269">
        <v>1144</v>
      </c>
      <c r="AJ28" s="269">
        <v>815</v>
      </c>
      <c r="AK28" s="269">
        <v>23</v>
      </c>
      <c r="AL28" s="269">
        <v>160</v>
      </c>
      <c r="AM28" s="269">
        <v>3297</v>
      </c>
      <c r="AN28" s="269">
        <v>0</v>
      </c>
      <c r="AO28" s="269">
        <v>4</v>
      </c>
      <c r="AP28" s="270">
        <v>9786</v>
      </c>
      <c r="AQ28" s="269">
        <v>2</v>
      </c>
      <c r="AR28" s="269">
        <v>12319</v>
      </c>
      <c r="AS28" s="269">
        <v>0</v>
      </c>
      <c r="AT28" s="269">
        <v>0</v>
      </c>
      <c r="AU28" s="269">
        <v>0</v>
      </c>
      <c r="AV28" s="269">
        <v>0</v>
      </c>
      <c r="AW28" s="270">
        <v>12321</v>
      </c>
      <c r="AX28" s="269">
        <v>22107</v>
      </c>
      <c r="AY28" s="270">
        <v>16</v>
      </c>
      <c r="AZ28" s="270">
        <v>12337</v>
      </c>
      <c r="BA28" s="269">
        <v>22123</v>
      </c>
      <c r="BB28" s="270">
        <v>-19769</v>
      </c>
      <c r="BC28" s="269">
        <v>-7432</v>
      </c>
      <c r="BD28" s="270">
        <v>2354</v>
      </c>
      <c r="BE28" s="271"/>
      <c r="BG28" s="281" t="s">
        <v>470</v>
      </c>
      <c r="BH28" s="283" t="s">
        <v>193</v>
      </c>
      <c r="BI28" s="273">
        <f t="shared" si="0"/>
        <v>22107</v>
      </c>
      <c r="BJ28" s="274">
        <f t="shared" si="1"/>
        <v>19769</v>
      </c>
      <c r="BK28" s="275">
        <f t="shared" si="2"/>
        <v>0.89424164291853259</v>
      </c>
      <c r="BL28" s="276">
        <f t="shared" si="3"/>
        <v>0.10575835708146741</v>
      </c>
      <c r="BM28" s="277"/>
      <c r="BN28" s="281" t="s">
        <v>470</v>
      </c>
      <c r="BO28" s="283" t="s">
        <v>193</v>
      </c>
      <c r="BP28" s="278">
        <f t="shared" si="4"/>
        <v>16</v>
      </c>
      <c r="BQ28" s="279">
        <f t="shared" si="5"/>
        <v>19769</v>
      </c>
      <c r="BR28" s="280">
        <f t="shared" si="6"/>
        <v>-19753</v>
      </c>
      <c r="BS28" s="277"/>
    </row>
    <row r="29" spans="1:71" x14ac:dyDescent="0.2">
      <c r="A29" s="281" t="s">
        <v>471</v>
      </c>
      <c r="B29" s="282" t="s">
        <v>286</v>
      </c>
      <c r="C29" s="269">
        <v>1</v>
      </c>
      <c r="D29" s="269">
        <v>0</v>
      </c>
      <c r="E29" s="269">
        <v>0</v>
      </c>
      <c r="F29" s="269">
        <v>0</v>
      </c>
      <c r="G29" s="269">
        <v>35</v>
      </c>
      <c r="H29" s="269">
        <v>4</v>
      </c>
      <c r="I29" s="269">
        <v>1</v>
      </c>
      <c r="J29" s="269">
        <v>5</v>
      </c>
      <c r="K29" s="269">
        <v>0</v>
      </c>
      <c r="L29" s="269">
        <v>3</v>
      </c>
      <c r="M29" s="269">
        <v>1</v>
      </c>
      <c r="N29" s="269">
        <v>1</v>
      </c>
      <c r="O29" s="269">
        <v>1</v>
      </c>
      <c r="P29" s="269">
        <v>1</v>
      </c>
      <c r="Q29" s="269">
        <v>2</v>
      </c>
      <c r="R29" s="269">
        <v>17</v>
      </c>
      <c r="S29" s="269">
        <v>1</v>
      </c>
      <c r="T29" s="269">
        <v>2</v>
      </c>
      <c r="U29" s="269">
        <v>2</v>
      </c>
      <c r="V29" s="269">
        <v>0</v>
      </c>
      <c r="W29" s="269">
        <v>0</v>
      </c>
      <c r="X29" s="269">
        <v>0</v>
      </c>
      <c r="Y29" s="269">
        <v>23</v>
      </c>
      <c r="Z29" s="269">
        <v>1</v>
      </c>
      <c r="AA29" s="269">
        <v>455</v>
      </c>
      <c r="AB29" s="269">
        <v>28</v>
      </c>
      <c r="AC29" s="269">
        <v>79</v>
      </c>
      <c r="AD29" s="269">
        <v>24</v>
      </c>
      <c r="AE29" s="269">
        <v>28</v>
      </c>
      <c r="AF29" s="269">
        <v>103</v>
      </c>
      <c r="AG29" s="269">
        <v>10</v>
      </c>
      <c r="AH29" s="269">
        <v>134</v>
      </c>
      <c r="AI29" s="269">
        <v>526</v>
      </c>
      <c r="AJ29" s="269">
        <v>338</v>
      </c>
      <c r="AK29" s="269">
        <v>12</v>
      </c>
      <c r="AL29" s="269">
        <v>22</v>
      </c>
      <c r="AM29" s="269">
        <v>708</v>
      </c>
      <c r="AN29" s="269">
        <v>0</v>
      </c>
      <c r="AO29" s="269">
        <v>1</v>
      </c>
      <c r="AP29" s="270">
        <v>2569</v>
      </c>
      <c r="AQ29" s="269">
        <v>2</v>
      </c>
      <c r="AR29" s="269">
        <v>3500</v>
      </c>
      <c r="AS29" s="269">
        <v>-34</v>
      </c>
      <c r="AT29" s="269">
        <v>0</v>
      </c>
      <c r="AU29" s="269">
        <v>0</v>
      </c>
      <c r="AV29" s="269">
        <v>0</v>
      </c>
      <c r="AW29" s="270">
        <v>3468</v>
      </c>
      <c r="AX29" s="269">
        <v>6037</v>
      </c>
      <c r="AY29" s="270">
        <v>33</v>
      </c>
      <c r="AZ29" s="270">
        <v>3501</v>
      </c>
      <c r="BA29" s="269">
        <v>6070</v>
      </c>
      <c r="BB29" s="270">
        <v>-1142</v>
      </c>
      <c r="BC29" s="269">
        <v>2359</v>
      </c>
      <c r="BD29" s="270">
        <v>4928</v>
      </c>
      <c r="BE29" s="271"/>
      <c r="BG29" s="281" t="s">
        <v>471</v>
      </c>
      <c r="BH29" s="283" t="s">
        <v>286</v>
      </c>
      <c r="BI29" s="273">
        <f t="shared" si="0"/>
        <v>6037</v>
      </c>
      <c r="BJ29" s="274">
        <f t="shared" si="1"/>
        <v>1142</v>
      </c>
      <c r="BK29" s="275">
        <f t="shared" si="2"/>
        <v>0.18916680470432334</v>
      </c>
      <c r="BL29" s="276">
        <f t="shared" si="3"/>
        <v>0.81083319529567666</v>
      </c>
      <c r="BM29" s="277"/>
      <c r="BN29" s="281" t="s">
        <v>471</v>
      </c>
      <c r="BO29" s="283" t="s">
        <v>286</v>
      </c>
      <c r="BP29" s="278">
        <f t="shared" si="4"/>
        <v>33</v>
      </c>
      <c r="BQ29" s="279">
        <f t="shared" si="5"/>
        <v>1142</v>
      </c>
      <c r="BR29" s="280">
        <f t="shared" si="6"/>
        <v>-1109</v>
      </c>
      <c r="BS29" s="277"/>
    </row>
    <row r="30" spans="1:71" x14ac:dyDescent="0.2">
      <c r="A30" s="281" t="s">
        <v>472</v>
      </c>
      <c r="B30" s="282" t="s">
        <v>282</v>
      </c>
      <c r="C30" s="269">
        <v>1</v>
      </c>
      <c r="D30" s="269">
        <v>0</v>
      </c>
      <c r="E30" s="269">
        <v>0</v>
      </c>
      <c r="F30" s="269">
        <v>0</v>
      </c>
      <c r="G30" s="269">
        <v>18</v>
      </c>
      <c r="H30" s="269">
        <v>1</v>
      </c>
      <c r="I30" s="269">
        <v>0</v>
      </c>
      <c r="J30" s="269">
        <v>5</v>
      </c>
      <c r="K30" s="269">
        <v>0</v>
      </c>
      <c r="L30" s="269">
        <v>0</v>
      </c>
      <c r="M30" s="269">
        <v>1</v>
      </c>
      <c r="N30" s="269">
        <v>0</v>
      </c>
      <c r="O30" s="269">
        <v>0</v>
      </c>
      <c r="P30" s="269">
        <v>0</v>
      </c>
      <c r="Q30" s="269">
        <v>1</v>
      </c>
      <c r="R30" s="269">
        <v>1</v>
      </c>
      <c r="S30" s="269">
        <v>1</v>
      </c>
      <c r="T30" s="269">
        <v>1</v>
      </c>
      <c r="U30" s="269">
        <v>1</v>
      </c>
      <c r="V30" s="269">
        <v>0</v>
      </c>
      <c r="W30" s="269">
        <v>0</v>
      </c>
      <c r="X30" s="269">
        <v>0</v>
      </c>
      <c r="Y30" s="269">
        <v>62</v>
      </c>
      <c r="Z30" s="269">
        <v>29</v>
      </c>
      <c r="AA30" s="269">
        <v>10</v>
      </c>
      <c r="AB30" s="269">
        <v>0</v>
      </c>
      <c r="AC30" s="269">
        <v>46</v>
      </c>
      <c r="AD30" s="269">
        <v>60</v>
      </c>
      <c r="AE30" s="269">
        <v>0</v>
      </c>
      <c r="AF30" s="269">
        <v>340</v>
      </c>
      <c r="AG30" s="269">
        <v>21</v>
      </c>
      <c r="AH30" s="269">
        <v>913</v>
      </c>
      <c r="AI30" s="269">
        <v>282</v>
      </c>
      <c r="AJ30" s="269">
        <v>276</v>
      </c>
      <c r="AK30" s="269">
        <v>0</v>
      </c>
      <c r="AL30" s="269">
        <v>10</v>
      </c>
      <c r="AM30" s="269">
        <v>1429</v>
      </c>
      <c r="AN30" s="269">
        <v>0</v>
      </c>
      <c r="AO30" s="269">
        <v>14</v>
      </c>
      <c r="AP30" s="270">
        <v>3523</v>
      </c>
      <c r="AQ30" s="269">
        <v>0</v>
      </c>
      <c r="AR30" s="269">
        <v>524</v>
      </c>
      <c r="AS30" s="269">
        <v>758</v>
      </c>
      <c r="AT30" s="269">
        <v>0</v>
      </c>
      <c r="AU30" s="269">
        <v>0</v>
      </c>
      <c r="AV30" s="269">
        <v>0</v>
      </c>
      <c r="AW30" s="270">
        <v>1282</v>
      </c>
      <c r="AX30" s="269">
        <v>4805</v>
      </c>
      <c r="AY30" s="270">
        <v>6</v>
      </c>
      <c r="AZ30" s="270">
        <v>1288</v>
      </c>
      <c r="BA30" s="269">
        <v>4811</v>
      </c>
      <c r="BB30" s="270">
        <v>-1806</v>
      </c>
      <c r="BC30" s="269">
        <v>-518</v>
      </c>
      <c r="BD30" s="270">
        <v>3005</v>
      </c>
      <c r="BE30" s="271"/>
      <c r="BG30" s="281" t="s">
        <v>472</v>
      </c>
      <c r="BH30" s="283" t="s">
        <v>282</v>
      </c>
      <c r="BI30" s="273">
        <f t="shared" si="0"/>
        <v>4805</v>
      </c>
      <c r="BJ30" s="274">
        <f t="shared" si="1"/>
        <v>1806</v>
      </c>
      <c r="BK30" s="275">
        <f t="shared" si="2"/>
        <v>0.37585848074921957</v>
      </c>
      <c r="BL30" s="276">
        <f t="shared" si="3"/>
        <v>0.62414151925078043</v>
      </c>
      <c r="BM30" s="277"/>
      <c r="BN30" s="281" t="s">
        <v>472</v>
      </c>
      <c r="BO30" s="283" t="s">
        <v>282</v>
      </c>
      <c r="BP30" s="278">
        <f t="shared" si="4"/>
        <v>6</v>
      </c>
      <c r="BQ30" s="279">
        <f t="shared" si="5"/>
        <v>1806</v>
      </c>
      <c r="BR30" s="280">
        <f t="shared" si="6"/>
        <v>-1800</v>
      </c>
      <c r="BS30" s="277"/>
    </row>
    <row r="31" spans="1:71" x14ac:dyDescent="0.2">
      <c r="A31" s="281" t="s">
        <v>473</v>
      </c>
      <c r="B31" s="282" t="s">
        <v>385</v>
      </c>
      <c r="C31" s="269">
        <v>120</v>
      </c>
      <c r="D31" s="269">
        <v>2</v>
      </c>
      <c r="E31" s="269">
        <v>1</v>
      </c>
      <c r="F31" s="269">
        <v>0</v>
      </c>
      <c r="G31" s="269">
        <v>1477</v>
      </c>
      <c r="H31" s="269">
        <v>177</v>
      </c>
      <c r="I31" s="269">
        <v>25</v>
      </c>
      <c r="J31" s="269">
        <v>85</v>
      </c>
      <c r="K31" s="269">
        <v>3</v>
      </c>
      <c r="L31" s="269">
        <v>197</v>
      </c>
      <c r="M31" s="269">
        <v>15</v>
      </c>
      <c r="N31" s="269">
        <v>24</v>
      </c>
      <c r="O31" s="269">
        <v>42</v>
      </c>
      <c r="P31" s="269">
        <v>75</v>
      </c>
      <c r="Q31" s="269">
        <v>118</v>
      </c>
      <c r="R31" s="269">
        <v>1275</v>
      </c>
      <c r="S31" s="269">
        <v>94</v>
      </c>
      <c r="T31" s="269">
        <v>42</v>
      </c>
      <c r="U31" s="269">
        <v>160</v>
      </c>
      <c r="V31" s="269">
        <v>5</v>
      </c>
      <c r="W31" s="269">
        <v>40</v>
      </c>
      <c r="X31" s="269">
        <v>45</v>
      </c>
      <c r="Y31" s="269">
        <v>1837</v>
      </c>
      <c r="Z31" s="269">
        <v>41</v>
      </c>
      <c r="AA31" s="269">
        <v>90</v>
      </c>
      <c r="AB31" s="269">
        <v>46</v>
      </c>
      <c r="AC31" s="269">
        <v>383</v>
      </c>
      <c r="AD31" s="269">
        <v>103</v>
      </c>
      <c r="AE31" s="269">
        <v>117</v>
      </c>
      <c r="AF31" s="269">
        <v>152</v>
      </c>
      <c r="AG31" s="269">
        <v>35</v>
      </c>
      <c r="AH31" s="269">
        <v>330</v>
      </c>
      <c r="AI31" s="269">
        <v>1094</v>
      </c>
      <c r="AJ31" s="269">
        <v>4519</v>
      </c>
      <c r="AK31" s="269">
        <v>212</v>
      </c>
      <c r="AL31" s="269">
        <v>768</v>
      </c>
      <c r="AM31" s="269">
        <v>5668</v>
      </c>
      <c r="AN31" s="269">
        <v>137</v>
      </c>
      <c r="AO31" s="269">
        <v>78</v>
      </c>
      <c r="AP31" s="270">
        <v>19632</v>
      </c>
      <c r="AQ31" s="269">
        <v>767</v>
      </c>
      <c r="AR31" s="269">
        <v>87064</v>
      </c>
      <c r="AS31" s="269">
        <v>8</v>
      </c>
      <c r="AT31" s="269">
        <v>2558</v>
      </c>
      <c r="AU31" s="269">
        <v>1382</v>
      </c>
      <c r="AV31" s="269">
        <v>34</v>
      </c>
      <c r="AW31" s="270">
        <v>91813</v>
      </c>
      <c r="AX31" s="269">
        <v>111445</v>
      </c>
      <c r="AY31" s="270">
        <v>13107</v>
      </c>
      <c r="AZ31" s="270">
        <v>104920</v>
      </c>
      <c r="BA31" s="269">
        <v>124552</v>
      </c>
      <c r="BB31" s="270">
        <v>-91051</v>
      </c>
      <c r="BC31" s="269">
        <v>13869</v>
      </c>
      <c r="BD31" s="270">
        <v>33501</v>
      </c>
      <c r="BE31" s="271"/>
      <c r="BG31" s="281" t="s">
        <v>473</v>
      </c>
      <c r="BH31" s="283" t="s">
        <v>385</v>
      </c>
      <c r="BI31" s="273">
        <f t="shared" si="0"/>
        <v>111445</v>
      </c>
      <c r="BJ31" s="274">
        <f t="shared" si="1"/>
        <v>91051</v>
      </c>
      <c r="BK31" s="275">
        <f t="shared" si="2"/>
        <v>0.81700390327067163</v>
      </c>
      <c r="BL31" s="276">
        <f t="shared" si="3"/>
        <v>0.18299609672932837</v>
      </c>
      <c r="BM31" s="277"/>
      <c r="BN31" s="281" t="s">
        <v>473</v>
      </c>
      <c r="BO31" s="283" t="s">
        <v>385</v>
      </c>
      <c r="BP31" s="278">
        <f t="shared" si="4"/>
        <v>13107</v>
      </c>
      <c r="BQ31" s="279">
        <f t="shared" si="5"/>
        <v>91051</v>
      </c>
      <c r="BR31" s="280">
        <f t="shared" si="6"/>
        <v>-77944</v>
      </c>
      <c r="BS31" s="277"/>
    </row>
    <row r="32" spans="1:71" x14ac:dyDescent="0.2">
      <c r="A32" s="281" t="s">
        <v>474</v>
      </c>
      <c r="B32" s="282" t="s">
        <v>37</v>
      </c>
      <c r="C32" s="269">
        <v>8</v>
      </c>
      <c r="D32" s="269">
        <v>0</v>
      </c>
      <c r="E32" s="269">
        <v>0</v>
      </c>
      <c r="F32" s="269">
        <v>0</v>
      </c>
      <c r="G32" s="269">
        <v>73</v>
      </c>
      <c r="H32" s="269">
        <v>42</v>
      </c>
      <c r="I32" s="269">
        <v>3</v>
      </c>
      <c r="J32" s="269">
        <v>12</v>
      </c>
      <c r="K32" s="269">
        <v>1</v>
      </c>
      <c r="L32" s="269">
        <v>9</v>
      </c>
      <c r="M32" s="269">
        <v>4</v>
      </c>
      <c r="N32" s="269">
        <v>4</v>
      </c>
      <c r="O32" s="269">
        <v>8</v>
      </c>
      <c r="P32" s="269">
        <v>18</v>
      </c>
      <c r="Q32" s="269">
        <v>16</v>
      </c>
      <c r="R32" s="269">
        <v>199</v>
      </c>
      <c r="S32" s="269">
        <v>21</v>
      </c>
      <c r="T32" s="269">
        <v>5</v>
      </c>
      <c r="U32" s="269">
        <v>17</v>
      </c>
      <c r="V32" s="269">
        <v>0</v>
      </c>
      <c r="W32" s="269">
        <v>4</v>
      </c>
      <c r="X32" s="269">
        <v>11</v>
      </c>
      <c r="Y32" s="269">
        <v>391</v>
      </c>
      <c r="Z32" s="269">
        <v>45</v>
      </c>
      <c r="AA32" s="269">
        <v>117</v>
      </c>
      <c r="AB32" s="269">
        <v>79</v>
      </c>
      <c r="AC32" s="269">
        <v>591</v>
      </c>
      <c r="AD32" s="269">
        <v>871</v>
      </c>
      <c r="AE32" s="269">
        <v>9607</v>
      </c>
      <c r="AF32" s="269">
        <v>740</v>
      </c>
      <c r="AG32" s="269">
        <v>27</v>
      </c>
      <c r="AH32" s="269">
        <v>704</v>
      </c>
      <c r="AI32" s="269">
        <v>426</v>
      </c>
      <c r="AJ32" s="269">
        <v>544</v>
      </c>
      <c r="AK32" s="269">
        <v>141</v>
      </c>
      <c r="AL32" s="269">
        <v>249</v>
      </c>
      <c r="AM32" s="269">
        <v>646</v>
      </c>
      <c r="AN32" s="269">
        <v>0</v>
      </c>
      <c r="AO32" s="269">
        <v>3</v>
      </c>
      <c r="AP32" s="270">
        <v>15636</v>
      </c>
      <c r="AQ32" s="269">
        <v>0</v>
      </c>
      <c r="AR32" s="269">
        <v>32708</v>
      </c>
      <c r="AS32" s="269">
        <v>0</v>
      </c>
      <c r="AT32" s="269">
        <v>0</v>
      </c>
      <c r="AU32" s="269">
        <v>0</v>
      </c>
      <c r="AV32" s="269">
        <v>0</v>
      </c>
      <c r="AW32" s="270">
        <v>32708</v>
      </c>
      <c r="AX32" s="269">
        <v>48344</v>
      </c>
      <c r="AY32" s="270">
        <v>1131</v>
      </c>
      <c r="AZ32" s="270">
        <v>33839</v>
      </c>
      <c r="BA32" s="269">
        <v>49475</v>
      </c>
      <c r="BB32" s="270">
        <v>-31380</v>
      </c>
      <c r="BC32" s="269">
        <v>2459</v>
      </c>
      <c r="BD32" s="270">
        <v>18095</v>
      </c>
      <c r="BE32" s="271"/>
      <c r="BG32" s="281" t="s">
        <v>474</v>
      </c>
      <c r="BH32" s="283" t="s">
        <v>37</v>
      </c>
      <c r="BI32" s="273">
        <f t="shared" si="0"/>
        <v>48344</v>
      </c>
      <c r="BJ32" s="274">
        <f t="shared" si="1"/>
        <v>31380</v>
      </c>
      <c r="BK32" s="275">
        <f t="shared" si="2"/>
        <v>0.64909813006784711</v>
      </c>
      <c r="BL32" s="276">
        <f t="shared" si="3"/>
        <v>0.35090186993215289</v>
      </c>
      <c r="BM32" s="277"/>
      <c r="BN32" s="281" t="s">
        <v>474</v>
      </c>
      <c r="BO32" s="283" t="s">
        <v>37</v>
      </c>
      <c r="BP32" s="278">
        <f t="shared" si="4"/>
        <v>1131</v>
      </c>
      <c r="BQ32" s="279">
        <f t="shared" si="5"/>
        <v>31380</v>
      </c>
      <c r="BR32" s="280">
        <f t="shared" si="6"/>
        <v>-30249</v>
      </c>
      <c r="BS32" s="277"/>
    </row>
    <row r="33" spans="1:71" x14ac:dyDescent="0.2">
      <c r="A33" s="281" t="s">
        <v>475</v>
      </c>
      <c r="B33" s="282" t="s">
        <v>38</v>
      </c>
      <c r="C33" s="269">
        <v>3</v>
      </c>
      <c r="D33" s="269">
        <v>0</v>
      </c>
      <c r="E33" s="269">
        <v>0</v>
      </c>
      <c r="F33" s="269">
        <v>0</v>
      </c>
      <c r="G33" s="269">
        <v>29</v>
      </c>
      <c r="H33" s="269">
        <v>6</v>
      </c>
      <c r="I33" s="269">
        <v>0</v>
      </c>
      <c r="J33" s="269">
        <v>3</v>
      </c>
      <c r="K33" s="269">
        <v>0</v>
      </c>
      <c r="L33" s="269">
        <v>2</v>
      </c>
      <c r="M33" s="269">
        <v>1</v>
      </c>
      <c r="N33" s="269">
        <v>1</v>
      </c>
      <c r="O33" s="269">
        <v>1</v>
      </c>
      <c r="P33" s="269">
        <v>5</v>
      </c>
      <c r="Q33" s="269">
        <v>5</v>
      </c>
      <c r="R33" s="269">
        <v>51</v>
      </c>
      <c r="S33" s="269">
        <v>4</v>
      </c>
      <c r="T33" s="269">
        <v>0</v>
      </c>
      <c r="U33" s="269">
        <v>5</v>
      </c>
      <c r="V33" s="269">
        <v>0</v>
      </c>
      <c r="W33" s="269">
        <v>0</v>
      </c>
      <c r="X33" s="269">
        <v>0</v>
      </c>
      <c r="Y33" s="269">
        <v>107</v>
      </c>
      <c r="Z33" s="269">
        <v>4</v>
      </c>
      <c r="AA33" s="269">
        <v>1</v>
      </c>
      <c r="AB33" s="269">
        <v>3</v>
      </c>
      <c r="AC33" s="269">
        <v>914</v>
      </c>
      <c r="AD33" s="269">
        <v>260</v>
      </c>
      <c r="AE33" s="269">
        <v>2133</v>
      </c>
      <c r="AF33" s="269">
        <v>151</v>
      </c>
      <c r="AG33" s="269">
        <v>70</v>
      </c>
      <c r="AH33" s="269">
        <v>53</v>
      </c>
      <c r="AI33" s="269">
        <v>335</v>
      </c>
      <c r="AJ33" s="269">
        <v>1397</v>
      </c>
      <c r="AK33" s="269">
        <v>80</v>
      </c>
      <c r="AL33" s="269">
        <v>154</v>
      </c>
      <c r="AM33" s="269">
        <v>832</v>
      </c>
      <c r="AN33" s="269">
        <v>0</v>
      </c>
      <c r="AO33" s="269">
        <v>31</v>
      </c>
      <c r="AP33" s="270">
        <v>6641</v>
      </c>
      <c r="AQ33" s="269">
        <v>0</v>
      </c>
      <c r="AR33" s="269">
        <v>125906</v>
      </c>
      <c r="AS33" s="269">
        <v>16</v>
      </c>
      <c r="AT33" s="269">
        <v>0</v>
      </c>
      <c r="AU33" s="269">
        <v>512</v>
      </c>
      <c r="AV33" s="269">
        <v>0</v>
      </c>
      <c r="AW33" s="270">
        <v>126434</v>
      </c>
      <c r="AX33" s="269">
        <v>133075</v>
      </c>
      <c r="AY33" s="270">
        <v>581</v>
      </c>
      <c r="AZ33" s="270">
        <v>127015</v>
      </c>
      <c r="BA33" s="269">
        <v>133656</v>
      </c>
      <c r="BB33" s="270">
        <v>-8482</v>
      </c>
      <c r="BC33" s="269">
        <v>118533</v>
      </c>
      <c r="BD33" s="270">
        <v>125174</v>
      </c>
      <c r="BE33" s="271"/>
      <c r="BG33" s="281" t="s">
        <v>475</v>
      </c>
      <c r="BH33" s="283" t="s">
        <v>38</v>
      </c>
      <c r="BI33" s="273">
        <f t="shared" si="0"/>
        <v>133075</v>
      </c>
      <c r="BJ33" s="274">
        <f t="shared" si="1"/>
        <v>8482</v>
      </c>
      <c r="BK33" s="275">
        <f t="shared" si="2"/>
        <v>6.3738493330828483E-2</v>
      </c>
      <c r="BL33" s="276">
        <f t="shared" si="3"/>
        <v>0.93626150666917152</v>
      </c>
      <c r="BM33" s="277"/>
      <c r="BN33" s="281" t="s">
        <v>475</v>
      </c>
      <c r="BO33" s="283" t="s">
        <v>38</v>
      </c>
      <c r="BP33" s="278">
        <f t="shared" si="4"/>
        <v>581</v>
      </c>
      <c r="BQ33" s="279">
        <f t="shared" si="5"/>
        <v>8482</v>
      </c>
      <c r="BR33" s="280">
        <f t="shared" si="6"/>
        <v>-7901</v>
      </c>
      <c r="BS33" s="277"/>
    </row>
    <row r="34" spans="1:71" x14ac:dyDescent="0.2">
      <c r="A34" s="281" t="s">
        <v>476</v>
      </c>
      <c r="B34" s="282" t="s">
        <v>477</v>
      </c>
      <c r="C34" s="269">
        <v>49</v>
      </c>
      <c r="D34" s="269">
        <v>3</v>
      </c>
      <c r="E34" s="269">
        <v>0</v>
      </c>
      <c r="F34" s="269">
        <v>0</v>
      </c>
      <c r="G34" s="269">
        <v>493</v>
      </c>
      <c r="H34" s="269">
        <v>39</v>
      </c>
      <c r="I34" s="269">
        <v>8</v>
      </c>
      <c r="J34" s="269">
        <v>44</v>
      </c>
      <c r="K34" s="269">
        <v>5</v>
      </c>
      <c r="L34" s="269">
        <v>56</v>
      </c>
      <c r="M34" s="269">
        <v>17</v>
      </c>
      <c r="N34" s="269">
        <v>18</v>
      </c>
      <c r="O34" s="269">
        <v>30</v>
      </c>
      <c r="P34" s="269">
        <v>33</v>
      </c>
      <c r="Q34" s="269">
        <v>42</v>
      </c>
      <c r="R34" s="269">
        <v>420</v>
      </c>
      <c r="S34" s="269">
        <v>31</v>
      </c>
      <c r="T34" s="269">
        <v>19</v>
      </c>
      <c r="U34" s="269">
        <v>55</v>
      </c>
      <c r="V34" s="269">
        <v>4</v>
      </c>
      <c r="W34" s="269">
        <v>14</v>
      </c>
      <c r="X34" s="269">
        <v>71</v>
      </c>
      <c r="Y34" s="269">
        <v>824</v>
      </c>
      <c r="Z34" s="269">
        <v>76</v>
      </c>
      <c r="AA34" s="269">
        <v>63</v>
      </c>
      <c r="AB34" s="269">
        <v>131</v>
      </c>
      <c r="AC34" s="269">
        <v>703</v>
      </c>
      <c r="AD34" s="269">
        <v>514</v>
      </c>
      <c r="AE34" s="269">
        <v>40</v>
      </c>
      <c r="AF34" s="269">
        <v>1245</v>
      </c>
      <c r="AG34" s="269">
        <v>69</v>
      </c>
      <c r="AH34" s="269">
        <v>774</v>
      </c>
      <c r="AI34" s="269">
        <v>1028</v>
      </c>
      <c r="AJ34" s="269">
        <v>888</v>
      </c>
      <c r="AK34" s="269">
        <v>140</v>
      </c>
      <c r="AL34" s="269">
        <v>263</v>
      </c>
      <c r="AM34" s="269">
        <v>1893</v>
      </c>
      <c r="AN34" s="269">
        <v>48</v>
      </c>
      <c r="AO34" s="269">
        <v>96</v>
      </c>
      <c r="AP34" s="270">
        <v>10246</v>
      </c>
      <c r="AQ34" s="269">
        <v>214</v>
      </c>
      <c r="AR34" s="269">
        <v>26224</v>
      </c>
      <c r="AS34" s="269">
        <v>83</v>
      </c>
      <c r="AT34" s="269">
        <v>255</v>
      </c>
      <c r="AU34" s="269">
        <v>86</v>
      </c>
      <c r="AV34" s="269">
        <v>10</v>
      </c>
      <c r="AW34" s="270">
        <v>26872</v>
      </c>
      <c r="AX34" s="269">
        <v>37118</v>
      </c>
      <c r="AY34" s="270">
        <v>8300</v>
      </c>
      <c r="AZ34" s="270">
        <v>35172</v>
      </c>
      <c r="BA34" s="269">
        <v>45418</v>
      </c>
      <c r="BB34" s="270">
        <v>-22316</v>
      </c>
      <c r="BC34" s="269">
        <v>12856</v>
      </c>
      <c r="BD34" s="270">
        <v>23102</v>
      </c>
      <c r="BE34" s="271"/>
      <c r="BG34" s="281" t="s">
        <v>476</v>
      </c>
      <c r="BH34" s="283" t="s">
        <v>477</v>
      </c>
      <c r="BI34" s="273">
        <f t="shared" si="0"/>
        <v>37118</v>
      </c>
      <c r="BJ34" s="274">
        <f t="shared" si="1"/>
        <v>22316</v>
      </c>
      <c r="BK34" s="275">
        <f t="shared" si="2"/>
        <v>0.60121773802467804</v>
      </c>
      <c r="BL34" s="276">
        <f t="shared" si="3"/>
        <v>0.39878226197532196</v>
      </c>
      <c r="BM34" s="277"/>
      <c r="BN34" s="281" t="s">
        <v>476</v>
      </c>
      <c r="BO34" s="283" t="s">
        <v>477</v>
      </c>
      <c r="BP34" s="278">
        <f t="shared" si="4"/>
        <v>8300</v>
      </c>
      <c r="BQ34" s="279">
        <f t="shared" si="5"/>
        <v>22316</v>
      </c>
      <c r="BR34" s="280">
        <f t="shared" si="6"/>
        <v>-14016</v>
      </c>
      <c r="BS34" s="277"/>
    </row>
    <row r="35" spans="1:71" x14ac:dyDescent="0.2">
      <c r="A35" s="281" t="s">
        <v>478</v>
      </c>
      <c r="B35" s="282" t="s">
        <v>194</v>
      </c>
      <c r="C35" s="269">
        <v>5</v>
      </c>
      <c r="D35" s="269">
        <v>0</v>
      </c>
      <c r="E35" s="269">
        <v>0</v>
      </c>
      <c r="F35" s="269">
        <v>0</v>
      </c>
      <c r="G35" s="269">
        <v>63</v>
      </c>
      <c r="H35" s="269">
        <v>11</v>
      </c>
      <c r="I35" s="269">
        <v>0</v>
      </c>
      <c r="J35" s="269">
        <v>24</v>
      </c>
      <c r="K35" s="269">
        <v>0</v>
      </c>
      <c r="L35" s="269">
        <v>10</v>
      </c>
      <c r="M35" s="269">
        <v>1</v>
      </c>
      <c r="N35" s="269">
        <v>1</v>
      </c>
      <c r="O35" s="269">
        <v>3</v>
      </c>
      <c r="P35" s="269">
        <v>9</v>
      </c>
      <c r="Q35" s="269">
        <v>18</v>
      </c>
      <c r="R35" s="269">
        <v>298</v>
      </c>
      <c r="S35" s="269">
        <v>12</v>
      </c>
      <c r="T35" s="269">
        <v>7</v>
      </c>
      <c r="U35" s="269">
        <v>36</v>
      </c>
      <c r="V35" s="269">
        <v>2</v>
      </c>
      <c r="W35" s="269">
        <v>1</v>
      </c>
      <c r="X35" s="269">
        <v>2</v>
      </c>
      <c r="Y35" s="269">
        <v>265</v>
      </c>
      <c r="Z35" s="269">
        <v>14</v>
      </c>
      <c r="AA35" s="269">
        <v>199</v>
      </c>
      <c r="AB35" s="269">
        <v>29</v>
      </c>
      <c r="AC35" s="269">
        <v>1292</v>
      </c>
      <c r="AD35" s="269">
        <v>1056</v>
      </c>
      <c r="AE35" s="269">
        <v>171</v>
      </c>
      <c r="AF35" s="269">
        <v>191</v>
      </c>
      <c r="AG35" s="269">
        <v>743</v>
      </c>
      <c r="AH35" s="269">
        <v>1017</v>
      </c>
      <c r="AI35" s="269">
        <v>1544</v>
      </c>
      <c r="AJ35" s="269">
        <v>834</v>
      </c>
      <c r="AK35" s="269">
        <v>371</v>
      </c>
      <c r="AL35" s="269">
        <v>846</v>
      </c>
      <c r="AM35" s="269">
        <v>2265</v>
      </c>
      <c r="AN35" s="269">
        <v>0</v>
      </c>
      <c r="AO35" s="269">
        <v>73</v>
      </c>
      <c r="AP35" s="270">
        <v>11413</v>
      </c>
      <c r="AQ35" s="269">
        <v>92</v>
      </c>
      <c r="AR35" s="269">
        <v>23737</v>
      </c>
      <c r="AS35" s="269">
        <v>7</v>
      </c>
      <c r="AT35" s="269">
        <v>4512</v>
      </c>
      <c r="AU35" s="269">
        <v>954</v>
      </c>
      <c r="AV35" s="269">
        <v>-2</v>
      </c>
      <c r="AW35" s="270">
        <v>29300</v>
      </c>
      <c r="AX35" s="269">
        <v>40713</v>
      </c>
      <c r="AY35" s="270">
        <v>563</v>
      </c>
      <c r="AZ35" s="270">
        <v>29863</v>
      </c>
      <c r="BA35" s="269">
        <v>41276</v>
      </c>
      <c r="BB35" s="270">
        <v>-37308</v>
      </c>
      <c r="BC35" s="269">
        <v>-7445</v>
      </c>
      <c r="BD35" s="270">
        <v>3968</v>
      </c>
      <c r="BE35" s="271"/>
      <c r="BG35" s="281" t="s">
        <v>478</v>
      </c>
      <c r="BH35" s="283" t="s">
        <v>194</v>
      </c>
      <c r="BI35" s="273">
        <f t="shared" si="0"/>
        <v>40713</v>
      </c>
      <c r="BJ35" s="274">
        <f t="shared" si="1"/>
        <v>37308</v>
      </c>
      <c r="BK35" s="275">
        <f t="shared" si="2"/>
        <v>0.91636577997199908</v>
      </c>
      <c r="BL35" s="276">
        <f t="shared" si="3"/>
        <v>8.3634220028000916E-2</v>
      </c>
      <c r="BM35" s="277"/>
      <c r="BN35" s="281" t="s">
        <v>478</v>
      </c>
      <c r="BO35" s="283" t="s">
        <v>194</v>
      </c>
      <c r="BP35" s="278">
        <f t="shared" si="4"/>
        <v>563</v>
      </c>
      <c r="BQ35" s="279">
        <f t="shared" si="5"/>
        <v>37308</v>
      </c>
      <c r="BR35" s="280">
        <f t="shared" si="6"/>
        <v>-36745</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240</v>
      </c>
      <c r="AP36" s="270">
        <v>240</v>
      </c>
      <c r="AQ36" s="269">
        <v>0</v>
      </c>
      <c r="AR36" s="269">
        <v>2090</v>
      </c>
      <c r="AS36" s="269">
        <v>30851</v>
      </c>
      <c r="AT36" s="269">
        <v>0</v>
      </c>
      <c r="AU36" s="269">
        <v>0</v>
      </c>
      <c r="AV36" s="269">
        <v>0</v>
      </c>
      <c r="AW36" s="270">
        <v>32941</v>
      </c>
      <c r="AX36" s="269">
        <v>33181</v>
      </c>
      <c r="AY36" s="270">
        <v>0</v>
      </c>
      <c r="AZ36" s="270">
        <v>32941</v>
      </c>
      <c r="BA36" s="269">
        <v>33181</v>
      </c>
      <c r="BB36" s="270">
        <v>0</v>
      </c>
      <c r="BC36" s="269">
        <v>32941</v>
      </c>
      <c r="BD36" s="270">
        <v>33181</v>
      </c>
      <c r="BE36" s="271"/>
      <c r="BG36" s="281" t="s">
        <v>479</v>
      </c>
      <c r="BH36" s="283" t="s">
        <v>39</v>
      </c>
      <c r="BI36" s="273">
        <f t="shared" si="0"/>
        <v>33181</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2</v>
      </c>
      <c r="H37" s="269">
        <v>0</v>
      </c>
      <c r="I37" s="269">
        <v>0</v>
      </c>
      <c r="J37" s="269">
        <v>0</v>
      </c>
      <c r="K37" s="269">
        <v>0</v>
      </c>
      <c r="L37" s="269">
        <v>0</v>
      </c>
      <c r="M37" s="269">
        <v>0</v>
      </c>
      <c r="N37" s="269">
        <v>0</v>
      </c>
      <c r="O37" s="269">
        <v>0</v>
      </c>
      <c r="P37" s="269">
        <v>0</v>
      </c>
      <c r="Q37" s="269">
        <v>0</v>
      </c>
      <c r="R37" s="269">
        <v>3</v>
      </c>
      <c r="S37" s="269">
        <v>0</v>
      </c>
      <c r="T37" s="269">
        <v>1</v>
      </c>
      <c r="U37" s="269">
        <v>2</v>
      </c>
      <c r="V37" s="269">
        <v>0</v>
      </c>
      <c r="W37" s="269">
        <v>0</v>
      </c>
      <c r="X37" s="269">
        <v>0</v>
      </c>
      <c r="Y37" s="269">
        <v>5</v>
      </c>
      <c r="Z37" s="269">
        <v>0</v>
      </c>
      <c r="AA37" s="269">
        <v>1</v>
      </c>
      <c r="AB37" s="269">
        <v>0</v>
      </c>
      <c r="AC37" s="269">
        <v>1</v>
      </c>
      <c r="AD37" s="269">
        <v>4</v>
      </c>
      <c r="AE37" s="269">
        <v>0</v>
      </c>
      <c r="AF37" s="269">
        <v>98</v>
      </c>
      <c r="AG37" s="269">
        <v>20</v>
      </c>
      <c r="AH37" s="269">
        <v>5</v>
      </c>
      <c r="AI37" s="269">
        <v>0</v>
      </c>
      <c r="AJ37" s="269">
        <v>7</v>
      </c>
      <c r="AK37" s="269">
        <v>0</v>
      </c>
      <c r="AL37" s="269">
        <v>5</v>
      </c>
      <c r="AM37" s="269">
        <v>16</v>
      </c>
      <c r="AN37" s="269">
        <v>0</v>
      </c>
      <c r="AO37" s="269">
        <v>0</v>
      </c>
      <c r="AP37" s="270">
        <v>170</v>
      </c>
      <c r="AQ37" s="269">
        <v>0</v>
      </c>
      <c r="AR37" s="269">
        <v>18411</v>
      </c>
      <c r="AS37" s="269">
        <v>16382</v>
      </c>
      <c r="AT37" s="269">
        <v>12347</v>
      </c>
      <c r="AU37" s="269">
        <v>2803</v>
      </c>
      <c r="AV37" s="269">
        <v>0</v>
      </c>
      <c r="AW37" s="270">
        <v>49943</v>
      </c>
      <c r="AX37" s="269">
        <v>50113</v>
      </c>
      <c r="AY37" s="270">
        <v>6973</v>
      </c>
      <c r="AZ37" s="270">
        <v>56916</v>
      </c>
      <c r="BA37" s="269">
        <v>57086</v>
      </c>
      <c r="BB37" s="270">
        <v>-1486</v>
      </c>
      <c r="BC37" s="269">
        <v>55430</v>
      </c>
      <c r="BD37" s="270">
        <v>55600</v>
      </c>
      <c r="BE37" s="271"/>
      <c r="BG37" s="281" t="s">
        <v>480</v>
      </c>
      <c r="BH37" s="283" t="s">
        <v>40</v>
      </c>
      <c r="BI37" s="273">
        <f t="shared" si="0"/>
        <v>50113</v>
      </c>
      <c r="BJ37" s="274">
        <f t="shared" si="1"/>
        <v>1486</v>
      </c>
      <c r="BK37" s="275">
        <f t="shared" si="2"/>
        <v>2.9652984255582385E-2</v>
      </c>
      <c r="BL37" s="276">
        <f t="shared" si="3"/>
        <v>0.97034701574441762</v>
      </c>
      <c r="BM37" s="277"/>
      <c r="BN37" s="281" t="s">
        <v>480</v>
      </c>
      <c r="BO37" s="283" t="s">
        <v>40</v>
      </c>
      <c r="BP37" s="278">
        <f t="shared" si="4"/>
        <v>6973</v>
      </c>
      <c r="BQ37" s="279">
        <f t="shared" si="5"/>
        <v>1486</v>
      </c>
      <c r="BR37" s="280">
        <f t="shared" si="6"/>
        <v>5487</v>
      </c>
      <c r="BS37" s="277"/>
    </row>
    <row r="38" spans="1:71" x14ac:dyDescent="0.2">
      <c r="A38" s="281" t="s">
        <v>481</v>
      </c>
      <c r="B38" s="282" t="s">
        <v>482</v>
      </c>
      <c r="C38" s="269">
        <v>1</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2</v>
      </c>
      <c r="AB38" s="269">
        <v>0</v>
      </c>
      <c r="AC38" s="269">
        <v>1</v>
      </c>
      <c r="AD38" s="269">
        <v>3</v>
      </c>
      <c r="AE38" s="269">
        <v>0</v>
      </c>
      <c r="AF38" s="269">
        <v>2</v>
      </c>
      <c r="AG38" s="269">
        <v>5</v>
      </c>
      <c r="AH38" s="269">
        <v>1</v>
      </c>
      <c r="AI38" s="269">
        <v>2</v>
      </c>
      <c r="AJ38" s="269">
        <v>1505</v>
      </c>
      <c r="AK38" s="269">
        <v>0</v>
      </c>
      <c r="AL38" s="269">
        <v>1</v>
      </c>
      <c r="AM38" s="269">
        <v>6</v>
      </c>
      <c r="AN38" s="269">
        <v>0</v>
      </c>
      <c r="AO38" s="269">
        <v>2</v>
      </c>
      <c r="AP38" s="270">
        <v>1531</v>
      </c>
      <c r="AQ38" s="269">
        <v>280</v>
      </c>
      <c r="AR38" s="269">
        <v>28308</v>
      </c>
      <c r="AS38" s="269">
        <v>48780</v>
      </c>
      <c r="AT38" s="269">
        <v>0</v>
      </c>
      <c r="AU38" s="269">
        <v>0</v>
      </c>
      <c r="AV38" s="269">
        <v>0</v>
      </c>
      <c r="AW38" s="270">
        <v>77368</v>
      </c>
      <c r="AX38" s="269">
        <v>78899</v>
      </c>
      <c r="AY38" s="270">
        <v>10260</v>
      </c>
      <c r="AZ38" s="270">
        <v>87628</v>
      </c>
      <c r="BA38" s="269">
        <v>89159</v>
      </c>
      <c r="BB38" s="270">
        <v>-15527</v>
      </c>
      <c r="BC38" s="269">
        <v>72101</v>
      </c>
      <c r="BD38" s="270">
        <v>73632</v>
      </c>
      <c r="BE38" s="271"/>
      <c r="BG38" s="281" t="s">
        <v>481</v>
      </c>
      <c r="BH38" s="283" t="s">
        <v>482</v>
      </c>
      <c r="BI38" s="273">
        <f t="shared" si="0"/>
        <v>78899</v>
      </c>
      <c r="BJ38" s="274">
        <f t="shared" si="1"/>
        <v>15527</v>
      </c>
      <c r="BK38" s="275">
        <f t="shared" si="2"/>
        <v>0.19679590362362007</v>
      </c>
      <c r="BL38" s="276">
        <f t="shared" si="3"/>
        <v>0.80320409637637991</v>
      </c>
      <c r="BM38" s="277"/>
      <c r="BN38" s="281" t="s">
        <v>481</v>
      </c>
      <c r="BO38" s="283" t="s">
        <v>482</v>
      </c>
      <c r="BP38" s="278">
        <f t="shared" si="4"/>
        <v>10260</v>
      </c>
      <c r="BQ38" s="279">
        <f t="shared" si="5"/>
        <v>15527</v>
      </c>
      <c r="BR38" s="280">
        <f t="shared" si="6"/>
        <v>-5267</v>
      </c>
      <c r="BS38" s="277"/>
    </row>
    <row r="39" spans="1:71" x14ac:dyDescent="0.2">
      <c r="A39" s="281" t="s">
        <v>483</v>
      </c>
      <c r="B39" s="282" t="s">
        <v>484</v>
      </c>
      <c r="C39" s="269">
        <v>0</v>
      </c>
      <c r="D39" s="269">
        <v>0</v>
      </c>
      <c r="E39" s="269">
        <v>0</v>
      </c>
      <c r="F39" s="269">
        <v>0</v>
      </c>
      <c r="G39" s="269">
        <v>6</v>
      </c>
      <c r="H39" s="269">
        <v>1</v>
      </c>
      <c r="I39" s="269">
        <v>0</v>
      </c>
      <c r="J39" s="269">
        <v>3</v>
      </c>
      <c r="K39" s="269">
        <v>0</v>
      </c>
      <c r="L39" s="269">
        <v>1</v>
      </c>
      <c r="M39" s="269">
        <v>0</v>
      </c>
      <c r="N39" s="269">
        <v>1</v>
      </c>
      <c r="O39" s="269">
        <v>0</v>
      </c>
      <c r="P39" s="269">
        <v>1</v>
      </c>
      <c r="Q39" s="269">
        <v>6</v>
      </c>
      <c r="R39" s="269">
        <v>51</v>
      </c>
      <c r="S39" s="269">
        <v>3</v>
      </c>
      <c r="T39" s="269">
        <v>1</v>
      </c>
      <c r="U39" s="269">
        <v>1</v>
      </c>
      <c r="V39" s="269">
        <v>0</v>
      </c>
      <c r="W39" s="269">
        <v>0</v>
      </c>
      <c r="X39" s="269">
        <v>0</v>
      </c>
      <c r="Y39" s="269">
        <v>21</v>
      </c>
      <c r="Z39" s="269">
        <v>1</v>
      </c>
      <c r="AA39" s="269">
        <v>46</v>
      </c>
      <c r="AB39" s="269">
        <v>5</v>
      </c>
      <c r="AC39" s="269">
        <v>10</v>
      </c>
      <c r="AD39" s="269">
        <v>47</v>
      </c>
      <c r="AE39" s="269">
        <v>14</v>
      </c>
      <c r="AF39" s="269">
        <v>27</v>
      </c>
      <c r="AG39" s="269">
        <v>1</v>
      </c>
      <c r="AH39" s="269">
        <v>0</v>
      </c>
      <c r="AI39" s="269">
        <v>106</v>
      </c>
      <c r="AJ39" s="269">
        <v>73</v>
      </c>
      <c r="AK39" s="269">
        <v>0</v>
      </c>
      <c r="AL39" s="269">
        <v>51</v>
      </c>
      <c r="AM39" s="269">
        <v>417</v>
      </c>
      <c r="AN39" s="269">
        <v>0</v>
      </c>
      <c r="AO39" s="269">
        <v>5</v>
      </c>
      <c r="AP39" s="270">
        <v>899</v>
      </c>
      <c r="AQ39" s="269">
        <v>0</v>
      </c>
      <c r="AR39" s="269">
        <v>6837</v>
      </c>
      <c r="AS39" s="269">
        <v>0</v>
      </c>
      <c r="AT39" s="269">
        <v>0</v>
      </c>
      <c r="AU39" s="269">
        <v>0</v>
      </c>
      <c r="AV39" s="269">
        <v>0</v>
      </c>
      <c r="AW39" s="270">
        <v>6837</v>
      </c>
      <c r="AX39" s="269">
        <v>7736</v>
      </c>
      <c r="AY39" s="270">
        <v>39</v>
      </c>
      <c r="AZ39" s="270">
        <v>6876</v>
      </c>
      <c r="BA39" s="269">
        <v>7775</v>
      </c>
      <c r="BB39" s="270">
        <v>-2581</v>
      </c>
      <c r="BC39" s="269">
        <v>4295</v>
      </c>
      <c r="BD39" s="270">
        <v>5194</v>
      </c>
      <c r="BE39" s="271"/>
      <c r="BG39" s="281" t="s">
        <v>483</v>
      </c>
      <c r="BH39" s="283" t="s">
        <v>484</v>
      </c>
      <c r="BI39" s="273">
        <f t="shared" si="0"/>
        <v>7736</v>
      </c>
      <c r="BJ39" s="274">
        <f t="shared" si="1"/>
        <v>2581</v>
      </c>
      <c r="BK39" s="275">
        <f t="shared" si="2"/>
        <v>0.33363495346432265</v>
      </c>
      <c r="BL39" s="276">
        <f t="shared" si="3"/>
        <v>0.66636504653567741</v>
      </c>
      <c r="BM39" s="277"/>
      <c r="BN39" s="281" t="s">
        <v>483</v>
      </c>
      <c r="BO39" s="283" t="s">
        <v>484</v>
      </c>
      <c r="BP39" s="278">
        <f t="shared" si="4"/>
        <v>39</v>
      </c>
      <c r="BQ39" s="279">
        <f t="shared" si="5"/>
        <v>2581</v>
      </c>
      <c r="BR39" s="280">
        <f t="shared" si="6"/>
        <v>-2542</v>
      </c>
      <c r="BS39" s="277"/>
    </row>
    <row r="40" spans="1:71" x14ac:dyDescent="0.2">
      <c r="A40" s="281" t="s">
        <v>485</v>
      </c>
      <c r="B40" s="282" t="s">
        <v>41</v>
      </c>
      <c r="C40" s="269">
        <v>33</v>
      </c>
      <c r="D40" s="269">
        <v>2</v>
      </c>
      <c r="E40" s="269">
        <v>0</v>
      </c>
      <c r="F40" s="269">
        <v>0</v>
      </c>
      <c r="G40" s="269">
        <v>442</v>
      </c>
      <c r="H40" s="269">
        <v>70</v>
      </c>
      <c r="I40" s="269">
        <v>5</v>
      </c>
      <c r="J40" s="269">
        <v>95</v>
      </c>
      <c r="K40" s="269">
        <v>2</v>
      </c>
      <c r="L40" s="269">
        <v>118</v>
      </c>
      <c r="M40" s="269">
        <v>21</v>
      </c>
      <c r="N40" s="269">
        <v>11</v>
      </c>
      <c r="O40" s="269">
        <v>13</v>
      </c>
      <c r="P40" s="269">
        <v>42</v>
      </c>
      <c r="Q40" s="269">
        <v>97</v>
      </c>
      <c r="R40" s="269">
        <v>954</v>
      </c>
      <c r="S40" s="269">
        <v>53</v>
      </c>
      <c r="T40" s="269">
        <v>41</v>
      </c>
      <c r="U40" s="269">
        <v>114</v>
      </c>
      <c r="V40" s="269">
        <v>3</v>
      </c>
      <c r="W40" s="269">
        <v>23</v>
      </c>
      <c r="X40" s="269">
        <v>18</v>
      </c>
      <c r="Y40" s="269">
        <v>2975</v>
      </c>
      <c r="Z40" s="269">
        <v>160</v>
      </c>
      <c r="AA40" s="269">
        <v>665</v>
      </c>
      <c r="AB40" s="269">
        <v>185</v>
      </c>
      <c r="AC40" s="269">
        <v>2885</v>
      </c>
      <c r="AD40" s="269">
        <v>2096</v>
      </c>
      <c r="AE40" s="269">
        <v>1788</v>
      </c>
      <c r="AF40" s="269">
        <v>978</v>
      </c>
      <c r="AG40" s="269">
        <v>656</v>
      </c>
      <c r="AH40" s="269">
        <v>3059</v>
      </c>
      <c r="AI40" s="269">
        <v>3825</v>
      </c>
      <c r="AJ40" s="269">
        <v>3428</v>
      </c>
      <c r="AK40" s="269">
        <v>412</v>
      </c>
      <c r="AL40" s="269">
        <v>3921</v>
      </c>
      <c r="AM40" s="269">
        <v>3489</v>
      </c>
      <c r="AN40" s="269">
        <v>0</v>
      </c>
      <c r="AO40" s="269">
        <v>39</v>
      </c>
      <c r="AP40" s="270">
        <v>32718</v>
      </c>
      <c r="AQ40" s="269">
        <v>302</v>
      </c>
      <c r="AR40" s="269">
        <v>18887</v>
      </c>
      <c r="AS40" s="269">
        <v>0</v>
      </c>
      <c r="AT40" s="269">
        <v>752</v>
      </c>
      <c r="AU40" s="269">
        <v>267</v>
      </c>
      <c r="AV40" s="269">
        <v>0</v>
      </c>
      <c r="AW40" s="270">
        <v>20208</v>
      </c>
      <c r="AX40" s="269">
        <v>52926</v>
      </c>
      <c r="AY40" s="270">
        <v>6828</v>
      </c>
      <c r="AZ40" s="270">
        <v>27036</v>
      </c>
      <c r="BA40" s="269">
        <v>59754</v>
      </c>
      <c r="BB40" s="270">
        <v>-30812</v>
      </c>
      <c r="BC40" s="269">
        <v>-3776</v>
      </c>
      <c r="BD40" s="270">
        <v>28942</v>
      </c>
      <c r="BE40" s="271"/>
      <c r="BG40" s="281" t="s">
        <v>485</v>
      </c>
      <c r="BH40" s="283" t="s">
        <v>41</v>
      </c>
      <c r="BI40" s="273">
        <f t="shared" si="0"/>
        <v>52926</v>
      </c>
      <c r="BJ40" s="274">
        <f t="shared" si="1"/>
        <v>30812</v>
      </c>
      <c r="BK40" s="275">
        <f t="shared" si="2"/>
        <v>0.58217133356006501</v>
      </c>
      <c r="BL40" s="276">
        <f t="shared" si="3"/>
        <v>0.41782866643993499</v>
      </c>
      <c r="BM40" s="277"/>
      <c r="BN40" s="281" t="s">
        <v>485</v>
      </c>
      <c r="BO40" s="283" t="s">
        <v>41</v>
      </c>
      <c r="BP40" s="278">
        <f t="shared" si="4"/>
        <v>6828</v>
      </c>
      <c r="BQ40" s="279">
        <f t="shared" si="5"/>
        <v>30812</v>
      </c>
      <c r="BR40" s="280">
        <f t="shared" si="6"/>
        <v>-23984</v>
      </c>
      <c r="BS40" s="277"/>
    </row>
    <row r="41" spans="1:71" x14ac:dyDescent="0.2">
      <c r="A41" s="286">
        <v>37</v>
      </c>
      <c r="B41" s="282" t="s">
        <v>42</v>
      </c>
      <c r="C41" s="269">
        <v>0</v>
      </c>
      <c r="D41" s="269">
        <v>0</v>
      </c>
      <c r="E41" s="269">
        <v>0</v>
      </c>
      <c r="F41" s="269">
        <v>0</v>
      </c>
      <c r="G41" s="269">
        <v>3</v>
      </c>
      <c r="H41" s="269">
        <v>0</v>
      </c>
      <c r="I41" s="269">
        <v>0</v>
      </c>
      <c r="J41" s="269">
        <v>0</v>
      </c>
      <c r="K41" s="269">
        <v>0</v>
      </c>
      <c r="L41" s="269">
        <v>0</v>
      </c>
      <c r="M41" s="269">
        <v>0</v>
      </c>
      <c r="N41" s="269">
        <v>0</v>
      </c>
      <c r="O41" s="269">
        <v>0</v>
      </c>
      <c r="P41" s="269">
        <v>0</v>
      </c>
      <c r="Q41" s="269">
        <v>0</v>
      </c>
      <c r="R41" s="269">
        <v>4</v>
      </c>
      <c r="S41" s="269">
        <v>0</v>
      </c>
      <c r="T41" s="269">
        <v>0</v>
      </c>
      <c r="U41" s="269">
        <v>0</v>
      </c>
      <c r="V41" s="269">
        <v>0</v>
      </c>
      <c r="W41" s="269">
        <v>0</v>
      </c>
      <c r="X41" s="269">
        <v>0</v>
      </c>
      <c r="Y41" s="269">
        <v>8</v>
      </c>
      <c r="Z41" s="269">
        <v>0</v>
      </c>
      <c r="AA41" s="269">
        <v>1</v>
      </c>
      <c r="AB41" s="269">
        <v>0</v>
      </c>
      <c r="AC41" s="269">
        <v>30</v>
      </c>
      <c r="AD41" s="269">
        <v>4</v>
      </c>
      <c r="AE41" s="269">
        <v>53</v>
      </c>
      <c r="AF41" s="269">
        <v>49</v>
      </c>
      <c r="AG41" s="269">
        <v>16</v>
      </c>
      <c r="AH41" s="269">
        <v>17</v>
      </c>
      <c r="AI41" s="269">
        <v>175</v>
      </c>
      <c r="AJ41" s="269">
        <v>942</v>
      </c>
      <c r="AK41" s="269">
        <v>14</v>
      </c>
      <c r="AL41" s="269">
        <v>26</v>
      </c>
      <c r="AM41" s="269">
        <v>1716</v>
      </c>
      <c r="AN41" s="269">
        <v>0</v>
      </c>
      <c r="AO41" s="269">
        <v>3</v>
      </c>
      <c r="AP41" s="270">
        <v>3061</v>
      </c>
      <c r="AQ41" s="269">
        <v>5311</v>
      </c>
      <c r="AR41" s="269">
        <v>61591</v>
      </c>
      <c r="AS41" s="269">
        <v>0</v>
      </c>
      <c r="AT41" s="269">
        <v>0</v>
      </c>
      <c r="AU41" s="269">
        <v>0</v>
      </c>
      <c r="AV41" s="269">
        <v>0</v>
      </c>
      <c r="AW41" s="270">
        <v>66902</v>
      </c>
      <c r="AX41" s="269">
        <v>69963</v>
      </c>
      <c r="AY41" s="270">
        <v>60705</v>
      </c>
      <c r="AZ41" s="270">
        <v>127607</v>
      </c>
      <c r="BA41" s="269">
        <v>130668</v>
      </c>
      <c r="BB41" s="270">
        <v>-39669</v>
      </c>
      <c r="BC41" s="269">
        <v>87938</v>
      </c>
      <c r="BD41" s="270">
        <v>90999</v>
      </c>
      <c r="BE41" s="271"/>
      <c r="BG41" s="286">
        <v>37</v>
      </c>
      <c r="BH41" s="283" t="s">
        <v>42</v>
      </c>
      <c r="BI41" s="273">
        <f t="shared" si="0"/>
        <v>69963</v>
      </c>
      <c r="BJ41" s="274">
        <f t="shared" si="1"/>
        <v>39669</v>
      </c>
      <c r="BK41" s="275">
        <f t="shared" si="2"/>
        <v>0.56699969984134468</v>
      </c>
      <c r="BL41" s="276">
        <f t="shared" si="3"/>
        <v>0.43300030015865532</v>
      </c>
      <c r="BM41" s="277"/>
      <c r="BN41" s="286">
        <v>37</v>
      </c>
      <c r="BO41" s="283" t="s">
        <v>42</v>
      </c>
      <c r="BP41" s="278">
        <f t="shared" si="4"/>
        <v>60705</v>
      </c>
      <c r="BQ41" s="279">
        <f t="shared" si="5"/>
        <v>39669</v>
      </c>
      <c r="BR41" s="280">
        <f t="shared" si="6"/>
        <v>21036</v>
      </c>
      <c r="BS41" s="277"/>
    </row>
    <row r="42" spans="1:71" x14ac:dyDescent="0.2">
      <c r="A42" s="287">
        <v>38</v>
      </c>
      <c r="B42" s="268" t="s">
        <v>283</v>
      </c>
      <c r="C42" s="269">
        <v>0</v>
      </c>
      <c r="D42" s="269">
        <v>0</v>
      </c>
      <c r="E42" s="269">
        <v>0</v>
      </c>
      <c r="F42" s="269">
        <v>0</v>
      </c>
      <c r="G42" s="269">
        <v>4</v>
      </c>
      <c r="H42" s="269">
        <v>1</v>
      </c>
      <c r="I42" s="269">
        <v>0</v>
      </c>
      <c r="J42" s="269">
        <v>1</v>
      </c>
      <c r="K42" s="269">
        <v>0</v>
      </c>
      <c r="L42" s="269">
        <v>0</v>
      </c>
      <c r="M42" s="269">
        <v>0</v>
      </c>
      <c r="N42" s="269">
        <v>0</v>
      </c>
      <c r="O42" s="269">
        <v>0</v>
      </c>
      <c r="P42" s="269">
        <v>0</v>
      </c>
      <c r="Q42" s="269">
        <v>1</v>
      </c>
      <c r="R42" s="269">
        <v>8</v>
      </c>
      <c r="S42" s="269">
        <v>1</v>
      </c>
      <c r="T42" s="269">
        <v>0</v>
      </c>
      <c r="U42" s="269">
        <v>1</v>
      </c>
      <c r="V42" s="269">
        <v>0</v>
      </c>
      <c r="W42" s="269">
        <v>0</v>
      </c>
      <c r="X42" s="269">
        <v>0</v>
      </c>
      <c r="Y42" s="269">
        <v>8</v>
      </c>
      <c r="Z42" s="269">
        <v>0</v>
      </c>
      <c r="AA42" s="269">
        <v>1</v>
      </c>
      <c r="AB42" s="269">
        <v>3</v>
      </c>
      <c r="AC42" s="269">
        <v>21</v>
      </c>
      <c r="AD42" s="269">
        <v>19</v>
      </c>
      <c r="AE42" s="269">
        <v>6</v>
      </c>
      <c r="AF42" s="269">
        <v>12</v>
      </c>
      <c r="AG42" s="269">
        <v>3</v>
      </c>
      <c r="AH42" s="269">
        <v>27</v>
      </c>
      <c r="AI42" s="269">
        <v>59</v>
      </c>
      <c r="AJ42" s="269">
        <v>37</v>
      </c>
      <c r="AK42" s="269">
        <v>7</v>
      </c>
      <c r="AL42" s="269">
        <v>13</v>
      </c>
      <c r="AM42" s="269">
        <v>54</v>
      </c>
      <c r="AN42" s="269">
        <v>0</v>
      </c>
      <c r="AO42" s="269">
        <v>0</v>
      </c>
      <c r="AP42" s="270">
        <v>287</v>
      </c>
      <c r="AQ42" s="269">
        <v>0</v>
      </c>
      <c r="AR42" s="269">
        <v>0</v>
      </c>
      <c r="AS42" s="269">
        <v>0</v>
      </c>
      <c r="AT42" s="269">
        <v>0</v>
      </c>
      <c r="AU42" s="269">
        <v>0</v>
      </c>
      <c r="AV42" s="269">
        <v>0</v>
      </c>
      <c r="AW42" s="270">
        <v>0</v>
      </c>
      <c r="AX42" s="269">
        <v>287</v>
      </c>
      <c r="AY42" s="270">
        <v>0</v>
      </c>
      <c r="AZ42" s="270">
        <v>0</v>
      </c>
      <c r="BA42" s="269">
        <v>287</v>
      </c>
      <c r="BB42" s="270">
        <v>0</v>
      </c>
      <c r="BC42" s="269">
        <v>0</v>
      </c>
      <c r="BD42" s="270">
        <v>287</v>
      </c>
      <c r="BE42" s="271"/>
      <c r="BG42" s="287">
        <v>38</v>
      </c>
      <c r="BH42" s="272" t="s">
        <v>283</v>
      </c>
      <c r="BI42" s="273">
        <f t="shared" si="0"/>
        <v>287</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6</v>
      </c>
      <c r="D43" s="269">
        <v>0</v>
      </c>
      <c r="E43" s="269">
        <v>0</v>
      </c>
      <c r="F43" s="269">
        <v>0</v>
      </c>
      <c r="G43" s="269">
        <v>108</v>
      </c>
      <c r="H43" s="269">
        <v>9</v>
      </c>
      <c r="I43" s="269">
        <v>2</v>
      </c>
      <c r="J43" s="269">
        <v>4</v>
      </c>
      <c r="K43" s="269">
        <v>0</v>
      </c>
      <c r="L43" s="269">
        <v>5</v>
      </c>
      <c r="M43" s="269">
        <v>4</v>
      </c>
      <c r="N43" s="269">
        <v>4</v>
      </c>
      <c r="O43" s="269">
        <v>6</v>
      </c>
      <c r="P43" s="269">
        <v>7</v>
      </c>
      <c r="Q43" s="269">
        <v>22</v>
      </c>
      <c r="R43" s="269">
        <v>212</v>
      </c>
      <c r="S43" s="269">
        <v>7</v>
      </c>
      <c r="T43" s="269">
        <v>2</v>
      </c>
      <c r="U43" s="269">
        <v>10</v>
      </c>
      <c r="V43" s="269">
        <v>0</v>
      </c>
      <c r="W43" s="269">
        <v>2</v>
      </c>
      <c r="X43" s="269">
        <v>1</v>
      </c>
      <c r="Y43" s="269">
        <v>485</v>
      </c>
      <c r="Z43" s="269">
        <v>8</v>
      </c>
      <c r="AA43" s="269">
        <v>50</v>
      </c>
      <c r="AB43" s="269">
        <v>76</v>
      </c>
      <c r="AC43" s="269">
        <v>310</v>
      </c>
      <c r="AD43" s="269">
        <v>156</v>
      </c>
      <c r="AE43" s="269">
        <v>149</v>
      </c>
      <c r="AF43" s="269">
        <v>245</v>
      </c>
      <c r="AG43" s="269">
        <v>21</v>
      </c>
      <c r="AH43" s="269">
        <v>127</v>
      </c>
      <c r="AI43" s="269">
        <v>797</v>
      </c>
      <c r="AJ43" s="269">
        <v>352</v>
      </c>
      <c r="AK43" s="269">
        <v>52</v>
      </c>
      <c r="AL43" s="269">
        <v>137</v>
      </c>
      <c r="AM43" s="269">
        <v>383</v>
      </c>
      <c r="AN43" s="269">
        <v>0</v>
      </c>
      <c r="AO43" s="269">
        <v>1</v>
      </c>
      <c r="AP43" s="270">
        <v>3760</v>
      </c>
      <c r="AQ43" s="269">
        <v>0</v>
      </c>
      <c r="AR43" s="269">
        <v>12243</v>
      </c>
      <c r="AS43" s="269">
        <v>0</v>
      </c>
      <c r="AT43" s="269">
        <v>0</v>
      </c>
      <c r="AU43" s="269">
        <v>0</v>
      </c>
      <c r="AV43" s="269">
        <v>0</v>
      </c>
      <c r="AW43" s="270">
        <v>12243</v>
      </c>
      <c r="AX43" s="269">
        <v>16003</v>
      </c>
      <c r="AY43" s="270">
        <v>3</v>
      </c>
      <c r="AZ43" s="270">
        <v>12246</v>
      </c>
      <c r="BA43" s="269">
        <v>16006</v>
      </c>
      <c r="BB43" s="270">
        <v>-14740</v>
      </c>
      <c r="BC43" s="269">
        <v>-2494</v>
      </c>
      <c r="BD43" s="270">
        <v>1266</v>
      </c>
      <c r="BE43" s="271"/>
      <c r="BG43" s="287">
        <v>39</v>
      </c>
      <c r="BH43" s="272" t="s">
        <v>284</v>
      </c>
      <c r="BI43" s="273">
        <f t="shared" si="0"/>
        <v>16003</v>
      </c>
      <c r="BJ43" s="274">
        <f t="shared" si="1"/>
        <v>14740</v>
      </c>
      <c r="BK43" s="275">
        <f t="shared" si="2"/>
        <v>0.92107729800662375</v>
      </c>
      <c r="BL43" s="276">
        <f t="shared" si="3"/>
        <v>7.8922701993376254E-2</v>
      </c>
      <c r="BM43" s="277"/>
      <c r="BN43" s="287">
        <v>39</v>
      </c>
      <c r="BO43" s="272" t="s">
        <v>284</v>
      </c>
      <c r="BP43" s="278">
        <f t="shared" si="4"/>
        <v>3</v>
      </c>
      <c r="BQ43" s="279">
        <f t="shared" si="5"/>
        <v>14740</v>
      </c>
      <c r="BR43" s="280">
        <f t="shared" si="6"/>
        <v>-14737</v>
      </c>
      <c r="BS43" s="277"/>
    </row>
    <row r="44" spans="1:71" x14ac:dyDescent="0.2">
      <c r="A44" s="288">
        <v>40</v>
      </c>
      <c r="B44" s="289" t="s">
        <v>43</v>
      </c>
      <c r="C44" s="290">
        <v>897</v>
      </c>
      <c r="D44" s="290">
        <v>26</v>
      </c>
      <c r="E44" s="290">
        <v>3</v>
      </c>
      <c r="F44" s="290">
        <v>0</v>
      </c>
      <c r="G44" s="290">
        <v>12466</v>
      </c>
      <c r="H44" s="290">
        <v>1398</v>
      </c>
      <c r="I44" s="290">
        <v>198</v>
      </c>
      <c r="J44" s="290">
        <v>1450</v>
      </c>
      <c r="K44" s="290">
        <v>209</v>
      </c>
      <c r="L44" s="290">
        <v>2153</v>
      </c>
      <c r="M44" s="290">
        <v>203</v>
      </c>
      <c r="N44" s="290">
        <v>778</v>
      </c>
      <c r="O44" s="290">
        <v>825</v>
      </c>
      <c r="P44" s="290">
        <v>900</v>
      </c>
      <c r="Q44" s="290">
        <v>1492</v>
      </c>
      <c r="R44" s="290">
        <v>16775</v>
      </c>
      <c r="S44" s="290">
        <v>1126</v>
      </c>
      <c r="T44" s="290">
        <v>620</v>
      </c>
      <c r="U44" s="290">
        <v>1995</v>
      </c>
      <c r="V44" s="290">
        <v>76</v>
      </c>
      <c r="W44" s="290">
        <v>777</v>
      </c>
      <c r="X44" s="290">
        <v>348</v>
      </c>
      <c r="Y44" s="290">
        <v>16731</v>
      </c>
      <c r="Z44" s="290">
        <v>1522</v>
      </c>
      <c r="AA44" s="290">
        <v>2477</v>
      </c>
      <c r="AB44" s="290">
        <v>980</v>
      </c>
      <c r="AC44" s="290">
        <v>9217</v>
      </c>
      <c r="AD44" s="290">
        <v>5839</v>
      </c>
      <c r="AE44" s="290">
        <v>15747</v>
      </c>
      <c r="AF44" s="290">
        <v>6790</v>
      </c>
      <c r="AG44" s="290">
        <v>1847</v>
      </c>
      <c r="AH44" s="290">
        <v>9402</v>
      </c>
      <c r="AI44" s="290">
        <v>14642</v>
      </c>
      <c r="AJ44" s="290">
        <v>32001</v>
      </c>
      <c r="AK44" s="290">
        <v>2089</v>
      </c>
      <c r="AL44" s="290">
        <v>11030</v>
      </c>
      <c r="AM44" s="290">
        <v>37062</v>
      </c>
      <c r="AN44" s="290">
        <v>287</v>
      </c>
      <c r="AO44" s="290">
        <v>865</v>
      </c>
      <c r="AP44" s="291">
        <v>213243</v>
      </c>
      <c r="AQ44" s="290">
        <v>7924</v>
      </c>
      <c r="AR44" s="290">
        <v>570681</v>
      </c>
      <c r="AS44" s="290">
        <v>96854</v>
      </c>
      <c r="AT44" s="290">
        <v>60242</v>
      </c>
      <c r="AU44" s="290">
        <v>12008</v>
      </c>
      <c r="AV44" s="290">
        <v>607</v>
      </c>
      <c r="AW44" s="291">
        <v>748316</v>
      </c>
      <c r="AX44" s="290">
        <v>961559</v>
      </c>
      <c r="AY44" s="291">
        <v>173998</v>
      </c>
      <c r="AZ44" s="291">
        <v>922314</v>
      </c>
      <c r="BA44" s="290">
        <v>1135557</v>
      </c>
      <c r="BB44" s="291">
        <v>-528388</v>
      </c>
      <c r="BC44" s="290">
        <v>393926</v>
      </c>
      <c r="BD44" s="291">
        <v>607169</v>
      </c>
      <c r="BE44" s="271"/>
      <c r="BG44" s="288">
        <v>40</v>
      </c>
      <c r="BH44" s="292" t="s">
        <v>43</v>
      </c>
      <c r="BI44" s="293">
        <f t="shared" si="0"/>
        <v>961559</v>
      </c>
      <c r="BJ44" s="294">
        <f t="shared" si="1"/>
        <v>528388</v>
      </c>
      <c r="BK44" s="295">
        <f t="shared" si="2"/>
        <v>0.54951178242832732</v>
      </c>
      <c r="BL44" s="296">
        <f t="shared" si="3"/>
        <v>0.45048821757167268</v>
      </c>
      <c r="BM44" s="277"/>
      <c r="BN44" s="288">
        <v>40</v>
      </c>
      <c r="BO44" s="292" t="s">
        <v>43</v>
      </c>
      <c r="BP44" s="297">
        <f t="shared" si="4"/>
        <v>173998</v>
      </c>
      <c r="BQ44" s="298">
        <f t="shared" si="5"/>
        <v>528388</v>
      </c>
      <c r="BR44" s="299">
        <f t="shared" si="6"/>
        <v>-354390</v>
      </c>
    </row>
    <row r="45" spans="1:71" x14ac:dyDescent="0.2">
      <c r="A45" s="300">
        <v>41</v>
      </c>
      <c r="B45" s="301" t="s">
        <v>52</v>
      </c>
      <c r="C45" s="302">
        <v>6</v>
      </c>
      <c r="D45" s="302">
        <v>0</v>
      </c>
      <c r="E45" s="302">
        <v>0</v>
      </c>
      <c r="F45" s="302">
        <v>0</v>
      </c>
      <c r="G45" s="302">
        <v>156</v>
      </c>
      <c r="H45" s="302">
        <v>28</v>
      </c>
      <c r="I45" s="302">
        <v>6</v>
      </c>
      <c r="J45" s="302">
        <v>27</v>
      </c>
      <c r="K45" s="302">
        <v>3</v>
      </c>
      <c r="L45" s="302">
        <v>58</v>
      </c>
      <c r="M45" s="302">
        <v>7</v>
      </c>
      <c r="N45" s="302">
        <v>10</v>
      </c>
      <c r="O45" s="302">
        <v>7</v>
      </c>
      <c r="P45" s="302">
        <v>24</v>
      </c>
      <c r="Q45" s="302">
        <v>41</v>
      </c>
      <c r="R45" s="302">
        <v>376</v>
      </c>
      <c r="S45" s="302">
        <v>30</v>
      </c>
      <c r="T45" s="302">
        <v>11</v>
      </c>
      <c r="U45" s="302">
        <v>47</v>
      </c>
      <c r="V45" s="302">
        <v>2</v>
      </c>
      <c r="W45" s="302">
        <v>7</v>
      </c>
      <c r="X45" s="302">
        <v>12</v>
      </c>
      <c r="Y45" s="302">
        <v>665</v>
      </c>
      <c r="Z45" s="302">
        <v>20</v>
      </c>
      <c r="AA45" s="302">
        <v>69</v>
      </c>
      <c r="AB45" s="302">
        <v>79</v>
      </c>
      <c r="AC45" s="302">
        <v>789</v>
      </c>
      <c r="AD45" s="302">
        <v>557</v>
      </c>
      <c r="AE45" s="302">
        <v>239</v>
      </c>
      <c r="AF45" s="302">
        <v>410</v>
      </c>
      <c r="AG45" s="302">
        <v>53</v>
      </c>
      <c r="AH45" s="302">
        <v>350</v>
      </c>
      <c r="AI45" s="302">
        <v>518</v>
      </c>
      <c r="AJ45" s="302">
        <v>639</v>
      </c>
      <c r="AK45" s="302">
        <v>191</v>
      </c>
      <c r="AL45" s="302">
        <v>427</v>
      </c>
      <c r="AM45" s="302">
        <v>2056</v>
      </c>
      <c r="AN45" s="302">
        <v>0</v>
      </c>
      <c r="AO45" s="302">
        <v>4</v>
      </c>
      <c r="AP45" s="303">
        <v>7924</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198</v>
      </c>
      <c r="D46" s="269">
        <v>20</v>
      </c>
      <c r="E46" s="269">
        <v>2</v>
      </c>
      <c r="F46" s="269">
        <v>3</v>
      </c>
      <c r="G46" s="269">
        <v>2556</v>
      </c>
      <c r="H46" s="269">
        <v>567</v>
      </c>
      <c r="I46" s="269">
        <v>55</v>
      </c>
      <c r="J46" s="269">
        <v>203</v>
      </c>
      <c r="K46" s="269">
        <v>10</v>
      </c>
      <c r="L46" s="269">
        <v>692</v>
      </c>
      <c r="M46" s="269">
        <v>83</v>
      </c>
      <c r="N46" s="269">
        <v>60</v>
      </c>
      <c r="O46" s="269">
        <v>107</v>
      </c>
      <c r="P46" s="269">
        <v>460</v>
      </c>
      <c r="Q46" s="269">
        <v>508</v>
      </c>
      <c r="R46" s="269">
        <v>6633</v>
      </c>
      <c r="S46" s="269">
        <v>396</v>
      </c>
      <c r="T46" s="269">
        <v>190</v>
      </c>
      <c r="U46" s="269">
        <v>606</v>
      </c>
      <c r="V46" s="269">
        <v>21</v>
      </c>
      <c r="W46" s="269">
        <v>125</v>
      </c>
      <c r="X46" s="269">
        <v>152</v>
      </c>
      <c r="Y46" s="269">
        <v>10724</v>
      </c>
      <c r="Z46" s="269">
        <v>167</v>
      </c>
      <c r="AA46" s="269">
        <v>691</v>
      </c>
      <c r="AB46" s="269">
        <v>1524</v>
      </c>
      <c r="AC46" s="269">
        <v>14232</v>
      </c>
      <c r="AD46" s="269">
        <v>5679</v>
      </c>
      <c r="AE46" s="269">
        <v>3534</v>
      </c>
      <c r="AF46" s="269">
        <v>8206</v>
      </c>
      <c r="AG46" s="269">
        <v>658</v>
      </c>
      <c r="AH46" s="269">
        <v>11788</v>
      </c>
      <c r="AI46" s="269">
        <v>29349</v>
      </c>
      <c r="AJ46" s="269">
        <v>33243</v>
      </c>
      <c r="AK46" s="269">
        <v>2520</v>
      </c>
      <c r="AL46" s="269">
        <v>10119</v>
      </c>
      <c r="AM46" s="269">
        <v>23823</v>
      </c>
      <c r="AN46" s="269">
        <v>0</v>
      </c>
      <c r="AO46" s="269">
        <v>12</v>
      </c>
      <c r="AP46" s="270">
        <v>169916</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336</v>
      </c>
      <c r="D47" s="269">
        <v>31</v>
      </c>
      <c r="E47" s="269">
        <v>1</v>
      </c>
      <c r="F47" s="269">
        <v>0</v>
      </c>
      <c r="G47" s="269">
        <v>1285</v>
      </c>
      <c r="H47" s="269">
        <v>-43</v>
      </c>
      <c r="I47" s="269">
        <v>22</v>
      </c>
      <c r="J47" s="269">
        <v>130</v>
      </c>
      <c r="K47" s="269">
        <v>8</v>
      </c>
      <c r="L47" s="269">
        <v>-22</v>
      </c>
      <c r="M47" s="269">
        <v>38</v>
      </c>
      <c r="N47" s="269">
        <v>115</v>
      </c>
      <c r="O47" s="269">
        <v>92</v>
      </c>
      <c r="P47" s="269">
        <v>49</v>
      </c>
      <c r="Q47" s="269">
        <v>279</v>
      </c>
      <c r="R47" s="269">
        <v>3473</v>
      </c>
      <c r="S47" s="269">
        <v>50</v>
      </c>
      <c r="T47" s="269">
        <v>-39</v>
      </c>
      <c r="U47" s="269">
        <v>-64</v>
      </c>
      <c r="V47" s="269">
        <v>-6</v>
      </c>
      <c r="W47" s="269">
        <v>13</v>
      </c>
      <c r="X47" s="269">
        <v>7</v>
      </c>
      <c r="Y47" s="269">
        <v>852</v>
      </c>
      <c r="Z47" s="269">
        <v>122</v>
      </c>
      <c r="AA47" s="269">
        <v>644</v>
      </c>
      <c r="AB47" s="269">
        <v>119</v>
      </c>
      <c r="AC47" s="269">
        <v>4641</v>
      </c>
      <c r="AD47" s="269">
        <v>4587</v>
      </c>
      <c r="AE47" s="269">
        <v>55678</v>
      </c>
      <c r="AF47" s="269">
        <v>1039</v>
      </c>
      <c r="AG47" s="269">
        <v>707</v>
      </c>
      <c r="AH47" s="269">
        <v>0</v>
      </c>
      <c r="AI47" s="269">
        <v>1192</v>
      </c>
      <c r="AJ47" s="269">
        <v>2857</v>
      </c>
      <c r="AK47" s="269">
        <v>-10</v>
      </c>
      <c r="AL47" s="269">
        <v>2642</v>
      </c>
      <c r="AM47" s="269">
        <v>11962</v>
      </c>
      <c r="AN47" s="269">
        <v>0</v>
      </c>
      <c r="AO47" s="269">
        <v>328</v>
      </c>
      <c r="AP47" s="270">
        <v>93115</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266</v>
      </c>
      <c r="D48" s="269">
        <v>5</v>
      </c>
      <c r="E48" s="269">
        <v>1</v>
      </c>
      <c r="F48" s="269">
        <v>1</v>
      </c>
      <c r="G48" s="269">
        <v>866</v>
      </c>
      <c r="H48" s="269">
        <v>263</v>
      </c>
      <c r="I48" s="269">
        <v>15</v>
      </c>
      <c r="J48" s="269">
        <v>272</v>
      </c>
      <c r="K48" s="269">
        <v>28</v>
      </c>
      <c r="L48" s="269">
        <v>260</v>
      </c>
      <c r="M48" s="269">
        <v>45</v>
      </c>
      <c r="N48" s="269">
        <v>57</v>
      </c>
      <c r="O48" s="269">
        <v>32</v>
      </c>
      <c r="P48" s="269">
        <v>134</v>
      </c>
      <c r="Q48" s="269">
        <v>274</v>
      </c>
      <c r="R48" s="269">
        <v>3169</v>
      </c>
      <c r="S48" s="269">
        <v>273</v>
      </c>
      <c r="T48" s="269">
        <v>182</v>
      </c>
      <c r="U48" s="269">
        <v>481</v>
      </c>
      <c r="V48" s="269">
        <v>23</v>
      </c>
      <c r="W48" s="269">
        <v>68</v>
      </c>
      <c r="X48" s="269">
        <v>56</v>
      </c>
      <c r="Y48" s="269">
        <v>1141</v>
      </c>
      <c r="Z48" s="269">
        <v>452</v>
      </c>
      <c r="AA48" s="269">
        <v>1062</v>
      </c>
      <c r="AB48" s="269">
        <v>244</v>
      </c>
      <c r="AC48" s="269">
        <v>3182</v>
      </c>
      <c r="AD48" s="269">
        <v>1335</v>
      </c>
      <c r="AE48" s="269">
        <v>44092</v>
      </c>
      <c r="AF48" s="269">
        <v>5392</v>
      </c>
      <c r="AG48" s="269">
        <v>579</v>
      </c>
      <c r="AH48" s="269">
        <v>11588</v>
      </c>
      <c r="AI48" s="269">
        <v>9368</v>
      </c>
      <c r="AJ48" s="269">
        <v>4760</v>
      </c>
      <c r="AK48" s="269">
        <v>317</v>
      </c>
      <c r="AL48" s="269">
        <v>3338</v>
      </c>
      <c r="AM48" s="269">
        <v>9692</v>
      </c>
      <c r="AN48" s="269">
        <v>0</v>
      </c>
      <c r="AO48" s="269">
        <v>45</v>
      </c>
      <c r="AP48" s="270">
        <v>103358</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66</v>
      </c>
      <c r="D49" s="269">
        <v>2</v>
      </c>
      <c r="E49" s="269">
        <v>0</v>
      </c>
      <c r="F49" s="269">
        <v>0</v>
      </c>
      <c r="G49" s="269">
        <v>417</v>
      </c>
      <c r="H49" s="269">
        <v>102</v>
      </c>
      <c r="I49" s="269">
        <v>7</v>
      </c>
      <c r="J49" s="269">
        <v>42</v>
      </c>
      <c r="K49" s="269">
        <v>40</v>
      </c>
      <c r="L49" s="269">
        <v>120</v>
      </c>
      <c r="M49" s="269">
        <v>11</v>
      </c>
      <c r="N49" s="269">
        <v>18</v>
      </c>
      <c r="O49" s="269">
        <v>8</v>
      </c>
      <c r="P49" s="269">
        <v>44</v>
      </c>
      <c r="Q49" s="269">
        <v>17</v>
      </c>
      <c r="R49" s="269">
        <v>300</v>
      </c>
      <c r="S49" s="269">
        <v>30</v>
      </c>
      <c r="T49" s="269">
        <v>7</v>
      </c>
      <c r="U49" s="269">
        <v>12</v>
      </c>
      <c r="V49" s="269">
        <v>2</v>
      </c>
      <c r="W49" s="269">
        <v>8</v>
      </c>
      <c r="X49" s="269">
        <v>14</v>
      </c>
      <c r="Y49" s="269">
        <v>1148</v>
      </c>
      <c r="Z49" s="269">
        <v>71</v>
      </c>
      <c r="AA49" s="269">
        <v>225</v>
      </c>
      <c r="AB49" s="269">
        <v>59</v>
      </c>
      <c r="AC49" s="269">
        <v>1457</v>
      </c>
      <c r="AD49" s="269">
        <v>372</v>
      </c>
      <c r="AE49" s="269">
        <v>5896</v>
      </c>
      <c r="AF49" s="269">
        <v>1390</v>
      </c>
      <c r="AG49" s="269">
        <v>124</v>
      </c>
      <c r="AH49" s="269">
        <v>53</v>
      </c>
      <c r="AI49" s="269">
        <v>678</v>
      </c>
      <c r="AJ49" s="269">
        <v>1097</v>
      </c>
      <c r="AK49" s="269">
        <v>178</v>
      </c>
      <c r="AL49" s="269">
        <v>1387</v>
      </c>
      <c r="AM49" s="269">
        <v>6404</v>
      </c>
      <c r="AN49" s="269">
        <v>0</v>
      </c>
      <c r="AO49" s="269">
        <v>17</v>
      </c>
      <c r="AP49" s="270">
        <v>21823</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-115</v>
      </c>
      <c r="D50" s="269">
        <v>-3</v>
      </c>
      <c r="E50" s="269">
        <v>0</v>
      </c>
      <c r="F50" s="269">
        <v>0</v>
      </c>
      <c r="G50" s="269">
        <v>-82</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-132</v>
      </c>
      <c r="Z50" s="269">
        <v>0</v>
      </c>
      <c r="AA50" s="269">
        <v>-240</v>
      </c>
      <c r="AB50" s="269">
        <v>0</v>
      </c>
      <c r="AC50" s="269">
        <v>-17</v>
      </c>
      <c r="AD50" s="269">
        <v>-274</v>
      </c>
      <c r="AE50" s="269">
        <v>-12</v>
      </c>
      <c r="AF50" s="269">
        <v>-125</v>
      </c>
      <c r="AG50" s="269">
        <v>0</v>
      </c>
      <c r="AH50" s="269">
        <v>0</v>
      </c>
      <c r="AI50" s="269">
        <v>-147</v>
      </c>
      <c r="AJ50" s="269">
        <v>-965</v>
      </c>
      <c r="AK50" s="269">
        <v>-91</v>
      </c>
      <c r="AL50" s="269">
        <v>-1</v>
      </c>
      <c r="AM50" s="269">
        <v>0</v>
      </c>
      <c r="AN50" s="269">
        <v>0</v>
      </c>
      <c r="AO50" s="269">
        <v>-5</v>
      </c>
      <c r="AP50" s="270">
        <v>-2210</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757</v>
      </c>
      <c r="D51" s="290">
        <v>55</v>
      </c>
      <c r="E51" s="290">
        <v>4</v>
      </c>
      <c r="F51" s="290">
        <v>4</v>
      </c>
      <c r="G51" s="290">
        <v>5198</v>
      </c>
      <c r="H51" s="290">
        <v>917</v>
      </c>
      <c r="I51" s="290">
        <v>105</v>
      </c>
      <c r="J51" s="290">
        <v>674</v>
      </c>
      <c r="K51" s="290">
        <v>88</v>
      </c>
      <c r="L51" s="290">
        <v>1108</v>
      </c>
      <c r="M51" s="290">
        <v>184</v>
      </c>
      <c r="N51" s="290">
        <v>260</v>
      </c>
      <c r="O51" s="290">
        <v>246</v>
      </c>
      <c r="P51" s="290">
        <v>711</v>
      </c>
      <c r="Q51" s="290">
        <v>1119</v>
      </c>
      <c r="R51" s="290">
        <v>13951</v>
      </c>
      <c r="S51" s="290">
        <v>779</v>
      </c>
      <c r="T51" s="290">
        <v>351</v>
      </c>
      <c r="U51" s="290">
        <v>1082</v>
      </c>
      <c r="V51" s="290">
        <v>42</v>
      </c>
      <c r="W51" s="290">
        <v>221</v>
      </c>
      <c r="X51" s="290">
        <v>241</v>
      </c>
      <c r="Y51" s="290">
        <v>14398</v>
      </c>
      <c r="Z51" s="290">
        <v>832</v>
      </c>
      <c r="AA51" s="290">
        <v>2451</v>
      </c>
      <c r="AB51" s="290">
        <v>2025</v>
      </c>
      <c r="AC51" s="290">
        <v>24284</v>
      </c>
      <c r="AD51" s="290">
        <v>12256</v>
      </c>
      <c r="AE51" s="290">
        <v>109427</v>
      </c>
      <c r="AF51" s="290">
        <v>16312</v>
      </c>
      <c r="AG51" s="290">
        <v>2121</v>
      </c>
      <c r="AH51" s="290">
        <v>23779</v>
      </c>
      <c r="AI51" s="290">
        <v>40958</v>
      </c>
      <c r="AJ51" s="290">
        <v>41631</v>
      </c>
      <c r="AK51" s="290">
        <v>3105</v>
      </c>
      <c r="AL51" s="290">
        <v>17912</v>
      </c>
      <c r="AM51" s="290">
        <v>53937</v>
      </c>
      <c r="AN51" s="290">
        <v>0</v>
      </c>
      <c r="AO51" s="290">
        <v>401</v>
      </c>
      <c r="AP51" s="291">
        <v>393926</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1654</v>
      </c>
      <c r="D52" s="306">
        <v>81</v>
      </c>
      <c r="E52" s="306">
        <v>7</v>
      </c>
      <c r="F52" s="306">
        <v>4</v>
      </c>
      <c r="G52" s="306">
        <v>17664</v>
      </c>
      <c r="H52" s="306">
        <v>2315</v>
      </c>
      <c r="I52" s="306">
        <v>303</v>
      </c>
      <c r="J52" s="306">
        <v>2124</v>
      </c>
      <c r="K52" s="306">
        <v>297</v>
      </c>
      <c r="L52" s="306">
        <v>3261</v>
      </c>
      <c r="M52" s="306">
        <v>387</v>
      </c>
      <c r="N52" s="306">
        <v>1038</v>
      </c>
      <c r="O52" s="306">
        <v>1071</v>
      </c>
      <c r="P52" s="306">
        <v>1611</v>
      </c>
      <c r="Q52" s="306">
        <v>2611</v>
      </c>
      <c r="R52" s="306">
        <v>30726</v>
      </c>
      <c r="S52" s="306">
        <v>1905</v>
      </c>
      <c r="T52" s="306">
        <v>971</v>
      </c>
      <c r="U52" s="306">
        <v>3077</v>
      </c>
      <c r="V52" s="306">
        <v>118</v>
      </c>
      <c r="W52" s="306">
        <v>998</v>
      </c>
      <c r="X52" s="306">
        <v>589</v>
      </c>
      <c r="Y52" s="306">
        <v>31129</v>
      </c>
      <c r="Z52" s="306">
        <v>2354</v>
      </c>
      <c r="AA52" s="306">
        <v>4928</v>
      </c>
      <c r="AB52" s="306">
        <v>3005</v>
      </c>
      <c r="AC52" s="306">
        <v>33501</v>
      </c>
      <c r="AD52" s="306">
        <v>18095</v>
      </c>
      <c r="AE52" s="306">
        <v>125174</v>
      </c>
      <c r="AF52" s="306">
        <v>23102</v>
      </c>
      <c r="AG52" s="306">
        <v>3968</v>
      </c>
      <c r="AH52" s="306">
        <v>33181</v>
      </c>
      <c r="AI52" s="306">
        <v>55600</v>
      </c>
      <c r="AJ52" s="306">
        <v>73632</v>
      </c>
      <c r="AK52" s="306">
        <v>5194</v>
      </c>
      <c r="AL52" s="306">
        <v>28942</v>
      </c>
      <c r="AM52" s="306">
        <v>90999</v>
      </c>
      <c r="AN52" s="306">
        <v>287</v>
      </c>
      <c r="AO52" s="306">
        <v>1266</v>
      </c>
      <c r="AP52" s="307">
        <v>607169</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0.14147521160822249</v>
      </c>
      <c r="D5" s="442">
        <v>0</v>
      </c>
      <c r="E5" s="442">
        <v>0</v>
      </c>
      <c r="F5" s="442">
        <v>0</v>
      </c>
      <c r="G5" s="442">
        <v>0.21144701086956522</v>
      </c>
      <c r="H5" s="442">
        <v>8.6393088552915772E-3</v>
      </c>
      <c r="I5" s="442">
        <v>0</v>
      </c>
      <c r="J5" s="442">
        <v>9.4161958568738226E-4</v>
      </c>
      <c r="K5" s="442">
        <v>0</v>
      </c>
      <c r="L5" s="442">
        <v>3.0665440049064706E-4</v>
      </c>
      <c r="M5" s="442">
        <v>0</v>
      </c>
      <c r="N5" s="442">
        <v>0</v>
      </c>
      <c r="O5" s="442">
        <v>0</v>
      </c>
      <c r="P5" s="442">
        <v>0</v>
      </c>
      <c r="Q5" s="442">
        <v>0</v>
      </c>
      <c r="R5" s="442">
        <v>0</v>
      </c>
      <c r="S5" s="442">
        <v>0</v>
      </c>
      <c r="T5" s="442">
        <v>0</v>
      </c>
      <c r="U5" s="442">
        <v>0</v>
      </c>
      <c r="V5" s="442">
        <v>0</v>
      </c>
      <c r="W5" s="442">
        <v>0</v>
      </c>
      <c r="X5" s="442">
        <v>3.3955857385398981E-3</v>
      </c>
      <c r="Y5" s="442">
        <v>1.0922291111182499E-3</v>
      </c>
      <c r="Z5" s="442">
        <v>0</v>
      </c>
      <c r="AA5" s="442">
        <v>0</v>
      </c>
      <c r="AB5" s="442">
        <v>0</v>
      </c>
      <c r="AC5" s="442">
        <v>1.4924927614101073E-4</v>
      </c>
      <c r="AD5" s="442">
        <v>0</v>
      </c>
      <c r="AE5" s="442">
        <v>0</v>
      </c>
      <c r="AF5" s="442">
        <v>0</v>
      </c>
      <c r="AG5" s="442">
        <v>0</v>
      </c>
      <c r="AH5" s="442">
        <v>3.0137729423465235E-5</v>
      </c>
      <c r="AI5" s="442">
        <v>2.2302158273381297E-3</v>
      </c>
      <c r="AJ5" s="442">
        <v>1.7519556714471968E-3</v>
      </c>
      <c r="AK5" s="442">
        <v>2.1178282633808241E-3</v>
      </c>
      <c r="AL5" s="442">
        <v>0</v>
      </c>
      <c r="AM5" s="442">
        <v>1.3780371212870471E-2</v>
      </c>
      <c r="AN5" s="442">
        <v>0</v>
      </c>
      <c r="AO5" s="442">
        <v>0</v>
      </c>
      <c r="AP5" s="443">
        <v>9.1440768550436532E-3</v>
      </c>
      <c r="AQ5" s="442">
        <v>3.2811711256940938E-3</v>
      </c>
      <c r="AR5" s="442">
        <v>1.0734543466490035E-2</v>
      </c>
      <c r="AS5" s="442">
        <v>0</v>
      </c>
      <c r="AT5" s="442">
        <v>0</v>
      </c>
      <c r="AU5" s="442">
        <v>2.748167888074617E-3</v>
      </c>
      <c r="AV5" s="442">
        <v>0</v>
      </c>
      <c r="AW5" s="443">
        <v>8.265224851533309E-3</v>
      </c>
      <c r="AX5" s="442">
        <v>1.2206219275156282E-2</v>
      </c>
      <c r="AY5" s="443">
        <v>4.9483327394567751E-3</v>
      </c>
      <c r="AZ5" s="443">
        <v>7.63948069746312E-3</v>
      </c>
      <c r="BA5" s="442">
        <v>1.1094115046624695E-2</v>
      </c>
      <c r="BB5" s="443">
        <v>2.071205250686995E-2</v>
      </c>
      <c r="BC5" s="442">
        <v>-9.8952595157466121E-3</v>
      </c>
      <c r="BD5" s="443">
        <v>2.7241179968015496E-3</v>
      </c>
    </row>
    <row r="6" spans="1:56" x14ac:dyDescent="0.2">
      <c r="A6" s="267" t="s">
        <v>445</v>
      </c>
      <c r="B6" s="272" t="s">
        <v>446</v>
      </c>
      <c r="C6" s="442">
        <v>0</v>
      </c>
      <c r="D6" s="442">
        <v>0.13580246913580246</v>
      </c>
      <c r="E6" s="442">
        <v>0</v>
      </c>
      <c r="F6" s="442">
        <v>0</v>
      </c>
      <c r="G6" s="442">
        <v>5.0951086956521738E-4</v>
      </c>
      <c r="H6" s="442">
        <v>0</v>
      </c>
      <c r="I6" s="442">
        <v>3.9603960396039604E-2</v>
      </c>
      <c r="J6" s="442">
        <v>4.7080979284369113E-4</v>
      </c>
      <c r="K6" s="442">
        <v>0</v>
      </c>
      <c r="L6" s="442">
        <v>0</v>
      </c>
      <c r="M6" s="442">
        <v>0</v>
      </c>
      <c r="N6" s="442">
        <v>0</v>
      </c>
      <c r="O6" s="442">
        <v>0</v>
      </c>
      <c r="P6" s="442">
        <v>0</v>
      </c>
      <c r="Q6" s="442">
        <v>0</v>
      </c>
      <c r="R6" s="442">
        <v>0</v>
      </c>
      <c r="S6" s="442">
        <v>0</v>
      </c>
      <c r="T6" s="442">
        <v>0</v>
      </c>
      <c r="U6" s="442">
        <v>0</v>
      </c>
      <c r="V6" s="442">
        <v>0</v>
      </c>
      <c r="W6" s="442">
        <v>0</v>
      </c>
      <c r="X6" s="442">
        <v>0</v>
      </c>
      <c r="Y6" s="442">
        <v>3.2124385621124997E-5</v>
      </c>
      <c r="Z6" s="442">
        <v>0</v>
      </c>
      <c r="AA6" s="442">
        <v>0</v>
      </c>
      <c r="AB6" s="442">
        <v>0</v>
      </c>
      <c r="AC6" s="442">
        <v>0</v>
      </c>
      <c r="AD6" s="442">
        <v>0</v>
      </c>
      <c r="AE6" s="442">
        <v>0</v>
      </c>
      <c r="AF6" s="442">
        <v>0</v>
      </c>
      <c r="AG6" s="442">
        <v>0</v>
      </c>
      <c r="AH6" s="442">
        <v>0</v>
      </c>
      <c r="AI6" s="442">
        <v>5.3956834532374103E-5</v>
      </c>
      <c r="AJ6" s="442">
        <v>4.074315514993481E-5</v>
      </c>
      <c r="AK6" s="442">
        <v>0</v>
      </c>
      <c r="AL6" s="442">
        <v>0</v>
      </c>
      <c r="AM6" s="442">
        <v>7.582500906603369E-4</v>
      </c>
      <c r="AN6" s="442">
        <v>0</v>
      </c>
      <c r="AO6" s="442">
        <v>0</v>
      </c>
      <c r="AP6" s="443">
        <v>1.7952168177229075E-4</v>
      </c>
      <c r="AQ6" s="442">
        <v>1.2619888944977284E-4</v>
      </c>
      <c r="AR6" s="442">
        <v>5.6599045701539042E-4</v>
      </c>
      <c r="AS6" s="442">
        <v>0</v>
      </c>
      <c r="AT6" s="442">
        <v>0</v>
      </c>
      <c r="AU6" s="442">
        <v>0</v>
      </c>
      <c r="AV6" s="442">
        <v>4.2833607907743002E-2</v>
      </c>
      <c r="AW6" s="443">
        <v>4.6771684689355834E-4</v>
      </c>
      <c r="AX6" s="442">
        <v>4.7734980380819065E-4</v>
      </c>
      <c r="AY6" s="443">
        <v>3.4483154978792862E-5</v>
      </c>
      <c r="AZ6" s="443">
        <v>3.8598568383435577E-4</v>
      </c>
      <c r="BA6" s="442">
        <v>4.0949067285922237E-4</v>
      </c>
      <c r="BB6" s="443">
        <v>7.2673868445157722E-4</v>
      </c>
      <c r="BC6" s="442">
        <v>-7.1079339774475403E-5</v>
      </c>
      <c r="BD6" s="443">
        <v>1.334060203995922E-4</v>
      </c>
    </row>
    <row r="7" spans="1:56" x14ac:dyDescent="0.2">
      <c r="A7" s="267" t="s">
        <v>447</v>
      </c>
      <c r="B7" s="272" t="s">
        <v>250</v>
      </c>
      <c r="C7" s="442">
        <v>0</v>
      </c>
      <c r="D7" s="442">
        <v>0</v>
      </c>
      <c r="E7" s="442">
        <v>0</v>
      </c>
      <c r="F7" s="442">
        <v>0</v>
      </c>
      <c r="G7" s="442">
        <v>4.0477807971014496E-2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1.0186757215619695E-2</v>
      </c>
      <c r="Y7" s="442">
        <v>0</v>
      </c>
      <c r="Z7" s="442">
        <v>0</v>
      </c>
      <c r="AA7" s="442">
        <v>0</v>
      </c>
      <c r="AB7" s="442">
        <v>0</v>
      </c>
      <c r="AC7" s="442">
        <v>0</v>
      </c>
      <c r="AD7" s="442">
        <v>0</v>
      </c>
      <c r="AE7" s="442">
        <v>0</v>
      </c>
      <c r="AF7" s="442">
        <v>0</v>
      </c>
      <c r="AG7" s="442">
        <v>0</v>
      </c>
      <c r="AH7" s="442">
        <v>0</v>
      </c>
      <c r="AI7" s="442">
        <v>5.3956834532374103E-5</v>
      </c>
      <c r="AJ7" s="442">
        <v>3.9385049978270318E-4</v>
      </c>
      <c r="AK7" s="442">
        <v>0</v>
      </c>
      <c r="AL7" s="442">
        <v>0</v>
      </c>
      <c r="AM7" s="442">
        <v>2.6813481466829306E-3</v>
      </c>
      <c r="AN7" s="442">
        <v>0</v>
      </c>
      <c r="AO7" s="442">
        <v>0</v>
      </c>
      <c r="AP7" s="443">
        <v>1.6420469424493016E-3</v>
      </c>
      <c r="AQ7" s="442">
        <v>1.1357900050479556E-3</v>
      </c>
      <c r="AR7" s="442">
        <v>1.0759075560602157E-3</v>
      </c>
      <c r="AS7" s="442">
        <v>0</v>
      </c>
      <c r="AT7" s="442">
        <v>0</v>
      </c>
      <c r="AU7" s="442">
        <v>0</v>
      </c>
      <c r="AV7" s="442">
        <v>0</v>
      </c>
      <c r="AW7" s="443">
        <v>8.3253598747053386E-4</v>
      </c>
      <c r="AX7" s="442">
        <v>1.6847640134406729E-3</v>
      </c>
      <c r="AY7" s="443">
        <v>1.1494384992930953E-5</v>
      </c>
      <c r="AZ7" s="443">
        <v>6.7764340560806842E-4</v>
      </c>
      <c r="BA7" s="442">
        <v>1.4283739169412015E-3</v>
      </c>
      <c r="BB7" s="443">
        <v>3.0564660817429617E-3</v>
      </c>
      <c r="BC7" s="442">
        <v>-2.5131623705975234E-3</v>
      </c>
      <c r="BD7" s="443">
        <v>1.1528915343174635E-5</v>
      </c>
    </row>
    <row r="8" spans="1:56" x14ac:dyDescent="0.2">
      <c r="A8" s="267" t="s">
        <v>448</v>
      </c>
      <c r="B8" s="272" t="s">
        <v>27</v>
      </c>
      <c r="C8" s="442">
        <v>0</v>
      </c>
      <c r="D8" s="442">
        <v>0</v>
      </c>
      <c r="E8" s="442">
        <v>0</v>
      </c>
      <c r="F8" s="442">
        <v>0</v>
      </c>
      <c r="G8" s="442">
        <v>3.3967391304347825E-4</v>
      </c>
      <c r="H8" s="442">
        <v>4.3196544276457883E-4</v>
      </c>
      <c r="I8" s="442">
        <v>3.3003300330033004E-3</v>
      </c>
      <c r="J8" s="442">
        <v>5.6497175141242938E-3</v>
      </c>
      <c r="K8" s="442">
        <v>0.58922558922558921</v>
      </c>
      <c r="L8" s="442">
        <v>0</v>
      </c>
      <c r="M8" s="442">
        <v>6.9767441860465115E-2</v>
      </c>
      <c r="N8" s="442">
        <v>5.1059730250481696E-2</v>
      </c>
      <c r="O8" s="442">
        <v>0.14939309056956115</v>
      </c>
      <c r="P8" s="442">
        <v>0</v>
      </c>
      <c r="Q8" s="442">
        <v>0</v>
      </c>
      <c r="R8" s="442">
        <v>6.5091453492156483E-5</v>
      </c>
      <c r="S8" s="442">
        <v>0</v>
      </c>
      <c r="T8" s="442">
        <v>0</v>
      </c>
      <c r="U8" s="442">
        <v>0</v>
      </c>
      <c r="V8" s="442">
        <v>0</v>
      </c>
      <c r="W8" s="442">
        <v>0</v>
      </c>
      <c r="X8" s="442">
        <v>0</v>
      </c>
      <c r="Y8" s="442">
        <v>6.6497478235728741E-3</v>
      </c>
      <c r="Z8" s="442">
        <v>0.30118946474086661</v>
      </c>
      <c r="AA8" s="442">
        <v>0</v>
      </c>
      <c r="AB8" s="442">
        <v>0</v>
      </c>
      <c r="AC8" s="442">
        <v>0</v>
      </c>
      <c r="AD8" s="442">
        <v>0</v>
      </c>
      <c r="AE8" s="442">
        <v>0</v>
      </c>
      <c r="AF8" s="442">
        <v>0</v>
      </c>
      <c r="AG8" s="442">
        <v>0</v>
      </c>
      <c r="AH8" s="442">
        <v>0</v>
      </c>
      <c r="AI8" s="442">
        <v>3.5971223021582733E-5</v>
      </c>
      <c r="AJ8" s="442">
        <v>1.3581051716644938E-5</v>
      </c>
      <c r="AK8" s="442">
        <v>0</v>
      </c>
      <c r="AL8" s="442">
        <v>0</v>
      </c>
      <c r="AM8" s="442">
        <v>1.0989131748700536E-5</v>
      </c>
      <c r="AN8" s="442">
        <v>0</v>
      </c>
      <c r="AO8" s="442">
        <v>0</v>
      </c>
      <c r="AP8" s="443">
        <v>2.2349625886697116E-3</v>
      </c>
      <c r="AQ8" s="442">
        <v>-3.7859666834931852E-4</v>
      </c>
      <c r="AR8" s="442">
        <v>-1.9275216802381716E-5</v>
      </c>
      <c r="AS8" s="442">
        <v>0</v>
      </c>
      <c r="AT8" s="442">
        <v>0</v>
      </c>
      <c r="AU8" s="442">
        <v>-8.3277814790139908E-5</v>
      </c>
      <c r="AV8" s="442">
        <v>0</v>
      </c>
      <c r="AW8" s="443">
        <v>-2.0045007724009643E-5</v>
      </c>
      <c r="AX8" s="442">
        <v>1.3956501889119649E-3</v>
      </c>
      <c r="AY8" s="443">
        <v>1.1494384992930953E-5</v>
      </c>
      <c r="AZ8" s="443">
        <v>-1.4094982836647822E-5</v>
      </c>
      <c r="BA8" s="442">
        <v>1.1835601383285912E-3</v>
      </c>
      <c r="BB8" s="443">
        <v>2.5360152009508163E-3</v>
      </c>
      <c r="BC8" s="442">
        <v>-3.4346552398166154E-3</v>
      </c>
      <c r="BD8" s="443">
        <v>6.5879516246712204E-6</v>
      </c>
    </row>
    <row r="9" spans="1:56" x14ac:dyDescent="0.2">
      <c r="A9" s="267" t="s">
        <v>449</v>
      </c>
      <c r="B9" s="272" t="s">
        <v>191</v>
      </c>
      <c r="C9" s="442">
        <v>0.13180169286577992</v>
      </c>
      <c r="D9" s="442">
        <v>4.9382716049382713E-2</v>
      </c>
      <c r="E9" s="442">
        <v>0.14285714285714285</v>
      </c>
      <c r="F9" s="442">
        <v>0</v>
      </c>
      <c r="G9" s="442">
        <v>0.21467391304347827</v>
      </c>
      <c r="H9" s="442">
        <v>2.5917926565874731E-3</v>
      </c>
      <c r="I9" s="442">
        <v>0</v>
      </c>
      <c r="J9" s="442">
        <v>7.5329566854990581E-3</v>
      </c>
      <c r="K9" s="442">
        <v>0</v>
      </c>
      <c r="L9" s="442">
        <v>0</v>
      </c>
      <c r="M9" s="442">
        <v>0</v>
      </c>
      <c r="N9" s="442">
        <v>0</v>
      </c>
      <c r="O9" s="442">
        <v>0</v>
      </c>
      <c r="P9" s="442">
        <v>0</v>
      </c>
      <c r="Q9" s="442">
        <v>0</v>
      </c>
      <c r="R9" s="442">
        <v>0</v>
      </c>
      <c r="S9" s="442">
        <v>0</v>
      </c>
      <c r="T9" s="442">
        <v>0</v>
      </c>
      <c r="U9" s="442">
        <v>0</v>
      </c>
      <c r="V9" s="442">
        <v>0</v>
      </c>
      <c r="W9" s="442">
        <v>0</v>
      </c>
      <c r="X9" s="442">
        <v>6.7911714770797962E-3</v>
      </c>
      <c r="Y9" s="442">
        <v>3.2124385621124997E-5</v>
      </c>
      <c r="Z9" s="442">
        <v>0</v>
      </c>
      <c r="AA9" s="442">
        <v>0</v>
      </c>
      <c r="AB9" s="442">
        <v>0</v>
      </c>
      <c r="AC9" s="442">
        <v>1.4924927614101073E-4</v>
      </c>
      <c r="AD9" s="442">
        <v>0</v>
      </c>
      <c r="AE9" s="442">
        <v>0</v>
      </c>
      <c r="AF9" s="442">
        <v>0</v>
      </c>
      <c r="AG9" s="442">
        <v>0</v>
      </c>
      <c r="AH9" s="442">
        <v>3.3151502365811762E-4</v>
      </c>
      <c r="AI9" s="442">
        <v>6.2050359712230215E-3</v>
      </c>
      <c r="AJ9" s="442">
        <v>6.5596479791395048E-3</v>
      </c>
      <c r="AK9" s="442">
        <v>1.5402387370042356E-3</v>
      </c>
      <c r="AL9" s="442">
        <v>0</v>
      </c>
      <c r="AM9" s="442">
        <v>9.4880163518280422E-2</v>
      </c>
      <c r="AN9" s="442">
        <v>0</v>
      </c>
      <c r="AO9" s="442">
        <v>2.3696682464454978E-3</v>
      </c>
      <c r="AP9" s="443">
        <v>2.2285393358356571E-2</v>
      </c>
      <c r="AQ9" s="442">
        <v>5.9692074709742554E-2</v>
      </c>
      <c r="AR9" s="442">
        <v>8.7239631247579649E-2</v>
      </c>
      <c r="AS9" s="442">
        <v>0</v>
      </c>
      <c r="AT9" s="442">
        <v>0</v>
      </c>
      <c r="AU9" s="442">
        <v>0</v>
      </c>
      <c r="AV9" s="442">
        <v>7.57825370675453E-2</v>
      </c>
      <c r="AW9" s="443">
        <v>6.7224274237087003E-2</v>
      </c>
      <c r="AX9" s="442">
        <v>6.6388021951851103E-2</v>
      </c>
      <c r="AY9" s="443">
        <v>8.5857308704697752E-2</v>
      </c>
      <c r="AZ9" s="443">
        <v>7.0739466168788498E-2</v>
      </c>
      <c r="BA9" s="442">
        <v>6.9371242482763967E-2</v>
      </c>
      <c r="BB9" s="443">
        <v>0.11565554100395921</v>
      </c>
      <c r="BC9" s="442">
        <v>1.0491818260282388E-2</v>
      </c>
      <c r="BD9" s="443">
        <v>2.9092394374548108E-2</v>
      </c>
    </row>
    <row r="10" spans="1:56" x14ac:dyDescent="0.2">
      <c r="A10" s="281" t="s">
        <v>450</v>
      </c>
      <c r="B10" s="283" t="s">
        <v>28</v>
      </c>
      <c r="C10" s="442">
        <v>4.2321644498186217E-3</v>
      </c>
      <c r="D10" s="442">
        <v>0</v>
      </c>
      <c r="E10" s="442">
        <v>0</v>
      </c>
      <c r="F10" s="442">
        <v>0</v>
      </c>
      <c r="G10" s="442">
        <v>1.188858695652174E-3</v>
      </c>
      <c r="H10" s="442">
        <v>0.24578833693304536</v>
      </c>
      <c r="I10" s="442">
        <v>6.6006600660066007E-3</v>
      </c>
      <c r="J10" s="442">
        <v>9.4161958568738226E-4</v>
      </c>
      <c r="K10" s="442">
        <v>0</v>
      </c>
      <c r="L10" s="442">
        <v>1.2266176019625882E-3</v>
      </c>
      <c r="M10" s="442">
        <v>2.5839793281653748E-3</v>
      </c>
      <c r="N10" s="442">
        <v>0</v>
      </c>
      <c r="O10" s="442">
        <v>9.3370681605975728E-4</v>
      </c>
      <c r="P10" s="442">
        <v>1.2414649286157666E-3</v>
      </c>
      <c r="Q10" s="442">
        <v>1.1489850631941786E-3</v>
      </c>
      <c r="R10" s="442">
        <v>1.3994662500813643E-3</v>
      </c>
      <c r="S10" s="442">
        <v>1.0498687664041995E-3</v>
      </c>
      <c r="T10" s="442">
        <v>4.1194644696189494E-3</v>
      </c>
      <c r="U10" s="442">
        <v>2.5999350016249595E-3</v>
      </c>
      <c r="V10" s="442">
        <v>0</v>
      </c>
      <c r="W10" s="442">
        <v>2.004008016032064E-3</v>
      </c>
      <c r="X10" s="442">
        <v>8.4889643463497456E-3</v>
      </c>
      <c r="Y10" s="442">
        <v>3.3409361045969995E-3</v>
      </c>
      <c r="Z10" s="442">
        <v>0</v>
      </c>
      <c r="AA10" s="442">
        <v>1.0146103896103895E-3</v>
      </c>
      <c r="AB10" s="442">
        <v>1.9966722129783694E-3</v>
      </c>
      <c r="AC10" s="442">
        <v>4.4476284290021198E-3</v>
      </c>
      <c r="AD10" s="442">
        <v>1.6026526664824536E-3</v>
      </c>
      <c r="AE10" s="442">
        <v>7.9888794797641691E-6</v>
      </c>
      <c r="AF10" s="442">
        <v>1.5150203445589126E-3</v>
      </c>
      <c r="AG10" s="442">
        <v>7.5604838709677417E-4</v>
      </c>
      <c r="AH10" s="442">
        <v>3.3151502365811759E-3</v>
      </c>
      <c r="AI10" s="442">
        <v>5.0359712230215825E-4</v>
      </c>
      <c r="AJ10" s="442">
        <v>2.7569534984789221E-3</v>
      </c>
      <c r="AK10" s="442">
        <v>2.7146707739699655E-2</v>
      </c>
      <c r="AL10" s="442">
        <v>2.073111740722825E-3</v>
      </c>
      <c r="AM10" s="442">
        <v>4.5165331487159203E-3</v>
      </c>
      <c r="AN10" s="442">
        <v>0.156794425087108</v>
      </c>
      <c r="AO10" s="442">
        <v>4.7393364928909956E-3</v>
      </c>
      <c r="AP10" s="443">
        <v>3.3137396672096235E-3</v>
      </c>
      <c r="AQ10" s="442">
        <v>7.3195355880868252E-3</v>
      </c>
      <c r="AR10" s="442">
        <v>1.3610055354918072E-2</v>
      </c>
      <c r="AS10" s="442">
        <v>0</v>
      </c>
      <c r="AT10" s="442">
        <v>6.6398857939643438E-5</v>
      </c>
      <c r="AU10" s="442">
        <v>2.9147235176548965E-3</v>
      </c>
      <c r="AV10" s="442">
        <v>0.46952224052718289</v>
      </c>
      <c r="AW10" s="443">
        <v>1.0889784529530305E-2</v>
      </c>
      <c r="AX10" s="442">
        <v>1.0567214284302887E-2</v>
      </c>
      <c r="AY10" s="443">
        <v>1.3304750629317578E-2</v>
      </c>
      <c r="AZ10" s="443">
        <v>1.1345376954052525E-2</v>
      </c>
      <c r="BA10" s="442">
        <v>1.0986678784068083E-2</v>
      </c>
      <c r="BB10" s="443">
        <v>1.9230186908105407E-2</v>
      </c>
      <c r="BC10" s="442">
        <v>7.6917999827378746E-4</v>
      </c>
      <c r="BD10" s="443">
        <v>3.8127770027784687E-3</v>
      </c>
    </row>
    <row r="11" spans="1:56" x14ac:dyDescent="0.2">
      <c r="A11" s="281" t="s">
        <v>451</v>
      </c>
      <c r="B11" s="283" t="s">
        <v>285</v>
      </c>
      <c r="C11" s="442">
        <v>2.720677146311971E-2</v>
      </c>
      <c r="D11" s="442">
        <v>0</v>
      </c>
      <c r="E11" s="442">
        <v>0</v>
      </c>
      <c r="F11" s="442">
        <v>0</v>
      </c>
      <c r="G11" s="442">
        <v>1.59080615942029E-2</v>
      </c>
      <c r="H11" s="442">
        <v>6.0475161987041037E-3</v>
      </c>
      <c r="I11" s="442">
        <v>0.29372937293729373</v>
      </c>
      <c r="J11" s="442">
        <v>1.4595103578154425E-2</v>
      </c>
      <c r="K11" s="442">
        <v>0</v>
      </c>
      <c r="L11" s="442">
        <v>7.6663600122661756E-3</v>
      </c>
      <c r="M11" s="442">
        <v>2.3255813953488372E-2</v>
      </c>
      <c r="N11" s="442">
        <v>0</v>
      </c>
      <c r="O11" s="442">
        <v>1.8674136321195146E-3</v>
      </c>
      <c r="P11" s="442">
        <v>3.7243947858472998E-3</v>
      </c>
      <c r="Q11" s="442">
        <v>1.5319800842589046E-3</v>
      </c>
      <c r="R11" s="442">
        <v>1.1391004361127385E-3</v>
      </c>
      <c r="S11" s="442">
        <v>5.774278215223097E-3</v>
      </c>
      <c r="T11" s="442">
        <v>6.1791967044284241E-3</v>
      </c>
      <c r="U11" s="442">
        <v>7.474813129671758E-3</v>
      </c>
      <c r="V11" s="442">
        <v>0</v>
      </c>
      <c r="W11" s="442">
        <v>1.002004008016032E-3</v>
      </c>
      <c r="X11" s="442">
        <v>4.7538200339558571E-2</v>
      </c>
      <c r="Y11" s="442">
        <v>5.0049792797712746E-2</v>
      </c>
      <c r="Z11" s="442">
        <v>3.3984706881903144E-3</v>
      </c>
      <c r="AA11" s="442">
        <v>2.637987012987013E-3</v>
      </c>
      <c r="AB11" s="442">
        <v>3.6605657237936771E-3</v>
      </c>
      <c r="AC11" s="442">
        <v>8.4475090295812062E-3</v>
      </c>
      <c r="AD11" s="442">
        <v>4.6421663442940036E-3</v>
      </c>
      <c r="AE11" s="442">
        <v>3.0357742023103841E-4</v>
      </c>
      <c r="AF11" s="442">
        <v>9.0901220673534754E-4</v>
      </c>
      <c r="AG11" s="442">
        <v>6.8044354838709678E-3</v>
      </c>
      <c r="AH11" s="442">
        <v>1.2657846357855399E-3</v>
      </c>
      <c r="AI11" s="442">
        <v>6.9244604316546759E-3</v>
      </c>
      <c r="AJ11" s="442">
        <v>4.0743155149934812E-3</v>
      </c>
      <c r="AK11" s="442">
        <v>1.9445514054678474E-2</v>
      </c>
      <c r="AL11" s="442">
        <v>3.3515306475019003E-3</v>
      </c>
      <c r="AM11" s="442">
        <v>6.1099572522774976E-3</v>
      </c>
      <c r="AN11" s="442">
        <v>5.9233449477351915E-2</v>
      </c>
      <c r="AO11" s="442">
        <v>0.10426540284360189</v>
      </c>
      <c r="AP11" s="443">
        <v>7.0540492021167085E-3</v>
      </c>
      <c r="AQ11" s="442">
        <v>5.1741544674406862E-3</v>
      </c>
      <c r="AR11" s="442">
        <v>1.1056965274820784E-3</v>
      </c>
      <c r="AS11" s="442">
        <v>0</v>
      </c>
      <c r="AT11" s="442">
        <v>1.0125825835795624E-3</v>
      </c>
      <c r="AU11" s="442">
        <v>4.6635576282478344E-3</v>
      </c>
      <c r="AV11" s="442">
        <v>-1.4827018121911038E-2</v>
      </c>
      <c r="AW11" s="443">
        <v>1.0423404016485015E-3</v>
      </c>
      <c r="AX11" s="442">
        <v>5.2654075308951401E-3</v>
      </c>
      <c r="AY11" s="443">
        <v>1.3735790066552488E-3</v>
      </c>
      <c r="AZ11" s="443">
        <v>1.1048298085033948E-3</v>
      </c>
      <c r="BA11" s="442">
        <v>4.6690742956980585E-3</v>
      </c>
      <c r="BB11" s="443">
        <v>9.4608507384724861E-3</v>
      </c>
      <c r="BC11" s="442">
        <v>-1.0103420439371862E-2</v>
      </c>
      <c r="BD11" s="443">
        <v>4.9903733556884487E-4</v>
      </c>
    </row>
    <row r="12" spans="1:56" x14ac:dyDescent="0.2">
      <c r="A12" s="281" t="s">
        <v>452</v>
      </c>
      <c r="B12" s="283" t="s">
        <v>29</v>
      </c>
      <c r="C12" s="442">
        <v>6.7714631197097946E-2</v>
      </c>
      <c r="D12" s="442">
        <v>0</v>
      </c>
      <c r="E12" s="442">
        <v>0</v>
      </c>
      <c r="F12" s="442">
        <v>0</v>
      </c>
      <c r="G12" s="442">
        <v>1.0303442028985508E-2</v>
      </c>
      <c r="H12" s="442">
        <v>0.11403887688984882</v>
      </c>
      <c r="I12" s="442">
        <v>3.6303630363036306E-2</v>
      </c>
      <c r="J12" s="442">
        <v>0.3611111111111111</v>
      </c>
      <c r="K12" s="442">
        <v>3.3670033670033669E-3</v>
      </c>
      <c r="L12" s="442">
        <v>0.21128488193805581</v>
      </c>
      <c r="M12" s="442">
        <v>3.3591731266149873E-2</v>
      </c>
      <c r="N12" s="442">
        <v>3.8535645472061657E-3</v>
      </c>
      <c r="O12" s="442">
        <v>8.4033613445378148E-3</v>
      </c>
      <c r="P12" s="442">
        <v>8.6902545003103657E-3</v>
      </c>
      <c r="Q12" s="442">
        <v>4.5959402527767142E-3</v>
      </c>
      <c r="R12" s="442">
        <v>4.1333072967519365E-3</v>
      </c>
      <c r="S12" s="442">
        <v>1.7322834645669291E-2</v>
      </c>
      <c r="T12" s="442">
        <v>1.7507723995880537E-2</v>
      </c>
      <c r="U12" s="442">
        <v>1.3649658758531037E-2</v>
      </c>
      <c r="V12" s="442">
        <v>1.6949152542372881E-2</v>
      </c>
      <c r="W12" s="442">
        <v>1.002004008016032E-2</v>
      </c>
      <c r="X12" s="442">
        <v>4.074702886247878E-2</v>
      </c>
      <c r="Y12" s="442">
        <v>5.750265026181374E-3</v>
      </c>
      <c r="Z12" s="442">
        <v>4.248088360237893E-4</v>
      </c>
      <c r="AA12" s="442">
        <v>8.9285714285714281E-3</v>
      </c>
      <c r="AB12" s="442">
        <v>1.4975041597337771E-2</v>
      </c>
      <c r="AC12" s="442">
        <v>0</v>
      </c>
      <c r="AD12" s="442">
        <v>0</v>
      </c>
      <c r="AE12" s="442">
        <v>3.9944397398820844E-5</v>
      </c>
      <c r="AF12" s="442">
        <v>2.5971777335295646E-4</v>
      </c>
      <c r="AG12" s="442">
        <v>5.0403225806451612E-4</v>
      </c>
      <c r="AH12" s="442">
        <v>9.041318827039571E-4</v>
      </c>
      <c r="AI12" s="442">
        <v>8.021582733812949E-3</v>
      </c>
      <c r="AJ12" s="442">
        <v>0.17569806605823554</v>
      </c>
      <c r="AK12" s="442">
        <v>2.5028879476318828E-3</v>
      </c>
      <c r="AL12" s="442">
        <v>4.595397691935595E-3</v>
      </c>
      <c r="AM12" s="442">
        <v>6.0660007252826952E-3</v>
      </c>
      <c r="AN12" s="442">
        <v>3.4843205574912892E-3</v>
      </c>
      <c r="AO12" s="442">
        <v>7.8988941548183249E-3</v>
      </c>
      <c r="AP12" s="443">
        <v>2.7565636585530552E-2</v>
      </c>
      <c r="AQ12" s="442">
        <v>1.110550227158001E-2</v>
      </c>
      <c r="AR12" s="442">
        <v>8.009728727607893E-3</v>
      </c>
      <c r="AS12" s="442">
        <v>0</v>
      </c>
      <c r="AT12" s="442">
        <v>0</v>
      </c>
      <c r="AU12" s="442">
        <v>0</v>
      </c>
      <c r="AV12" s="442">
        <v>0.16144975288303129</v>
      </c>
      <c r="AW12" s="443">
        <v>6.3569401162075915E-3</v>
      </c>
      <c r="AX12" s="442">
        <v>2.2353282533885077E-2</v>
      </c>
      <c r="AY12" s="443">
        <v>1.2207036862492672E-2</v>
      </c>
      <c r="AZ12" s="443">
        <v>7.4605828383825902E-3</v>
      </c>
      <c r="BA12" s="442">
        <v>2.0798603680836806E-2</v>
      </c>
      <c r="BB12" s="443">
        <v>4.0678440842714068E-2</v>
      </c>
      <c r="BC12" s="442">
        <v>-3.7095799718728902E-2</v>
      </c>
      <c r="BD12" s="443">
        <v>3.4982023127004178E-3</v>
      </c>
    </row>
    <row r="13" spans="1:56" x14ac:dyDescent="0.2">
      <c r="A13" s="281" t="s">
        <v>453</v>
      </c>
      <c r="B13" s="283" t="s">
        <v>30</v>
      </c>
      <c r="C13" s="442">
        <v>6.650544135429262E-3</v>
      </c>
      <c r="D13" s="442">
        <v>2.4691358024691357E-2</v>
      </c>
      <c r="E13" s="442">
        <v>0.14285714285714285</v>
      </c>
      <c r="F13" s="442">
        <v>0</v>
      </c>
      <c r="G13" s="442">
        <v>4.698822463768116E-3</v>
      </c>
      <c r="H13" s="442">
        <v>6.0475161987041037E-3</v>
      </c>
      <c r="I13" s="442">
        <v>3.3003300330033004E-3</v>
      </c>
      <c r="J13" s="442">
        <v>8.1450094161958572E-2</v>
      </c>
      <c r="K13" s="442">
        <v>6.3973063973063973E-2</v>
      </c>
      <c r="L13" s="442">
        <v>9.1996320147194111E-4</v>
      </c>
      <c r="M13" s="442">
        <v>2.3255813953488372E-2</v>
      </c>
      <c r="N13" s="442">
        <v>2.2157996146435453E-2</v>
      </c>
      <c r="O13" s="442">
        <v>2.8011204481792717E-3</v>
      </c>
      <c r="P13" s="442">
        <v>3.1036623215394167E-3</v>
      </c>
      <c r="Q13" s="442">
        <v>1.1489850631941786E-3</v>
      </c>
      <c r="R13" s="442">
        <v>1.0740089826205819E-3</v>
      </c>
      <c r="S13" s="442">
        <v>1.0498687664041995E-3</v>
      </c>
      <c r="T13" s="442">
        <v>1.0298661174047373E-3</v>
      </c>
      <c r="U13" s="442">
        <v>9.7497562560935978E-4</v>
      </c>
      <c r="V13" s="442">
        <v>0</v>
      </c>
      <c r="W13" s="442">
        <v>2.004008016032064E-3</v>
      </c>
      <c r="X13" s="442">
        <v>1.697792869269949E-3</v>
      </c>
      <c r="Y13" s="442">
        <v>1.2881878634071123E-2</v>
      </c>
      <c r="Z13" s="442">
        <v>5.6499575191163977E-2</v>
      </c>
      <c r="AA13" s="442">
        <v>1.176948051948052E-2</v>
      </c>
      <c r="AB13" s="442">
        <v>1.1647254575707155E-2</v>
      </c>
      <c r="AC13" s="442">
        <v>1.6118921823229156E-3</v>
      </c>
      <c r="AD13" s="442">
        <v>3.8684719535783365E-4</v>
      </c>
      <c r="AE13" s="442">
        <v>1.8374422803457588E-4</v>
      </c>
      <c r="AF13" s="442">
        <v>2.3591031079560211E-2</v>
      </c>
      <c r="AG13" s="442">
        <v>2.5201612903225806E-4</v>
      </c>
      <c r="AH13" s="442">
        <v>1.081944486302402E-2</v>
      </c>
      <c r="AI13" s="442">
        <v>3.5251798561151079E-3</v>
      </c>
      <c r="AJ13" s="442">
        <v>2.2951977401129945E-3</v>
      </c>
      <c r="AK13" s="442">
        <v>3.6580670003850597E-3</v>
      </c>
      <c r="AL13" s="442">
        <v>2.5222859512127704E-3</v>
      </c>
      <c r="AM13" s="442">
        <v>6.219848569764503E-3</v>
      </c>
      <c r="AN13" s="442">
        <v>0</v>
      </c>
      <c r="AO13" s="442">
        <v>1.5007898894154818E-2</v>
      </c>
      <c r="AP13" s="443">
        <v>5.0233131138118052E-3</v>
      </c>
      <c r="AQ13" s="442">
        <v>1.1357900050479556E-3</v>
      </c>
      <c r="AR13" s="442">
        <v>1.6043989549327908E-2</v>
      </c>
      <c r="AS13" s="442">
        <v>0</v>
      </c>
      <c r="AT13" s="442">
        <v>0</v>
      </c>
      <c r="AU13" s="442">
        <v>0</v>
      </c>
      <c r="AV13" s="442">
        <v>0</v>
      </c>
      <c r="AW13" s="443">
        <v>1.2247499719369892E-2</v>
      </c>
      <c r="AX13" s="442">
        <v>1.2703328656899888E-2</v>
      </c>
      <c r="AY13" s="443">
        <v>9.3104518442740718E-4</v>
      </c>
      <c r="AZ13" s="443">
        <v>1.0112608070570326E-2</v>
      </c>
      <c r="BA13" s="442">
        <v>1.08994968988787E-2</v>
      </c>
      <c r="BB13" s="443">
        <v>2.2861987781705867E-2</v>
      </c>
      <c r="BC13" s="442">
        <v>-6.9886222285403862E-3</v>
      </c>
      <c r="BD13" s="443">
        <v>4.8915540813183813E-4</v>
      </c>
    </row>
    <row r="14" spans="1:56" x14ac:dyDescent="0.2">
      <c r="A14" s="281" t="s">
        <v>454</v>
      </c>
      <c r="B14" s="283" t="s">
        <v>455</v>
      </c>
      <c r="C14" s="442">
        <v>7.8597339782345826E-3</v>
      </c>
      <c r="D14" s="442">
        <v>2.4691358024691357E-2</v>
      </c>
      <c r="E14" s="442">
        <v>0</v>
      </c>
      <c r="F14" s="442">
        <v>0</v>
      </c>
      <c r="G14" s="442">
        <v>1.7436594202898552E-2</v>
      </c>
      <c r="H14" s="442">
        <v>1.079913606911447E-2</v>
      </c>
      <c r="I14" s="442">
        <v>2.3102310231023101E-2</v>
      </c>
      <c r="J14" s="442">
        <v>1.9303201506591337E-2</v>
      </c>
      <c r="K14" s="442">
        <v>0</v>
      </c>
      <c r="L14" s="442">
        <v>0.26218951241950322</v>
      </c>
      <c r="M14" s="442">
        <v>1.0335917312661499E-2</v>
      </c>
      <c r="N14" s="442">
        <v>9.6339113680154141E-4</v>
      </c>
      <c r="O14" s="442">
        <v>5.6022408963585435E-3</v>
      </c>
      <c r="P14" s="442">
        <v>4.9658597144630664E-3</v>
      </c>
      <c r="Q14" s="442">
        <v>1.3787820758330141E-2</v>
      </c>
      <c r="R14" s="442">
        <v>2.1252359565189092E-2</v>
      </c>
      <c r="S14" s="442">
        <v>4.0419947506561679E-2</v>
      </c>
      <c r="T14" s="442">
        <v>2.0597322348094749E-2</v>
      </c>
      <c r="U14" s="442">
        <v>4.0298992525186872E-2</v>
      </c>
      <c r="V14" s="442">
        <v>4.2372881355932202E-2</v>
      </c>
      <c r="W14" s="442">
        <v>3.9078156312625248E-2</v>
      </c>
      <c r="X14" s="442">
        <v>6.9609507640067916E-2</v>
      </c>
      <c r="Y14" s="442">
        <v>1.4391724758263998E-2</v>
      </c>
      <c r="Z14" s="442">
        <v>0</v>
      </c>
      <c r="AA14" s="442">
        <v>3.916396103896104E-2</v>
      </c>
      <c r="AB14" s="442">
        <v>1.3976705490848586E-2</v>
      </c>
      <c r="AC14" s="442">
        <v>5.4326736515327902E-3</v>
      </c>
      <c r="AD14" s="442">
        <v>2.9842497927604311E-3</v>
      </c>
      <c r="AE14" s="442">
        <v>4.7134388930608596E-4</v>
      </c>
      <c r="AF14" s="442">
        <v>8.6572591117652152E-4</v>
      </c>
      <c r="AG14" s="442">
        <v>3.276209677419355E-3</v>
      </c>
      <c r="AH14" s="442">
        <v>1.9288146831017751E-3</v>
      </c>
      <c r="AI14" s="442">
        <v>3.8309352517985613E-3</v>
      </c>
      <c r="AJ14" s="442">
        <v>2.349521946979574E-3</v>
      </c>
      <c r="AK14" s="442">
        <v>8.278783211397767E-3</v>
      </c>
      <c r="AL14" s="442">
        <v>1.5271923156658145E-2</v>
      </c>
      <c r="AM14" s="442">
        <v>4.4615874899724172E-3</v>
      </c>
      <c r="AN14" s="442">
        <v>5.2264808362369339E-2</v>
      </c>
      <c r="AO14" s="442">
        <v>1.4218009478672985E-2</v>
      </c>
      <c r="AP14" s="443">
        <v>7.6584937636802932E-3</v>
      </c>
      <c r="AQ14" s="442">
        <v>1.7667844522968198E-3</v>
      </c>
      <c r="AR14" s="442">
        <v>2.8579889640622342E-3</v>
      </c>
      <c r="AS14" s="442">
        <v>3.0974456398290212E-5</v>
      </c>
      <c r="AT14" s="442">
        <v>0</v>
      </c>
      <c r="AU14" s="442">
        <v>0</v>
      </c>
      <c r="AV14" s="442">
        <v>2.1416803953871501E-2</v>
      </c>
      <c r="AW14" s="443">
        <v>2.2196505219720013E-3</v>
      </c>
      <c r="AX14" s="442">
        <v>6.5632998079161028E-3</v>
      </c>
      <c r="AY14" s="443">
        <v>1.5523166932953253E-2</v>
      </c>
      <c r="AZ14" s="443">
        <v>4.7294088564198309E-3</v>
      </c>
      <c r="BA14" s="442">
        <v>7.9361934275426066E-3</v>
      </c>
      <c r="BB14" s="443">
        <v>1.0884047328856825E-2</v>
      </c>
      <c r="BC14" s="442">
        <v>-3.5260429623837982E-3</v>
      </c>
      <c r="BD14" s="443">
        <v>5.3708275620132119E-3</v>
      </c>
    </row>
    <row r="15" spans="1:56" x14ac:dyDescent="0.2">
      <c r="A15" s="281" t="s">
        <v>456</v>
      </c>
      <c r="B15" s="283" t="s">
        <v>31</v>
      </c>
      <c r="C15" s="442">
        <v>2.4183796856106408E-3</v>
      </c>
      <c r="D15" s="442">
        <v>0</v>
      </c>
      <c r="E15" s="442">
        <v>0</v>
      </c>
      <c r="F15" s="442">
        <v>0</v>
      </c>
      <c r="G15" s="442">
        <v>1.1322463768115942E-3</v>
      </c>
      <c r="H15" s="442">
        <v>4.3196544276457883E-4</v>
      </c>
      <c r="I15" s="442">
        <v>3.3003300330033004E-3</v>
      </c>
      <c r="J15" s="442">
        <v>7.0621468926553672E-3</v>
      </c>
      <c r="K15" s="442">
        <v>0</v>
      </c>
      <c r="L15" s="442">
        <v>3.6798528058877645E-3</v>
      </c>
      <c r="M15" s="442">
        <v>8.5271317829457363E-2</v>
      </c>
      <c r="N15" s="442">
        <v>5.7803468208092483E-3</v>
      </c>
      <c r="O15" s="442">
        <v>9.3370681605975722E-3</v>
      </c>
      <c r="P15" s="442">
        <v>3.7243947858472998E-3</v>
      </c>
      <c r="Q15" s="442">
        <v>6.5109153581003444E-3</v>
      </c>
      <c r="R15" s="442">
        <v>4.5238560177048755E-3</v>
      </c>
      <c r="S15" s="442">
        <v>1.889763779527559E-2</v>
      </c>
      <c r="T15" s="442">
        <v>3.604531410916581E-2</v>
      </c>
      <c r="U15" s="442">
        <v>9.0997725056873573E-3</v>
      </c>
      <c r="V15" s="442">
        <v>0</v>
      </c>
      <c r="W15" s="442">
        <v>6.0120240480961923E-3</v>
      </c>
      <c r="X15" s="442">
        <v>1.0186757215619695E-2</v>
      </c>
      <c r="Y15" s="442">
        <v>5.698866009187574E-2</v>
      </c>
      <c r="Z15" s="442">
        <v>0</v>
      </c>
      <c r="AA15" s="442">
        <v>4.667207792207792E-3</v>
      </c>
      <c r="AB15" s="442">
        <v>6.6555740432612314E-4</v>
      </c>
      <c r="AC15" s="442">
        <v>2.0894898659741499E-4</v>
      </c>
      <c r="AD15" s="442">
        <v>0</v>
      </c>
      <c r="AE15" s="442">
        <v>7.9888794797641687E-5</v>
      </c>
      <c r="AF15" s="442">
        <v>0</v>
      </c>
      <c r="AG15" s="442">
        <v>0</v>
      </c>
      <c r="AH15" s="442">
        <v>1.8082637654079142E-4</v>
      </c>
      <c r="AI15" s="442">
        <v>1.9424460431654675E-3</v>
      </c>
      <c r="AJ15" s="442">
        <v>7.7411994784876137E-4</v>
      </c>
      <c r="AK15" s="442">
        <v>5.7758952637658836E-4</v>
      </c>
      <c r="AL15" s="442">
        <v>1.1402114573975538E-3</v>
      </c>
      <c r="AM15" s="442">
        <v>1.3406740733414653E-3</v>
      </c>
      <c r="AN15" s="442">
        <v>0</v>
      </c>
      <c r="AO15" s="442">
        <v>4.7393364928909956E-3</v>
      </c>
      <c r="AP15" s="443">
        <v>4.1602914509798758E-3</v>
      </c>
      <c r="AQ15" s="442">
        <v>7.5719333669863704E-4</v>
      </c>
      <c r="AR15" s="442">
        <v>4.2405476965239774E-4</v>
      </c>
      <c r="AS15" s="442">
        <v>0</v>
      </c>
      <c r="AT15" s="442">
        <v>0</v>
      </c>
      <c r="AU15" s="442">
        <v>0</v>
      </c>
      <c r="AV15" s="442">
        <v>-1.4827018121911038E-2</v>
      </c>
      <c r="AW15" s="443">
        <v>3.19383789735887E-4</v>
      </c>
      <c r="AX15" s="442">
        <v>2.8755385784959633E-3</v>
      </c>
      <c r="AY15" s="443">
        <v>1.8448487913654179E-3</v>
      </c>
      <c r="AZ15" s="443">
        <v>6.0716849142482927E-4</v>
      </c>
      <c r="BA15" s="442">
        <v>2.7176090676205599E-3</v>
      </c>
      <c r="BB15" s="443">
        <v>5.1079888263927268E-3</v>
      </c>
      <c r="BC15" s="442">
        <v>-5.4299538492001038E-3</v>
      </c>
      <c r="BD15" s="443">
        <v>6.373843196869405E-4</v>
      </c>
    </row>
    <row r="16" spans="1:56" x14ac:dyDescent="0.2">
      <c r="A16" s="281" t="s">
        <v>457</v>
      </c>
      <c r="B16" s="283" t="s">
        <v>32</v>
      </c>
      <c r="C16" s="442">
        <v>0</v>
      </c>
      <c r="D16" s="442">
        <v>0</v>
      </c>
      <c r="E16" s="442">
        <v>0</v>
      </c>
      <c r="F16" s="442">
        <v>0</v>
      </c>
      <c r="G16" s="442">
        <v>0</v>
      </c>
      <c r="H16" s="442">
        <v>4.3196544276457883E-4</v>
      </c>
      <c r="I16" s="442">
        <v>1.3201320132013201E-2</v>
      </c>
      <c r="J16" s="442">
        <v>0</v>
      </c>
      <c r="K16" s="442">
        <v>0</v>
      </c>
      <c r="L16" s="442">
        <v>1.5332720024532351E-3</v>
      </c>
      <c r="M16" s="442">
        <v>7.7519379844961239E-3</v>
      </c>
      <c r="N16" s="442">
        <v>0.53757225433526012</v>
      </c>
      <c r="O16" s="442">
        <v>9.3370681605975728E-4</v>
      </c>
      <c r="P16" s="442">
        <v>0.23587833643699566</v>
      </c>
      <c r="Q16" s="442">
        <v>0.11911145155112983</v>
      </c>
      <c r="R16" s="442">
        <v>9.5554253726485711E-2</v>
      </c>
      <c r="S16" s="442">
        <v>2.3097112860892388E-2</v>
      </c>
      <c r="T16" s="442">
        <v>5.1493305870236872E-3</v>
      </c>
      <c r="U16" s="442">
        <v>4.6148846278843032E-2</v>
      </c>
      <c r="V16" s="442">
        <v>1.6949152542372881E-2</v>
      </c>
      <c r="W16" s="442">
        <v>5.5110220440881763E-2</v>
      </c>
      <c r="X16" s="442">
        <v>6.7911714770797962E-3</v>
      </c>
      <c r="Y16" s="442">
        <v>2.4832150085129623E-2</v>
      </c>
      <c r="Z16" s="442">
        <v>0</v>
      </c>
      <c r="AA16" s="442">
        <v>0</v>
      </c>
      <c r="AB16" s="442">
        <v>0</v>
      </c>
      <c r="AC16" s="442">
        <v>0</v>
      </c>
      <c r="AD16" s="442">
        <v>0</v>
      </c>
      <c r="AE16" s="442">
        <v>0</v>
      </c>
      <c r="AF16" s="442">
        <v>0</v>
      </c>
      <c r="AG16" s="442">
        <v>0</v>
      </c>
      <c r="AH16" s="442">
        <v>3.0137729423465235E-5</v>
      </c>
      <c r="AI16" s="442">
        <v>0</v>
      </c>
      <c r="AJ16" s="442">
        <v>0</v>
      </c>
      <c r="AK16" s="442">
        <v>0</v>
      </c>
      <c r="AL16" s="442">
        <v>2.073111740722825E-4</v>
      </c>
      <c r="AM16" s="442">
        <v>1.0989131748700536E-5</v>
      </c>
      <c r="AN16" s="442">
        <v>0</v>
      </c>
      <c r="AO16" s="442">
        <v>3.9494470774091624E-3</v>
      </c>
      <c r="AP16" s="443">
        <v>8.6252756646007945E-3</v>
      </c>
      <c r="AQ16" s="442">
        <v>0</v>
      </c>
      <c r="AR16" s="442">
        <v>-1.0864213106796968E-4</v>
      </c>
      <c r="AS16" s="442">
        <v>0</v>
      </c>
      <c r="AT16" s="442">
        <v>-2.2077620264931443E-3</v>
      </c>
      <c r="AU16" s="442">
        <v>-1.6655562958027982E-3</v>
      </c>
      <c r="AV16" s="442">
        <v>-1.1532125205930808E-2</v>
      </c>
      <c r="AW16" s="443">
        <v>-2.9666611431534274E-4</v>
      </c>
      <c r="AX16" s="442">
        <v>5.215488597163565E-3</v>
      </c>
      <c r="AY16" s="443">
        <v>4.6207427671582429E-3</v>
      </c>
      <c r="AZ16" s="443">
        <v>6.3102153930223324E-4</v>
      </c>
      <c r="BA16" s="442">
        <v>5.1243574739092794E-3</v>
      </c>
      <c r="BB16" s="443">
        <v>9.0482751311536224E-3</v>
      </c>
      <c r="BC16" s="442">
        <v>-1.0659362418322223E-2</v>
      </c>
      <c r="BD16" s="443">
        <v>1.7095734466021817E-3</v>
      </c>
    </row>
    <row r="17" spans="1:56" x14ac:dyDescent="0.2">
      <c r="A17" s="281" t="s">
        <v>458</v>
      </c>
      <c r="B17" s="283" t="s">
        <v>33</v>
      </c>
      <c r="C17" s="442">
        <v>0</v>
      </c>
      <c r="D17" s="442">
        <v>0</v>
      </c>
      <c r="E17" s="442">
        <v>0</v>
      </c>
      <c r="F17" s="442">
        <v>0</v>
      </c>
      <c r="G17" s="442">
        <v>1.5285326086956522E-3</v>
      </c>
      <c r="H17" s="442">
        <v>0</v>
      </c>
      <c r="I17" s="442">
        <v>3.3003300330033004E-3</v>
      </c>
      <c r="J17" s="442">
        <v>5.1789077212806029E-3</v>
      </c>
      <c r="K17" s="442">
        <v>0</v>
      </c>
      <c r="L17" s="442">
        <v>2.4532352039251764E-3</v>
      </c>
      <c r="M17" s="442">
        <v>1.0335917312661499E-2</v>
      </c>
      <c r="N17" s="442">
        <v>8.670520231213872E-3</v>
      </c>
      <c r="O17" s="442">
        <v>0.41923436041083101</v>
      </c>
      <c r="P17" s="442">
        <v>6.8280571073867161E-2</v>
      </c>
      <c r="Q17" s="442">
        <v>3.9065492148602068E-2</v>
      </c>
      <c r="R17" s="442">
        <v>2.0178350582568508E-2</v>
      </c>
      <c r="S17" s="442">
        <v>3.832020997375328E-2</v>
      </c>
      <c r="T17" s="442">
        <v>4.8403707518022657E-2</v>
      </c>
      <c r="U17" s="442">
        <v>6.6948326291842705E-2</v>
      </c>
      <c r="V17" s="442">
        <v>4.2372881355932202E-2</v>
      </c>
      <c r="W17" s="442">
        <v>2.5050100200400802E-2</v>
      </c>
      <c r="X17" s="442">
        <v>2.3769100169779286E-2</v>
      </c>
      <c r="Y17" s="442">
        <v>9.5730669150952494E-3</v>
      </c>
      <c r="Z17" s="442">
        <v>4.248088360237893E-4</v>
      </c>
      <c r="AA17" s="442">
        <v>2.0292207792207794E-4</v>
      </c>
      <c r="AB17" s="442">
        <v>0</v>
      </c>
      <c r="AC17" s="442">
        <v>0</v>
      </c>
      <c r="AD17" s="442">
        <v>0</v>
      </c>
      <c r="AE17" s="442">
        <v>0</v>
      </c>
      <c r="AF17" s="442">
        <v>0</v>
      </c>
      <c r="AG17" s="442">
        <v>0</v>
      </c>
      <c r="AH17" s="442">
        <v>1.8082637654079142E-4</v>
      </c>
      <c r="AI17" s="442">
        <v>8.9928057553956837E-5</v>
      </c>
      <c r="AJ17" s="442">
        <v>1.6161451542807475E-3</v>
      </c>
      <c r="AK17" s="442">
        <v>1.9252984212552945E-4</v>
      </c>
      <c r="AL17" s="442">
        <v>6.2193352221684753E-4</v>
      </c>
      <c r="AM17" s="442">
        <v>2.197826349740107E-4</v>
      </c>
      <c r="AN17" s="442">
        <v>0</v>
      </c>
      <c r="AO17" s="442">
        <v>3.1595576619273301E-3</v>
      </c>
      <c r="AP17" s="443">
        <v>3.5970215870704861E-3</v>
      </c>
      <c r="AQ17" s="442">
        <v>1.2619888944977284E-4</v>
      </c>
      <c r="AR17" s="442">
        <v>5.2919231584720706E-4</v>
      </c>
      <c r="AS17" s="442">
        <v>0</v>
      </c>
      <c r="AT17" s="442">
        <v>0</v>
      </c>
      <c r="AU17" s="442">
        <v>-1.9986675549633578E-3</v>
      </c>
      <c r="AV17" s="442">
        <v>-4.9423393739703461E-2</v>
      </c>
      <c r="AW17" s="443">
        <v>3.3274712821856005E-4</v>
      </c>
      <c r="AX17" s="442">
        <v>2.5302659535192326E-3</v>
      </c>
      <c r="AY17" s="443">
        <v>4.9023551994850515E-3</v>
      </c>
      <c r="AZ17" s="443">
        <v>1.1948208527681461E-3</v>
      </c>
      <c r="BA17" s="442">
        <v>2.8937340882051717E-3</v>
      </c>
      <c r="BB17" s="443">
        <v>4.1919952761985515E-3</v>
      </c>
      <c r="BC17" s="442">
        <v>-2.8254037560353977E-3</v>
      </c>
      <c r="BD17" s="443">
        <v>1.7639240475057192E-3</v>
      </c>
    </row>
    <row r="18" spans="1:56" x14ac:dyDescent="0.2">
      <c r="A18" s="281" t="s">
        <v>459</v>
      </c>
      <c r="B18" s="283" t="s">
        <v>34</v>
      </c>
      <c r="C18" s="442">
        <v>1.2091898428053204E-3</v>
      </c>
      <c r="D18" s="442">
        <v>0</v>
      </c>
      <c r="E18" s="442">
        <v>0</v>
      </c>
      <c r="F18" s="442">
        <v>0</v>
      </c>
      <c r="G18" s="442">
        <v>4.528985507246377E-3</v>
      </c>
      <c r="H18" s="442">
        <v>2.5917926565874731E-3</v>
      </c>
      <c r="I18" s="442">
        <v>1.65016501650165E-2</v>
      </c>
      <c r="J18" s="442">
        <v>9.4161958568738224E-3</v>
      </c>
      <c r="K18" s="442">
        <v>0</v>
      </c>
      <c r="L18" s="442">
        <v>2.1465808034345293E-3</v>
      </c>
      <c r="M18" s="442">
        <v>1.0335917312661499E-2</v>
      </c>
      <c r="N18" s="442">
        <v>9.6339113680154141E-4</v>
      </c>
      <c r="O18" s="442">
        <v>1.8674136321195146E-3</v>
      </c>
      <c r="P18" s="442">
        <v>7.3867163252638118E-2</v>
      </c>
      <c r="Q18" s="442">
        <v>3.7150517043278437E-2</v>
      </c>
      <c r="R18" s="442">
        <v>3.3684827182190978E-2</v>
      </c>
      <c r="S18" s="442">
        <v>4.0419947506561679E-2</v>
      </c>
      <c r="T18" s="442">
        <v>2.1627188465499485E-2</v>
      </c>
      <c r="U18" s="442">
        <v>2.8274293142671433E-2</v>
      </c>
      <c r="V18" s="442">
        <v>2.5423728813559324E-2</v>
      </c>
      <c r="W18" s="442">
        <v>1.002004008016032E-2</v>
      </c>
      <c r="X18" s="442">
        <v>2.2071307300509338E-2</v>
      </c>
      <c r="Y18" s="442">
        <v>0.10193067557582962</v>
      </c>
      <c r="Z18" s="442">
        <v>4.248088360237893E-4</v>
      </c>
      <c r="AA18" s="442">
        <v>8.1168831168831174E-4</v>
      </c>
      <c r="AB18" s="442">
        <v>3.3277870216306157E-4</v>
      </c>
      <c r="AC18" s="442">
        <v>3.0745350885048209E-3</v>
      </c>
      <c r="AD18" s="442">
        <v>1.6579165515335728E-4</v>
      </c>
      <c r="AE18" s="442">
        <v>3.3553293815009508E-4</v>
      </c>
      <c r="AF18" s="442">
        <v>6.4929443338239108E-4</v>
      </c>
      <c r="AG18" s="442">
        <v>0</v>
      </c>
      <c r="AH18" s="442">
        <v>4.4603839546728547E-3</v>
      </c>
      <c r="AI18" s="442">
        <v>1.7985611510791367E-4</v>
      </c>
      <c r="AJ18" s="442">
        <v>3.1236418948283354E-4</v>
      </c>
      <c r="AK18" s="442">
        <v>2.5028879476318828E-3</v>
      </c>
      <c r="AL18" s="442">
        <v>1.65848939257826E-3</v>
      </c>
      <c r="AM18" s="442">
        <v>1.6923262892998825E-3</v>
      </c>
      <c r="AN18" s="442">
        <v>0</v>
      </c>
      <c r="AO18" s="442">
        <v>4.7393364928909956E-3</v>
      </c>
      <c r="AP18" s="443">
        <v>8.7833865035929042E-3</v>
      </c>
      <c r="AQ18" s="442">
        <v>2.0191822311963654E-3</v>
      </c>
      <c r="AR18" s="442">
        <v>8.8140309559981843E-4</v>
      </c>
      <c r="AS18" s="442">
        <v>0</v>
      </c>
      <c r="AT18" s="442">
        <v>1.3113774443079579E-3</v>
      </c>
      <c r="AU18" s="442">
        <v>5.2465023317788137E-3</v>
      </c>
      <c r="AV18" s="442">
        <v>-1.6474464579901153E-2</v>
      </c>
      <c r="AW18" s="443">
        <v>8.6995333522201846E-4</v>
      </c>
      <c r="AX18" s="442">
        <v>6.223227071869745E-3</v>
      </c>
      <c r="AY18" s="443">
        <v>8.0115863400728737E-3</v>
      </c>
      <c r="AZ18" s="443">
        <v>2.2172492231495996E-3</v>
      </c>
      <c r="BA18" s="442">
        <v>6.4972520093663283E-3</v>
      </c>
      <c r="BB18" s="443">
        <v>1.0914328107375641E-2</v>
      </c>
      <c r="BC18" s="442">
        <v>-9.4484750943070531E-3</v>
      </c>
      <c r="BD18" s="443">
        <v>2.6532975168363339E-3</v>
      </c>
    </row>
    <row r="19" spans="1:56" x14ac:dyDescent="0.2">
      <c r="A19" s="281" t="s">
        <v>460</v>
      </c>
      <c r="B19" s="285" t="s">
        <v>269</v>
      </c>
      <c r="C19" s="442">
        <v>0</v>
      </c>
      <c r="D19" s="442">
        <v>0</v>
      </c>
      <c r="E19" s="442">
        <v>0</v>
      </c>
      <c r="F19" s="442">
        <v>0</v>
      </c>
      <c r="G19" s="442">
        <v>0</v>
      </c>
      <c r="H19" s="442">
        <v>0</v>
      </c>
      <c r="I19" s="442">
        <v>3.3003300330033004E-3</v>
      </c>
      <c r="J19" s="442">
        <v>0</v>
      </c>
      <c r="K19" s="442">
        <v>0</v>
      </c>
      <c r="L19" s="442">
        <v>6.1330880098129411E-4</v>
      </c>
      <c r="M19" s="442">
        <v>2.5839793281653748E-3</v>
      </c>
      <c r="N19" s="442">
        <v>0</v>
      </c>
      <c r="O19" s="442">
        <v>0</v>
      </c>
      <c r="P19" s="442">
        <v>1.2414649286157666E-3</v>
      </c>
      <c r="Q19" s="442">
        <v>0.16353887399463807</v>
      </c>
      <c r="R19" s="442">
        <v>4.1007615700058585E-2</v>
      </c>
      <c r="S19" s="442">
        <v>1.5748031496062992E-2</v>
      </c>
      <c r="T19" s="442">
        <v>2.0597322348094747E-3</v>
      </c>
      <c r="U19" s="442">
        <v>1.3649658758531037E-2</v>
      </c>
      <c r="V19" s="442">
        <v>0</v>
      </c>
      <c r="W19" s="442">
        <v>8.0160320641282558E-3</v>
      </c>
      <c r="X19" s="442">
        <v>0</v>
      </c>
      <c r="Y19" s="442">
        <v>6.8103697516784991E-3</v>
      </c>
      <c r="Z19" s="442">
        <v>0</v>
      </c>
      <c r="AA19" s="442">
        <v>1.075487012987013E-2</v>
      </c>
      <c r="AB19" s="442">
        <v>0</v>
      </c>
      <c r="AC19" s="442">
        <v>0</v>
      </c>
      <c r="AD19" s="442">
        <v>0</v>
      </c>
      <c r="AE19" s="442">
        <v>0</v>
      </c>
      <c r="AF19" s="442">
        <v>1.731451822353043E-4</v>
      </c>
      <c r="AG19" s="442">
        <v>0</v>
      </c>
      <c r="AH19" s="442">
        <v>3.3151502365811762E-4</v>
      </c>
      <c r="AI19" s="442">
        <v>0</v>
      </c>
      <c r="AJ19" s="442">
        <v>0</v>
      </c>
      <c r="AK19" s="442">
        <v>0</v>
      </c>
      <c r="AL19" s="442">
        <v>1.247322230668233E-2</v>
      </c>
      <c r="AM19" s="442">
        <v>0</v>
      </c>
      <c r="AN19" s="442">
        <v>0</v>
      </c>
      <c r="AO19" s="442">
        <v>0</v>
      </c>
      <c r="AP19" s="443">
        <v>3.9791227813014167E-3</v>
      </c>
      <c r="AQ19" s="442">
        <v>0</v>
      </c>
      <c r="AR19" s="442">
        <v>4.2055018477923743E-5</v>
      </c>
      <c r="AS19" s="442">
        <v>0</v>
      </c>
      <c r="AT19" s="442">
        <v>1.2001593572590551E-2</v>
      </c>
      <c r="AU19" s="442">
        <v>5.7878081279147238E-2</v>
      </c>
      <c r="AV19" s="442">
        <v>8.0724876441515644E-2</v>
      </c>
      <c r="AW19" s="443">
        <v>1.9924737677665585E-3</v>
      </c>
      <c r="AX19" s="442">
        <v>4.0631932101930302E-3</v>
      </c>
      <c r="AY19" s="443">
        <v>1.4408211588638951E-2</v>
      </c>
      <c r="AZ19" s="443">
        <v>4.3347493369936922E-3</v>
      </c>
      <c r="BA19" s="442">
        <v>5.6483294101484999E-3</v>
      </c>
      <c r="BB19" s="443">
        <v>7.1973625441910114E-3</v>
      </c>
      <c r="BC19" s="442">
        <v>4.9501683057223949E-4</v>
      </c>
      <c r="BD19" s="443">
        <v>4.3002854230041387E-3</v>
      </c>
    </row>
    <row r="20" spans="1:56" x14ac:dyDescent="0.2">
      <c r="A20" s="281" t="s">
        <v>461</v>
      </c>
      <c r="B20" s="285" t="s">
        <v>270</v>
      </c>
      <c r="C20" s="442">
        <v>0</v>
      </c>
      <c r="D20" s="442">
        <v>0</v>
      </c>
      <c r="E20" s="442">
        <v>0</v>
      </c>
      <c r="F20" s="442">
        <v>0</v>
      </c>
      <c r="G20" s="442">
        <v>0</v>
      </c>
      <c r="H20" s="442">
        <v>0</v>
      </c>
      <c r="I20" s="442">
        <v>0</v>
      </c>
      <c r="J20" s="442">
        <v>0</v>
      </c>
      <c r="K20" s="442">
        <v>0</v>
      </c>
      <c r="L20" s="442">
        <v>3.3731984053971173E-3</v>
      </c>
      <c r="M20" s="442">
        <v>2.5839793281653748E-3</v>
      </c>
      <c r="N20" s="442">
        <v>0</v>
      </c>
      <c r="O20" s="442">
        <v>0</v>
      </c>
      <c r="P20" s="442">
        <v>6.207324643078833E-4</v>
      </c>
      <c r="Q20" s="442">
        <v>4.9789352738414403E-3</v>
      </c>
      <c r="R20" s="442">
        <v>0.1525418212588687</v>
      </c>
      <c r="S20" s="442">
        <v>2.0997375328083989E-3</v>
      </c>
      <c r="T20" s="442">
        <v>3.089598352214212E-3</v>
      </c>
      <c r="U20" s="442">
        <v>2.5999350016249595E-3</v>
      </c>
      <c r="V20" s="442">
        <v>0</v>
      </c>
      <c r="W20" s="442">
        <v>1.002004008016032E-3</v>
      </c>
      <c r="X20" s="442">
        <v>0</v>
      </c>
      <c r="Y20" s="442">
        <v>6.4248771242249994E-5</v>
      </c>
      <c r="Z20" s="442">
        <v>0</v>
      </c>
      <c r="AA20" s="442">
        <v>2.0292207792207794E-4</v>
      </c>
      <c r="AB20" s="442">
        <v>0</v>
      </c>
      <c r="AC20" s="442">
        <v>0</v>
      </c>
      <c r="AD20" s="442">
        <v>0</v>
      </c>
      <c r="AE20" s="442">
        <v>0</v>
      </c>
      <c r="AF20" s="442">
        <v>0</v>
      </c>
      <c r="AG20" s="442">
        <v>0</v>
      </c>
      <c r="AH20" s="442">
        <v>3.0137729423465235E-5</v>
      </c>
      <c r="AI20" s="442">
        <v>0</v>
      </c>
      <c r="AJ20" s="442">
        <v>0</v>
      </c>
      <c r="AK20" s="442">
        <v>0</v>
      </c>
      <c r="AL20" s="442">
        <v>1.8347038905397E-2</v>
      </c>
      <c r="AM20" s="442">
        <v>0</v>
      </c>
      <c r="AN20" s="442">
        <v>0</v>
      </c>
      <c r="AO20" s="442">
        <v>0</v>
      </c>
      <c r="AP20" s="443">
        <v>8.6697443380673259E-3</v>
      </c>
      <c r="AQ20" s="442">
        <v>0</v>
      </c>
      <c r="AR20" s="442">
        <v>2.4532094112122184E-5</v>
      </c>
      <c r="AS20" s="442">
        <v>0</v>
      </c>
      <c r="AT20" s="442">
        <v>7.0714783705720262E-3</v>
      </c>
      <c r="AU20" s="442">
        <v>9.8600932711525646E-2</v>
      </c>
      <c r="AV20" s="442">
        <v>8.5667215815486003E-2</v>
      </c>
      <c r="AW20" s="443">
        <v>2.2396955296960109E-3</v>
      </c>
      <c r="AX20" s="442">
        <v>7.2174458353569566E-3</v>
      </c>
      <c r="AY20" s="443">
        <v>0.17658823664639822</v>
      </c>
      <c r="AZ20" s="443">
        <v>3.5131202605620214E-2</v>
      </c>
      <c r="BA20" s="442">
        <v>3.3169625126699936E-2</v>
      </c>
      <c r="BB20" s="443">
        <v>1.3134287682536319E-2</v>
      </c>
      <c r="BC20" s="442">
        <v>6.4636505333489025E-2</v>
      </c>
      <c r="BD20" s="443">
        <v>5.0605350404911979E-2</v>
      </c>
    </row>
    <row r="21" spans="1:56" x14ac:dyDescent="0.2">
      <c r="A21" s="281" t="s">
        <v>462</v>
      </c>
      <c r="B21" s="285" t="s">
        <v>271</v>
      </c>
      <c r="C21" s="442">
        <v>6.0459492140266019E-4</v>
      </c>
      <c r="D21" s="442">
        <v>0</v>
      </c>
      <c r="E21" s="442">
        <v>0</v>
      </c>
      <c r="F21" s="442">
        <v>0</v>
      </c>
      <c r="G21" s="442">
        <v>0</v>
      </c>
      <c r="H21" s="442">
        <v>0</v>
      </c>
      <c r="I21" s="442">
        <v>0</v>
      </c>
      <c r="J21" s="442">
        <v>0</v>
      </c>
      <c r="K21" s="442">
        <v>0</v>
      </c>
      <c r="L21" s="442">
        <v>0</v>
      </c>
      <c r="M21" s="442">
        <v>0</v>
      </c>
      <c r="N21" s="442">
        <v>0</v>
      </c>
      <c r="O21" s="442">
        <v>0</v>
      </c>
      <c r="P21" s="442">
        <v>0</v>
      </c>
      <c r="Q21" s="442">
        <v>2.6809651474530832E-3</v>
      </c>
      <c r="R21" s="442">
        <v>5.7931393608019266E-3</v>
      </c>
      <c r="S21" s="442">
        <v>8.8188976377952755E-2</v>
      </c>
      <c r="T21" s="442">
        <v>0</v>
      </c>
      <c r="U21" s="442">
        <v>9.7497562560935978E-4</v>
      </c>
      <c r="V21" s="442">
        <v>0</v>
      </c>
      <c r="W21" s="442">
        <v>0</v>
      </c>
      <c r="X21" s="442">
        <v>0</v>
      </c>
      <c r="Y21" s="442">
        <v>1.9274631372674997E-4</v>
      </c>
      <c r="Z21" s="442">
        <v>0</v>
      </c>
      <c r="AA21" s="442">
        <v>2.0292207792207794E-4</v>
      </c>
      <c r="AB21" s="442">
        <v>0</v>
      </c>
      <c r="AC21" s="442">
        <v>1.1342944986716815E-3</v>
      </c>
      <c r="AD21" s="442">
        <v>0</v>
      </c>
      <c r="AE21" s="442">
        <v>0</v>
      </c>
      <c r="AF21" s="442">
        <v>0</v>
      </c>
      <c r="AG21" s="442">
        <v>0</v>
      </c>
      <c r="AH21" s="442">
        <v>3.2247370483107804E-3</v>
      </c>
      <c r="AI21" s="442">
        <v>0</v>
      </c>
      <c r="AJ21" s="442">
        <v>1.3553889613211648E-2</v>
      </c>
      <c r="AK21" s="442">
        <v>0</v>
      </c>
      <c r="AL21" s="442">
        <v>6.4266463962407575E-3</v>
      </c>
      <c r="AM21" s="442">
        <v>1.6923262892998825E-3</v>
      </c>
      <c r="AN21" s="442">
        <v>4.1811846689895474E-2</v>
      </c>
      <c r="AO21" s="442">
        <v>6.3191153238546603E-3</v>
      </c>
      <c r="AP21" s="443">
        <v>3.0749264208152919E-3</v>
      </c>
      <c r="AQ21" s="442">
        <v>1.3881877839475012E-3</v>
      </c>
      <c r="AR21" s="442">
        <v>3.2417410076732888E-4</v>
      </c>
      <c r="AS21" s="442">
        <v>0</v>
      </c>
      <c r="AT21" s="442">
        <v>3.4925799276252452E-2</v>
      </c>
      <c r="AU21" s="442">
        <v>6.3124583610926044E-2</v>
      </c>
      <c r="AV21" s="442">
        <v>0.13179571663920922</v>
      </c>
      <c r="AW21" s="443">
        <v>4.1934156158628172E-3</v>
      </c>
      <c r="AX21" s="442">
        <v>5.2050888193028201E-3</v>
      </c>
      <c r="AY21" s="443">
        <v>4.333383142334969E-3</v>
      </c>
      <c r="AZ21" s="443">
        <v>4.2198210154025632E-3</v>
      </c>
      <c r="BA21" s="442">
        <v>5.0715199677338965E-3</v>
      </c>
      <c r="BB21" s="443">
        <v>7.2938825257197366E-3</v>
      </c>
      <c r="BC21" s="442">
        <v>9.6464818265359486E-5</v>
      </c>
      <c r="BD21" s="443">
        <v>3.1375119612496684E-3</v>
      </c>
    </row>
    <row r="22" spans="1:56" x14ac:dyDescent="0.2">
      <c r="A22" s="281" t="s">
        <v>463</v>
      </c>
      <c r="B22" s="285" t="s">
        <v>281</v>
      </c>
      <c r="C22" s="442">
        <v>0</v>
      </c>
      <c r="D22" s="442">
        <v>0</v>
      </c>
      <c r="E22" s="442">
        <v>0</v>
      </c>
      <c r="F22" s="442">
        <v>0</v>
      </c>
      <c r="G22" s="442">
        <v>0</v>
      </c>
      <c r="H22" s="442">
        <v>0</v>
      </c>
      <c r="I22" s="442">
        <v>0</v>
      </c>
      <c r="J22" s="442">
        <v>0</v>
      </c>
      <c r="K22" s="442">
        <v>0</v>
      </c>
      <c r="L22" s="442">
        <v>0</v>
      </c>
      <c r="M22" s="442">
        <v>0</v>
      </c>
      <c r="N22" s="442">
        <v>0</v>
      </c>
      <c r="O22" s="442">
        <v>0</v>
      </c>
      <c r="P22" s="442">
        <v>3.1036623215394167E-3</v>
      </c>
      <c r="Q22" s="442">
        <v>8.0428954423592495E-3</v>
      </c>
      <c r="R22" s="442">
        <v>9.8939009308077856E-3</v>
      </c>
      <c r="S22" s="442">
        <v>0.14068241469816273</v>
      </c>
      <c r="T22" s="442">
        <v>0.28836251287332648</v>
      </c>
      <c r="U22" s="442">
        <v>0.15047123821904451</v>
      </c>
      <c r="V22" s="442">
        <v>0.33050847457627119</v>
      </c>
      <c r="W22" s="442">
        <v>1.1022044088176353E-2</v>
      </c>
      <c r="X22" s="442">
        <v>1.3582342954159592E-2</v>
      </c>
      <c r="Y22" s="442">
        <v>3.2124385621124999E-4</v>
      </c>
      <c r="Z22" s="442">
        <v>0</v>
      </c>
      <c r="AA22" s="442">
        <v>0</v>
      </c>
      <c r="AB22" s="442">
        <v>0</v>
      </c>
      <c r="AC22" s="442">
        <v>2.9849855228202142E-5</v>
      </c>
      <c r="AD22" s="442">
        <v>0</v>
      </c>
      <c r="AE22" s="442">
        <v>0</v>
      </c>
      <c r="AF22" s="442">
        <v>0</v>
      </c>
      <c r="AG22" s="442">
        <v>7.5604838709677417E-4</v>
      </c>
      <c r="AH22" s="442">
        <v>2.2301919773364274E-3</v>
      </c>
      <c r="AI22" s="442">
        <v>1.4928057553956835E-3</v>
      </c>
      <c r="AJ22" s="442">
        <v>0</v>
      </c>
      <c r="AK22" s="442">
        <v>0</v>
      </c>
      <c r="AL22" s="442">
        <v>1.8588901941814662E-2</v>
      </c>
      <c r="AM22" s="442">
        <v>0</v>
      </c>
      <c r="AN22" s="442">
        <v>2.4390243902439025E-2</v>
      </c>
      <c r="AO22" s="442">
        <v>8.6887835703001581E-3</v>
      </c>
      <c r="AP22" s="443">
        <v>3.5014962885127534E-3</v>
      </c>
      <c r="AQ22" s="442">
        <v>0</v>
      </c>
      <c r="AR22" s="442">
        <v>4.906418822424437E-4</v>
      </c>
      <c r="AS22" s="442">
        <v>0</v>
      </c>
      <c r="AT22" s="442">
        <v>0</v>
      </c>
      <c r="AU22" s="442">
        <v>0</v>
      </c>
      <c r="AV22" s="442">
        <v>-9.2257001647446463E-2</v>
      </c>
      <c r="AW22" s="443">
        <v>2.9933878201187736E-4</v>
      </c>
      <c r="AX22" s="442">
        <v>2.4439477972750504E-3</v>
      </c>
      <c r="AY22" s="443">
        <v>5.1207485143507396E-3</v>
      </c>
      <c r="AZ22" s="443">
        <v>1.208915835604794E-3</v>
      </c>
      <c r="BA22" s="442">
        <v>2.8541059585736341E-3</v>
      </c>
      <c r="BB22" s="443">
        <v>4.2960854523569798E-3</v>
      </c>
      <c r="BC22" s="442">
        <v>-2.9320227656971106E-3</v>
      </c>
      <c r="BD22" s="443">
        <v>1.5992252568889386E-3</v>
      </c>
    </row>
    <row r="23" spans="1:56" x14ac:dyDescent="0.2">
      <c r="A23" s="281" t="s">
        <v>464</v>
      </c>
      <c r="B23" s="283" t="s">
        <v>35</v>
      </c>
      <c r="C23" s="442">
        <v>0</v>
      </c>
      <c r="D23" s="442">
        <v>0</v>
      </c>
      <c r="E23" s="442">
        <v>0</v>
      </c>
      <c r="F23" s="442">
        <v>0</v>
      </c>
      <c r="G23" s="442">
        <v>0</v>
      </c>
      <c r="H23" s="442">
        <v>0</v>
      </c>
      <c r="I23" s="442">
        <v>0</v>
      </c>
      <c r="J23" s="442">
        <v>0</v>
      </c>
      <c r="K23" s="442">
        <v>0</v>
      </c>
      <c r="L23" s="442">
        <v>0</v>
      </c>
      <c r="M23" s="442">
        <v>0</v>
      </c>
      <c r="N23" s="442">
        <v>0</v>
      </c>
      <c r="O23" s="442">
        <v>0</v>
      </c>
      <c r="P23" s="442">
        <v>6.207324643078833E-4</v>
      </c>
      <c r="Q23" s="442">
        <v>2.4511681348142474E-2</v>
      </c>
      <c r="R23" s="442">
        <v>2.3693289071144957E-2</v>
      </c>
      <c r="S23" s="442">
        <v>1.994750656167979E-2</v>
      </c>
      <c r="T23" s="442">
        <v>2.0597322348094749E-2</v>
      </c>
      <c r="U23" s="442">
        <v>0.1189470263243419</v>
      </c>
      <c r="V23" s="442">
        <v>2.5423728813559324E-2</v>
      </c>
      <c r="W23" s="442">
        <v>3.3066132264529056E-2</v>
      </c>
      <c r="X23" s="442">
        <v>1.697792869269949E-3</v>
      </c>
      <c r="Y23" s="442">
        <v>8.4487134183558743E-3</v>
      </c>
      <c r="Z23" s="442">
        <v>0</v>
      </c>
      <c r="AA23" s="442">
        <v>2.0292207792207794E-4</v>
      </c>
      <c r="AB23" s="442">
        <v>0</v>
      </c>
      <c r="AC23" s="442">
        <v>2.3879884182561714E-4</v>
      </c>
      <c r="AD23" s="442">
        <v>0</v>
      </c>
      <c r="AE23" s="442">
        <v>0</v>
      </c>
      <c r="AF23" s="442">
        <v>3.0300406891178253E-4</v>
      </c>
      <c r="AG23" s="442">
        <v>0</v>
      </c>
      <c r="AH23" s="442">
        <v>1.8384014948313794E-3</v>
      </c>
      <c r="AI23" s="442">
        <v>5.0359712230215825E-4</v>
      </c>
      <c r="AJ23" s="442">
        <v>8.148631029986962E-5</v>
      </c>
      <c r="AK23" s="442">
        <v>0</v>
      </c>
      <c r="AL23" s="442">
        <v>1.0607421740031788E-2</v>
      </c>
      <c r="AM23" s="442">
        <v>3.5165221595841715E-4</v>
      </c>
      <c r="AN23" s="442">
        <v>0</v>
      </c>
      <c r="AO23" s="442">
        <v>7.8988941548183253E-4</v>
      </c>
      <c r="AP23" s="443">
        <v>3.2412721993382403E-3</v>
      </c>
      <c r="AQ23" s="442">
        <v>5.1741544674406862E-3</v>
      </c>
      <c r="AR23" s="442">
        <v>1.0098461312011439E-2</v>
      </c>
      <c r="AS23" s="442">
        <v>0</v>
      </c>
      <c r="AT23" s="442">
        <v>2.2907605989176988E-2</v>
      </c>
      <c r="AU23" s="442">
        <v>6.445702864756829E-2</v>
      </c>
      <c r="AV23" s="442">
        <v>4.6128500823723231E-2</v>
      </c>
      <c r="AW23" s="443">
        <v>1.0671962112262734E-2</v>
      </c>
      <c r="AX23" s="442">
        <v>1.0351938882585468E-2</v>
      </c>
      <c r="AY23" s="443">
        <v>1.4563385786043518E-2</v>
      </c>
      <c r="AZ23" s="443">
        <v>1.1406093803195008E-2</v>
      </c>
      <c r="BA23" s="442">
        <v>1.099724628530316E-2</v>
      </c>
      <c r="BB23" s="443">
        <v>1.781077541503592E-2</v>
      </c>
      <c r="BC23" s="442">
        <v>2.815249564639044E-3</v>
      </c>
      <c r="BD23" s="443">
        <v>5.0677817872783358E-3</v>
      </c>
    </row>
    <row r="24" spans="1:56" x14ac:dyDescent="0.2">
      <c r="A24" s="281" t="s">
        <v>465</v>
      </c>
      <c r="B24" s="283" t="s">
        <v>466</v>
      </c>
      <c r="C24" s="442">
        <v>0</v>
      </c>
      <c r="D24" s="442">
        <v>0</v>
      </c>
      <c r="E24" s="442">
        <v>0</v>
      </c>
      <c r="F24" s="442">
        <v>0</v>
      </c>
      <c r="G24" s="442">
        <v>0</v>
      </c>
      <c r="H24" s="442">
        <v>0</v>
      </c>
      <c r="I24" s="442">
        <v>0</v>
      </c>
      <c r="J24" s="442">
        <v>0</v>
      </c>
      <c r="K24" s="442">
        <v>0</v>
      </c>
      <c r="L24" s="442">
        <v>0</v>
      </c>
      <c r="M24" s="442">
        <v>0</v>
      </c>
      <c r="N24" s="442">
        <v>0</v>
      </c>
      <c r="O24" s="442">
        <v>0</v>
      </c>
      <c r="P24" s="442">
        <v>0</v>
      </c>
      <c r="Q24" s="442">
        <v>7.659900421294523E-4</v>
      </c>
      <c r="R24" s="442">
        <v>1.9527436047646945E-4</v>
      </c>
      <c r="S24" s="442">
        <v>0</v>
      </c>
      <c r="T24" s="442">
        <v>0</v>
      </c>
      <c r="U24" s="442">
        <v>0</v>
      </c>
      <c r="V24" s="442">
        <v>2.5423728813559324E-2</v>
      </c>
      <c r="W24" s="442">
        <v>6.0120240480961923E-3</v>
      </c>
      <c r="X24" s="442">
        <v>0</v>
      </c>
      <c r="Y24" s="442">
        <v>1.7347168235407498E-3</v>
      </c>
      <c r="Z24" s="442">
        <v>0</v>
      </c>
      <c r="AA24" s="442">
        <v>0</v>
      </c>
      <c r="AB24" s="442">
        <v>0</v>
      </c>
      <c r="AC24" s="442">
        <v>2.9849855228202145E-4</v>
      </c>
      <c r="AD24" s="442">
        <v>1.6579165515335728E-4</v>
      </c>
      <c r="AE24" s="442">
        <v>3.9944397398820844E-5</v>
      </c>
      <c r="AF24" s="442">
        <v>8.6572591117652152E-5</v>
      </c>
      <c r="AG24" s="442">
        <v>0</v>
      </c>
      <c r="AH24" s="442">
        <v>1.6877128477140533E-3</v>
      </c>
      <c r="AI24" s="442">
        <v>8.9928057553956837E-5</v>
      </c>
      <c r="AJ24" s="442">
        <v>1.3581051716644938E-5</v>
      </c>
      <c r="AK24" s="442">
        <v>0</v>
      </c>
      <c r="AL24" s="442">
        <v>1.6239375302328795E-3</v>
      </c>
      <c r="AM24" s="442">
        <v>1.7582610797920858E-4</v>
      </c>
      <c r="AN24" s="442">
        <v>0</v>
      </c>
      <c r="AO24" s="442">
        <v>0</v>
      </c>
      <c r="AP24" s="443">
        <v>3.5574938773224587E-4</v>
      </c>
      <c r="AQ24" s="442">
        <v>6.309944472488642E-4</v>
      </c>
      <c r="AR24" s="442">
        <v>1.0540039006029638E-2</v>
      </c>
      <c r="AS24" s="442">
        <v>0</v>
      </c>
      <c r="AT24" s="442">
        <v>6.7428040237707917E-2</v>
      </c>
      <c r="AU24" s="442">
        <v>2.8730846102598268E-2</v>
      </c>
      <c r="AV24" s="442">
        <v>-1.6474464579901153E-3</v>
      </c>
      <c r="AW24" s="443">
        <v>1.3932616702034968E-2</v>
      </c>
      <c r="AX24" s="442">
        <v>1.1067443599404717E-2</v>
      </c>
      <c r="AY24" s="443">
        <v>4.252922447384453E-4</v>
      </c>
      <c r="AZ24" s="443">
        <v>1.138440921421555E-2</v>
      </c>
      <c r="BA24" s="442">
        <v>9.4367786029234992E-3</v>
      </c>
      <c r="BB24" s="443">
        <v>2.0057230671400562E-2</v>
      </c>
      <c r="BC24" s="442">
        <v>-2.4877768921066396E-4</v>
      </c>
      <c r="BD24" s="443">
        <v>1.9434457292780098E-4</v>
      </c>
    </row>
    <row r="25" spans="1:56" x14ac:dyDescent="0.2">
      <c r="A25" s="281" t="s">
        <v>467</v>
      </c>
      <c r="B25" s="283" t="s">
        <v>192</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5.2073162793725186E-4</v>
      </c>
      <c r="S25" s="442">
        <v>0</v>
      </c>
      <c r="T25" s="442">
        <v>0</v>
      </c>
      <c r="U25" s="442">
        <v>0</v>
      </c>
      <c r="V25" s="442">
        <v>0</v>
      </c>
      <c r="W25" s="442">
        <v>0.46993987975951906</v>
      </c>
      <c r="X25" s="442">
        <v>0</v>
      </c>
      <c r="Y25" s="442">
        <v>0</v>
      </c>
      <c r="Z25" s="442">
        <v>0</v>
      </c>
      <c r="AA25" s="442">
        <v>0</v>
      </c>
      <c r="AB25" s="442">
        <v>0</v>
      </c>
      <c r="AC25" s="442">
        <v>0</v>
      </c>
      <c r="AD25" s="442">
        <v>0</v>
      </c>
      <c r="AE25" s="442">
        <v>0</v>
      </c>
      <c r="AF25" s="442">
        <v>3.1079560211237121E-2</v>
      </c>
      <c r="AG25" s="442">
        <v>0</v>
      </c>
      <c r="AH25" s="442">
        <v>5.4850667550706729E-3</v>
      </c>
      <c r="AI25" s="442">
        <v>8.9928057553956837E-5</v>
      </c>
      <c r="AJ25" s="442">
        <v>0</v>
      </c>
      <c r="AK25" s="442">
        <v>0</v>
      </c>
      <c r="AL25" s="442">
        <v>4.5159284085412206E-2</v>
      </c>
      <c r="AM25" s="442">
        <v>2.1978263497401072E-5</v>
      </c>
      <c r="AN25" s="442">
        <v>0</v>
      </c>
      <c r="AO25" s="442">
        <v>0</v>
      </c>
      <c r="AP25" s="443">
        <v>4.445220358746906E-3</v>
      </c>
      <c r="AQ25" s="442">
        <v>0</v>
      </c>
      <c r="AR25" s="442">
        <v>1.922089573684773E-2</v>
      </c>
      <c r="AS25" s="442">
        <v>0</v>
      </c>
      <c r="AT25" s="442">
        <v>6.3427509046844396E-2</v>
      </c>
      <c r="AU25" s="442">
        <v>5.1798800799467019E-2</v>
      </c>
      <c r="AV25" s="442">
        <v>1.1532125205930808E-2</v>
      </c>
      <c r="AW25" s="443">
        <v>2.0604931606433646E-2</v>
      </c>
      <c r="AX25" s="442">
        <v>1.8842317528097601E-2</v>
      </c>
      <c r="AY25" s="443">
        <v>4.931091161967379E-3</v>
      </c>
      <c r="AZ25" s="443">
        <v>1.7648002740932048E-2</v>
      </c>
      <c r="BA25" s="442">
        <v>1.6710741953067966E-2</v>
      </c>
      <c r="BB25" s="443">
        <v>3.402423976320431E-2</v>
      </c>
      <c r="BC25" s="442">
        <v>-4.3180698912993814E-3</v>
      </c>
      <c r="BD25" s="443">
        <v>1.6436939303554694E-3</v>
      </c>
    </row>
    <row r="26" spans="1:56" x14ac:dyDescent="0.2">
      <c r="A26" s="281" t="s">
        <v>468</v>
      </c>
      <c r="B26" s="283" t="s">
        <v>50</v>
      </c>
      <c r="C26" s="442">
        <v>1.2091898428053204E-3</v>
      </c>
      <c r="D26" s="442">
        <v>0</v>
      </c>
      <c r="E26" s="442">
        <v>0</v>
      </c>
      <c r="F26" s="442">
        <v>0</v>
      </c>
      <c r="G26" s="442">
        <v>1.0360054347826086E-2</v>
      </c>
      <c r="H26" s="442">
        <v>1.6846652267818573E-2</v>
      </c>
      <c r="I26" s="442">
        <v>1.65016501650165E-2</v>
      </c>
      <c r="J26" s="442">
        <v>3.2956685499058382E-3</v>
      </c>
      <c r="K26" s="442">
        <v>3.3670033670033669E-3</v>
      </c>
      <c r="L26" s="442">
        <v>2.1465808034345293E-3</v>
      </c>
      <c r="M26" s="442">
        <v>1.0335917312661499E-2</v>
      </c>
      <c r="N26" s="442">
        <v>7.7071290944123313E-3</v>
      </c>
      <c r="O26" s="442">
        <v>3.3613445378151259E-2</v>
      </c>
      <c r="P26" s="442">
        <v>3.1036623215394167E-3</v>
      </c>
      <c r="Q26" s="442">
        <v>1.1489850631941786E-3</v>
      </c>
      <c r="R26" s="442">
        <v>3.0918440408774328E-3</v>
      </c>
      <c r="S26" s="442">
        <v>7.3490813648293962E-3</v>
      </c>
      <c r="T26" s="442">
        <v>6.1791967044284241E-3</v>
      </c>
      <c r="U26" s="442">
        <v>4.2248943776405593E-3</v>
      </c>
      <c r="V26" s="442">
        <v>0</v>
      </c>
      <c r="W26" s="442">
        <v>2.004008016032064E-3</v>
      </c>
      <c r="X26" s="442">
        <v>5.9422750424448216E-2</v>
      </c>
      <c r="Y26" s="442">
        <v>3.3088117189758745E-3</v>
      </c>
      <c r="Z26" s="442">
        <v>8.4961767204757861E-3</v>
      </c>
      <c r="AA26" s="442">
        <v>3.4496753246753245E-3</v>
      </c>
      <c r="AB26" s="442">
        <v>4.3261231281198007E-3</v>
      </c>
      <c r="AC26" s="442">
        <v>6.3580191636070562E-3</v>
      </c>
      <c r="AD26" s="442">
        <v>1.6744957170489086E-2</v>
      </c>
      <c r="AE26" s="442">
        <v>2.3966638439292505E-5</v>
      </c>
      <c r="AF26" s="442">
        <v>2.2508873690589557E-3</v>
      </c>
      <c r="AG26" s="442">
        <v>1.4616935483870967E-2</v>
      </c>
      <c r="AH26" s="442">
        <v>8.9207679093457094E-3</v>
      </c>
      <c r="AI26" s="442">
        <v>1.7733812949640288E-2</v>
      </c>
      <c r="AJ26" s="442">
        <v>3.4224250325945241E-3</v>
      </c>
      <c r="AK26" s="442">
        <v>5.0442818636888716E-2</v>
      </c>
      <c r="AL26" s="442">
        <v>6.2538870845138556E-3</v>
      </c>
      <c r="AM26" s="442">
        <v>8.5605336322377174E-3</v>
      </c>
      <c r="AN26" s="442">
        <v>1.7421602787456445E-2</v>
      </c>
      <c r="AO26" s="442">
        <v>3.6334913112164295E-2</v>
      </c>
      <c r="AP26" s="443">
        <v>6.6768889716042812E-3</v>
      </c>
      <c r="AQ26" s="442">
        <v>1.9939424533064107E-2</v>
      </c>
      <c r="AR26" s="442">
        <v>9.642865278500598E-3</v>
      </c>
      <c r="AS26" s="442">
        <v>0</v>
      </c>
      <c r="AT26" s="442">
        <v>7.9014640948175691E-3</v>
      </c>
      <c r="AU26" s="442">
        <v>1.1075949367088608E-2</v>
      </c>
      <c r="AV26" s="442">
        <v>4.9423393739703456E-3</v>
      </c>
      <c r="AW26" s="443">
        <v>8.3828222301808326E-3</v>
      </c>
      <c r="AX26" s="442">
        <v>1.0739850596791252E-2</v>
      </c>
      <c r="AY26" s="443">
        <v>2.2184163036356739E-3</v>
      </c>
      <c r="AZ26" s="443">
        <v>7.219883900710604E-3</v>
      </c>
      <c r="BA26" s="442">
        <v>9.4341367276147298E-3</v>
      </c>
      <c r="BB26" s="443">
        <v>1.9160162607780647E-2</v>
      </c>
      <c r="BC26" s="442">
        <v>-8.7960682970913313E-3</v>
      </c>
      <c r="BD26" s="443">
        <v>9.7007587673283719E-4</v>
      </c>
    </row>
    <row r="27" spans="1:56" x14ac:dyDescent="0.2">
      <c r="A27" s="281" t="s">
        <v>469</v>
      </c>
      <c r="B27" s="283" t="s">
        <v>36</v>
      </c>
      <c r="C27" s="442">
        <v>3.0229746070133011E-3</v>
      </c>
      <c r="D27" s="442">
        <v>0</v>
      </c>
      <c r="E27" s="442">
        <v>0</v>
      </c>
      <c r="F27" s="442">
        <v>0</v>
      </c>
      <c r="G27" s="442">
        <v>5.0951086956521738E-4</v>
      </c>
      <c r="H27" s="442">
        <v>2.5917926565874731E-3</v>
      </c>
      <c r="I27" s="442">
        <v>3.3003300330033004E-3</v>
      </c>
      <c r="J27" s="442">
        <v>3.2956685499058382E-3</v>
      </c>
      <c r="K27" s="442">
        <v>0</v>
      </c>
      <c r="L27" s="442">
        <v>3.3731984053971173E-3</v>
      </c>
      <c r="M27" s="442">
        <v>5.1679586563307496E-3</v>
      </c>
      <c r="N27" s="442">
        <v>3.8535645472061657E-3</v>
      </c>
      <c r="O27" s="442">
        <v>2.8011204481792717E-3</v>
      </c>
      <c r="P27" s="442">
        <v>3.7243947858472998E-3</v>
      </c>
      <c r="Q27" s="442">
        <v>1.9149751053236309E-3</v>
      </c>
      <c r="R27" s="442">
        <v>1.6598320640499903E-3</v>
      </c>
      <c r="S27" s="442">
        <v>1.5748031496062992E-3</v>
      </c>
      <c r="T27" s="442">
        <v>4.1194644696189494E-3</v>
      </c>
      <c r="U27" s="442">
        <v>1.6249593760155996E-3</v>
      </c>
      <c r="V27" s="442">
        <v>0</v>
      </c>
      <c r="W27" s="442">
        <v>1.002004008016032E-3</v>
      </c>
      <c r="X27" s="442">
        <v>0</v>
      </c>
      <c r="Y27" s="442">
        <v>6.4248771242249997E-4</v>
      </c>
      <c r="Z27" s="442">
        <v>1.3169073916737469E-2</v>
      </c>
      <c r="AA27" s="442">
        <v>3.0032467532467532E-2</v>
      </c>
      <c r="AB27" s="442">
        <v>2.9950083194675539E-3</v>
      </c>
      <c r="AC27" s="442">
        <v>3.0745350885048209E-3</v>
      </c>
      <c r="AD27" s="442">
        <v>2.5974025974025974E-3</v>
      </c>
      <c r="AE27" s="442">
        <v>9.3949222682026615E-3</v>
      </c>
      <c r="AF27" s="442">
        <v>9.349839840706432E-3</v>
      </c>
      <c r="AG27" s="442">
        <v>3.5282258064516128E-3</v>
      </c>
      <c r="AH27" s="442">
        <v>8.2276001326060094E-3</v>
      </c>
      <c r="AI27" s="442">
        <v>5.8273381294964028E-3</v>
      </c>
      <c r="AJ27" s="442">
        <v>2.2137114298131249E-3</v>
      </c>
      <c r="AK27" s="442">
        <v>1.9252984212552945E-3</v>
      </c>
      <c r="AL27" s="442">
        <v>1.2438670444336951E-3</v>
      </c>
      <c r="AM27" s="442">
        <v>2.9670655721491445E-3</v>
      </c>
      <c r="AN27" s="442">
        <v>0</v>
      </c>
      <c r="AO27" s="442">
        <v>0</v>
      </c>
      <c r="AP27" s="443">
        <v>4.8800251659752063E-3</v>
      </c>
      <c r="AQ27" s="442">
        <v>0</v>
      </c>
      <c r="AR27" s="442">
        <v>0</v>
      </c>
      <c r="AS27" s="442">
        <v>0</v>
      </c>
      <c r="AT27" s="442">
        <v>0.44512134391288471</v>
      </c>
      <c r="AU27" s="442">
        <v>0.11250832778147901</v>
      </c>
      <c r="AV27" s="442">
        <v>0</v>
      </c>
      <c r="AW27" s="443">
        <v>3.7639179170297042E-2</v>
      </c>
      <c r="AX27" s="442">
        <v>3.2373468502712784E-2</v>
      </c>
      <c r="AY27" s="443">
        <v>0</v>
      </c>
      <c r="AZ27" s="443">
        <v>3.0538406659770968E-2</v>
      </c>
      <c r="BA27" s="442">
        <v>2.7412978828891901E-2</v>
      </c>
      <c r="BB27" s="443">
        <v>0</v>
      </c>
      <c r="BC27" s="442">
        <v>7.1500738717424087E-2</v>
      </c>
      <c r="BD27" s="443">
        <v>5.1269086531097602E-2</v>
      </c>
    </row>
    <row r="28" spans="1:56" x14ac:dyDescent="0.2">
      <c r="A28" s="281" t="s">
        <v>470</v>
      </c>
      <c r="B28" s="283" t="s">
        <v>193</v>
      </c>
      <c r="C28" s="442">
        <v>9.673518742442563E-3</v>
      </c>
      <c r="D28" s="442">
        <v>0</v>
      </c>
      <c r="E28" s="442">
        <v>0</v>
      </c>
      <c r="F28" s="442">
        <v>0</v>
      </c>
      <c r="G28" s="442">
        <v>1.4832427536231884E-2</v>
      </c>
      <c r="H28" s="442">
        <v>3.0669546436285097E-2</v>
      </c>
      <c r="I28" s="442">
        <v>4.2904290429042903E-2</v>
      </c>
      <c r="J28" s="442">
        <v>3.0131826741996232E-2</v>
      </c>
      <c r="K28" s="442">
        <v>6.7340067340067337E-3</v>
      </c>
      <c r="L28" s="442">
        <v>3.4345292854952469E-2</v>
      </c>
      <c r="M28" s="442">
        <v>5.9431524547803614E-2</v>
      </c>
      <c r="N28" s="442">
        <v>4.4315992292870907E-2</v>
      </c>
      <c r="O28" s="442">
        <v>3.6414565826330535E-2</v>
      </c>
      <c r="P28" s="442">
        <v>2.4208566108007448E-2</v>
      </c>
      <c r="Q28" s="442">
        <v>1.4170815779394868E-2</v>
      </c>
      <c r="R28" s="442">
        <v>1.0870272733190132E-2</v>
      </c>
      <c r="S28" s="442">
        <v>9.4488188976377951E-3</v>
      </c>
      <c r="T28" s="442">
        <v>2.8836251287332648E-2</v>
      </c>
      <c r="U28" s="442">
        <v>9.0997725056873573E-3</v>
      </c>
      <c r="V28" s="442">
        <v>0</v>
      </c>
      <c r="W28" s="442">
        <v>1.2024048096192385E-2</v>
      </c>
      <c r="X28" s="442">
        <v>1.3582342954159592E-2</v>
      </c>
      <c r="Y28" s="442">
        <v>3.1803141764913745E-3</v>
      </c>
      <c r="Z28" s="442">
        <v>0.10152931180968564</v>
      </c>
      <c r="AA28" s="442">
        <v>4.3425324675324672E-2</v>
      </c>
      <c r="AB28" s="442">
        <v>7.6871880199667217E-2</v>
      </c>
      <c r="AC28" s="442">
        <v>2.3581385630279693E-2</v>
      </c>
      <c r="AD28" s="442">
        <v>5.0842774247029567E-3</v>
      </c>
      <c r="AE28" s="442">
        <v>2.2288973748542029E-3</v>
      </c>
      <c r="AF28" s="442">
        <v>3.5321617176002081E-2</v>
      </c>
      <c r="AG28" s="442">
        <v>7.3084677419354835E-3</v>
      </c>
      <c r="AH28" s="442">
        <v>1.2115367228233025E-2</v>
      </c>
      <c r="AI28" s="442">
        <v>2.0575539568345323E-2</v>
      </c>
      <c r="AJ28" s="442">
        <v>1.1068557149065624E-2</v>
      </c>
      <c r="AK28" s="442">
        <v>4.4281863688871775E-3</v>
      </c>
      <c r="AL28" s="442">
        <v>5.5282979752608666E-3</v>
      </c>
      <c r="AM28" s="442">
        <v>3.6231167375465667E-2</v>
      </c>
      <c r="AN28" s="442">
        <v>0</v>
      </c>
      <c r="AO28" s="442">
        <v>3.1595576619273301E-3</v>
      </c>
      <c r="AP28" s="443">
        <v>1.6117423649758138E-2</v>
      </c>
      <c r="AQ28" s="442">
        <v>2.5239777889954568E-4</v>
      </c>
      <c r="AR28" s="442">
        <v>2.1586490526230941E-2</v>
      </c>
      <c r="AS28" s="442">
        <v>0</v>
      </c>
      <c r="AT28" s="442">
        <v>0</v>
      </c>
      <c r="AU28" s="442">
        <v>0</v>
      </c>
      <c r="AV28" s="442">
        <v>0</v>
      </c>
      <c r="AW28" s="443">
        <v>1.646496934450152E-2</v>
      </c>
      <c r="AX28" s="442">
        <v>2.2990788916748738E-2</v>
      </c>
      <c r="AY28" s="443">
        <v>9.1955079943447624E-5</v>
      </c>
      <c r="AZ28" s="443">
        <v>1.3376138711978784E-2</v>
      </c>
      <c r="BA28" s="442">
        <v>1.9482069151966833E-2</v>
      </c>
      <c r="BB28" s="443">
        <v>3.741379440865425E-2</v>
      </c>
      <c r="BC28" s="442">
        <v>-1.8866487614425043E-2</v>
      </c>
      <c r="BD28" s="443">
        <v>3.8770095311190132E-3</v>
      </c>
    </row>
    <row r="29" spans="1:56" x14ac:dyDescent="0.2">
      <c r="A29" s="281" t="s">
        <v>471</v>
      </c>
      <c r="B29" s="283" t="s">
        <v>286</v>
      </c>
      <c r="C29" s="442">
        <v>6.0459492140266019E-4</v>
      </c>
      <c r="D29" s="442">
        <v>0</v>
      </c>
      <c r="E29" s="442">
        <v>0</v>
      </c>
      <c r="F29" s="442">
        <v>0</v>
      </c>
      <c r="G29" s="442">
        <v>1.98143115942029E-3</v>
      </c>
      <c r="H29" s="442">
        <v>1.7278617710583153E-3</v>
      </c>
      <c r="I29" s="442">
        <v>3.3003300330033004E-3</v>
      </c>
      <c r="J29" s="442">
        <v>2.3540489642184556E-3</v>
      </c>
      <c r="K29" s="442">
        <v>0</v>
      </c>
      <c r="L29" s="442">
        <v>9.1996320147194111E-4</v>
      </c>
      <c r="M29" s="442">
        <v>2.5839793281653748E-3</v>
      </c>
      <c r="N29" s="442">
        <v>9.6339113680154141E-4</v>
      </c>
      <c r="O29" s="442">
        <v>9.3370681605975728E-4</v>
      </c>
      <c r="P29" s="442">
        <v>6.207324643078833E-4</v>
      </c>
      <c r="Q29" s="442">
        <v>7.659900421294523E-4</v>
      </c>
      <c r="R29" s="442">
        <v>5.5327735468333004E-4</v>
      </c>
      <c r="S29" s="442">
        <v>5.2493438320209973E-4</v>
      </c>
      <c r="T29" s="442">
        <v>2.0597322348094747E-3</v>
      </c>
      <c r="U29" s="442">
        <v>6.4998375040623989E-4</v>
      </c>
      <c r="V29" s="442">
        <v>0</v>
      </c>
      <c r="W29" s="442">
        <v>0</v>
      </c>
      <c r="X29" s="442">
        <v>0</v>
      </c>
      <c r="Y29" s="442">
        <v>7.3886086928587487E-4</v>
      </c>
      <c r="Z29" s="442">
        <v>4.248088360237893E-4</v>
      </c>
      <c r="AA29" s="442">
        <v>9.2329545454545456E-2</v>
      </c>
      <c r="AB29" s="442">
        <v>9.3178036605657232E-3</v>
      </c>
      <c r="AC29" s="442">
        <v>2.3581385630279694E-3</v>
      </c>
      <c r="AD29" s="442">
        <v>1.3263332412268582E-3</v>
      </c>
      <c r="AE29" s="442">
        <v>2.2368862543339671E-4</v>
      </c>
      <c r="AF29" s="442">
        <v>4.4584884425590858E-3</v>
      </c>
      <c r="AG29" s="442">
        <v>2.5201612903225806E-3</v>
      </c>
      <c r="AH29" s="442">
        <v>4.0384557427443415E-3</v>
      </c>
      <c r="AI29" s="442">
        <v>9.4604316546762594E-3</v>
      </c>
      <c r="AJ29" s="442">
        <v>4.5903954802259889E-3</v>
      </c>
      <c r="AK29" s="442">
        <v>2.3103581055063534E-3</v>
      </c>
      <c r="AL29" s="442">
        <v>7.6014097159836911E-4</v>
      </c>
      <c r="AM29" s="442">
        <v>7.7803052780799787E-3</v>
      </c>
      <c r="AN29" s="442">
        <v>0</v>
      </c>
      <c r="AO29" s="442">
        <v>7.8988941548183253E-4</v>
      </c>
      <c r="AP29" s="443">
        <v>4.2311119309450911E-3</v>
      </c>
      <c r="AQ29" s="442">
        <v>2.5239777889954568E-4</v>
      </c>
      <c r="AR29" s="442">
        <v>6.133023528030546E-3</v>
      </c>
      <c r="AS29" s="442">
        <v>-3.5104383918062239E-4</v>
      </c>
      <c r="AT29" s="442">
        <v>0</v>
      </c>
      <c r="AU29" s="442">
        <v>0</v>
      </c>
      <c r="AV29" s="442">
        <v>0</v>
      </c>
      <c r="AW29" s="443">
        <v>4.6344057857910298E-3</v>
      </c>
      <c r="AX29" s="442">
        <v>6.2783458945316929E-3</v>
      </c>
      <c r="AY29" s="443">
        <v>1.8965735238336072E-4</v>
      </c>
      <c r="AZ29" s="443">
        <v>3.7958873008541558E-3</v>
      </c>
      <c r="BA29" s="442">
        <v>5.3453943747429674E-3</v>
      </c>
      <c r="BB29" s="443">
        <v>2.1612905667804721E-3</v>
      </c>
      <c r="BC29" s="442">
        <v>5.9884343759995535E-3</v>
      </c>
      <c r="BD29" s="443">
        <v>8.116356401594943E-3</v>
      </c>
    </row>
    <row r="30" spans="1:56" x14ac:dyDescent="0.2">
      <c r="A30" s="281" t="s">
        <v>472</v>
      </c>
      <c r="B30" s="283" t="s">
        <v>282</v>
      </c>
      <c r="C30" s="442">
        <v>6.0459492140266019E-4</v>
      </c>
      <c r="D30" s="442">
        <v>0</v>
      </c>
      <c r="E30" s="442">
        <v>0</v>
      </c>
      <c r="F30" s="442">
        <v>0</v>
      </c>
      <c r="G30" s="442">
        <v>1.0190217391304348E-3</v>
      </c>
      <c r="H30" s="442">
        <v>4.3196544276457883E-4</v>
      </c>
      <c r="I30" s="442">
        <v>0</v>
      </c>
      <c r="J30" s="442">
        <v>2.3540489642184556E-3</v>
      </c>
      <c r="K30" s="442">
        <v>0</v>
      </c>
      <c r="L30" s="442">
        <v>0</v>
      </c>
      <c r="M30" s="442">
        <v>2.5839793281653748E-3</v>
      </c>
      <c r="N30" s="442">
        <v>0</v>
      </c>
      <c r="O30" s="442">
        <v>0</v>
      </c>
      <c r="P30" s="442">
        <v>0</v>
      </c>
      <c r="Q30" s="442">
        <v>3.8299502106472615E-4</v>
      </c>
      <c r="R30" s="442">
        <v>3.2545726746078241E-5</v>
      </c>
      <c r="S30" s="442">
        <v>5.2493438320209973E-4</v>
      </c>
      <c r="T30" s="442">
        <v>1.0298661174047373E-3</v>
      </c>
      <c r="U30" s="442">
        <v>3.2499187520311994E-4</v>
      </c>
      <c r="V30" s="442">
        <v>0</v>
      </c>
      <c r="W30" s="442">
        <v>0</v>
      </c>
      <c r="X30" s="442">
        <v>0</v>
      </c>
      <c r="Y30" s="442">
        <v>1.9917119085097498E-3</v>
      </c>
      <c r="Z30" s="442">
        <v>1.2319456244689889E-2</v>
      </c>
      <c r="AA30" s="442">
        <v>2.029220779220779E-3</v>
      </c>
      <c r="AB30" s="442">
        <v>0</v>
      </c>
      <c r="AC30" s="442">
        <v>1.3730933404972987E-3</v>
      </c>
      <c r="AD30" s="442">
        <v>3.3158331030671458E-3</v>
      </c>
      <c r="AE30" s="442">
        <v>0</v>
      </c>
      <c r="AF30" s="442">
        <v>1.4717340490000865E-2</v>
      </c>
      <c r="AG30" s="442">
        <v>5.292338709677419E-3</v>
      </c>
      <c r="AH30" s="442">
        <v>2.7515746963623761E-2</v>
      </c>
      <c r="AI30" s="442">
        <v>5.0719424460431654E-3</v>
      </c>
      <c r="AJ30" s="442">
        <v>3.7483702737940027E-3</v>
      </c>
      <c r="AK30" s="442">
        <v>0</v>
      </c>
      <c r="AL30" s="442">
        <v>3.4551862345380416E-4</v>
      </c>
      <c r="AM30" s="442">
        <v>1.5703469268893065E-2</v>
      </c>
      <c r="AN30" s="442">
        <v>0</v>
      </c>
      <c r="AO30" s="442">
        <v>1.1058451816745656E-2</v>
      </c>
      <c r="AP30" s="443">
        <v>5.802338393429177E-3</v>
      </c>
      <c r="AQ30" s="442">
        <v>0</v>
      </c>
      <c r="AR30" s="442">
        <v>9.1820123676800169E-4</v>
      </c>
      <c r="AS30" s="442">
        <v>7.8262126499679934E-3</v>
      </c>
      <c r="AT30" s="442">
        <v>0</v>
      </c>
      <c r="AU30" s="442">
        <v>0</v>
      </c>
      <c r="AV30" s="442">
        <v>0</v>
      </c>
      <c r="AW30" s="443">
        <v>1.7131799934786908E-3</v>
      </c>
      <c r="AX30" s="442">
        <v>4.9970932620879219E-3</v>
      </c>
      <c r="AY30" s="443">
        <v>3.4483154978792862E-5</v>
      </c>
      <c r="AZ30" s="443">
        <v>1.3964875302771075E-3</v>
      </c>
      <c r="BA30" s="442">
        <v>4.2366873701628364E-3</v>
      </c>
      <c r="BB30" s="443">
        <v>3.4179428753113241E-3</v>
      </c>
      <c r="BC30" s="442">
        <v>-1.314967785827795E-3</v>
      </c>
      <c r="BD30" s="443">
        <v>4.949198658034254E-3</v>
      </c>
    </row>
    <row r="31" spans="1:56" x14ac:dyDescent="0.2">
      <c r="A31" s="281" t="s">
        <v>473</v>
      </c>
      <c r="B31" s="283" t="s">
        <v>385</v>
      </c>
      <c r="C31" s="442">
        <v>7.2551390568319232E-2</v>
      </c>
      <c r="D31" s="442">
        <v>2.4691358024691357E-2</v>
      </c>
      <c r="E31" s="442">
        <v>0.14285714285714285</v>
      </c>
      <c r="F31" s="442">
        <v>0</v>
      </c>
      <c r="G31" s="442">
        <v>8.3616394927536225E-2</v>
      </c>
      <c r="H31" s="442">
        <v>7.6457883369330459E-2</v>
      </c>
      <c r="I31" s="442">
        <v>8.2508250825082508E-2</v>
      </c>
      <c r="J31" s="442">
        <v>4.0018832391713749E-2</v>
      </c>
      <c r="K31" s="442">
        <v>1.0101010101010102E-2</v>
      </c>
      <c r="L31" s="442">
        <v>6.0410916896657466E-2</v>
      </c>
      <c r="M31" s="442">
        <v>3.875968992248062E-2</v>
      </c>
      <c r="N31" s="442">
        <v>2.3121387283236993E-2</v>
      </c>
      <c r="O31" s="442">
        <v>3.9215686274509803E-2</v>
      </c>
      <c r="P31" s="442">
        <v>4.6554934823091247E-2</v>
      </c>
      <c r="Q31" s="442">
        <v>4.5193412485637685E-2</v>
      </c>
      <c r="R31" s="442">
        <v>4.1495801601249757E-2</v>
      </c>
      <c r="S31" s="442">
        <v>4.9343832020997375E-2</v>
      </c>
      <c r="T31" s="442">
        <v>4.325437693099897E-2</v>
      </c>
      <c r="U31" s="442">
        <v>5.1998700032499186E-2</v>
      </c>
      <c r="V31" s="442">
        <v>4.2372881355932202E-2</v>
      </c>
      <c r="W31" s="442">
        <v>4.0080160320641281E-2</v>
      </c>
      <c r="X31" s="442">
        <v>7.6400679117147707E-2</v>
      </c>
      <c r="Y31" s="442">
        <v>5.901249638600662E-2</v>
      </c>
      <c r="Z31" s="442">
        <v>1.7417162276975363E-2</v>
      </c>
      <c r="AA31" s="442">
        <v>1.8262987012987012E-2</v>
      </c>
      <c r="AB31" s="442">
        <v>1.5307820299500832E-2</v>
      </c>
      <c r="AC31" s="442">
        <v>1.1432494552401421E-2</v>
      </c>
      <c r="AD31" s="442">
        <v>5.692180160265267E-3</v>
      </c>
      <c r="AE31" s="442">
        <v>9.3469889913240772E-4</v>
      </c>
      <c r="AF31" s="442">
        <v>6.5795169249415631E-3</v>
      </c>
      <c r="AG31" s="442">
        <v>8.8205645161290331E-3</v>
      </c>
      <c r="AH31" s="442">
        <v>9.9454507097435276E-3</v>
      </c>
      <c r="AI31" s="442">
        <v>1.9676258992805756E-2</v>
      </c>
      <c r="AJ31" s="442">
        <v>6.1372772707518473E-2</v>
      </c>
      <c r="AK31" s="442">
        <v>4.0816326530612242E-2</v>
      </c>
      <c r="AL31" s="442">
        <v>2.653583028125216E-2</v>
      </c>
      <c r="AM31" s="442">
        <v>6.2286398751634636E-2</v>
      </c>
      <c r="AN31" s="442">
        <v>0.47735191637630664</v>
      </c>
      <c r="AO31" s="442">
        <v>6.1611374407582936E-2</v>
      </c>
      <c r="AP31" s="443">
        <v>3.2333666573886345E-2</v>
      </c>
      <c r="AQ31" s="442">
        <v>9.679454820797577E-2</v>
      </c>
      <c r="AR31" s="442">
        <v>0.15256158869841471</v>
      </c>
      <c r="AS31" s="442">
        <v>8.2598550395440566E-5</v>
      </c>
      <c r="AT31" s="442">
        <v>4.2462069652401978E-2</v>
      </c>
      <c r="AU31" s="442">
        <v>0.11508994003997335</v>
      </c>
      <c r="AV31" s="442">
        <v>5.6013179571663921E-2</v>
      </c>
      <c r="AW31" s="443">
        <v>0.12269281961096649</v>
      </c>
      <c r="AX31" s="442">
        <v>0.11590032436907148</v>
      </c>
      <c r="AY31" s="443">
        <v>7.5328452051173E-2</v>
      </c>
      <c r="AZ31" s="443">
        <v>0.11375735378623766</v>
      </c>
      <c r="BA31" s="442">
        <v>0.10968361781927283</v>
      </c>
      <c r="BB31" s="443">
        <v>0.17231844780729313</v>
      </c>
      <c r="BC31" s="442">
        <v>3.5207120119007125E-2</v>
      </c>
      <c r="BD31" s="443">
        <v>5.5175741844527636E-2</v>
      </c>
    </row>
    <row r="32" spans="1:56" x14ac:dyDescent="0.2">
      <c r="A32" s="281" t="s">
        <v>474</v>
      </c>
      <c r="B32" s="283" t="s">
        <v>37</v>
      </c>
      <c r="C32" s="442">
        <v>4.8367593712212815E-3</v>
      </c>
      <c r="D32" s="442">
        <v>0</v>
      </c>
      <c r="E32" s="442">
        <v>0</v>
      </c>
      <c r="F32" s="442">
        <v>0</v>
      </c>
      <c r="G32" s="442">
        <v>4.132699275362319E-3</v>
      </c>
      <c r="H32" s="442">
        <v>1.814254859611231E-2</v>
      </c>
      <c r="I32" s="442">
        <v>9.9009900990099011E-3</v>
      </c>
      <c r="J32" s="442">
        <v>5.6497175141242938E-3</v>
      </c>
      <c r="K32" s="442">
        <v>3.3670033670033669E-3</v>
      </c>
      <c r="L32" s="442">
        <v>2.7598896044158236E-3</v>
      </c>
      <c r="M32" s="442">
        <v>1.0335917312661499E-2</v>
      </c>
      <c r="N32" s="442">
        <v>3.8535645472061657E-3</v>
      </c>
      <c r="O32" s="442">
        <v>7.4696545284780582E-3</v>
      </c>
      <c r="P32" s="442">
        <v>1.11731843575419E-2</v>
      </c>
      <c r="Q32" s="442">
        <v>6.1279203370356184E-3</v>
      </c>
      <c r="R32" s="442">
        <v>6.4765996224695694E-3</v>
      </c>
      <c r="S32" s="442">
        <v>1.1023622047244094E-2</v>
      </c>
      <c r="T32" s="442">
        <v>5.1493305870236872E-3</v>
      </c>
      <c r="U32" s="442">
        <v>5.5248618784530384E-3</v>
      </c>
      <c r="V32" s="442">
        <v>0</v>
      </c>
      <c r="W32" s="442">
        <v>4.0080160320641279E-3</v>
      </c>
      <c r="X32" s="442">
        <v>1.8675721561969439E-2</v>
      </c>
      <c r="Y32" s="442">
        <v>1.2560634777859873E-2</v>
      </c>
      <c r="Z32" s="442">
        <v>1.9116397621070518E-2</v>
      </c>
      <c r="AA32" s="442">
        <v>2.3741883116883116E-2</v>
      </c>
      <c r="AB32" s="442">
        <v>2.6289517470881863E-2</v>
      </c>
      <c r="AC32" s="442">
        <v>1.7641264439867466E-2</v>
      </c>
      <c r="AD32" s="442">
        <v>4.8134843879524727E-2</v>
      </c>
      <c r="AE32" s="442">
        <v>7.674916516209436E-2</v>
      </c>
      <c r="AF32" s="442">
        <v>3.2031858713531293E-2</v>
      </c>
      <c r="AG32" s="442">
        <v>6.8044354838709678E-3</v>
      </c>
      <c r="AH32" s="442">
        <v>2.1216961514119528E-2</v>
      </c>
      <c r="AI32" s="442">
        <v>7.6618705035971226E-3</v>
      </c>
      <c r="AJ32" s="442">
        <v>7.3880921338548454E-3</v>
      </c>
      <c r="AK32" s="442">
        <v>2.7146707739699655E-2</v>
      </c>
      <c r="AL32" s="442">
        <v>8.6034137239997237E-3</v>
      </c>
      <c r="AM32" s="442">
        <v>7.0989791096605455E-3</v>
      </c>
      <c r="AN32" s="442">
        <v>0</v>
      </c>
      <c r="AO32" s="442">
        <v>2.3696682464454978E-3</v>
      </c>
      <c r="AP32" s="443">
        <v>2.57523029008398E-2</v>
      </c>
      <c r="AQ32" s="442">
        <v>0</v>
      </c>
      <c r="AR32" s="442">
        <v>5.7313981015663741E-2</v>
      </c>
      <c r="AS32" s="442">
        <v>0</v>
      </c>
      <c r="AT32" s="442">
        <v>0</v>
      </c>
      <c r="AU32" s="442">
        <v>0</v>
      </c>
      <c r="AV32" s="442">
        <v>0</v>
      </c>
      <c r="AW32" s="443">
        <v>4.3708807509127159E-2</v>
      </c>
      <c r="AX32" s="442">
        <v>5.0276686089985118E-2</v>
      </c>
      <c r="AY32" s="443">
        <v>6.500074713502454E-3</v>
      </c>
      <c r="AZ32" s="443">
        <v>3.6689240323794281E-2</v>
      </c>
      <c r="BA32" s="442">
        <v>4.3568926967118338E-2</v>
      </c>
      <c r="BB32" s="443">
        <v>5.9388176870027329E-2</v>
      </c>
      <c r="BC32" s="442">
        <v>6.2422891609083941E-3</v>
      </c>
      <c r="BD32" s="443">
        <v>2.980224616210643E-2</v>
      </c>
    </row>
    <row r="33" spans="1:56" x14ac:dyDescent="0.2">
      <c r="A33" s="281" t="s">
        <v>475</v>
      </c>
      <c r="B33" s="283" t="s">
        <v>38</v>
      </c>
      <c r="C33" s="442">
        <v>1.8137847642079807E-3</v>
      </c>
      <c r="D33" s="442">
        <v>0</v>
      </c>
      <c r="E33" s="442">
        <v>0</v>
      </c>
      <c r="F33" s="442">
        <v>0</v>
      </c>
      <c r="G33" s="442">
        <v>1.6417572463768115E-3</v>
      </c>
      <c r="H33" s="442">
        <v>2.5917926565874731E-3</v>
      </c>
      <c r="I33" s="442">
        <v>0</v>
      </c>
      <c r="J33" s="442">
        <v>1.4124293785310734E-3</v>
      </c>
      <c r="K33" s="442">
        <v>0</v>
      </c>
      <c r="L33" s="442">
        <v>6.1330880098129411E-4</v>
      </c>
      <c r="M33" s="442">
        <v>2.5839793281653748E-3</v>
      </c>
      <c r="N33" s="442">
        <v>9.6339113680154141E-4</v>
      </c>
      <c r="O33" s="442">
        <v>9.3370681605975728E-4</v>
      </c>
      <c r="P33" s="442">
        <v>3.1036623215394167E-3</v>
      </c>
      <c r="Q33" s="442">
        <v>1.9149751053236309E-3</v>
      </c>
      <c r="R33" s="442">
        <v>1.6598320640499903E-3</v>
      </c>
      <c r="S33" s="442">
        <v>2.0997375328083989E-3</v>
      </c>
      <c r="T33" s="442">
        <v>0</v>
      </c>
      <c r="U33" s="442">
        <v>1.6249593760155996E-3</v>
      </c>
      <c r="V33" s="442">
        <v>0</v>
      </c>
      <c r="W33" s="442">
        <v>0</v>
      </c>
      <c r="X33" s="442">
        <v>0</v>
      </c>
      <c r="Y33" s="442">
        <v>3.4373092614603746E-3</v>
      </c>
      <c r="Z33" s="442">
        <v>1.6992353440951572E-3</v>
      </c>
      <c r="AA33" s="442">
        <v>2.0292207792207794E-4</v>
      </c>
      <c r="AB33" s="442">
        <v>9.9833610648918472E-4</v>
      </c>
      <c r="AC33" s="442">
        <v>2.728276767857676E-2</v>
      </c>
      <c r="AD33" s="442">
        <v>1.4368610113290964E-2</v>
      </c>
      <c r="AE33" s="442">
        <v>1.7040279930336973E-2</v>
      </c>
      <c r="AF33" s="442">
        <v>6.5362306293827374E-3</v>
      </c>
      <c r="AG33" s="442">
        <v>1.7641129032258066E-2</v>
      </c>
      <c r="AH33" s="442">
        <v>1.5972996594436576E-3</v>
      </c>
      <c r="AI33" s="442">
        <v>6.0251798561151079E-3</v>
      </c>
      <c r="AJ33" s="442">
        <v>1.8972729248152978E-2</v>
      </c>
      <c r="AK33" s="442">
        <v>1.5402387370042356E-2</v>
      </c>
      <c r="AL33" s="442">
        <v>5.320986801188584E-3</v>
      </c>
      <c r="AM33" s="442">
        <v>9.1429576149188452E-3</v>
      </c>
      <c r="AN33" s="442">
        <v>0</v>
      </c>
      <c r="AO33" s="442">
        <v>2.448657187993681E-2</v>
      </c>
      <c r="AP33" s="443">
        <v>1.0937646684860393E-2</v>
      </c>
      <c r="AQ33" s="442">
        <v>0</v>
      </c>
      <c r="AR33" s="442">
        <v>0.22062413152006111</v>
      </c>
      <c r="AS33" s="442">
        <v>1.6519710079088113E-4</v>
      </c>
      <c r="AT33" s="442">
        <v>0</v>
      </c>
      <c r="AU33" s="442">
        <v>4.2638241172551633E-2</v>
      </c>
      <c r="AV33" s="442">
        <v>0</v>
      </c>
      <c r="AW33" s="443">
        <v>0.16895803377182902</v>
      </c>
      <c r="AX33" s="442">
        <v>0.13839504388186269</v>
      </c>
      <c r="AY33" s="443">
        <v>3.3391188404464419E-3</v>
      </c>
      <c r="AZ33" s="443">
        <v>0.1377134034612941</v>
      </c>
      <c r="BA33" s="442">
        <v>0.11770082875628436</v>
      </c>
      <c r="BB33" s="443">
        <v>1.6052597712287182E-2</v>
      </c>
      <c r="BC33" s="442">
        <v>0.30090169219599622</v>
      </c>
      <c r="BD33" s="443">
        <v>0.20616006416664884</v>
      </c>
    </row>
    <row r="34" spans="1:56" x14ac:dyDescent="0.2">
      <c r="A34" s="281" t="s">
        <v>476</v>
      </c>
      <c r="B34" s="283" t="s">
        <v>477</v>
      </c>
      <c r="C34" s="442">
        <v>2.962515114873035E-2</v>
      </c>
      <c r="D34" s="442">
        <v>3.7037037037037035E-2</v>
      </c>
      <c r="E34" s="442">
        <v>0</v>
      </c>
      <c r="F34" s="442">
        <v>0</v>
      </c>
      <c r="G34" s="442">
        <v>2.7909873188405796E-2</v>
      </c>
      <c r="H34" s="442">
        <v>1.6846652267818573E-2</v>
      </c>
      <c r="I34" s="442">
        <v>2.6402640264026403E-2</v>
      </c>
      <c r="J34" s="442">
        <v>2.0715630885122412E-2</v>
      </c>
      <c r="K34" s="442">
        <v>1.6835016835016835E-2</v>
      </c>
      <c r="L34" s="442">
        <v>1.7172646427476235E-2</v>
      </c>
      <c r="M34" s="442">
        <v>4.3927648578811367E-2</v>
      </c>
      <c r="N34" s="442">
        <v>1.7341040462427744E-2</v>
      </c>
      <c r="O34" s="442">
        <v>2.8011204481792718E-2</v>
      </c>
      <c r="P34" s="442">
        <v>2.0484171322160148E-2</v>
      </c>
      <c r="Q34" s="442">
        <v>1.6085790884718499E-2</v>
      </c>
      <c r="R34" s="442">
        <v>1.3669205233352862E-2</v>
      </c>
      <c r="S34" s="442">
        <v>1.6272965879265092E-2</v>
      </c>
      <c r="T34" s="442">
        <v>1.9567456230690009E-2</v>
      </c>
      <c r="U34" s="442">
        <v>1.7874553136171596E-2</v>
      </c>
      <c r="V34" s="442">
        <v>3.3898305084745763E-2</v>
      </c>
      <c r="W34" s="442">
        <v>1.4028056112224449E-2</v>
      </c>
      <c r="X34" s="442">
        <v>0.12054329371816638</v>
      </c>
      <c r="Y34" s="442">
        <v>2.6470493751806996E-2</v>
      </c>
      <c r="Z34" s="442">
        <v>3.2285471537807989E-2</v>
      </c>
      <c r="AA34" s="442">
        <v>1.278409090909091E-2</v>
      </c>
      <c r="AB34" s="442">
        <v>4.3594009983361062E-2</v>
      </c>
      <c r="AC34" s="442">
        <v>2.0984448225426108E-2</v>
      </c>
      <c r="AD34" s="442">
        <v>2.8405636916275213E-2</v>
      </c>
      <c r="AE34" s="442">
        <v>3.1955517919056675E-4</v>
      </c>
      <c r="AF34" s="442">
        <v>5.3891437970738462E-2</v>
      </c>
      <c r="AG34" s="442">
        <v>1.7389112903225805E-2</v>
      </c>
      <c r="AH34" s="442">
        <v>2.3326602573762092E-2</v>
      </c>
      <c r="AI34" s="442">
        <v>1.8489208633093526E-2</v>
      </c>
      <c r="AJ34" s="442">
        <v>1.2059973924380704E-2</v>
      </c>
      <c r="AK34" s="442">
        <v>2.6954177897574125E-2</v>
      </c>
      <c r="AL34" s="442">
        <v>9.0871397968350486E-3</v>
      </c>
      <c r="AM34" s="442">
        <v>2.0802426400290112E-2</v>
      </c>
      <c r="AN34" s="442">
        <v>0.1672473867595819</v>
      </c>
      <c r="AO34" s="442">
        <v>7.582938388625593E-2</v>
      </c>
      <c r="AP34" s="443">
        <v>1.687503808659533E-2</v>
      </c>
      <c r="AQ34" s="442">
        <v>2.7006562342251388E-2</v>
      </c>
      <c r="AR34" s="442">
        <v>4.5952116856878007E-2</v>
      </c>
      <c r="AS34" s="442">
        <v>8.5695996035269582E-4</v>
      </c>
      <c r="AT34" s="442">
        <v>4.2329271936522696E-3</v>
      </c>
      <c r="AU34" s="442">
        <v>7.1618920719520316E-3</v>
      </c>
      <c r="AV34" s="442">
        <v>1.6474464579901153E-2</v>
      </c>
      <c r="AW34" s="443">
        <v>3.5909963170639145E-2</v>
      </c>
      <c r="AX34" s="442">
        <v>3.8601895463512899E-2</v>
      </c>
      <c r="AY34" s="443">
        <v>4.7701697720663454E-2</v>
      </c>
      <c r="AZ34" s="443">
        <v>3.813451817927517E-2</v>
      </c>
      <c r="BA34" s="442">
        <v>3.9996230924559492E-2</v>
      </c>
      <c r="BB34" s="443">
        <v>4.2234115839118222E-2</v>
      </c>
      <c r="BC34" s="442">
        <v>3.2635571147880564E-2</v>
      </c>
      <c r="BD34" s="443">
        <v>3.8048714608288632E-2</v>
      </c>
    </row>
    <row r="35" spans="1:56" x14ac:dyDescent="0.2">
      <c r="A35" s="281" t="s">
        <v>478</v>
      </c>
      <c r="B35" s="283" t="s">
        <v>194</v>
      </c>
      <c r="C35" s="442">
        <v>3.0229746070133011E-3</v>
      </c>
      <c r="D35" s="442">
        <v>0</v>
      </c>
      <c r="E35" s="442">
        <v>0</v>
      </c>
      <c r="F35" s="442">
        <v>0</v>
      </c>
      <c r="G35" s="442">
        <v>3.5665760869565215E-3</v>
      </c>
      <c r="H35" s="442">
        <v>4.7516198704103674E-3</v>
      </c>
      <c r="I35" s="442">
        <v>0</v>
      </c>
      <c r="J35" s="442">
        <v>1.1299435028248588E-2</v>
      </c>
      <c r="K35" s="442">
        <v>0</v>
      </c>
      <c r="L35" s="442">
        <v>3.0665440049064702E-3</v>
      </c>
      <c r="M35" s="442">
        <v>2.5839793281653748E-3</v>
      </c>
      <c r="N35" s="442">
        <v>9.6339113680154141E-4</v>
      </c>
      <c r="O35" s="442">
        <v>2.8011204481792717E-3</v>
      </c>
      <c r="P35" s="442">
        <v>5.5865921787709499E-3</v>
      </c>
      <c r="Q35" s="442">
        <v>6.8939103791650705E-3</v>
      </c>
      <c r="R35" s="442">
        <v>9.6986265703313153E-3</v>
      </c>
      <c r="S35" s="442">
        <v>6.2992125984251968E-3</v>
      </c>
      <c r="T35" s="442">
        <v>7.2090628218331619E-3</v>
      </c>
      <c r="U35" s="442">
        <v>1.1699707507312317E-2</v>
      </c>
      <c r="V35" s="442">
        <v>1.6949152542372881E-2</v>
      </c>
      <c r="W35" s="442">
        <v>1.002004008016032E-3</v>
      </c>
      <c r="X35" s="442">
        <v>3.3955857385398981E-3</v>
      </c>
      <c r="Y35" s="442">
        <v>8.5129621895981243E-3</v>
      </c>
      <c r="Z35" s="442">
        <v>5.9473237043330502E-3</v>
      </c>
      <c r="AA35" s="442">
        <v>4.0381493506493504E-2</v>
      </c>
      <c r="AB35" s="442">
        <v>9.6505823627287858E-3</v>
      </c>
      <c r="AC35" s="442">
        <v>3.8566012954837171E-2</v>
      </c>
      <c r="AD35" s="442">
        <v>5.835866261398176E-2</v>
      </c>
      <c r="AE35" s="442">
        <v>1.3660983910396727E-3</v>
      </c>
      <c r="AF35" s="442">
        <v>8.2676824517357809E-3</v>
      </c>
      <c r="AG35" s="442">
        <v>0.18724798387096775</v>
      </c>
      <c r="AH35" s="442">
        <v>3.0650070823664145E-2</v>
      </c>
      <c r="AI35" s="442">
        <v>2.776978417266187E-2</v>
      </c>
      <c r="AJ35" s="442">
        <v>1.1326597131681878E-2</v>
      </c>
      <c r="AK35" s="442">
        <v>7.1428571428571425E-2</v>
      </c>
      <c r="AL35" s="442">
        <v>2.923087554419183E-2</v>
      </c>
      <c r="AM35" s="442">
        <v>2.4890383410806714E-2</v>
      </c>
      <c r="AN35" s="442">
        <v>0</v>
      </c>
      <c r="AO35" s="442">
        <v>5.7661927330173779E-2</v>
      </c>
      <c r="AP35" s="443">
        <v>1.879707297309316E-2</v>
      </c>
      <c r="AQ35" s="442">
        <v>1.1610297829379102E-2</v>
      </c>
      <c r="AR35" s="442">
        <v>4.1594165567103165E-2</v>
      </c>
      <c r="AS35" s="442">
        <v>7.2273731596010488E-5</v>
      </c>
      <c r="AT35" s="442">
        <v>7.4897911755917798E-2</v>
      </c>
      <c r="AU35" s="442">
        <v>7.9447035309793468E-2</v>
      </c>
      <c r="AV35" s="442">
        <v>-3.2948929159802307E-3</v>
      </c>
      <c r="AW35" s="443">
        <v>3.9154581754232171E-2</v>
      </c>
      <c r="AX35" s="442">
        <v>4.2340615604450689E-2</v>
      </c>
      <c r="AY35" s="443">
        <v>3.2356693755100632E-3</v>
      </c>
      <c r="AZ35" s="443">
        <v>3.2378344034677993E-2</v>
      </c>
      <c r="BA35" s="442">
        <v>3.6348681748252176E-2</v>
      </c>
      <c r="BB35" s="443">
        <v>7.0607205311248547E-2</v>
      </c>
      <c r="BC35" s="442">
        <v>-1.8899488736463195E-2</v>
      </c>
      <c r="BD35" s="443">
        <v>6.5352480116738507E-3</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0.1895734597156398</v>
      </c>
      <c r="AP36" s="443">
        <v>3.9527709748027318E-4</v>
      </c>
      <c r="AQ36" s="442">
        <v>0</v>
      </c>
      <c r="AR36" s="442">
        <v>3.6622911924525259E-3</v>
      </c>
      <c r="AS36" s="442">
        <v>0.31853098478121711</v>
      </c>
      <c r="AT36" s="442">
        <v>0</v>
      </c>
      <c r="AU36" s="442">
        <v>0</v>
      </c>
      <c r="AV36" s="442">
        <v>0</v>
      </c>
      <c r="AW36" s="443">
        <v>4.4020173295773443E-2</v>
      </c>
      <c r="AX36" s="442">
        <v>3.4507502919737636E-2</v>
      </c>
      <c r="AY36" s="443">
        <v>0</v>
      </c>
      <c r="AZ36" s="443">
        <v>3.5715602278616608E-2</v>
      </c>
      <c r="BA36" s="442">
        <v>2.9220021540090017E-2</v>
      </c>
      <c r="BB36" s="443">
        <v>0</v>
      </c>
      <c r="BC36" s="442">
        <v>8.3622304696821234E-2</v>
      </c>
      <c r="BD36" s="443">
        <v>5.4648705714553936E-2</v>
      </c>
    </row>
    <row r="37" spans="1:56" x14ac:dyDescent="0.2">
      <c r="A37" s="281" t="s">
        <v>480</v>
      </c>
      <c r="B37" s="283" t="s">
        <v>40</v>
      </c>
      <c r="C37" s="442">
        <v>0</v>
      </c>
      <c r="D37" s="442">
        <v>0</v>
      </c>
      <c r="E37" s="442">
        <v>0</v>
      </c>
      <c r="F37" s="442">
        <v>0</v>
      </c>
      <c r="G37" s="442">
        <v>1.1322463768115942E-4</v>
      </c>
      <c r="H37" s="442">
        <v>0</v>
      </c>
      <c r="I37" s="442">
        <v>0</v>
      </c>
      <c r="J37" s="442">
        <v>0</v>
      </c>
      <c r="K37" s="442">
        <v>0</v>
      </c>
      <c r="L37" s="442">
        <v>0</v>
      </c>
      <c r="M37" s="442">
        <v>0</v>
      </c>
      <c r="N37" s="442">
        <v>0</v>
      </c>
      <c r="O37" s="442">
        <v>0</v>
      </c>
      <c r="P37" s="442">
        <v>0</v>
      </c>
      <c r="Q37" s="442">
        <v>0</v>
      </c>
      <c r="R37" s="442">
        <v>9.7637180238234724E-5</v>
      </c>
      <c r="S37" s="442">
        <v>0</v>
      </c>
      <c r="T37" s="442">
        <v>1.0298661174047373E-3</v>
      </c>
      <c r="U37" s="442">
        <v>6.4998375040623989E-4</v>
      </c>
      <c r="V37" s="442">
        <v>0</v>
      </c>
      <c r="W37" s="442">
        <v>0</v>
      </c>
      <c r="X37" s="442">
        <v>0</v>
      </c>
      <c r="Y37" s="442">
        <v>1.6062192810562499E-4</v>
      </c>
      <c r="Z37" s="442">
        <v>0</v>
      </c>
      <c r="AA37" s="442">
        <v>2.0292207792207794E-4</v>
      </c>
      <c r="AB37" s="442">
        <v>0</v>
      </c>
      <c r="AC37" s="442">
        <v>2.9849855228202142E-5</v>
      </c>
      <c r="AD37" s="442">
        <v>2.2105554020447637E-4</v>
      </c>
      <c r="AE37" s="442">
        <v>0</v>
      </c>
      <c r="AF37" s="442">
        <v>4.2420569647649555E-3</v>
      </c>
      <c r="AG37" s="442">
        <v>5.0403225806451612E-3</v>
      </c>
      <c r="AH37" s="442">
        <v>1.5068864711732617E-4</v>
      </c>
      <c r="AI37" s="442">
        <v>0</v>
      </c>
      <c r="AJ37" s="442">
        <v>9.5067362016514561E-5</v>
      </c>
      <c r="AK37" s="442">
        <v>0</v>
      </c>
      <c r="AL37" s="442">
        <v>1.7275931172690208E-4</v>
      </c>
      <c r="AM37" s="442">
        <v>1.7582610797920858E-4</v>
      </c>
      <c r="AN37" s="442">
        <v>0</v>
      </c>
      <c r="AO37" s="442">
        <v>0</v>
      </c>
      <c r="AP37" s="443">
        <v>2.7998794404852684E-4</v>
      </c>
      <c r="AQ37" s="442">
        <v>0</v>
      </c>
      <c r="AR37" s="442">
        <v>3.2261456049877249E-2</v>
      </c>
      <c r="AS37" s="442">
        <v>0.1691411815722634</v>
      </c>
      <c r="AT37" s="442">
        <v>0.20495667474519438</v>
      </c>
      <c r="AU37" s="442">
        <v>0.23342771485676217</v>
      </c>
      <c r="AV37" s="442">
        <v>0</v>
      </c>
      <c r="AW37" s="443">
        <v>6.6740521384014234E-2</v>
      </c>
      <c r="AX37" s="442">
        <v>5.2116406793550889E-2</v>
      </c>
      <c r="AY37" s="443">
        <v>4.0075173277853766E-2</v>
      </c>
      <c r="AZ37" s="443">
        <v>6.1710003317742117E-2</v>
      </c>
      <c r="BA37" s="442">
        <v>5.0271364625465741E-2</v>
      </c>
      <c r="BB37" s="443">
        <v>2.8123273049350099E-3</v>
      </c>
      <c r="BC37" s="442">
        <v>0.14071170727497043</v>
      </c>
      <c r="BD37" s="443">
        <v>9.1572527582929955E-2</v>
      </c>
    </row>
    <row r="38" spans="1:56" x14ac:dyDescent="0.2">
      <c r="A38" s="281" t="s">
        <v>481</v>
      </c>
      <c r="B38" s="283" t="s">
        <v>482</v>
      </c>
      <c r="C38" s="442">
        <v>6.0459492140266019E-4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4.0584415584415587E-4</v>
      </c>
      <c r="AB38" s="442">
        <v>0</v>
      </c>
      <c r="AC38" s="442">
        <v>2.9849855228202142E-5</v>
      </c>
      <c r="AD38" s="442">
        <v>1.6579165515335728E-4</v>
      </c>
      <c r="AE38" s="442">
        <v>0</v>
      </c>
      <c r="AF38" s="442">
        <v>8.6572591117652152E-5</v>
      </c>
      <c r="AG38" s="442">
        <v>1.2600806451612903E-3</v>
      </c>
      <c r="AH38" s="442">
        <v>3.0137729423465235E-5</v>
      </c>
      <c r="AI38" s="442">
        <v>3.5971223021582733E-5</v>
      </c>
      <c r="AJ38" s="442">
        <v>2.043948283355063E-2</v>
      </c>
      <c r="AK38" s="442">
        <v>0</v>
      </c>
      <c r="AL38" s="442">
        <v>3.4551862345380415E-5</v>
      </c>
      <c r="AM38" s="442">
        <v>6.5934790492203212E-5</v>
      </c>
      <c r="AN38" s="442">
        <v>0</v>
      </c>
      <c r="AO38" s="442">
        <v>1.5797788309636651E-3</v>
      </c>
      <c r="AP38" s="443">
        <v>2.5215384843429093E-3</v>
      </c>
      <c r="AQ38" s="442">
        <v>3.5335689045936397E-2</v>
      </c>
      <c r="AR38" s="442">
        <v>4.9603894294711057E-2</v>
      </c>
      <c r="AS38" s="442">
        <v>0.50364466103619876</v>
      </c>
      <c r="AT38" s="442">
        <v>0</v>
      </c>
      <c r="AU38" s="442">
        <v>0</v>
      </c>
      <c r="AV38" s="442">
        <v>0</v>
      </c>
      <c r="AW38" s="443">
        <v>0.1033894771727452</v>
      </c>
      <c r="AX38" s="442">
        <v>8.2053207343491141E-2</v>
      </c>
      <c r="AY38" s="443">
        <v>5.8966195013735789E-2</v>
      </c>
      <c r="AZ38" s="443">
        <v>9.5008858154598114E-2</v>
      </c>
      <c r="BA38" s="442">
        <v>7.8515653551517003E-2</v>
      </c>
      <c r="BB38" s="443">
        <v>2.938560300385323E-2</v>
      </c>
      <c r="BC38" s="442">
        <v>0.18303183846712326</v>
      </c>
      <c r="BD38" s="443">
        <v>0.12127101350694781</v>
      </c>
    </row>
    <row r="39" spans="1:56" x14ac:dyDescent="0.2">
      <c r="A39" s="281" t="s">
        <v>483</v>
      </c>
      <c r="B39" s="283" t="s">
        <v>484</v>
      </c>
      <c r="C39" s="442">
        <v>0</v>
      </c>
      <c r="D39" s="442">
        <v>0</v>
      </c>
      <c r="E39" s="442">
        <v>0</v>
      </c>
      <c r="F39" s="442">
        <v>0</v>
      </c>
      <c r="G39" s="442">
        <v>3.3967391304347825E-4</v>
      </c>
      <c r="H39" s="442">
        <v>4.3196544276457883E-4</v>
      </c>
      <c r="I39" s="442">
        <v>0</v>
      </c>
      <c r="J39" s="442">
        <v>1.4124293785310734E-3</v>
      </c>
      <c r="K39" s="442">
        <v>0</v>
      </c>
      <c r="L39" s="442">
        <v>3.0665440049064706E-4</v>
      </c>
      <c r="M39" s="442">
        <v>0</v>
      </c>
      <c r="N39" s="442">
        <v>9.6339113680154141E-4</v>
      </c>
      <c r="O39" s="442">
        <v>0</v>
      </c>
      <c r="P39" s="442">
        <v>6.207324643078833E-4</v>
      </c>
      <c r="Q39" s="442">
        <v>2.2979701263883571E-3</v>
      </c>
      <c r="R39" s="442">
        <v>1.6598320640499903E-3</v>
      </c>
      <c r="S39" s="442">
        <v>1.5748031496062992E-3</v>
      </c>
      <c r="T39" s="442">
        <v>1.0298661174047373E-3</v>
      </c>
      <c r="U39" s="442">
        <v>3.2499187520311994E-4</v>
      </c>
      <c r="V39" s="442">
        <v>0</v>
      </c>
      <c r="W39" s="442">
        <v>0</v>
      </c>
      <c r="X39" s="442">
        <v>0</v>
      </c>
      <c r="Y39" s="442">
        <v>6.7461209804362487E-4</v>
      </c>
      <c r="Z39" s="442">
        <v>4.248088360237893E-4</v>
      </c>
      <c r="AA39" s="442">
        <v>9.3344155844155841E-3</v>
      </c>
      <c r="AB39" s="442">
        <v>1.6638935108153079E-3</v>
      </c>
      <c r="AC39" s="442">
        <v>2.9849855228202145E-4</v>
      </c>
      <c r="AD39" s="442">
        <v>2.5974025974025974E-3</v>
      </c>
      <c r="AE39" s="442">
        <v>1.1184431271669836E-4</v>
      </c>
      <c r="AF39" s="442">
        <v>1.168729980088304E-3</v>
      </c>
      <c r="AG39" s="442">
        <v>2.5201612903225806E-4</v>
      </c>
      <c r="AH39" s="442">
        <v>0</v>
      </c>
      <c r="AI39" s="442">
        <v>1.9064748201438849E-3</v>
      </c>
      <c r="AJ39" s="442">
        <v>9.9141677531508032E-4</v>
      </c>
      <c r="AK39" s="442">
        <v>0</v>
      </c>
      <c r="AL39" s="442">
        <v>1.7621449796144013E-3</v>
      </c>
      <c r="AM39" s="442">
        <v>4.5824679392081234E-3</v>
      </c>
      <c r="AN39" s="442">
        <v>0</v>
      </c>
      <c r="AO39" s="442">
        <v>3.9494470774091624E-3</v>
      </c>
      <c r="AP39" s="443">
        <v>1.4806421276448566E-3</v>
      </c>
      <c r="AQ39" s="442">
        <v>0</v>
      </c>
      <c r="AR39" s="442">
        <v>1.1980423388898527E-2</v>
      </c>
      <c r="AS39" s="442">
        <v>0</v>
      </c>
      <c r="AT39" s="442">
        <v>0</v>
      </c>
      <c r="AU39" s="442">
        <v>0</v>
      </c>
      <c r="AV39" s="442">
        <v>0</v>
      </c>
      <c r="AW39" s="443">
        <v>9.136514520603595E-3</v>
      </c>
      <c r="AX39" s="442">
        <v>8.0452681530722506E-3</v>
      </c>
      <c r="AY39" s="443">
        <v>2.241405073621536E-4</v>
      </c>
      <c r="AZ39" s="443">
        <v>7.4551616911377253E-3</v>
      </c>
      <c r="BA39" s="442">
        <v>6.8468601752267834E-3</v>
      </c>
      <c r="BB39" s="443">
        <v>4.8846680848164603E-3</v>
      </c>
      <c r="BC39" s="442">
        <v>1.090306301183471E-2</v>
      </c>
      <c r="BD39" s="443">
        <v>8.5544551846355784E-3</v>
      </c>
    </row>
    <row r="40" spans="1:56" x14ac:dyDescent="0.2">
      <c r="A40" s="281" t="s">
        <v>485</v>
      </c>
      <c r="B40" s="283" t="s">
        <v>41</v>
      </c>
      <c r="C40" s="442">
        <v>1.9951632406287789E-2</v>
      </c>
      <c r="D40" s="442">
        <v>2.4691358024691357E-2</v>
      </c>
      <c r="E40" s="442">
        <v>0</v>
      </c>
      <c r="F40" s="442">
        <v>0</v>
      </c>
      <c r="G40" s="442">
        <v>2.5022644927536232E-2</v>
      </c>
      <c r="H40" s="442">
        <v>3.0237580993520519E-2</v>
      </c>
      <c r="I40" s="442">
        <v>1.65016501650165E-2</v>
      </c>
      <c r="J40" s="442">
        <v>4.4726930320150661E-2</v>
      </c>
      <c r="K40" s="442">
        <v>6.7340067340067337E-3</v>
      </c>
      <c r="L40" s="442">
        <v>3.6185219257896348E-2</v>
      </c>
      <c r="M40" s="442">
        <v>5.4263565891472867E-2</v>
      </c>
      <c r="N40" s="442">
        <v>1.0597302504816955E-2</v>
      </c>
      <c r="O40" s="442">
        <v>1.2138188608776844E-2</v>
      </c>
      <c r="P40" s="442">
        <v>2.6070763500931099E-2</v>
      </c>
      <c r="Q40" s="442">
        <v>3.7150517043278437E-2</v>
      </c>
      <c r="R40" s="442">
        <v>3.1048623315758642E-2</v>
      </c>
      <c r="S40" s="442">
        <v>2.7821522309711286E-2</v>
      </c>
      <c r="T40" s="442">
        <v>4.2224510813594233E-2</v>
      </c>
      <c r="U40" s="442">
        <v>3.7049073773155673E-2</v>
      </c>
      <c r="V40" s="442">
        <v>2.5423728813559324E-2</v>
      </c>
      <c r="W40" s="442">
        <v>2.3046092184368736E-2</v>
      </c>
      <c r="X40" s="442">
        <v>3.0560271646859084E-2</v>
      </c>
      <c r="Y40" s="442">
        <v>9.5570047222846857E-2</v>
      </c>
      <c r="Z40" s="442">
        <v>6.7969413763806288E-2</v>
      </c>
      <c r="AA40" s="442">
        <v>0.13494318181818182</v>
      </c>
      <c r="AB40" s="442">
        <v>6.156405990016639E-2</v>
      </c>
      <c r="AC40" s="442">
        <v>8.6116832333363189E-2</v>
      </c>
      <c r="AD40" s="442">
        <v>0.11583310306714562</v>
      </c>
      <c r="AE40" s="442">
        <v>1.4284116509818333E-2</v>
      </c>
      <c r="AF40" s="442">
        <v>4.2333997056531902E-2</v>
      </c>
      <c r="AG40" s="442">
        <v>0.16532258064516128</v>
      </c>
      <c r="AH40" s="442">
        <v>9.2191314306380154E-2</v>
      </c>
      <c r="AI40" s="442">
        <v>6.8794964028776981E-2</v>
      </c>
      <c r="AJ40" s="442">
        <v>4.6555845284658844E-2</v>
      </c>
      <c r="AK40" s="442">
        <v>7.9322294955718131E-2</v>
      </c>
      <c r="AL40" s="442">
        <v>0.13547785225623662</v>
      </c>
      <c r="AM40" s="442">
        <v>3.8341080671216166E-2</v>
      </c>
      <c r="AN40" s="442">
        <v>0</v>
      </c>
      <c r="AO40" s="442">
        <v>3.0805687203791468E-2</v>
      </c>
      <c r="AP40" s="443">
        <v>5.3886150313998245E-2</v>
      </c>
      <c r="AQ40" s="442">
        <v>3.8112064613831396E-2</v>
      </c>
      <c r="AR40" s="442">
        <v>3.3095547249689404E-2</v>
      </c>
      <c r="AS40" s="442">
        <v>0</v>
      </c>
      <c r="AT40" s="442">
        <v>1.2482985292652966E-2</v>
      </c>
      <c r="AU40" s="442">
        <v>2.2235176548967357E-2</v>
      </c>
      <c r="AV40" s="442">
        <v>0</v>
      </c>
      <c r="AW40" s="443">
        <v>2.700463440578579E-2</v>
      </c>
      <c r="AX40" s="442">
        <v>5.5041864305778426E-2</v>
      </c>
      <c r="AY40" s="443">
        <v>3.9241830365866273E-2</v>
      </c>
      <c r="AZ40" s="443">
        <v>2.931322738243158E-2</v>
      </c>
      <c r="BA40" s="442">
        <v>5.262087240006446E-2</v>
      </c>
      <c r="BB40" s="443">
        <v>5.8313209232609367E-2</v>
      </c>
      <c r="BC40" s="442">
        <v>-9.5855566781578271E-3</v>
      </c>
      <c r="BD40" s="443">
        <v>4.7667123980308611E-2</v>
      </c>
    </row>
    <row r="41" spans="1:56" x14ac:dyDescent="0.2">
      <c r="A41" s="286">
        <v>37</v>
      </c>
      <c r="B41" s="283" t="s">
        <v>42</v>
      </c>
      <c r="C41" s="442">
        <v>0</v>
      </c>
      <c r="D41" s="442">
        <v>0</v>
      </c>
      <c r="E41" s="442">
        <v>0</v>
      </c>
      <c r="F41" s="442">
        <v>0</v>
      </c>
      <c r="G41" s="442">
        <v>1.6983695652173913E-4</v>
      </c>
      <c r="H41" s="442">
        <v>0</v>
      </c>
      <c r="I41" s="442">
        <v>0</v>
      </c>
      <c r="J41" s="442">
        <v>0</v>
      </c>
      <c r="K41" s="442">
        <v>0</v>
      </c>
      <c r="L41" s="442">
        <v>0</v>
      </c>
      <c r="M41" s="442">
        <v>0</v>
      </c>
      <c r="N41" s="442">
        <v>0</v>
      </c>
      <c r="O41" s="442">
        <v>0</v>
      </c>
      <c r="P41" s="442">
        <v>0</v>
      </c>
      <c r="Q41" s="442">
        <v>0</v>
      </c>
      <c r="R41" s="442">
        <v>1.3018290698431297E-4</v>
      </c>
      <c r="S41" s="442">
        <v>0</v>
      </c>
      <c r="T41" s="442">
        <v>0</v>
      </c>
      <c r="U41" s="442">
        <v>0</v>
      </c>
      <c r="V41" s="442">
        <v>0</v>
      </c>
      <c r="W41" s="442">
        <v>0</v>
      </c>
      <c r="X41" s="442">
        <v>0</v>
      </c>
      <c r="Y41" s="442">
        <v>2.5699508496899998E-4</v>
      </c>
      <c r="Z41" s="442">
        <v>0</v>
      </c>
      <c r="AA41" s="442">
        <v>2.0292207792207794E-4</v>
      </c>
      <c r="AB41" s="442">
        <v>0</v>
      </c>
      <c r="AC41" s="442">
        <v>8.9549565684606425E-4</v>
      </c>
      <c r="AD41" s="442">
        <v>2.2105554020447637E-4</v>
      </c>
      <c r="AE41" s="442">
        <v>4.234106124275009E-4</v>
      </c>
      <c r="AF41" s="442">
        <v>2.1210284823824778E-3</v>
      </c>
      <c r="AG41" s="442">
        <v>4.0322580645161289E-3</v>
      </c>
      <c r="AH41" s="442">
        <v>5.1234140019890898E-4</v>
      </c>
      <c r="AI41" s="442">
        <v>3.1474820143884892E-3</v>
      </c>
      <c r="AJ41" s="442">
        <v>1.2793350717079531E-2</v>
      </c>
      <c r="AK41" s="442">
        <v>2.6954177897574125E-3</v>
      </c>
      <c r="AL41" s="442">
        <v>8.983484209798908E-4</v>
      </c>
      <c r="AM41" s="442">
        <v>1.8857350080770118E-2</v>
      </c>
      <c r="AN41" s="442">
        <v>0</v>
      </c>
      <c r="AO41" s="442">
        <v>2.3696682464454978E-3</v>
      </c>
      <c r="AP41" s="443">
        <v>5.0414299807796511E-3</v>
      </c>
      <c r="AQ41" s="442">
        <v>0.67024230186774358</v>
      </c>
      <c r="AR41" s="442">
        <v>0.10792544346140839</v>
      </c>
      <c r="AS41" s="442">
        <v>0</v>
      </c>
      <c r="AT41" s="442">
        <v>0</v>
      </c>
      <c r="AU41" s="442">
        <v>0</v>
      </c>
      <c r="AV41" s="442">
        <v>0</v>
      </c>
      <c r="AW41" s="443">
        <v>8.9403407116779549E-2</v>
      </c>
      <c r="AX41" s="442">
        <v>7.2759965847129501E-2</v>
      </c>
      <c r="AY41" s="443">
        <v>0.34888332049793674</v>
      </c>
      <c r="AZ41" s="443">
        <v>0.13835526729508604</v>
      </c>
      <c r="BA41" s="442">
        <v>0.11506952094875027</v>
      </c>
      <c r="BB41" s="443">
        <v>7.5075512691431298E-2</v>
      </c>
      <c r="BC41" s="442">
        <v>0.22323482075313639</v>
      </c>
      <c r="BD41" s="443">
        <v>0.14987425247336408</v>
      </c>
    </row>
    <row r="42" spans="1:56" x14ac:dyDescent="0.2">
      <c r="A42" s="287">
        <v>38</v>
      </c>
      <c r="B42" s="272" t="s">
        <v>283</v>
      </c>
      <c r="C42" s="442">
        <v>0</v>
      </c>
      <c r="D42" s="442">
        <v>0</v>
      </c>
      <c r="E42" s="442">
        <v>0</v>
      </c>
      <c r="F42" s="442">
        <v>0</v>
      </c>
      <c r="G42" s="442">
        <v>2.2644927536231884E-4</v>
      </c>
      <c r="H42" s="442">
        <v>4.3196544276457883E-4</v>
      </c>
      <c r="I42" s="442">
        <v>0</v>
      </c>
      <c r="J42" s="442">
        <v>4.7080979284369113E-4</v>
      </c>
      <c r="K42" s="442">
        <v>0</v>
      </c>
      <c r="L42" s="442">
        <v>0</v>
      </c>
      <c r="M42" s="442">
        <v>0</v>
      </c>
      <c r="N42" s="442">
        <v>0</v>
      </c>
      <c r="O42" s="442">
        <v>0</v>
      </c>
      <c r="P42" s="442">
        <v>0</v>
      </c>
      <c r="Q42" s="442">
        <v>3.8299502106472615E-4</v>
      </c>
      <c r="R42" s="442">
        <v>2.6036581396862593E-4</v>
      </c>
      <c r="S42" s="442">
        <v>5.2493438320209973E-4</v>
      </c>
      <c r="T42" s="442">
        <v>0</v>
      </c>
      <c r="U42" s="442">
        <v>3.2499187520311994E-4</v>
      </c>
      <c r="V42" s="442">
        <v>0</v>
      </c>
      <c r="W42" s="442">
        <v>0</v>
      </c>
      <c r="X42" s="442">
        <v>0</v>
      </c>
      <c r="Y42" s="442">
        <v>2.5699508496899998E-4</v>
      </c>
      <c r="Z42" s="442">
        <v>0</v>
      </c>
      <c r="AA42" s="442">
        <v>2.0292207792207794E-4</v>
      </c>
      <c r="AB42" s="442">
        <v>9.9833610648918472E-4</v>
      </c>
      <c r="AC42" s="442">
        <v>6.2684695979224505E-4</v>
      </c>
      <c r="AD42" s="442">
        <v>1.0500138159712628E-3</v>
      </c>
      <c r="AE42" s="442">
        <v>4.7933276878585011E-5</v>
      </c>
      <c r="AF42" s="442">
        <v>5.1943554670591291E-4</v>
      </c>
      <c r="AG42" s="442">
        <v>7.5604838709677417E-4</v>
      </c>
      <c r="AH42" s="442">
        <v>8.1371869443356139E-4</v>
      </c>
      <c r="AI42" s="442">
        <v>1.0611510791366907E-3</v>
      </c>
      <c r="AJ42" s="442">
        <v>5.0249891351586266E-4</v>
      </c>
      <c r="AK42" s="442">
        <v>1.3477088948787063E-3</v>
      </c>
      <c r="AL42" s="442">
        <v>4.491742104899454E-4</v>
      </c>
      <c r="AM42" s="442">
        <v>5.9341311442982889E-4</v>
      </c>
      <c r="AN42" s="442">
        <v>0</v>
      </c>
      <c r="AO42" s="442">
        <v>0</v>
      </c>
      <c r="AP42" s="443">
        <v>4.7268552907016006E-4</v>
      </c>
      <c r="AQ42" s="442">
        <v>0</v>
      </c>
      <c r="AR42" s="442">
        <v>0</v>
      </c>
      <c r="AS42" s="442">
        <v>0</v>
      </c>
      <c r="AT42" s="442">
        <v>0</v>
      </c>
      <c r="AU42" s="442">
        <v>0</v>
      </c>
      <c r="AV42" s="442">
        <v>0</v>
      </c>
      <c r="AW42" s="443">
        <v>0</v>
      </c>
      <c r="AX42" s="442">
        <v>2.9847362460337846E-4</v>
      </c>
      <c r="AY42" s="443">
        <v>0</v>
      </c>
      <c r="AZ42" s="443">
        <v>0</v>
      </c>
      <c r="BA42" s="442">
        <v>2.5273940453891792E-4</v>
      </c>
      <c r="BB42" s="443">
        <v>0</v>
      </c>
      <c r="BC42" s="442">
        <v>0</v>
      </c>
      <c r="BD42" s="443">
        <v>4.7268552907016006E-4</v>
      </c>
    </row>
    <row r="43" spans="1:56" x14ac:dyDescent="0.2">
      <c r="A43" s="287">
        <v>39</v>
      </c>
      <c r="B43" s="272" t="s">
        <v>284</v>
      </c>
      <c r="C43" s="442">
        <v>3.6275695284159614E-3</v>
      </c>
      <c r="D43" s="442">
        <v>0</v>
      </c>
      <c r="E43" s="442">
        <v>0</v>
      </c>
      <c r="F43" s="442">
        <v>0</v>
      </c>
      <c r="G43" s="442">
        <v>6.114130434782609E-3</v>
      </c>
      <c r="H43" s="442">
        <v>3.8876889848812094E-3</v>
      </c>
      <c r="I43" s="442">
        <v>6.6006600660066007E-3</v>
      </c>
      <c r="J43" s="442">
        <v>1.8832391713747645E-3</v>
      </c>
      <c r="K43" s="442">
        <v>0</v>
      </c>
      <c r="L43" s="442">
        <v>1.5332720024532351E-3</v>
      </c>
      <c r="M43" s="442">
        <v>1.0335917312661499E-2</v>
      </c>
      <c r="N43" s="442">
        <v>3.8535645472061657E-3</v>
      </c>
      <c r="O43" s="442">
        <v>5.6022408963585435E-3</v>
      </c>
      <c r="P43" s="442">
        <v>4.3451272501551829E-3</v>
      </c>
      <c r="Q43" s="442">
        <v>8.4258904634239747E-3</v>
      </c>
      <c r="R43" s="442">
        <v>6.8996940701685867E-3</v>
      </c>
      <c r="S43" s="442">
        <v>3.6745406824146981E-3</v>
      </c>
      <c r="T43" s="442">
        <v>2.0597322348094747E-3</v>
      </c>
      <c r="U43" s="442">
        <v>3.2499187520311991E-3</v>
      </c>
      <c r="V43" s="442">
        <v>0</v>
      </c>
      <c r="W43" s="442">
        <v>2.004008016032064E-3</v>
      </c>
      <c r="X43" s="442">
        <v>1.697792869269949E-3</v>
      </c>
      <c r="Y43" s="442">
        <v>1.5580327026245623E-2</v>
      </c>
      <c r="Z43" s="442">
        <v>3.3984706881903144E-3</v>
      </c>
      <c r="AA43" s="442">
        <v>1.0146103896103896E-2</v>
      </c>
      <c r="AB43" s="442">
        <v>2.5291181364392679E-2</v>
      </c>
      <c r="AC43" s="442">
        <v>9.2534551207426648E-3</v>
      </c>
      <c r="AD43" s="442">
        <v>8.6211660679745786E-3</v>
      </c>
      <c r="AE43" s="442">
        <v>1.1903430424848611E-3</v>
      </c>
      <c r="AF43" s="442">
        <v>1.0605142411912389E-2</v>
      </c>
      <c r="AG43" s="442">
        <v>5.292338709677419E-3</v>
      </c>
      <c r="AH43" s="442">
        <v>3.827491636780085E-3</v>
      </c>
      <c r="AI43" s="442">
        <v>1.433453237410072E-2</v>
      </c>
      <c r="AJ43" s="442">
        <v>4.7805302042590175E-3</v>
      </c>
      <c r="AK43" s="442">
        <v>1.0011551790527531E-2</v>
      </c>
      <c r="AL43" s="442">
        <v>4.733605141317117E-3</v>
      </c>
      <c r="AM43" s="442">
        <v>4.2088374597523048E-3</v>
      </c>
      <c r="AN43" s="442">
        <v>0</v>
      </c>
      <c r="AO43" s="442">
        <v>7.8988941548183253E-4</v>
      </c>
      <c r="AP43" s="443">
        <v>6.1926745271909467E-3</v>
      </c>
      <c r="AQ43" s="442">
        <v>0</v>
      </c>
      <c r="AR43" s="442">
        <v>2.1453316301050851E-2</v>
      </c>
      <c r="AS43" s="442">
        <v>0</v>
      </c>
      <c r="AT43" s="442">
        <v>0</v>
      </c>
      <c r="AU43" s="442">
        <v>0</v>
      </c>
      <c r="AV43" s="442">
        <v>0</v>
      </c>
      <c r="AW43" s="443">
        <v>1.6360735304336672E-2</v>
      </c>
      <c r="AX43" s="442">
        <v>1.6642764510550054E-2</v>
      </c>
      <c r="AY43" s="443">
        <v>1.7241577489396431E-5</v>
      </c>
      <c r="AZ43" s="443">
        <v>1.3277473832122249E-2</v>
      </c>
      <c r="BA43" s="442">
        <v>1.409528539738648E-2</v>
      </c>
      <c r="BB43" s="443">
        <v>2.789616721045898E-2</v>
      </c>
      <c r="BC43" s="442">
        <v>-6.3311383356264885E-3</v>
      </c>
      <c r="BD43" s="443">
        <v>2.0850866892084411E-3</v>
      </c>
    </row>
    <row r="44" spans="1:56" x14ac:dyDescent="0.2">
      <c r="A44" s="288">
        <v>40</v>
      </c>
      <c r="B44" s="292" t="s">
        <v>43</v>
      </c>
      <c r="C44" s="444">
        <v>0.54232164449818621</v>
      </c>
      <c r="D44" s="444">
        <v>0.32098765432098764</v>
      </c>
      <c r="E44" s="444">
        <v>0.42857142857142855</v>
      </c>
      <c r="F44" s="444">
        <v>0</v>
      </c>
      <c r="G44" s="444">
        <v>0.70572916666666663</v>
      </c>
      <c r="H44" s="444">
        <v>0.60388768898488121</v>
      </c>
      <c r="I44" s="444">
        <v>0.65346534653465349</v>
      </c>
      <c r="J44" s="444">
        <v>0.68267419962335218</v>
      </c>
      <c r="K44" s="444">
        <v>0.70370370370370372</v>
      </c>
      <c r="L44" s="444">
        <v>0.66022692425636309</v>
      </c>
      <c r="M44" s="444">
        <v>0.52454780361757103</v>
      </c>
      <c r="N44" s="444">
        <v>0.74951830443159928</v>
      </c>
      <c r="O44" s="444">
        <v>0.77030812324929976</v>
      </c>
      <c r="P44" s="444">
        <v>0.55865921787709494</v>
      </c>
      <c r="Q44" s="444">
        <v>0.5714285714285714</v>
      </c>
      <c r="R44" s="444">
        <v>0.54595456616546245</v>
      </c>
      <c r="S44" s="444">
        <v>0.59107611548556427</v>
      </c>
      <c r="T44" s="444">
        <v>0.63851699279093721</v>
      </c>
      <c r="U44" s="444">
        <v>0.6483587910302242</v>
      </c>
      <c r="V44" s="444">
        <v>0.64406779661016944</v>
      </c>
      <c r="W44" s="444">
        <v>0.77855711422845686</v>
      </c>
      <c r="X44" s="444">
        <v>0.5908319185059423</v>
      </c>
      <c r="Y44" s="444">
        <v>0.53747309582704228</v>
      </c>
      <c r="Z44" s="444">
        <v>0.64655904842820733</v>
      </c>
      <c r="AA44" s="444">
        <v>0.50263798701298701</v>
      </c>
      <c r="AB44" s="444">
        <v>0.32612312811980032</v>
      </c>
      <c r="AC44" s="444">
        <v>0.27512611563833916</v>
      </c>
      <c r="AD44" s="444">
        <v>0.3226858248134844</v>
      </c>
      <c r="AE44" s="444">
        <v>0.12580088516784635</v>
      </c>
      <c r="AF44" s="444">
        <v>0.29391394684442906</v>
      </c>
      <c r="AG44" s="444">
        <v>0.46547379032258063</v>
      </c>
      <c r="AH44" s="444">
        <v>0.28335493203942014</v>
      </c>
      <c r="AI44" s="444">
        <v>0.26334532374100722</v>
      </c>
      <c r="AJ44" s="444">
        <v>0.43460723598435463</v>
      </c>
      <c r="AK44" s="444">
        <v>0.40219484020023105</v>
      </c>
      <c r="AL44" s="444">
        <v>0.38110704166954601</v>
      </c>
      <c r="AM44" s="444">
        <v>0.40727920087033925</v>
      </c>
      <c r="AN44" s="444">
        <v>1</v>
      </c>
      <c r="AO44" s="444">
        <v>0.68325434439178512</v>
      </c>
      <c r="AP44" s="445">
        <v>0.35120864207494124</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3.6275695284159614E-3</v>
      </c>
      <c r="D45" s="442">
        <v>0</v>
      </c>
      <c r="E45" s="442">
        <v>0</v>
      </c>
      <c r="F45" s="442">
        <v>0</v>
      </c>
      <c r="G45" s="442">
        <v>8.8315217391304341E-3</v>
      </c>
      <c r="H45" s="442">
        <v>1.2095032397408207E-2</v>
      </c>
      <c r="I45" s="442">
        <v>1.9801980198019802E-2</v>
      </c>
      <c r="J45" s="442">
        <v>1.2711864406779662E-2</v>
      </c>
      <c r="K45" s="442">
        <v>1.0101010101010102E-2</v>
      </c>
      <c r="L45" s="442">
        <v>1.778595522845753E-2</v>
      </c>
      <c r="M45" s="442">
        <v>1.8087855297157621E-2</v>
      </c>
      <c r="N45" s="442">
        <v>9.6339113680154135E-3</v>
      </c>
      <c r="O45" s="442">
        <v>6.5359477124183009E-3</v>
      </c>
      <c r="P45" s="442">
        <v>1.4897579143389199E-2</v>
      </c>
      <c r="Q45" s="442">
        <v>1.5702795863653772E-2</v>
      </c>
      <c r="R45" s="442">
        <v>1.2237193256525418E-2</v>
      </c>
      <c r="S45" s="442">
        <v>1.5748031496062992E-2</v>
      </c>
      <c r="T45" s="442">
        <v>1.132852729145211E-2</v>
      </c>
      <c r="U45" s="442">
        <v>1.5274618134546636E-2</v>
      </c>
      <c r="V45" s="442">
        <v>1.6949152542372881E-2</v>
      </c>
      <c r="W45" s="442">
        <v>7.0140280561122245E-3</v>
      </c>
      <c r="X45" s="442">
        <v>2.037351443123939E-2</v>
      </c>
      <c r="Y45" s="442">
        <v>2.1362716438048122E-2</v>
      </c>
      <c r="Z45" s="442">
        <v>8.4961767204757861E-3</v>
      </c>
      <c r="AA45" s="442">
        <v>1.4001623376623376E-2</v>
      </c>
      <c r="AB45" s="442">
        <v>2.6289517470881863E-2</v>
      </c>
      <c r="AC45" s="442">
        <v>2.355153577505149E-2</v>
      </c>
      <c r="AD45" s="442">
        <v>3.0781983973473336E-2</v>
      </c>
      <c r="AE45" s="442">
        <v>1.9093421956636362E-3</v>
      </c>
      <c r="AF45" s="442">
        <v>1.7747381179118692E-2</v>
      </c>
      <c r="AG45" s="442">
        <v>1.3356854838709678E-2</v>
      </c>
      <c r="AH45" s="442">
        <v>1.0548205298212833E-2</v>
      </c>
      <c r="AI45" s="442">
        <v>9.3165467625899289E-3</v>
      </c>
      <c r="AJ45" s="442">
        <v>8.6782920469361154E-3</v>
      </c>
      <c r="AK45" s="442">
        <v>3.6773199845976129E-2</v>
      </c>
      <c r="AL45" s="442">
        <v>1.4753645221477438E-2</v>
      </c>
      <c r="AM45" s="442">
        <v>2.2593654875328301E-2</v>
      </c>
      <c r="AN45" s="442">
        <v>0</v>
      </c>
      <c r="AO45" s="442">
        <v>3.1595576619273301E-3</v>
      </c>
      <c r="AP45" s="443">
        <v>1.3050732168473687E-2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0.11970979443772672</v>
      </c>
      <c r="D46" s="442">
        <v>0.24691358024691357</v>
      </c>
      <c r="E46" s="442">
        <v>0.2857142857142857</v>
      </c>
      <c r="F46" s="442">
        <v>0.75</v>
      </c>
      <c r="G46" s="442">
        <v>0.14470108695652173</v>
      </c>
      <c r="H46" s="442">
        <v>0.2449244060475162</v>
      </c>
      <c r="I46" s="442">
        <v>0.18151815181518152</v>
      </c>
      <c r="J46" s="442">
        <v>9.5574387947269301E-2</v>
      </c>
      <c r="K46" s="442">
        <v>3.3670033670033669E-2</v>
      </c>
      <c r="L46" s="442">
        <v>0.21220484513952775</v>
      </c>
      <c r="M46" s="442">
        <v>0.2144702842377261</v>
      </c>
      <c r="N46" s="442">
        <v>5.7803468208092484E-2</v>
      </c>
      <c r="O46" s="442">
        <v>9.990662931839403E-2</v>
      </c>
      <c r="P46" s="442">
        <v>0.2855369335816263</v>
      </c>
      <c r="Q46" s="442">
        <v>0.1945614707008809</v>
      </c>
      <c r="R46" s="442">
        <v>0.21587580550673696</v>
      </c>
      <c r="S46" s="442">
        <v>0.20787401574803149</v>
      </c>
      <c r="T46" s="442">
        <v>0.19567456230690011</v>
      </c>
      <c r="U46" s="442">
        <v>0.19694507637309067</v>
      </c>
      <c r="V46" s="442">
        <v>0.17796610169491525</v>
      </c>
      <c r="W46" s="442">
        <v>0.12525050100200399</v>
      </c>
      <c r="X46" s="442">
        <v>0.25806451612903225</v>
      </c>
      <c r="Y46" s="442">
        <v>0.34450191140094444</v>
      </c>
      <c r="Z46" s="442">
        <v>7.0943075615972809E-2</v>
      </c>
      <c r="AA46" s="442">
        <v>0.14021915584415584</v>
      </c>
      <c r="AB46" s="442">
        <v>0.5071547420965058</v>
      </c>
      <c r="AC46" s="442">
        <v>0.4248231396077729</v>
      </c>
      <c r="AD46" s="442">
        <v>0.31384360320530535</v>
      </c>
      <c r="AE46" s="442">
        <v>2.823270008148657E-2</v>
      </c>
      <c r="AF46" s="442">
        <v>0.35520734135572679</v>
      </c>
      <c r="AG46" s="442">
        <v>0.16582661290322581</v>
      </c>
      <c r="AH46" s="442">
        <v>0.35526355444380819</v>
      </c>
      <c r="AI46" s="442">
        <v>0.52785971223021588</v>
      </c>
      <c r="AJ46" s="442">
        <v>0.45147490221642766</v>
      </c>
      <c r="AK46" s="442">
        <v>0.48517520215633425</v>
      </c>
      <c r="AL46" s="442">
        <v>0.34963029507290444</v>
      </c>
      <c r="AM46" s="442">
        <v>0.26179408564929285</v>
      </c>
      <c r="AN46" s="442">
        <v>0</v>
      </c>
      <c r="AO46" s="442">
        <v>9.4786729857819912E-3</v>
      </c>
      <c r="AP46" s="443">
        <v>0.27984959706440876</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0.20314389359129384</v>
      </c>
      <c r="D47" s="442">
        <v>0.38271604938271603</v>
      </c>
      <c r="E47" s="442">
        <v>0.14285714285714285</v>
      </c>
      <c r="F47" s="442">
        <v>0</v>
      </c>
      <c r="G47" s="442">
        <v>7.2746829710144928E-2</v>
      </c>
      <c r="H47" s="442">
        <v>-1.8574514038876888E-2</v>
      </c>
      <c r="I47" s="442">
        <v>7.2607260726072612E-2</v>
      </c>
      <c r="J47" s="442">
        <v>6.120527306967985E-2</v>
      </c>
      <c r="K47" s="442">
        <v>2.6936026936026935E-2</v>
      </c>
      <c r="L47" s="442">
        <v>-6.7463968107942347E-3</v>
      </c>
      <c r="M47" s="442">
        <v>9.8191214470284241E-2</v>
      </c>
      <c r="N47" s="442">
        <v>0.11078998073217726</v>
      </c>
      <c r="O47" s="442">
        <v>8.5901027077497666E-2</v>
      </c>
      <c r="P47" s="442">
        <v>3.0415890751086281E-2</v>
      </c>
      <c r="Q47" s="442">
        <v>0.1068556108770586</v>
      </c>
      <c r="R47" s="442">
        <v>0.11303130898912973</v>
      </c>
      <c r="S47" s="442">
        <v>2.6246719160104987E-2</v>
      </c>
      <c r="T47" s="442">
        <v>-4.0164778578784761E-2</v>
      </c>
      <c r="U47" s="442">
        <v>-2.0799480012999676E-2</v>
      </c>
      <c r="V47" s="442">
        <v>-5.0847457627118647E-2</v>
      </c>
      <c r="W47" s="442">
        <v>1.3026052104208416E-2</v>
      </c>
      <c r="X47" s="442">
        <v>1.1884550084889643E-2</v>
      </c>
      <c r="Y47" s="442">
        <v>2.7369976549198496E-2</v>
      </c>
      <c r="Z47" s="442">
        <v>5.1826677994902294E-2</v>
      </c>
      <c r="AA47" s="442">
        <v>0.13068181818181818</v>
      </c>
      <c r="AB47" s="442">
        <v>3.9600665557404324E-2</v>
      </c>
      <c r="AC47" s="442">
        <v>0.13853317811408614</v>
      </c>
      <c r="AD47" s="442">
        <v>0.25349544072948327</v>
      </c>
      <c r="AE47" s="442">
        <v>0.44480483167430934</v>
      </c>
      <c r="AF47" s="442">
        <v>4.4974461085620296E-2</v>
      </c>
      <c r="AG47" s="442">
        <v>0.17817540322580644</v>
      </c>
      <c r="AH47" s="442">
        <v>0</v>
      </c>
      <c r="AI47" s="442">
        <v>2.1438848920863309E-2</v>
      </c>
      <c r="AJ47" s="442">
        <v>3.8801064754454585E-2</v>
      </c>
      <c r="AK47" s="442">
        <v>-1.9252984212552945E-3</v>
      </c>
      <c r="AL47" s="442">
        <v>9.1286020316495062E-2</v>
      </c>
      <c r="AM47" s="442">
        <v>0.13145199397795579</v>
      </c>
      <c r="AN47" s="442">
        <v>0</v>
      </c>
      <c r="AO47" s="442">
        <v>0.25908372827804105</v>
      </c>
      <c r="AP47" s="443">
        <v>0.15335927888281517</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0.16082224909310761</v>
      </c>
      <c r="D48" s="442">
        <v>6.1728395061728392E-2</v>
      </c>
      <c r="E48" s="442">
        <v>0.14285714285714285</v>
      </c>
      <c r="F48" s="442">
        <v>0.25</v>
      </c>
      <c r="G48" s="442">
        <v>4.9026268115942032E-2</v>
      </c>
      <c r="H48" s="442">
        <v>0.11360691144708424</v>
      </c>
      <c r="I48" s="442">
        <v>4.9504950495049507E-2</v>
      </c>
      <c r="J48" s="442">
        <v>0.128060263653484</v>
      </c>
      <c r="K48" s="442">
        <v>9.4276094276094277E-2</v>
      </c>
      <c r="L48" s="442">
        <v>7.9730144127568237E-2</v>
      </c>
      <c r="M48" s="442">
        <v>0.11627906976744186</v>
      </c>
      <c r="N48" s="442">
        <v>5.4913294797687862E-2</v>
      </c>
      <c r="O48" s="442">
        <v>2.9878618113912233E-2</v>
      </c>
      <c r="P48" s="442">
        <v>8.3178150217256358E-2</v>
      </c>
      <c r="Q48" s="442">
        <v>0.10494063577173497</v>
      </c>
      <c r="R48" s="442">
        <v>0.10313740805832194</v>
      </c>
      <c r="S48" s="442">
        <v>0.14330708661417324</v>
      </c>
      <c r="T48" s="442">
        <v>0.1874356333676622</v>
      </c>
      <c r="U48" s="442">
        <v>0.15632109197270069</v>
      </c>
      <c r="V48" s="442">
        <v>0.19491525423728814</v>
      </c>
      <c r="W48" s="442">
        <v>6.8136272545090179E-2</v>
      </c>
      <c r="X48" s="442">
        <v>9.5076400679117143E-2</v>
      </c>
      <c r="Y48" s="442">
        <v>3.6653923993703617E-2</v>
      </c>
      <c r="Z48" s="442">
        <v>0.19201359388275277</v>
      </c>
      <c r="AA48" s="442">
        <v>0.21550324675324675</v>
      </c>
      <c r="AB48" s="442">
        <v>8.1198003327787024E-2</v>
      </c>
      <c r="AC48" s="442">
        <v>9.4982239336139224E-2</v>
      </c>
      <c r="AD48" s="442">
        <v>7.3777286543243989E-2</v>
      </c>
      <c r="AE48" s="442">
        <v>0.35224567402176171</v>
      </c>
      <c r="AF48" s="442">
        <v>0.23339970565319021</v>
      </c>
      <c r="AG48" s="442">
        <v>0.14591733870967741</v>
      </c>
      <c r="AH48" s="442">
        <v>0.34923600855911513</v>
      </c>
      <c r="AI48" s="442">
        <v>0.16848920863309352</v>
      </c>
      <c r="AJ48" s="442">
        <v>6.4645806171229905E-2</v>
      </c>
      <c r="AK48" s="442">
        <v>6.103195995379284E-2</v>
      </c>
      <c r="AL48" s="442">
        <v>0.11533411650887983</v>
      </c>
      <c r="AM48" s="442">
        <v>0.10650666490840559</v>
      </c>
      <c r="AN48" s="442">
        <v>0</v>
      </c>
      <c r="AO48" s="442">
        <v>3.5545023696682464E-2</v>
      </c>
      <c r="AP48" s="443">
        <v>0.17022937600569199</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3.9903264812575577E-2</v>
      </c>
      <c r="D49" s="442">
        <v>2.4691358024691357E-2</v>
      </c>
      <c r="E49" s="442">
        <v>0</v>
      </c>
      <c r="F49" s="442">
        <v>0</v>
      </c>
      <c r="G49" s="442">
        <v>2.360733695652174E-2</v>
      </c>
      <c r="H49" s="442">
        <v>4.4060475161987044E-2</v>
      </c>
      <c r="I49" s="442">
        <v>2.3102310231023101E-2</v>
      </c>
      <c r="J49" s="442">
        <v>1.977401129943503E-2</v>
      </c>
      <c r="K49" s="442">
        <v>0.13468013468013468</v>
      </c>
      <c r="L49" s="442">
        <v>3.6798528058877643E-2</v>
      </c>
      <c r="M49" s="442">
        <v>2.8423772609819122E-2</v>
      </c>
      <c r="N49" s="442">
        <v>1.7341040462427744E-2</v>
      </c>
      <c r="O49" s="442">
        <v>7.4696545284780582E-3</v>
      </c>
      <c r="P49" s="442">
        <v>2.7312228429546864E-2</v>
      </c>
      <c r="Q49" s="442">
        <v>6.5109153581003444E-3</v>
      </c>
      <c r="R49" s="442">
        <v>9.7637180238234721E-3</v>
      </c>
      <c r="S49" s="442">
        <v>1.5748031496062992E-2</v>
      </c>
      <c r="T49" s="442">
        <v>7.2090628218331619E-3</v>
      </c>
      <c r="U49" s="442">
        <v>3.8999025024374391E-3</v>
      </c>
      <c r="V49" s="442">
        <v>1.6949152542372881E-2</v>
      </c>
      <c r="W49" s="442">
        <v>8.0160320641282558E-3</v>
      </c>
      <c r="X49" s="442">
        <v>2.3769100169779286E-2</v>
      </c>
      <c r="Y49" s="442">
        <v>3.6878794693051498E-2</v>
      </c>
      <c r="Z49" s="442">
        <v>3.0161427357689039E-2</v>
      </c>
      <c r="AA49" s="442">
        <v>4.5657467532467536E-2</v>
      </c>
      <c r="AB49" s="442">
        <v>1.9633943427620631E-2</v>
      </c>
      <c r="AC49" s="442">
        <v>4.3491239067490521E-2</v>
      </c>
      <c r="AD49" s="442">
        <v>2.0558165239016303E-2</v>
      </c>
      <c r="AE49" s="442">
        <v>4.7102433412689534E-2</v>
      </c>
      <c r="AF49" s="442">
        <v>6.0167950826768242E-2</v>
      </c>
      <c r="AG49" s="442">
        <v>3.125E-2</v>
      </c>
      <c r="AH49" s="442">
        <v>1.5972996594436576E-3</v>
      </c>
      <c r="AI49" s="442">
        <v>1.2194244604316546E-2</v>
      </c>
      <c r="AJ49" s="442">
        <v>1.4898413733159496E-2</v>
      </c>
      <c r="AK49" s="442">
        <v>3.4270311898344244E-2</v>
      </c>
      <c r="AL49" s="442">
        <v>4.7923433073042636E-2</v>
      </c>
      <c r="AM49" s="442">
        <v>7.0374399718678232E-2</v>
      </c>
      <c r="AN49" s="442">
        <v>0</v>
      </c>
      <c r="AO49" s="442">
        <v>1.3428120063191154E-2</v>
      </c>
      <c r="AP49" s="443">
        <v>3.5942217076300007E-2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-6.952841596130592E-2</v>
      </c>
      <c r="D50" s="442">
        <v>-3.7037037037037035E-2</v>
      </c>
      <c r="E50" s="442">
        <v>0</v>
      </c>
      <c r="F50" s="442">
        <v>0</v>
      </c>
      <c r="G50" s="442">
        <v>-4.642210144927536E-3</v>
      </c>
      <c r="H50" s="442">
        <v>0</v>
      </c>
      <c r="I50" s="442">
        <v>0</v>
      </c>
      <c r="J50" s="442">
        <v>0</v>
      </c>
      <c r="K50" s="442">
        <v>-3.3670033670033669E-3</v>
      </c>
      <c r="L50" s="442">
        <v>0</v>
      </c>
      <c r="M50" s="442">
        <v>0</v>
      </c>
      <c r="N50" s="442">
        <v>0</v>
      </c>
      <c r="O50" s="442">
        <v>0</v>
      </c>
      <c r="P50" s="442">
        <v>0</v>
      </c>
      <c r="Q50" s="442">
        <v>0</v>
      </c>
      <c r="R50" s="442">
        <v>0</v>
      </c>
      <c r="S50" s="442">
        <v>0</v>
      </c>
      <c r="T50" s="442">
        <v>0</v>
      </c>
      <c r="U50" s="442">
        <v>0</v>
      </c>
      <c r="V50" s="442">
        <v>0</v>
      </c>
      <c r="W50" s="442">
        <v>0</v>
      </c>
      <c r="X50" s="442">
        <v>0</v>
      </c>
      <c r="Y50" s="442">
        <v>-4.2404189019884997E-3</v>
      </c>
      <c r="Z50" s="442">
        <v>0</v>
      </c>
      <c r="AA50" s="442">
        <v>-4.8701298701298704E-2</v>
      </c>
      <c r="AB50" s="442">
        <v>0</v>
      </c>
      <c r="AC50" s="442">
        <v>-5.0744753887943647E-4</v>
      </c>
      <c r="AD50" s="442">
        <v>-1.5142304504006632E-2</v>
      </c>
      <c r="AE50" s="442">
        <v>-9.5866553757170022E-5</v>
      </c>
      <c r="AF50" s="442">
        <v>-5.4107869448532598E-3</v>
      </c>
      <c r="AG50" s="442">
        <v>0</v>
      </c>
      <c r="AH50" s="442">
        <v>0</v>
      </c>
      <c r="AI50" s="442">
        <v>-2.643884892086331E-3</v>
      </c>
      <c r="AJ50" s="442">
        <v>-1.3105714906562364E-2</v>
      </c>
      <c r="AK50" s="442">
        <v>-1.7520215633423181E-2</v>
      </c>
      <c r="AL50" s="442">
        <v>-3.4551862345380415E-5</v>
      </c>
      <c r="AM50" s="442">
        <v>0</v>
      </c>
      <c r="AN50" s="442">
        <v>0</v>
      </c>
      <c r="AO50" s="442">
        <v>-3.9494470774091624E-3</v>
      </c>
      <c r="AP50" s="443">
        <v>-3.6398432726308491E-3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0.45767835550181379</v>
      </c>
      <c r="D51" s="444">
        <v>0.67901234567901236</v>
      </c>
      <c r="E51" s="444">
        <v>0.5714285714285714</v>
      </c>
      <c r="F51" s="444">
        <v>1</v>
      </c>
      <c r="G51" s="444">
        <v>0.29427083333333331</v>
      </c>
      <c r="H51" s="444">
        <v>0.39611231101511879</v>
      </c>
      <c r="I51" s="444">
        <v>0.34653465346534651</v>
      </c>
      <c r="J51" s="444">
        <v>0.31732580037664782</v>
      </c>
      <c r="K51" s="444">
        <v>0.29629629629629628</v>
      </c>
      <c r="L51" s="444">
        <v>0.33977307574363691</v>
      </c>
      <c r="M51" s="444">
        <v>0.47545219638242892</v>
      </c>
      <c r="N51" s="444">
        <v>0.25048169556840078</v>
      </c>
      <c r="O51" s="444">
        <v>0.22969187675070027</v>
      </c>
      <c r="P51" s="444">
        <v>0.44134078212290501</v>
      </c>
      <c r="Q51" s="444">
        <v>0.42857142857142855</v>
      </c>
      <c r="R51" s="444">
        <v>0.45404543383453755</v>
      </c>
      <c r="S51" s="444">
        <v>0.40892388451443568</v>
      </c>
      <c r="T51" s="444">
        <v>0.36148300720906285</v>
      </c>
      <c r="U51" s="444">
        <v>0.35164120896977574</v>
      </c>
      <c r="V51" s="444">
        <v>0.3559322033898305</v>
      </c>
      <c r="W51" s="444">
        <v>0.22144288577154309</v>
      </c>
      <c r="X51" s="444">
        <v>0.4091680814940577</v>
      </c>
      <c r="Y51" s="444">
        <v>0.46252690417295766</v>
      </c>
      <c r="Z51" s="444">
        <v>0.35344095157179267</v>
      </c>
      <c r="AA51" s="444">
        <v>0.49736201298701299</v>
      </c>
      <c r="AB51" s="444">
        <v>0.67387687188019962</v>
      </c>
      <c r="AC51" s="444">
        <v>0.72487388436166089</v>
      </c>
      <c r="AD51" s="444">
        <v>0.6773141751865156</v>
      </c>
      <c r="AE51" s="444">
        <v>0.87419911483215362</v>
      </c>
      <c r="AF51" s="444">
        <v>0.70608605315557094</v>
      </c>
      <c r="AG51" s="444">
        <v>0.53452620967741937</v>
      </c>
      <c r="AH51" s="444">
        <v>0.71664506796057981</v>
      </c>
      <c r="AI51" s="444">
        <v>0.73665467625899284</v>
      </c>
      <c r="AJ51" s="444">
        <v>0.56539276401564542</v>
      </c>
      <c r="AK51" s="444">
        <v>0.597805159799769</v>
      </c>
      <c r="AL51" s="444">
        <v>0.61889295833045399</v>
      </c>
      <c r="AM51" s="444">
        <v>0.5927207991296608</v>
      </c>
      <c r="AN51" s="444">
        <v>0</v>
      </c>
      <c r="AO51" s="444">
        <v>0.31674565560821483</v>
      </c>
      <c r="AP51" s="445">
        <v>0.64879135792505871</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K2" sqref="K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1.0097341116938139</v>
      </c>
      <c r="D5" s="442">
        <v>3.1535746171884184E-5</v>
      </c>
      <c r="E5" s="442">
        <v>8.9075494451578731E-5</v>
      </c>
      <c r="F5" s="442">
        <v>0</v>
      </c>
      <c r="G5" s="442">
        <v>1.4559193508761484E-2</v>
      </c>
      <c r="H5" s="442">
        <v>5.9153983270163668E-4</v>
      </c>
      <c r="I5" s="442">
        <v>7.9837082142689951E-7</v>
      </c>
      <c r="J5" s="442">
        <v>6.9500446447479051E-5</v>
      </c>
      <c r="K5" s="442">
        <v>5.7600587374112574E-8</v>
      </c>
      <c r="L5" s="442">
        <v>2.1886581816682831E-5</v>
      </c>
      <c r="M5" s="442">
        <v>6.2749301797055629E-7</v>
      </c>
      <c r="N5" s="442">
        <v>5.153556867221291E-7</v>
      </c>
      <c r="O5" s="442">
        <v>5.2286958630062936E-7</v>
      </c>
      <c r="P5" s="442">
        <v>5.1374069398020523E-7</v>
      </c>
      <c r="Q5" s="442">
        <v>5.4506955451064871E-7</v>
      </c>
      <c r="R5" s="442">
        <v>5.4231925478296289E-7</v>
      </c>
      <c r="S5" s="442">
        <v>5.4299937268098387E-7</v>
      </c>
      <c r="T5" s="442">
        <v>7.8654255204050342E-7</v>
      </c>
      <c r="U5" s="442">
        <v>5.1259457235900377E-7</v>
      </c>
      <c r="V5" s="442">
        <v>2.291622392208129E-7</v>
      </c>
      <c r="W5" s="442">
        <v>2.7328253616182481E-7</v>
      </c>
      <c r="X5" s="442">
        <v>2.3658803453805043E-4</v>
      </c>
      <c r="Y5" s="442">
        <v>7.5033056157899401E-5</v>
      </c>
      <c r="Z5" s="442">
        <v>1.1909760501756535E-6</v>
      </c>
      <c r="AA5" s="442">
        <v>3.8391074532259673E-6</v>
      </c>
      <c r="AB5" s="442">
        <v>5.926003888329059E-7</v>
      </c>
      <c r="AC5" s="442">
        <v>1.1104502431457054E-5</v>
      </c>
      <c r="AD5" s="442">
        <v>8.1694563507069E-7</v>
      </c>
      <c r="AE5" s="442">
        <v>9.4821504396537946E-7</v>
      </c>
      <c r="AF5" s="442">
        <v>2.5437824887942282E-6</v>
      </c>
      <c r="AG5" s="442">
        <v>3.2095759403219866E-6</v>
      </c>
      <c r="AH5" s="442">
        <v>3.2955342584835948E-6</v>
      </c>
      <c r="AI5" s="442">
        <v>1.5823745027157703E-4</v>
      </c>
      <c r="AJ5" s="442">
        <v>1.31844331862654E-4</v>
      </c>
      <c r="AK5" s="442">
        <v>1.4720447020398895E-4</v>
      </c>
      <c r="AL5" s="442">
        <v>8.828031935102017E-7</v>
      </c>
      <c r="AM5" s="442">
        <v>1.0082971832571909E-3</v>
      </c>
      <c r="AN5" s="442">
        <v>1.3286724882656412E-6</v>
      </c>
      <c r="AO5" s="442">
        <v>4.1444572055389175E-6</v>
      </c>
      <c r="AP5" s="317">
        <f t="shared" ref="AP5:AP44" si="0">SUM(C5:AN5)</f>
        <v>1.0268902679463039</v>
      </c>
    </row>
    <row r="6" spans="1:42" ht="12.5" x14ac:dyDescent="0.2">
      <c r="A6" s="267" t="s">
        <v>445</v>
      </c>
      <c r="B6" s="272" t="s">
        <v>446</v>
      </c>
      <c r="C6" s="442">
        <v>2.8608296766297451E-6</v>
      </c>
      <c r="D6" s="442">
        <v>1.0226937172587038</v>
      </c>
      <c r="E6" s="442">
        <v>5.5456816360663438E-7</v>
      </c>
      <c r="F6" s="442">
        <v>0</v>
      </c>
      <c r="G6" s="442">
        <v>8.7367692914232521E-5</v>
      </c>
      <c r="H6" s="442">
        <v>5.770826089095864E-7</v>
      </c>
      <c r="I6" s="442">
        <v>6.6428205837290883E-3</v>
      </c>
      <c r="J6" s="442">
        <v>7.9990395618881837E-5</v>
      </c>
      <c r="K6" s="442">
        <v>6.2753428715496266E-9</v>
      </c>
      <c r="L6" s="442">
        <v>7.1540380632918919E-7</v>
      </c>
      <c r="M6" s="442">
        <v>2.0443164503809093E-6</v>
      </c>
      <c r="N6" s="442">
        <v>5.488328740004585E-8</v>
      </c>
      <c r="O6" s="442">
        <v>2.153253176490794E-7</v>
      </c>
      <c r="P6" s="442">
        <v>3.7490610602262401E-7</v>
      </c>
      <c r="Q6" s="442">
        <v>1.8128523120613565E-7</v>
      </c>
      <c r="R6" s="442">
        <v>1.4937602440004983E-7</v>
      </c>
      <c r="S6" s="442">
        <v>5.4546657295100664E-7</v>
      </c>
      <c r="T6" s="442">
        <v>6.0320247328371228E-7</v>
      </c>
      <c r="U6" s="442">
        <v>6.8634389046751588E-7</v>
      </c>
      <c r="V6" s="442">
        <v>2.8555053566046516E-8</v>
      </c>
      <c r="W6" s="442">
        <v>1.1408960991736033E-7</v>
      </c>
      <c r="X6" s="442">
        <v>4.0682091328041595E-6</v>
      </c>
      <c r="Y6" s="442">
        <v>9.645252620133552E-6</v>
      </c>
      <c r="Z6" s="442">
        <v>4.4652506440833458E-7</v>
      </c>
      <c r="AA6" s="442">
        <v>6.3390275767675659E-7</v>
      </c>
      <c r="AB6" s="442">
        <v>3.9522601441158228E-7</v>
      </c>
      <c r="AC6" s="442">
        <v>8.327957548085363E-7</v>
      </c>
      <c r="AD6" s="442">
        <v>4.8721373881462371E-7</v>
      </c>
      <c r="AE6" s="442">
        <v>1.5947949816762475E-7</v>
      </c>
      <c r="AF6" s="442">
        <v>3.6845025903691204E-7</v>
      </c>
      <c r="AG6" s="442">
        <v>9.4840797601601043E-7</v>
      </c>
      <c r="AH6" s="442">
        <v>2.6104073268604372E-7</v>
      </c>
      <c r="AI6" s="442">
        <v>9.9015790281068057E-6</v>
      </c>
      <c r="AJ6" s="442">
        <v>8.0801482156834557E-6</v>
      </c>
      <c r="AK6" s="442">
        <v>1.8634511214669725E-6</v>
      </c>
      <c r="AL6" s="442">
        <v>3.8918520108120771E-7</v>
      </c>
      <c r="AM6" s="442">
        <v>1.287058900736308E-4</v>
      </c>
      <c r="AN6" s="442">
        <v>5.0816158332055706E-6</v>
      </c>
      <c r="AO6" s="442">
        <v>9.003912934037034E-6</v>
      </c>
      <c r="AP6" s="318">
        <f t="shared" si="0"/>
        <v>1.0296858762136039</v>
      </c>
    </row>
    <row r="7" spans="1:42" ht="12.5" x14ac:dyDescent="0.2">
      <c r="A7" s="267" t="s">
        <v>447</v>
      </c>
      <c r="B7" s="272" t="s">
        <v>250</v>
      </c>
      <c r="C7" s="442">
        <v>7.1815584313084147E-7</v>
      </c>
      <c r="D7" s="442">
        <v>2.7216851418209741E-7</v>
      </c>
      <c r="E7" s="442">
        <v>1.0000007692533299</v>
      </c>
      <c r="F7" s="442">
        <v>0</v>
      </c>
      <c r="G7" s="442">
        <v>1.2610503951615733E-4</v>
      </c>
      <c r="H7" s="442">
        <v>2.5284340661570192E-8</v>
      </c>
      <c r="I7" s="442">
        <v>1.2479607505181865E-8</v>
      </c>
      <c r="J7" s="442">
        <v>4.3152933272982438E-8</v>
      </c>
      <c r="K7" s="442">
        <v>2.2220146349861409E-9</v>
      </c>
      <c r="L7" s="442">
        <v>1.7692446773212086E-9</v>
      </c>
      <c r="M7" s="442">
        <v>7.0650184727790304E-9</v>
      </c>
      <c r="N7" s="442">
        <v>5.1921652877155631E-9</v>
      </c>
      <c r="O7" s="442">
        <v>2.1985815839810188E-8</v>
      </c>
      <c r="P7" s="442">
        <v>2.5208323820575441E-9</v>
      </c>
      <c r="Q7" s="442">
        <v>1.2955196489040982E-9</v>
      </c>
      <c r="R7" s="442">
        <v>2.9132996550250392E-9</v>
      </c>
      <c r="S7" s="442">
        <v>5.1861217448396197E-9</v>
      </c>
      <c r="T7" s="442">
        <v>4.6415361513194032E-9</v>
      </c>
      <c r="U7" s="442">
        <v>3.3512283760244526E-9</v>
      </c>
      <c r="V7" s="442">
        <v>5.0279260986928305E-10</v>
      </c>
      <c r="W7" s="442">
        <v>1.5733268921489029E-9</v>
      </c>
      <c r="X7" s="442">
        <v>3.1515119694087885E-5</v>
      </c>
      <c r="Y7" s="442">
        <v>4.0779050391810191E-9</v>
      </c>
      <c r="Z7" s="442">
        <v>5.9479319070532313E-9</v>
      </c>
      <c r="AA7" s="442">
        <v>5.0387060708210139E-9</v>
      </c>
      <c r="AB7" s="442">
        <v>3.5206939465581331E-9</v>
      </c>
      <c r="AC7" s="442">
        <v>8.9531698476980436E-9</v>
      </c>
      <c r="AD7" s="442">
        <v>1.2519423567642606E-8</v>
      </c>
      <c r="AE7" s="442">
        <v>2.1159613692159638E-9</v>
      </c>
      <c r="AF7" s="442">
        <v>1.1321372761864293E-8</v>
      </c>
      <c r="AG7" s="442">
        <v>2.8215197441429276E-8</v>
      </c>
      <c r="AH7" s="442">
        <v>1.009848916747981E-8</v>
      </c>
      <c r="AI7" s="442">
        <v>2.2383777410697729E-7</v>
      </c>
      <c r="AJ7" s="442">
        <v>1.3245172522183997E-6</v>
      </c>
      <c r="AK7" s="442">
        <v>5.0849146865093246E-8</v>
      </c>
      <c r="AL7" s="442">
        <v>8.1759271256628565E-9</v>
      </c>
      <c r="AM7" s="442">
        <v>8.8657472840690015E-6</v>
      </c>
      <c r="AN7" s="442">
        <v>1.2401114305666773E-8</v>
      </c>
      <c r="AO7" s="442">
        <v>4.8903978685091536E-8</v>
      </c>
      <c r="AP7" s="318">
        <f t="shared" si="0"/>
        <v>1.0001700982100457</v>
      </c>
    </row>
    <row r="8" spans="1:42" ht="12.5" x14ac:dyDescent="0.2">
      <c r="A8" s="267" t="s">
        <v>448</v>
      </c>
      <c r="B8" s="272" t="s">
        <v>27</v>
      </c>
      <c r="C8" s="442">
        <v>6.3565914006994144E-7</v>
      </c>
      <c r="D8" s="442">
        <v>2.9446784063124449E-7</v>
      </c>
      <c r="E8" s="442">
        <v>1.4288171989203759E-6</v>
      </c>
      <c r="F8" s="442">
        <v>1</v>
      </c>
      <c r="G8" s="442">
        <v>1.3878146454054481E-6</v>
      </c>
      <c r="H8" s="442">
        <v>2.2557412909410256E-6</v>
      </c>
      <c r="I8" s="442">
        <v>7.2638882423627498E-6</v>
      </c>
      <c r="J8" s="442">
        <v>1.0874510880026401E-5</v>
      </c>
      <c r="K8" s="442">
        <v>8.7909399743779973E-4</v>
      </c>
      <c r="L8" s="442">
        <v>1.8433744347201428E-6</v>
      </c>
      <c r="M8" s="442">
        <v>1.0765290600213165E-4</v>
      </c>
      <c r="N8" s="442">
        <v>8.0728352594496193E-5</v>
      </c>
      <c r="O8" s="442">
        <v>2.3328119772901218E-4</v>
      </c>
      <c r="P8" s="442">
        <v>3.6065218449927503E-6</v>
      </c>
      <c r="Q8" s="442">
        <v>2.0505314846276408E-6</v>
      </c>
      <c r="R8" s="442">
        <v>1.4869141955969709E-6</v>
      </c>
      <c r="S8" s="442">
        <v>1.5115850537550494E-6</v>
      </c>
      <c r="T8" s="442">
        <v>2.6422405547243663E-6</v>
      </c>
      <c r="U8" s="442">
        <v>2.1381784089404884E-6</v>
      </c>
      <c r="V8" s="442">
        <v>1.0357870136936494E-6</v>
      </c>
      <c r="W8" s="442">
        <v>1.3983734730655064E-6</v>
      </c>
      <c r="X8" s="442">
        <v>1.367757336245884E-6</v>
      </c>
      <c r="Y8" s="442">
        <v>1.0718591355297643E-5</v>
      </c>
      <c r="Z8" s="442">
        <v>4.545230275159417E-4</v>
      </c>
      <c r="AA8" s="442">
        <v>2.8065132927648861E-6</v>
      </c>
      <c r="AB8" s="442">
        <v>3.9222902540664219E-6</v>
      </c>
      <c r="AC8" s="442">
        <v>1.2390654070964206E-6</v>
      </c>
      <c r="AD8" s="442">
        <v>3.4521829925642227E-7</v>
      </c>
      <c r="AE8" s="442">
        <v>2.2663500602680998E-7</v>
      </c>
      <c r="AF8" s="442">
        <v>2.1418481345649713E-6</v>
      </c>
      <c r="AG8" s="442">
        <v>4.7723612860312689E-7</v>
      </c>
      <c r="AH8" s="442">
        <v>9.0122522295636855E-7</v>
      </c>
      <c r="AI8" s="442">
        <v>1.2211398622859946E-6</v>
      </c>
      <c r="AJ8" s="442">
        <v>7.2018568703571204E-7</v>
      </c>
      <c r="AK8" s="442">
        <v>3.4208535604661419E-7</v>
      </c>
      <c r="AL8" s="442">
        <v>3.7235883372714018E-7</v>
      </c>
      <c r="AM8" s="442">
        <v>1.9826207797513504E-6</v>
      </c>
      <c r="AN8" s="442">
        <v>2.8227261983274734E-7</v>
      </c>
      <c r="AO8" s="442">
        <v>7.0242075848339128E-7</v>
      </c>
      <c r="AP8" s="318">
        <f t="shared" si="0"/>
        <v>1.0018262009305581</v>
      </c>
    </row>
    <row r="9" spans="1:42" ht="12.5" x14ac:dyDescent="0.2">
      <c r="A9" s="267" t="s">
        <v>449</v>
      </c>
      <c r="B9" s="272" t="s">
        <v>191</v>
      </c>
      <c r="C9" s="442">
        <v>5.7340082214724832E-3</v>
      </c>
      <c r="D9" s="442">
        <v>2.1761261701291443E-3</v>
      </c>
      <c r="E9" s="442">
        <v>6.1553513845677733E-3</v>
      </c>
      <c r="F9" s="442">
        <v>0</v>
      </c>
      <c r="G9" s="442">
        <v>1.0093329765635195</v>
      </c>
      <c r="H9" s="442">
        <v>1.1537377750902814E-4</v>
      </c>
      <c r="I9" s="442">
        <v>1.4506286294154087E-5</v>
      </c>
      <c r="J9" s="442">
        <v>3.2537441321414668E-4</v>
      </c>
      <c r="K9" s="442">
        <v>7.8136632080737919E-8</v>
      </c>
      <c r="L9" s="442">
        <v>3.451875764147396E-7</v>
      </c>
      <c r="M9" s="442">
        <v>3.835182529824814E-7</v>
      </c>
      <c r="N9" s="442">
        <v>2.2890337201275343E-7</v>
      </c>
      <c r="O9" s="442">
        <v>4.0577211925008025E-7</v>
      </c>
      <c r="P9" s="442">
        <v>2.5304687174861686E-7</v>
      </c>
      <c r="Q9" s="442">
        <v>3.4972444093815103E-7</v>
      </c>
      <c r="R9" s="442">
        <v>5.5848538582916644E-7</v>
      </c>
      <c r="S9" s="442">
        <v>3.1634583735659662E-7</v>
      </c>
      <c r="T9" s="442">
        <v>5.5496187017366944E-7</v>
      </c>
      <c r="U9" s="442">
        <v>4.2172542270620395E-7</v>
      </c>
      <c r="V9" s="442">
        <v>1.8252856633698718E-7</v>
      </c>
      <c r="W9" s="442">
        <v>1.5049593434132614E-7</v>
      </c>
      <c r="X9" s="442">
        <v>2.9489461824958621E-4</v>
      </c>
      <c r="Y9" s="442">
        <v>2.7670211017262614E-6</v>
      </c>
      <c r="Z9" s="442">
        <v>3.1096340430780789E-7</v>
      </c>
      <c r="AA9" s="442">
        <v>1.4882678536612434E-6</v>
      </c>
      <c r="AB9" s="442">
        <v>5.3721107222724957E-7</v>
      </c>
      <c r="AC9" s="442">
        <v>8.4457148194253918E-6</v>
      </c>
      <c r="AD9" s="442">
        <v>1.0484652443725964E-6</v>
      </c>
      <c r="AE9" s="442">
        <v>8.5646287240926649E-7</v>
      </c>
      <c r="AF9" s="442">
        <v>5.326751075078332E-6</v>
      </c>
      <c r="AG9" s="442">
        <v>9.379636064026432E-6</v>
      </c>
      <c r="AH9" s="442">
        <v>1.5559246730224902E-5</v>
      </c>
      <c r="AI9" s="442">
        <v>2.7437910713479788E-4</v>
      </c>
      <c r="AJ9" s="442">
        <v>3.1164997240570776E-4</v>
      </c>
      <c r="AK9" s="442">
        <v>7.2660534215928762E-5</v>
      </c>
      <c r="AL9" s="442">
        <v>2.0367399220591298E-6</v>
      </c>
      <c r="AM9" s="442">
        <v>4.1279638247396439E-3</v>
      </c>
      <c r="AN9" s="442">
        <v>1.2099870221745233E-6</v>
      </c>
      <c r="AO9" s="442">
        <v>1.1046217017893927E-4</v>
      </c>
      <c r="AP9" s="318">
        <f t="shared" si="0"/>
        <v>1.028988460172916</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3.5473044092340698E-4</v>
      </c>
      <c r="D11" s="442">
        <v>2.0897552780827306E-6</v>
      </c>
      <c r="E11" s="442">
        <v>4.2928181785001318E-6</v>
      </c>
      <c r="F11" s="442">
        <v>0</v>
      </c>
      <c r="G11" s="442">
        <v>2.1328385682549417E-4</v>
      </c>
      <c r="H11" s="442">
        <v>8.2911601347754517E-5</v>
      </c>
      <c r="I11" s="442">
        <v>1.0037330954953136</v>
      </c>
      <c r="J11" s="442">
        <v>1.9106165029888946E-4</v>
      </c>
      <c r="K11" s="442">
        <v>6.6522649141616884E-7</v>
      </c>
      <c r="L11" s="442">
        <v>1.0466933173758269E-4</v>
      </c>
      <c r="M11" s="442">
        <v>3.0356545424331847E-4</v>
      </c>
      <c r="N11" s="442">
        <v>4.6122986431073243E-6</v>
      </c>
      <c r="O11" s="442">
        <v>2.9520507851840586E-5</v>
      </c>
      <c r="P11" s="442">
        <v>5.2926620666610373E-5</v>
      </c>
      <c r="Q11" s="442">
        <v>2.5161156569202727E-5</v>
      </c>
      <c r="R11" s="442">
        <v>1.9417108049579687E-5</v>
      </c>
      <c r="S11" s="442">
        <v>8.0469697347253745E-5</v>
      </c>
      <c r="T11" s="442">
        <v>8.5635751571448173E-5</v>
      </c>
      <c r="U11" s="442">
        <v>1.0079956095514458E-4</v>
      </c>
      <c r="V11" s="442">
        <v>3.5192617181655905E-6</v>
      </c>
      <c r="W11" s="442">
        <v>1.5987841963305477E-5</v>
      </c>
      <c r="X11" s="442">
        <v>6.0895926899244654E-4</v>
      </c>
      <c r="Y11" s="442">
        <v>6.4228209618673131E-4</v>
      </c>
      <c r="Z11" s="442">
        <v>5.5738995987273884E-5</v>
      </c>
      <c r="AA11" s="442">
        <v>6.5452192887573097E-5</v>
      </c>
      <c r="AB11" s="442">
        <v>5.5909255031835964E-5</v>
      </c>
      <c r="AC11" s="442">
        <v>1.1441674662061361E-4</v>
      </c>
      <c r="AD11" s="442">
        <v>6.7737434440067707E-5</v>
      </c>
      <c r="AE11" s="442">
        <v>1.2462849879283106E-5</v>
      </c>
      <c r="AF11" s="442">
        <v>2.3145084393036287E-5</v>
      </c>
      <c r="AG11" s="442">
        <v>9.6649421933542917E-5</v>
      </c>
      <c r="AH11" s="442">
        <v>2.6948165745270339E-5</v>
      </c>
      <c r="AI11" s="442">
        <v>9.8012319383224792E-5</v>
      </c>
      <c r="AJ11" s="442">
        <v>5.9342255767863041E-5</v>
      </c>
      <c r="AK11" s="442">
        <v>2.5517879429683214E-4</v>
      </c>
      <c r="AL11" s="442">
        <v>4.8991992098835456E-5</v>
      </c>
      <c r="AM11" s="442">
        <v>8.7152989878869772E-5</v>
      </c>
      <c r="AN11" s="442">
        <v>7.6462622343298893E-4</v>
      </c>
      <c r="AO11" s="442">
        <v>1.3336017653910119E-3</v>
      </c>
      <c r="AP11" s="318">
        <f t="shared" si="0"/>
        <v>1.0084914215229297</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7.9851238649861773E-5</v>
      </c>
      <c r="D13" s="442">
        <v>2.840252062396293E-4</v>
      </c>
      <c r="E13" s="442">
        <v>1.5809703481977453E-3</v>
      </c>
      <c r="F13" s="442">
        <v>0</v>
      </c>
      <c r="G13" s="442">
        <v>5.9246775038450466E-5</v>
      </c>
      <c r="H13" s="442">
        <v>7.2438617974133522E-5</v>
      </c>
      <c r="I13" s="442">
        <v>4.6184867469739429E-5</v>
      </c>
      <c r="J13" s="442">
        <v>9.0716810741036584E-4</v>
      </c>
      <c r="K13" s="442">
        <v>1.0007099733241127</v>
      </c>
      <c r="L13" s="442">
        <v>1.6225291176445356E-5</v>
      </c>
      <c r="M13" s="442">
        <v>2.6917657618729957E-4</v>
      </c>
      <c r="N13" s="442">
        <v>2.5753503693687373E-4</v>
      </c>
      <c r="O13" s="442">
        <v>3.9063939767367409E-5</v>
      </c>
      <c r="P13" s="442">
        <v>4.2756318722244521E-5</v>
      </c>
      <c r="Q13" s="442">
        <v>1.8584376161434751E-5</v>
      </c>
      <c r="R13" s="442">
        <v>1.6636202775895729E-5</v>
      </c>
      <c r="S13" s="442">
        <v>1.6236416551638941E-5</v>
      </c>
      <c r="T13" s="442">
        <v>1.8054918385071388E-5</v>
      </c>
      <c r="U13" s="442">
        <v>1.5719304424752215E-5</v>
      </c>
      <c r="V13" s="442">
        <v>4.9168722970926765E-6</v>
      </c>
      <c r="W13" s="442">
        <v>2.6185763749442617E-5</v>
      </c>
      <c r="X13" s="442">
        <v>3.4223712789530098E-5</v>
      </c>
      <c r="Y13" s="442">
        <v>1.4875668803591226E-4</v>
      </c>
      <c r="Z13" s="442">
        <v>6.3951045708117297E-4</v>
      </c>
      <c r="AA13" s="442">
        <v>1.5319163665196507E-4</v>
      </c>
      <c r="AB13" s="442">
        <v>1.4187713141870713E-4</v>
      </c>
      <c r="AC13" s="442">
        <v>2.4216151723030119E-5</v>
      </c>
      <c r="AD13" s="442">
        <v>1.0696235128604191E-5</v>
      </c>
      <c r="AE13" s="442">
        <v>4.2336893699092574E-6</v>
      </c>
      <c r="AF13" s="442">
        <v>2.736676562157618E-4</v>
      </c>
      <c r="AG13" s="442">
        <v>9.490800507485798E-6</v>
      </c>
      <c r="AH13" s="442">
        <v>1.2870810513848473E-4</v>
      </c>
      <c r="AI13" s="442">
        <v>4.6448154201880872E-5</v>
      </c>
      <c r="AJ13" s="442">
        <v>3.0845823844176323E-5</v>
      </c>
      <c r="AK13" s="442">
        <v>4.6087413361019548E-5</v>
      </c>
      <c r="AL13" s="442">
        <v>3.1849088878304279E-5</v>
      </c>
      <c r="AM13" s="442">
        <v>7.8445438774587341E-5</v>
      </c>
      <c r="AN13" s="442">
        <v>2.0660371243287466E-5</v>
      </c>
      <c r="AO13" s="442">
        <v>2.0127695315018897E-4</v>
      </c>
      <c r="AP13" s="318">
        <f t="shared" si="0"/>
        <v>1.0063038580565919</v>
      </c>
    </row>
    <row r="14" spans="1:42" ht="12.5" x14ac:dyDescent="0.2">
      <c r="A14" s="281" t="s">
        <v>454</v>
      </c>
      <c r="B14" s="283" t="s">
        <v>455</v>
      </c>
      <c r="C14" s="442">
        <v>7.6239898606873422E-4</v>
      </c>
      <c r="D14" s="442">
        <v>2.3186303646336084E-3</v>
      </c>
      <c r="E14" s="442">
        <v>2.5120824711051868E-5</v>
      </c>
      <c r="F14" s="442">
        <v>0</v>
      </c>
      <c r="G14" s="442">
        <v>1.6495308002134731E-3</v>
      </c>
      <c r="H14" s="442">
        <v>1.0275402964983614E-3</v>
      </c>
      <c r="I14" s="442">
        <v>2.1631608735204941E-3</v>
      </c>
      <c r="J14" s="442">
        <v>1.8084976871954343E-3</v>
      </c>
      <c r="K14" s="442">
        <v>7.3024244693897498E-6</v>
      </c>
      <c r="L14" s="442">
        <v>1.0238599751864075</v>
      </c>
      <c r="M14" s="442">
        <v>1.0058488129197382E-3</v>
      </c>
      <c r="N14" s="442">
        <v>1.1256722920287973E-4</v>
      </c>
      <c r="O14" s="442">
        <v>5.5699939221178396E-4</v>
      </c>
      <c r="P14" s="442">
        <v>4.907826943307532E-4</v>
      </c>
      <c r="Q14" s="442">
        <v>1.3097651022529527E-3</v>
      </c>
      <c r="R14" s="442">
        <v>1.978733805785178E-3</v>
      </c>
      <c r="S14" s="442">
        <v>3.8013013480218366E-3</v>
      </c>
      <c r="T14" s="442">
        <v>1.9473354845527182E-3</v>
      </c>
      <c r="U14" s="442">
        <v>3.740068049779781E-3</v>
      </c>
      <c r="V14" s="442">
        <v>3.9029924139167174E-3</v>
      </c>
      <c r="W14" s="442">
        <v>3.5951973116410468E-3</v>
      </c>
      <c r="X14" s="442">
        <v>6.3745084193985524E-3</v>
      </c>
      <c r="Y14" s="442">
        <v>1.3938229808316564E-3</v>
      </c>
      <c r="Z14" s="442">
        <v>8.2241753862991103E-5</v>
      </c>
      <c r="AA14" s="442">
        <v>4.0023748307009971E-3</v>
      </c>
      <c r="AB14" s="442">
        <v>1.3610263578047131E-3</v>
      </c>
      <c r="AC14" s="442">
        <v>5.7569917150390379E-4</v>
      </c>
      <c r="AD14" s="442">
        <v>3.7634872560259042E-4</v>
      </c>
      <c r="AE14" s="442">
        <v>7.7690345670314133E-5</v>
      </c>
      <c r="AF14" s="442">
        <v>1.6261920925610446E-4</v>
      </c>
      <c r="AG14" s="442">
        <v>4.397975301453107E-4</v>
      </c>
      <c r="AH14" s="442">
        <v>2.9697955750398921E-4</v>
      </c>
      <c r="AI14" s="442">
        <v>4.5192574755300284E-4</v>
      </c>
      <c r="AJ14" s="442">
        <v>2.9822008190252223E-4</v>
      </c>
      <c r="AK14" s="442">
        <v>8.4078219752677834E-4</v>
      </c>
      <c r="AL14" s="442">
        <v>1.4984901002972032E-3</v>
      </c>
      <c r="AM14" s="442">
        <v>5.034804448774663E-4</v>
      </c>
      <c r="AN14" s="442">
        <v>4.8514239402329918E-3</v>
      </c>
      <c r="AO14" s="442">
        <v>1.4123233991454643E-3</v>
      </c>
      <c r="AP14" s="318">
        <f t="shared" si="0"/>
        <v>1.0796511804830047</v>
      </c>
    </row>
    <row r="15" spans="1:42" ht="12.5" x14ac:dyDescent="0.2">
      <c r="A15" s="281" t="s">
        <v>456</v>
      </c>
      <c r="B15" s="283" t="s">
        <v>31</v>
      </c>
      <c r="C15" s="442">
        <v>6.3736505415306992E-5</v>
      </c>
      <c r="D15" s="442">
        <v>9.123433764658039E-7</v>
      </c>
      <c r="E15" s="442">
        <v>4.9208540431640409E-7</v>
      </c>
      <c r="F15" s="442">
        <v>0</v>
      </c>
      <c r="G15" s="442">
        <v>3.034965771969319E-5</v>
      </c>
      <c r="H15" s="442">
        <v>1.5222984360593955E-5</v>
      </c>
      <c r="I15" s="442">
        <v>8.5474406731507986E-5</v>
      </c>
      <c r="J15" s="442">
        <v>1.7510234536516282E-4</v>
      </c>
      <c r="K15" s="442">
        <v>2.5455305813946995E-7</v>
      </c>
      <c r="L15" s="442">
        <v>9.5918301052701796E-5</v>
      </c>
      <c r="M15" s="442">
        <v>1.0020488998905157</v>
      </c>
      <c r="N15" s="442">
        <v>1.4807044542880279E-4</v>
      </c>
      <c r="O15" s="442">
        <v>2.3699833061375389E-4</v>
      </c>
      <c r="P15" s="442">
        <v>9.8525932104905043E-5</v>
      </c>
      <c r="Q15" s="442">
        <v>1.6281030966783548E-4</v>
      </c>
      <c r="R15" s="442">
        <v>1.1411708951803198E-4</v>
      </c>
      <c r="S15" s="442">
        <v>4.7053974919819417E-4</v>
      </c>
      <c r="T15" s="442">
        <v>8.7929523548348622E-4</v>
      </c>
      <c r="U15" s="442">
        <v>2.2920569267179605E-4</v>
      </c>
      <c r="V15" s="442">
        <v>1.2339931020782936E-5</v>
      </c>
      <c r="W15" s="442">
        <v>1.4832073789989786E-4</v>
      </c>
      <c r="X15" s="442">
        <v>2.4707244427900105E-4</v>
      </c>
      <c r="Y15" s="442">
        <v>1.3670698840960089E-3</v>
      </c>
      <c r="Z15" s="442">
        <v>1.9783814476420112E-5</v>
      </c>
      <c r="AA15" s="442">
        <v>1.6812556897196506E-4</v>
      </c>
      <c r="AB15" s="442">
        <v>2.3082409883591884E-5</v>
      </c>
      <c r="AC15" s="442">
        <v>1.1728300119202556E-5</v>
      </c>
      <c r="AD15" s="442">
        <v>6.1786643727040256E-6</v>
      </c>
      <c r="AE15" s="442">
        <v>1.5429670070770338E-5</v>
      </c>
      <c r="AF15" s="442">
        <v>1.5225573481309506E-5</v>
      </c>
      <c r="AG15" s="442">
        <v>8.6283158746569696E-6</v>
      </c>
      <c r="AH15" s="442">
        <v>1.8657539224441307E-5</v>
      </c>
      <c r="AI15" s="442">
        <v>5.7478839342257272E-5</v>
      </c>
      <c r="AJ15" s="442">
        <v>2.5655992076379835E-5</v>
      </c>
      <c r="AK15" s="442">
        <v>1.8960086395375647E-5</v>
      </c>
      <c r="AL15" s="442">
        <v>3.2958719467682668E-5</v>
      </c>
      <c r="AM15" s="442">
        <v>3.9341260852087633E-5</v>
      </c>
      <c r="AN15" s="442">
        <v>7.8879769589925212E-6</v>
      </c>
      <c r="AO15" s="442">
        <v>1.2019537319544068E-4</v>
      </c>
      <c r="AP15" s="318">
        <f t="shared" si="0"/>
        <v>1.0070998515865501</v>
      </c>
    </row>
    <row r="16" spans="1:42" ht="12.5" x14ac:dyDescent="0.2">
      <c r="A16" s="281" t="s">
        <v>457</v>
      </c>
      <c r="B16" s="283" t="s">
        <v>32</v>
      </c>
      <c r="C16" s="442">
        <v>5.3290395968984641E-6</v>
      </c>
      <c r="D16" s="442">
        <v>6.4003724040707302E-7</v>
      </c>
      <c r="E16" s="442">
        <v>2.0670904017636929E-7</v>
      </c>
      <c r="F16" s="442">
        <v>0</v>
      </c>
      <c r="G16" s="442">
        <v>3.6420375230490621E-6</v>
      </c>
      <c r="H16" s="442">
        <v>2.5883309114469501E-5</v>
      </c>
      <c r="I16" s="442">
        <v>6.4662095856884495E-4</v>
      </c>
      <c r="J16" s="442">
        <v>9.0691164022746794E-6</v>
      </c>
      <c r="K16" s="442">
        <v>2.0263684389441933E-7</v>
      </c>
      <c r="L16" s="442">
        <v>8.1145154771398181E-5</v>
      </c>
      <c r="M16" s="442">
        <v>3.8436923743567688E-4</v>
      </c>
      <c r="N16" s="442">
        <v>1.0257343520277262</v>
      </c>
      <c r="O16" s="442">
        <v>5.1744465156195718E-5</v>
      </c>
      <c r="P16" s="442">
        <v>1.1325578905215549E-2</v>
      </c>
      <c r="Q16" s="442">
        <v>5.7482528003329194E-3</v>
      </c>
      <c r="R16" s="442">
        <v>4.6008980184223756E-3</v>
      </c>
      <c r="S16" s="442">
        <v>1.154820514356718E-3</v>
      </c>
      <c r="T16" s="442">
        <v>2.6738042467698862E-4</v>
      </c>
      <c r="U16" s="442">
        <v>2.2419887913731297E-3</v>
      </c>
      <c r="V16" s="442">
        <v>8.2880903634801305E-4</v>
      </c>
      <c r="W16" s="442">
        <v>2.6588738012260169E-3</v>
      </c>
      <c r="X16" s="442">
        <v>3.3701988428387592E-4</v>
      </c>
      <c r="Y16" s="442">
        <v>1.2357512149226136E-3</v>
      </c>
      <c r="Z16" s="442">
        <v>1.7657145688265187E-5</v>
      </c>
      <c r="AA16" s="442">
        <v>4.4431128621695971E-5</v>
      </c>
      <c r="AB16" s="442">
        <v>5.7307116851997388E-6</v>
      </c>
      <c r="AC16" s="442">
        <v>7.0452553104120832E-6</v>
      </c>
      <c r="AD16" s="442">
        <v>5.0843111509023008E-6</v>
      </c>
      <c r="AE16" s="442">
        <v>1.2241621591712699E-5</v>
      </c>
      <c r="AF16" s="442">
        <v>1.3844631267851457E-5</v>
      </c>
      <c r="AG16" s="442">
        <v>6.6154925010204756E-6</v>
      </c>
      <c r="AH16" s="442">
        <v>1.6115368783657821E-5</v>
      </c>
      <c r="AI16" s="442">
        <v>9.0206266768448538E-6</v>
      </c>
      <c r="AJ16" s="442">
        <v>7.7805848645585308E-6</v>
      </c>
      <c r="AK16" s="442">
        <v>5.3630851540735907E-6</v>
      </c>
      <c r="AL16" s="442">
        <v>1.977379374047163E-5</v>
      </c>
      <c r="AM16" s="442">
        <v>6.7477453464603782E-6</v>
      </c>
      <c r="AN16" s="442">
        <v>1.3840850903169969E-5</v>
      </c>
      <c r="AO16" s="442">
        <v>1.9831946630726754E-4</v>
      </c>
      <c r="AP16" s="318">
        <f t="shared" si="0"/>
        <v>1.0575338704738639</v>
      </c>
    </row>
    <row r="17" spans="1:42" ht="12.5" x14ac:dyDescent="0.2">
      <c r="A17" s="281" t="s">
        <v>458</v>
      </c>
      <c r="B17" s="283" t="s">
        <v>33</v>
      </c>
      <c r="C17" s="442">
        <v>6.0841984682197721E-6</v>
      </c>
      <c r="D17" s="442">
        <v>1.9174185055238108E-6</v>
      </c>
      <c r="E17" s="442">
        <v>1.1335097231181586E-6</v>
      </c>
      <c r="F17" s="442">
        <v>0</v>
      </c>
      <c r="G17" s="442">
        <v>1.4766912232586812E-4</v>
      </c>
      <c r="H17" s="442">
        <v>5.7114587671885185E-6</v>
      </c>
      <c r="I17" s="442">
        <v>3.1887166988008974E-4</v>
      </c>
      <c r="J17" s="442">
        <v>4.9028741158326124E-4</v>
      </c>
      <c r="K17" s="442">
        <v>5.1865612252889508E-7</v>
      </c>
      <c r="L17" s="442">
        <v>2.3960349969140727E-4</v>
      </c>
      <c r="M17" s="442">
        <v>9.7561876377667367E-4</v>
      </c>
      <c r="N17" s="442">
        <v>8.3331608423931817E-4</v>
      </c>
      <c r="O17" s="442">
        <v>1.0390362155155071</v>
      </c>
      <c r="P17" s="442">
        <v>6.3891434050296261E-3</v>
      </c>
      <c r="Q17" s="442">
        <v>3.6822878314806025E-3</v>
      </c>
      <c r="R17" s="442">
        <v>1.9124889969785862E-3</v>
      </c>
      <c r="S17" s="442">
        <v>3.6873861118090086E-3</v>
      </c>
      <c r="T17" s="442">
        <v>4.5710459931494066E-3</v>
      </c>
      <c r="U17" s="442">
        <v>6.3121293322656565E-3</v>
      </c>
      <c r="V17" s="442">
        <v>4.0140214654317457E-3</v>
      </c>
      <c r="W17" s="442">
        <v>2.3621867571672179E-3</v>
      </c>
      <c r="X17" s="442">
        <v>2.2274157977929874E-3</v>
      </c>
      <c r="Y17" s="442">
        <v>9.26155195424838E-4</v>
      </c>
      <c r="Z17" s="442">
        <v>5.5502030849751998E-5</v>
      </c>
      <c r="AA17" s="442">
        <v>5.9125195326559771E-5</v>
      </c>
      <c r="AB17" s="442">
        <v>7.3287293245419612E-6</v>
      </c>
      <c r="AC17" s="442">
        <v>8.8811101265120679E-6</v>
      </c>
      <c r="AD17" s="442">
        <v>7.9981751918348452E-6</v>
      </c>
      <c r="AE17" s="442">
        <v>9.7027542483936134E-6</v>
      </c>
      <c r="AF17" s="442">
        <v>1.2361553758878942E-5</v>
      </c>
      <c r="AG17" s="442">
        <v>1.0701362777487431E-5</v>
      </c>
      <c r="AH17" s="442">
        <v>3.3619734331277458E-5</v>
      </c>
      <c r="AI17" s="442">
        <v>1.8763568507257722E-5</v>
      </c>
      <c r="AJ17" s="442">
        <v>1.69690517819408E-4</v>
      </c>
      <c r="AK17" s="442">
        <v>2.6350537539843709E-5</v>
      </c>
      <c r="AL17" s="442">
        <v>7.9072517882595739E-5</v>
      </c>
      <c r="AM17" s="442">
        <v>2.9003419431629057E-5</v>
      </c>
      <c r="AN17" s="442">
        <v>4.2964335852300767E-5</v>
      </c>
      <c r="AO17" s="442">
        <v>3.1341156649387295E-4</v>
      </c>
      <c r="AP17" s="318">
        <f t="shared" si="0"/>
        <v>1.0787122737380885</v>
      </c>
    </row>
    <row r="18" spans="1:42" ht="12.5" x14ac:dyDescent="0.2">
      <c r="A18" s="281" t="s">
        <v>459</v>
      </c>
      <c r="B18" s="283" t="s">
        <v>34</v>
      </c>
      <c r="C18" s="442">
        <v>6.0755933135325781E-5</v>
      </c>
      <c r="D18" s="442">
        <v>2.9409862399914038E-6</v>
      </c>
      <c r="E18" s="442">
        <v>4.4471757122762237E-6</v>
      </c>
      <c r="F18" s="442">
        <v>0</v>
      </c>
      <c r="G18" s="442">
        <v>1.7361625876726773E-4</v>
      </c>
      <c r="H18" s="442">
        <v>1.0836892323454074E-4</v>
      </c>
      <c r="I18" s="442">
        <v>6.1935807730907491E-4</v>
      </c>
      <c r="J18" s="442">
        <v>3.5885770263825869E-4</v>
      </c>
      <c r="K18" s="442">
        <v>1.0073137376860669E-6</v>
      </c>
      <c r="L18" s="442">
        <v>9.6486720006230971E-5</v>
      </c>
      <c r="M18" s="442">
        <v>4.0141773171657573E-4</v>
      </c>
      <c r="N18" s="442">
        <v>5.2913101067891984E-5</v>
      </c>
      <c r="O18" s="442">
        <v>8.480090779284872E-5</v>
      </c>
      <c r="P18" s="442">
        <v>1.0027042407758047</v>
      </c>
      <c r="Q18" s="442">
        <v>1.3706195487897927E-3</v>
      </c>
      <c r="R18" s="442">
        <v>1.2396733608825464E-3</v>
      </c>
      <c r="S18" s="442">
        <v>1.5159732688670153E-3</v>
      </c>
      <c r="T18" s="442">
        <v>8.1555546588951613E-4</v>
      </c>
      <c r="U18" s="442">
        <v>1.050399909310472E-3</v>
      </c>
      <c r="V18" s="442">
        <v>9.3859242817779251E-4</v>
      </c>
      <c r="W18" s="442">
        <v>3.7488770039831608E-4</v>
      </c>
      <c r="X18" s="442">
        <v>8.1139955872691725E-4</v>
      </c>
      <c r="Y18" s="442">
        <v>3.716636333877863E-3</v>
      </c>
      <c r="Z18" s="442">
        <v>6.927233450413271E-5</v>
      </c>
      <c r="AA18" s="442">
        <v>1.6055670349191686E-4</v>
      </c>
      <c r="AB18" s="442">
        <v>2.9487037338347648E-5</v>
      </c>
      <c r="AC18" s="442">
        <v>1.2955386211594848E-4</v>
      </c>
      <c r="AD18" s="442">
        <v>2.2294906783391613E-5</v>
      </c>
      <c r="AE18" s="442">
        <v>4.9079975031842194E-5</v>
      </c>
      <c r="AF18" s="442">
        <v>6.354861551956458E-5</v>
      </c>
      <c r="AG18" s="442">
        <v>2.1432644155380126E-5</v>
      </c>
      <c r="AH18" s="442">
        <v>1.995142751250121E-4</v>
      </c>
      <c r="AI18" s="442">
        <v>3.4194901066633408E-5</v>
      </c>
      <c r="AJ18" s="442">
        <v>3.0534846778665195E-5</v>
      </c>
      <c r="AK18" s="442">
        <v>1.0504942179977534E-4</v>
      </c>
      <c r="AL18" s="442">
        <v>7.5032391477599777E-5</v>
      </c>
      <c r="AM18" s="442">
        <v>8.05427601205046E-5</v>
      </c>
      <c r="AN18" s="442">
        <v>3.1998431902564156E-5</v>
      </c>
      <c r="AO18" s="442">
        <v>2.2059199814892063E-4</v>
      </c>
      <c r="AP18" s="318">
        <f t="shared" si="0"/>
        <v>1.0176050422892944</v>
      </c>
    </row>
    <row r="19" spans="1:42" ht="12.5" x14ac:dyDescent="0.2">
      <c r="A19" s="281" t="s">
        <v>460</v>
      </c>
      <c r="B19" s="285" t="s">
        <v>269</v>
      </c>
      <c r="C19" s="442">
        <v>4.3575572245661969E-6</v>
      </c>
      <c r="D19" s="442">
        <v>4.1069329888815947E-6</v>
      </c>
      <c r="E19" s="442">
        <v>4.1750775160415973E-7</v>
      </c>
      <c r="F19" s="442">
        <v>0</v>
      </c>
      <c r="G19" s="442">
        <v>5.0116309526662508E-6</v>
      </c>
      <c r="H19" s="442">
        <v>6.0231311884300632E-6</v>
      </c>
      <c r="I19" s="442">
        <v>9.3214444846482451E-5</v>
      </c>
      <c r="J19" s="442">
        <v>8.4098040582040702E-6</v>
      </c>
      <c r="K19" s="442">
        <v>1.1603580410207467E-6</v>
      </c>
      <c r="L19" s="442">
        <v>2.3605428617758617E-5</v>
      </c>
      <c r="M19" s="442">
        <v>7.9671590126364648E-5</v>
      </c>
      <c r="N19" s="442">
        <v>2.9654010324288561E-6</v>
      </c>
      <c r="O19" s="442">
        <v>3.1591660398210836E-6</v>
      </c>
      <c r="P19" s="442">
        <v>3.8557620403081017E-5</v>
      </c>
      <c r="Q19" s="442">
        <v>1.0043796401347707</v>
      </c>
      <c r="R19" s="442">
        <v>1.1029620105067243E-3</v>
      </c>
      <c r="S19" s="442">
        <v>4.3573389358500248E-4</v>
      </c>
      <c r="T19" s="442">
        <v>6.4293318829383511E-5</v>
      </c>
      <c r="U19" s="442">
        <v>3.7431234111744518E-4</v>
      </c>
      <c r="V19" s="442">
        <v>5.5106604615643366E-6</v>
      </c>
      <c r="W19" s="442">
        <v>2.1979270424746475E-4</v>
      </c>
      <c r="X19" s="442">
        <v>5.9463707555235623E-6</v>
      </c>
      <c r="Y19" s="442">
        <v>1.9761928442735719E-4</v>
      </c>
      <c r="Z19" s="442">
        <v>1.3456072394332787E-5</v>
      </c>
      <c r="AA19" s="442">
        <v>3.3960776805374248E-4</v>
      </c>
      <c r="AB19" s="442">
        <v>1.2990071446834154E-5</v>
      </c>
      <c r="AC19" s="442">
        <v>1.4731439600448305E-5</v>
      </c>
      <c r="AD19" s="442">
        <v>1.8866335352840568E-5</v>
      </c>
      <c r="AE19" s="442">
        <v>4.6381013660351195E-6</v>
      </c>
      <c r="AF19" s="442">
        <v>1.4913322259759772E-5</v>
      </c>
      <c r="AG19" s="442">
        <v>2.678957417088803E-5</v>
      </c>
      <c r="AH19" s="442">
        <v>2.6314206047649374E-5</v>
      </c>
      <c r="AI19" s="442">
        <v>1.4433028042216595E-5</v>
      </c>
      <c r="AJ19" s="442">
        <v>1.0674087969774094E-5</v>
      </c>
      <c r="AK19" s="442">
        <v>1.3559355989509977E-5</v>
      </c>
      <c r="AL19" s="442">
        <v>3.5538028588072033E-4</v>
      </c>
      <c r="AM19" s="442">
        <v>9.3881524688131848E-6</v>
      </c>
      <c r="AN19" s="442">
        <v>6.7059668643978182E-6</v>
      </c>
      <c r="AO19" s="442">
        <v>1.1645299225648006E-5</v>
      </c>
      <c r="AP19" s="318">
        <f t="shared" si="0"/>
        <v>1.0079389190598804</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1.6483243398615261E-4</v>
      </c>
      <c r="D21" s="442">
        <v>1.9264940420786197E-5</v>
      </c>
      <c r="E21" s="442">
        <v>8.9441042312626838E-6</v>
      </c>
      <c r="F21" s="442">
        <v>0</v>
      </c>
      <c r="G21" s="442">
        <v>2.8809848255504085E-5</v>
      </c>
      <c r="H21" s="442">
        <v>3.1612913527062076E-5</v>
      </c>
      <c r="I21" s="442">
        <v>1.918868445022257E-5</v>
      </c>
      <c r="J21" s="442">
        <v>3.9183541206352737E-5</v>
      </c>
      <c r="K21" s="442">
        <v>5.5718175746072466E-6</v>
      </c>
      <c r="L21" s="442">
        <v>3.0084559358002037E-5</v>
      </c>
      <c r="M21" s="442">
        <v>4.289512326917353E-5</v>
      </c>
      <c r="N21" s="442">
        <v>1.0646626513328719E-5</v>
      </c>
      <c r="O21" s="442">
        <v>1.3243481467704947E-5</v>
      </c>
      <c r="P21" s="442">
        <v>2.2751460419409324E-5</v>
      </c>
      <c r="Q21" s="442">
        <v>6.6648277635691477E-4</v>
      </c>
      <c r="R21" s="442">
        <v>1.3889980225712348E-3</v>
      </c>
      <c r="S21" s="442">
        <v>1.0207307124802416</v>
      </c>
      <c r="T21" s="442">
        <v>3.3773584791891788E-5</v>
      </c>
      <c r="U21" s="442">
        <v>2.6396845139335461E-4</v>
      </c>
      <c r="V21" s="442">
        <v>2.1356907932398687E-5</v>
      </c>
      <c r="W21" s="442">
        <v>1.9644453244397204E-5</v>
      </c>
      <c r="X21" s="442">
        <v>2.8511227180956114E-5</v>
      </c>
      <c r="Y21" s="442">
        <v>1.1948395774317719E-4</v>
      </c>
      <c r="Z21" s="442">
        <v>5.109576715614249E-5</v>
      </c>
      <c r="AA21" s="442">
        <v>1.6211350970678903E-4</v>
      </c>
      <c r="AB21" s="442">
        <v>5.9292568804713597E-5</v>
      </c>
      <c r="AC21" s="442">
        <v>3.3507451980200443E-4</v>
      </c>
      <c r="AD21" s="442">
        <v>9.380003174310763E-5</v>
      </c>
      <c r="AE21" s="442">
        <v>1.4311096881200703E-5</v>
      </c>
      <c r="AF21" s="442">
        <v>4.088402720862037E-5</v>
      </c>
      <c r="AG21" s="442">
        <v>1.2794278392427229E-4</v>
      </c>
      <c r="AH21" s="442">
        <v>8.3230690819048722E-4</v>
      </c>
      <c r="AI21" s="442">
        <v>6.3801115464307299E-5</v>
      </c>
      <c r="AJ21" s="442">
        <v>3.2805066775041026E-3</v>
      </c>
      <c r="AK21" s="442">
        <v>7.3856027766915902E-5</v>
      </c>
      <c r="AL21" s="442">
        <v>1.608202279908363E-3</v>
      </c>
      <c r="AM21" s="442">
        <v>4.4065756212846363E-4</v>
      </c>
      <c r="AN21" s="442">
        <v>9.8469956269816982E-3</v>
      </c>
      <c r="AO21" s="442">
        <v>1.6734205352824042E-3</v>
      </c>
      <c r="AP21" s="318">
        <f t="shared" si="0"/>
        <v>1.0407408018993072</v>
      </c>
    </row>
    <row r="22" spans="1:42" ht="12.5" x14ac:dyDescent="0.2">
      <c r="A22" s="281" t="s">
        <v>463</v>
      </c>
      <c r="B22" s="285" t="s">
        <v>281</v>
      </c>
      <c r="C22" s="442">
        <v>7.544084640443025E-6</v>
      </c>
      <c r="D22" s="442">
        <v>7.691226621838057E-6</v>
      </c>
      <c r="E22" s="442">
        <v>8.2097774637615909E-7</v>
      </c>
      <c r="F22" s="442">
        <v>0</v>
      </c>
      <c r="G22" s="442">
        <v>8.7634071349097554E-6</v>
      </c>
      <c r="H22" s="442">
        <v>1.0438642833333364E-5</v>
      </c>
      <c r="I22" s="442">
        <v>6.3767124221974839E-6</v>
      </c>
      <c r="J22" s="442">
        <v>1.4313398759416859E-5</v>
      </c>
      <c r="K22" s="442">
        <v>2.1890926580065168E-6</v>
      </c>
      <c r="L22" s="442">
        <v>1.1529110011949094E-5</v>
      </c>
      <c r="M22" s="442">
        <v>1.726037983863996E-5</v>
      </c>
      <c r="N22" s="442">
        <v>3.9505013242507521E-6</v>
      </c>
      <c r="O22" s="442">
        <v>4.9033194744589464E-6</v>
      </c>
      <c r="P22" s="442">
        <v>1.157636184656309E-4</v>
      </c>
      <c r="Q22" s="442">
        <v>3.0005747436437862E-4</v>
      </c>
      <c r="R22" s="442">
        <v>3.6404504688454986E-4</v>
      </c>
      <c r="S22" s="442">
        <v>4.9526053359170638E-3</v>
      </c>
      <c r="T22" s="442">
        <v>1.0099333144465268</v>
      </c>
      <c r="U22" s="442">
        <v>5.2204139549434526E-3</v>
      </c>
      <c r="V22" s="442">
        <v>1.1379595639417428E-2</v>
      </c>
      <c r="W22" s="442">
        <v>3.9740294305715932E-4</v>
      </c>
      <c r="X22" s="442">
        <v>4.7848787060578672E-4</v>
      </c>
      <c r="Y22" s="442">
        <v>4.334082800292948E-5</v>
      </c>
      <c r="Z22" s="442">
        <v>2.1335247692971834E-5</v>
      </c>
      <c r="AA22" s="442">
        <v>4.5580747136937151E-5</v>
      </c>
      <c r="AB22" s="442">
        <v>2.0796977731142531E-5</v>
      </c>
      <c r="AC22" s="442">
        <v>2.9227740128877714E-5</v>
      </c>
      <c r="AD22" s="442">
        <v>3.6284420524362443E-5</v>
      </c>
      <c r="AE22" s="442">
        <v>5.7064425629812793E-6</v>
      </c>
      <c r="AF22" s="442">
        <v>1.5205085120494997E-5</v>
      </c>
      <c r="AG22" s="442">
        <v>7.6913308379958803E-5</v>
      </c>
      <c r="AH22" s="442">
        <v>1.100609696763405E-4</v>
      </c>
      <c r="AI22" s="442">
        <v>7.4107090658647338E-5</v>
      </c>
      <c r="AJ22" s="442">
        <v>3.1130886890828473E-5</v>
      </c>
      <c r="AK22" s="442">
        <v>2.6301667770510773E-5</v>
      </c>
      <c r="AL22" s="442">
        <v>6.9009959847624611E-4</v>
      </c>
      <c r="AM22" s="442">
        <v>1.55506164367569E-5</v>
      </c>
      <c r="AN22" s="442">
        <v>8.8996486365283743E-4</v>
      </c>
      <c r="AO22" s="442">
        <v>3.3793266096993692E-4</v>
      </c>
      <c r="AP22" s="318">
        <f t="shared" si="0"/>
        <v>1.0353690736744905</v>
      </c>
    </row>
    <row r="23" spans="1:42" ht="12.5" x14ac:dyDescent="0.2">
      <c r="A23" s="281" t="s">
        <v>464</v>
      </c>
      <c r="B23" s="283" t="s">
        <v>35</v>
      </c>
      <c r="C23" s="442">
        <v>8.0802179289143526E-6</v>
      </c>
      <c r="D23" s="442">
        <v>7.3184086587122022E-6</v>
      </c>
      <c r="E23" s="442">
        <v>1.0632098252057261E-6</v>
      </c>
      <c r="F23" s="442">
        <v>0</v>
      </c>
      <c r="G23" s="442">
        <v>8.2730124601527286E-6</v>
      </c>
      <c r="H23" s="442">
        <v>1.0442198618068135E-5</v>
      </c>
      <c r="I23" s="442">
        <v>7.6025494694861955E-6</v>
      </c>
      <c r="J23" s="442">
        <v>1.4281083861976014E-5</v>
      </c>
      <c r="K23" s="442">
        <v>2.1222417232168909E-6</v>
      </c>
      <c r="L23" s="442">
        <v>1.2259692598539566E-5</v>
      </c>
      <c r="M23" s="442">
        <v>1.8276974995683598E-5</v>
      </c>
      <c r="N23" s="442">
        <v>5.4841954285286204E-6</v>
      </c>
      <c r="O23" s="442">
        <v>5.7889151714770598E-6</v>
      </c>
      <c r="P23" s="442">
        <v>4.4016157969800984E-5</v>
      </c>
      <c r="Q23" s="442">
        <v>1.3644242958600272E-3</v>
      </c>
      <c r="R23" s="442">
        <v>1.3141161112378858E-3</v>
      </c>
      <c r="S23" s="442">
        <v>1.1334099655379026E-3</v>
      </c>
      <c r="T23" s="442">
        <v>1.1564542575213811E-3</v>
      </c>
      <c r="U23" s="442">
        <v>1.0065492916377226</v>
      </c>
      <c r="V23" s="442">
        <v>1.4166940466356008E-3</v>
      </c>
      <c r="W23" s="442">
        <v>1.8301604758790646E-3</v>
      </c>
      <c r="X23" s="442">
        <v>1.0445705116121099E-4</v>
      </c>
      <c r="Y23" s="442">
        <v>4.9081870050433029E-4</v>
      </c>
      <c r="Z23" s="442">
        <v>2.5469710394204951E-5</v>
      </c>
      <c r="AA23" s="442">
        <v>6.7663159036757524E-5</v>
      </c>
      <c r="AB23" s="442">
        <v>1.9496832236532243E-5</v>
      </c>
      <c r="AC23" s="442">
        <v>3.861207753544815E-5</v>
      </c>
      <c r="AD23" s="442">
        <v>3.3049345922256309E-5</v>
      </c>
      <c r="AE23" s="442">
        <v>9.4194453367802115E-6</v>
      </c>
      <c r="AF23" s="442">
        <v>3.4799362768709214E-5</v>
      </c>
      <c r="AG23" s="442">
        <v>4.6667560769316377E-5</v>
      </c>
      <c r="AH23" s="442">
        <v>1.3143512965992755E-4</v>
      </c>
      <c r="AI23" s="442">
        <v>4.9981156858520003E-5</v>
      </c>
      <c r="AJ23" s="442">
        <v>2.3067037986474692E-5</v>
      </c>
      <c r="AK23" s="442">
        <v>2.3355824900538473E-5</v>
      </c>
      <c r="AL23" s="442">
        <v>6.225494881059205E-4</v>
      </c>
      <c r="AM23" s="442">
        <v>3.3344127975407769E-5</v>
      </c>
      <c r="AN23" s="442">
        <v>1.7650658817792393E-5</v>
      </c>
      <c r="AO23" s="442">
        <v>8.0676406071725939E-5</v>
      </c>
      <c r="AP23" s="318">
        <f t="shared" si="0"/>
        <v>1.0166813963190748</v>
      </c>
    </row>
    <row r="24" spans="1:42" ht="12.5" x14ac:dyDescent="0.2">
      <c r="A24" s="281" t="s">
        <v>465</v>
      </c>
      <c r="B24" s="283" t="s">
        <v>466</v>
      </c>
      <c r="C24" s="442">
        <v>1.1575800261111129E-7</v>
      </c>
      <c r="D24" s="442">
        <v>9.2362518697807649E-8</v>
      </c>
      <c r="E24" s="442">
        <v>4.1120495768184367E-8</v>
      </c>
      <c r="F24" s="442">
        <v>0</v>
      </c>
      <c r="G24" s="442">
        <v>1.1707892803378456E-7</v>
      </c>
      <c r="H24" s="442">
        <v>1.4649019336008953E-7</v>
      </c>
      <c r="I24" s="442">
        <v>1.1357520529754935E-7</v>
      </c>
      <c r="J24" s="442">
        <v>1.8170408358347889E-7</v>
      </c>
      <c r="K24" s="442">
        <v>2.8581283595768413E-8</v>
      </c>
      <c r="L24" s="442">
        <v>1.6194261664859911E-7</v>
      </c>
      <c r="M24" s="442">
        <v>2.3362939831618053E-7</v>
      </c>
      <c r="N24" s="442">
        <v>7.7928563614621148E-8</v>
      </c>
      <c r="O24" s="442">
        <v>8.4254212236712273E-8</v>
      </c>
      <c r="P24" s="442">
        <v>1.3321920678277608E-7</v>
      </c>
      <c r="Q24" s="442">
        <v>3.3311891121152099E-6</v>
      </c>
      <c r="R24" s="442">
        <v>9.383613021677876E-7</v>
      </c>
      <c r="S24" s="442">
        <v>1.2580807734138162E-7</v>
      </c>
      <c r="T24" s="442">
        <v>1.829882388005948E-7</v>
      </c>
      <c r="U24" s="442">
        <v>1.5138033956362256E-7</v>
      </c>
      <c r="V24" s="442">
        <v>1.0001052273252329</v>
      </c>
      <c r="W24" s="442">
        <v>2.5046105640635505E-5</v>
      </c>
      <c r="X24" s="442">
        <v>1.5163161600526712E-7</v>
      </c>
      <c r="Y24" s="442">
        <v>7.4979801925274188E-6</v>
      </c>
      <c r="Z24" s="442">
        <v>3.2896436890995687E-7</v>
      </c>
      <c r="AA24" s="442">
        <v>7.0774652588463223E-7</v>
      </c>
      <c r="AB24" s="442">
        <v>2.4395942502529754E-7</v>
      </c>
      <c r="AC24" s="442">
        <v>1.543911522627014E-6</v>
      </c>
      <c r="AD24" s="442">
        <v>1.0887232434959018E-6</v>
      </c>
      <c r="AE24" s="442">
        <v>3.1361926469266352E-7</v>
      </c>
      <c r="AF24" s="442">
        <v>6.0123317035081151E-7</v>
      </c>
      <c r="AG24" s="442">
        <v>5.5245188676319676E-7</v>
      </c>
      <c r="AH24" s="442">
        <v>7.3436367953378739E-6</v>
      </c>
      <c r="AI24" s="442">
        <v>6.47944902627208E-7</v>
      </c>
      <c r="AJ24" s="442">
        <v>2.5540391920562349E-7</v>
      </c>
      <c r="AK24" s="442">
        <v>2.9219806113376597E-7</v>
      </c>
      <c r="AL24" s="442">
        <v>7.1580146191406004E-6</v>
      </c>
      <c r="AM24" s="442">
        <v>9.1104539946654276E-7</v>
      </c>
      <c r="AN24" s="442">
        <v>1.7721519764153856E-7</v>
      </c>
      <c r="AO24" s="442">
        <v>1.5358210284910231E-6</v>
      </c>
      <c r="AP24" s="318">
        <f t="shared" si="0"/>
        <v>1.0001663464827626</v>
      </c>
    </row>
    <row r="25" spans="1:42" ht="12.5" x14ac:dyDescent="0.2">
      <c r="A25" s="281" t="s">
        <v>467</v>
      </c>
      <c r="B25" s="283" t="s">
        <v>192</v>
      </c>
      <c r="C25" s="442">
        <v>6.5816559164254161E-6</v>
      </c>
      <c r="D25" s="442">
        <v>7.8754566554592573E-6</v>
      </c>
      <c r="E25" s="442">
        <v>4.6902791979731797E-7</v>
      </c>
      <c r="F25" s="442">
        <v>0</v>
      </c>
      <c r="G25" s="442">
        <v>7.2972016934186099E-6</v>
      </c>
      <c r="H25" s="442">
        <v>6.9679247325801449E-6</v>
      </c>
      <c r="I25" s="442">
        <v>5.8711764028643086E-6</v>
      </c>
      <c r="J25" s="442">
        <v>9.4841565204342065E-6</v>
      </c>
      <c r="K25" s="442">
        <v>2.8220404268030911E-6</v>
      </c>
      <c r="L25" s="442">
        <v>7.9076257465731477E-6</v>
      </c>
      <c r="M25" s="442">
        <v>1.3433903687648674E-5</v>
      </c>
      <c r="N25" s="442">
        <v>3.7886932593816672E-6</v>
      </c>
      <c r="O25" s="442">
        <v>5.2614004850384122E-6</v>
      </c>
      <c r="P25" s="442">
        <v>6.6085075785463664E-6</v>
      </c>
      <c r="Q25" s="442">
        <v>7.8493285445812558E-6</v>
      </c>
      <c r="R25" s="442">
        <v>1.0634067117519823E-5</v>
      </c>
      <c r="S25" s="442">
        <v>6.5793225544427366E-6</v>
      </c>
      <c r="T25" s="442">
        <v>9.0941152333064273E-6</v>
      </c>
      <c r="U25" s="442">
        <v>8.0724624909871511E-6</v>
      </c>
      <c r="V25" s="442">
        <v>7.7287266186955521E-6</v>
      </c>
      <c r="W25" s="442">
        <v>1.0036498099488835</v>
      </c>
      <c r="X25" s="442">
        <v>1.7466092635552002E-5</v>
      </c>
      <c r="Y25" s="442">
        <v>1.8026307332813187E-5</v>
      </c>
      <c r="Z25" s="442">
        <v>1.4598911409970238E-5</v>
      </c>
      <c r="AA25" s="442">
        <v>2.5317421533394506E-5</v>
      </c>
      <c r="AB25" s="442">
        <v>1.4730615348711676E-5</v>
      </c>
      <c r="AC25" s="442">
        <v>1.6068686485141183E-5</v>
      </c>
      <c r="AD25" s="442">
        <v>2.1661129159126165E-5</v>
      </c>
      <c r="AE25" s="442">
        <v>3.0784946494442072E-6</v>
      </c>
      <c r="AF25" s="442">
        <v>2.5394270924667458E-4</v>
      </c>
      <c r="AG25" s="442">
        <v>2.8375060268967719E-5</v>
      </c>
      <c r="AH25" s="442">
        <v>6.0063233121982531E-5</v>
      </c>
      <c r="AI25" s="442">
        <v>1.3950740759816449E-5</v>
      </c>
      <c r="AJ25" s="442">
        <v>9.2333352714254747E-6</v>
      </c>
      <c r="AK25" s="442">
        <v>1.578966704353511E-5</v>
      </c>
      <c r="AL25" s="442">
        <v>3.7259347915893519E-4</v>
      </c>
      <c r="AM25" s="442">
        <v>9.1741934777845195E-6</v>
      </c>
      <c r="AN25" s="442">
        <v>1.8458304148858204E-5</v>
      </c>
      <c r="AO25" s="442">
        <v>2.4503720743404882E-5</v>
      </c>
      <c r="AP25" s="318">
        <f t="shared" si="0"/>
        <v>1.0046966651235203</v>
      </c>
    </row>
    <row r="26" spans="1:42" ht="12.5" x14ac:dyDescent="0.2">
      <c r="A26" s="281" t="s">
        <v>468</v>
      </c>
      <c r="B26" s="283" t="s">
        <v>50</v>
      </c>
      <c r="C26" s="442">
        <v>3.0560077952133462E-5</v>
      </c>
      <c r="D26" s="442">
        <v>3.5342693868260493E-6</v>
      </c>
      <c r="E26" s="442">
        <v>4.9690077461545167E-6</v>
      </c>
      <c r="F26" s="442">
        <v>0</v>
      </c>
      <c r="G26" s="442">
        <v>2.1258021567023715E-4</v>
      </c>
      <c r="H26" s="442">
        <v>3.3969182408182094E-4</v>
      </c>
      <c r="I26" s="442">
        <v>3.3303971426160443E-4</v>
      </c>
      <c r="J26" s="442">
        <v>7.2930412118769037E-5</v>
      </c>
      <c r="K26" s="442">
        <v>6.7876915212849027E-5</v>
      </c>
      <c r="L26" s="442">
        <v>4.9286361844870224E-5</v>
      </c>
      <c r="M26" s="442">
        <v>2.1368701386152825E-4</v>
      </c>
      <c r="N26" s="442">
        <v>1.6047858610452153E-4</v>
      </c>
      <c r="O26" s="442">
        <v>6.9225884232206091E-4</v>
      </c>
      <c r="P26" s="442">
        <v>7.3495653976576452E-5</v>
      </c>
      <c r="Q26" s="442">
        <v>3.3785331752785348E-5</v>
      </c>
      <c r="R26" s="442">
        <v>6.9668456734028281E-5</v>
      </c>
      <c r="S26" s="442">
        <v>1.58117756444154E-4</v>
      </c>
      <c r="T26" s="442">
        <v>1.3344634480906773E-4</v>
      </c>
      <c r="U26" s="442">
        <v>9.5267940774018415E-5</v>
      </c>
      <c r="V26" s="442">
        <v>8.3697352054186488E-6</v>
      </c>
      <c r="W26" s="442">
        <v>4.5613566209579939E-5</v>
      </c>
      <c r="X26" s="442">
        <v>1.001180918909037</v>
      </c>
      <c r="Y26" s="442">
        <v>7.7970240814084874E-5</v>
      </c>
      <c r="Z26" s="442">
        <v>1.7908239237144857E-4</v>
      </c>
      <c r="AA26" s="442">
        <v>9.8199904256282794E-5</v>
      </c>
      <c r="AB26" s="442">
        <v>9.9023638413346483E-5</v>
      </c>
      <c r="AC26" s="442">
        <v>1.3638738502330251E-4</v>
      </c>
      <c r="AD26" s="442">
        <v>3.4786044559040016E-4</v>
      </c>
      <c r="AE26" s="442">
        <v>1.1902912411668948E-5</v>
      </c>
      <c r="AF26" s="442">
        <v>5.8286590235618631E-5</v>
      </c>
      <c r="AG26" s="442">
        <v>3.0744425363503033E-4</v>
      </c>
      <c r="AH26" s="442">
        <v>1.8869386895697393E-4</v>
      </c>
      <c r="AI26" s="442">
        <v>3.6037949728390213E-4</v>
      </c>
      <c r="AJ26" s="442">
        <v>7.8355556787485005E-5</v>
      </c>
      <c r="AK26" s="442">
        <v>1.006094965167435E-3</v>
      </c>
      <c r="AL26" s="442">
        <v>1.3609705659530983E-4</v>
      </c>
      <c r="AM26" s="442">
        <v>1.8293661008286492E-4</v>
      </c>
      <c r="AN26" s="442">
        <v>3.6077498728882601E-4</v>
      </c>
      <c r="AO26" s="442">
        <v>7.6281293230362165E-4</v>
      </c>
      <c r="AP26" s="318">
        <f t="shared" si="0"/>
        <v>1.0076090672404203</v>
      </c>
    </row>
    <row r="27" spans="1:42" ht="12.5" x14ac:dyDescent="0.2">
      <c r="A27" s="281" t="s">
        <v>469</v>
      </c>
      <c r="B27" s="283" t="s">
        <v>36</v>
      </c>
      <c r="C27" s="442">
        <v>3.3006341256720342E-3</v>
      </c>
      <c r="D27" s="442">
        <v>1.9270803675997122E-4</v>
      </c>
      <c r="E27" s="442">
        <v>9.9684983638169576E-5</v>
      </c>
      <c r="F27" s="442">
        <v>0</v>
      </c>
      <c r="G27" s="442">
        <v>8.5399083925568838E-4</v>
      </c>
      <c r="H27" s="442">
        <v>2.8744013340973708E-3</v>
      </c>
      <c r="I27" s="442">
        <v>3.6633749841057262E-3</v>
      </c>
      <c r="J27" s="442">
        <v>3.583800466185256E-3</v>
      </c>
      <c r="K27" s="442">
        <v>9.099022479492174E-5</v>
      </c>
      <c r="L27" s="442">
        <v>3.6791103327359063E-3</v>
      </c>
      <c r="M27" s="442">
        <v>5.6260017235374013E-3</v>
      </c>
      <c r="N27" s="442">
        <v>4.1608143099436746E-3</v>
      </c>
      <c r="O27" s="442">
        <v>3.1669306880037665E-3</v>
      </c>
      <c r="P27" s="442">
        <v>4.030183463655264E-3</v>
      </c>
      <c r="Q27" s="442">
        <v>2.1665584467267514E-3</v>
      </c>
      <c r="R27" s="442">
        <v>1.86873167541146E-3</v>
      </c>
      <c r="S27" s="442">
        <v>1.8554752551683627E-3</v>
      </c>
      <c r="T27" s="442">
        <v>4.4466290525694094E-3</v>
      </c>
      <c r="U27" s="442">
        <v>1.8992383203710076E-3</v>
      </c>
      <c r="V27" s="442">
        <v>2.6957405803572783E-4</v>
      </c>
      <c r="W27" s="442">
        <v>1.1644535311580799E-3</v>
      </c>
      <c r="X27" s="442">
        <v>6.2981802693926785E-4</v>
      </c>
      <c r="Y27" s="442">
        <v>1.0009674282884369</v>
      </c>
      <c r="Z27" s="442">
        <v>1.3588644884854907E-2</v>
      </c>
      <c r="AA27" s="442">
        <v>3.2806711760531404E-2</v>
      </c>
      <c r="AB27" s="442">
        <v>3.6313763175376498E-3</v>
      </c>
      <c r="AC27" s="442">
        <v>3.6084623151069139E-3</v>
      </c>
      <c r="AD27" s="442">
        <v>3.0505957954704861E-3</v>
      </c>
      <c r="AE27" s="442">
        <v>9.6620993492816474E-3</v>
      </c>
      <c r="AF27" s="442">
        <v>9.9369560187613417E-3</v>
      </c>
      <c r="AG27" s="442">
        <v>4.0740218513384586E-3</v>
      </c>
      <c r="AH27" s="442">
        <v>8.6340012195562608E-3</v>
      </c>
      <c r="AI27" s="442">
        <v>6.3420208470230856E-3</v>
      </c>
      <c r="AJ27" s="442">
        <v>2.7395325310197336E-3</v>
      </c>
      <c r="AK27" s="442">
        <v>2.3838131971312417E-3</v>
      </c>
      <c r="AL27" s="442">
        <v>1.5000306788807685E-3</v>
      </c>
      <c r="AM27" s="442">
        <v>3.5595478390845025E-3</v>
      </c>
      <c r="AN27" s="442">
        <v>1.0195145850159144E-3</v>
      </c>
      <c r="AO27" s="442">
        <v>2.3222225804843621E-3</v>
      </c>
      <c r="AP27" s="318">
        <f t="shared" si="0"/>
        <v>1.1571278613577967</v>
      </c>
    </row>
    <row r="28" spans="1:42" ht="12.5" x14ac:dyDescent="0.2">
      <c r="A28" s="281" t="s">
        <v>470</v>
      </c>
      <c r="B28" s="283" t="s">
        <v>193</v>
      </c>
      <c r="C28" s="442">
        <v>1.1579859172517262E-3</v>
      </c>
      <c r="D28" s="442">
        <v>9.2367193409233892E-5</v>
      </c>
      <c r="E28" s="442">
        <v>8.0367363673679345E-5</v>
      </c>
      <c r="F28" s="442">
        <v>0</v>
      </c>
      <c r="G28" s="442">
        <v>1.7355048054862976E-3</v>
      </c>
      <c r="H28" s="442">
        <v>3.3742509451557116E-3</v>
      </c>
      <c r="I28" s="442">
        <v>4.7253339334699411E-3</v>
      </c>
      <c r="J28" s="442">
        <v>3.3269858998908829E-3</v>
      </c>
      <c r="K28" s="442">
        <v>7.5512123433654624E-4</v>
      </c>
      <c r="L28" s="442">
        <v>3.8377878252283779E-3</v>
      </c>
      <c r="M28" s="442">
        <v>6.5152092261913305E-3</v>
      </c>
      <c r="N28" s="442">
        <v>4.9163466597880612E-3</v>
      </c>
      <c r="O28" s="442">
        <v>4.1286267164564521E-3</v>
      </c>
      <c r="P28" s="442">
        <v>2.7496246139267337E-3</v>
      </c>
      <c r="Q28" s="442">
        <v>1.645120339639966E-3</v>
      </c>
      <c r="R28" s="442">
        <v>1.2674222018910968E-3</v>
      </c>
      <c r="S28" s="442">
        <v>1.1601918304900835E-3</v>
      </c>
      <c r="T28" s="442">
        <v>3.235617052869851E-3</v>
      </c>
      <c r="U28" s="442">
        <v>1.1255820790651322E-3</v>
      </c>
      <c r="V28" s="442">
        <v>1.5758087536012417E-4</v>
      </c>
      <c r="W28" s="442">
        <v>1.381449993857929E-3</v>
      </c>
      <c r="X28" s="442">
        <v>1.7400574355179092E-3</v>
      </c>
      <c r="Y28" s="442">
        <v>4.9595726633627486E-4</v>
      </c>
      <c r="Z28" s="442">
        <v>1.011014825188491</v>
      </c>
      <c r="AA28" s="442">
        <v>5.1518573757243042E-3</v>
      </c>
      <c r="AB28" s="442">
        <v>8.3698977428726447E-3</v>
      </c>
      <c r="AC28" s="442">
        <v>2.6237804180988047E-3</v>
      </c>
      <c r="AD28" s="442">
        <v>6.7375952205225853E-4</v>
      </c>
      <c r="AE28" s="442">
        <v>2.7269143591150826E-4</v>
      </c>
      <c r="AF28" s="442">
        <v>4.0040980981549271E-3</v>
      </c>
      <c r="AG28" s="442">
        <v>9.4447645072565697E-4</v>
      </c>
      <c r="AH28" s="442">
        <v>1.5412816229040287E-3</v>
      </c>
      <c r="AI28" s="442">
        <v>2.3445834100520092E-3</v>
      </c>
      <c r="AJ28" s="442">
        <v>1.3451253168577939E-3</v>
      </c>
      <c r="AK28" s="442">
        <v>5.9801161381521813E-4</v>
      </c>
      <c r="AL28" s="442">
        <v>6.8333901545374357E-4</v>
      </c>
      <c r="AM28" s="442">
        <v>4.1178246215526747E-3</v>
      </c>
      <c r="AN28" s="442">
        <v>5.3202571389340608E-4</v>
      </c>
      <c r="AO28" s="442">
        <v>8.8806185204857047E-4</v>
      </c>
      <c r="AP28" s="318">
        <f t="shared" si="0"/>
        <v>1.0938220689558529</v>
      </c>
    </row>
    <row r="29" spans="1:42" ht="12.5" x14ac:dyDescent="0.2">
      <c r="A29" s="281" t="s">
        <v>471</v>
      </c>
      <c r="B29" s="283" t="s">
        <v>286</v>
      </c>
      <c r="C29" s="442">
        <v>6.4477012522362273E-4</v>
      </c>
      <c r="D29" s="442">
        <v>8.6989907109935103E-5</v>
      </c>
      <c r="E29" s="442">
        <v>6.8245083402811846E-5</v>
      </c>
      <c r="F29" s="442">
        <v>0</v>
      </c>
      <c r="G29" s="442">
        <v>1.8654790517833703E-3</v>
      </c>
      <c r="H29" s="442">
        <v>1.6017748048820716E-3</v>
      </c>
      <c r="I29" s="442">
        <v>3.0004891193094007E-3</v>
      </c>
      <c r="J29" s="442">
        <v>2.1561176080546096E-3</v>
      </c>
      <c r="K29" s="442">
        <v>3.608673684855905E-5</v>
      </c>
      <c r="L29" s="442">
        <v>8.9954494738941774E-4</v>
      </c>
      <c r="M29" s="442">
        <v>2.4069068927635518E-3</v>
      </c>
      <c r="N29" s="442">
        <v>9.1977092681584758E-4</v>
      </c>
      <c r="O29" s="442">
        <v>9.2992517066750808E-4</v>
      </c>
      <c r="P29" s="442">
        <v>6.3625272643904772E-4</v>
      </c>
      <c r="Q29" s="442">
        <v>7.573427436519389E-4</v>
      </c>
      <c r="R29" s="442">
        <v>5.577806172288517E-4</v>
      </c>
      <c r="S29" s="442">
        <v>5.6130077893333432E-4</v>
      </c>
      <c r="T29" s="442">
        <v>1.9212326488488819E-3</v>
      </c>
      <c r="U29" s="442">
        <v>6.7390613357807834E-4</v>
      </c>
      <c r="V29" s="442">
        <v>1.1543568626905366E-4</v>
      </c>
      <c r="W29" s="442">
        <v>6.0866355244153216E-5</v>
      </c>
      <c r="X29" s="442">
        <v>2.631706308800856E-4</v>
      </c>
      <c r="Y29" s="442">
        <v>7.8114540801987485E-4</v>
      </c>
      <c r="Z29" s="442">
        <v>5.4616302490692918E-4</v>
      </c>
      <c r="AA29" s="442">
        <v>1.0810834670964284</v>
      </c>
      <c r="AB29" s="442">
        <v>8.2944485366386149E-3</v>
      </c>
      <c r="AC29" s="442">
        <v>2.1731834826169941E-3</v>
      </c>
      <c r="AD29" s="442">
        <v>1.3147317859530539E-3</v>
      </c>
      <c r="AE29" s="442">
        <v>2.5037041168110878E-4</v>
      </c>
      <c r="AF29" s="442">
        <v>4.1621734919876936E-3</v>
      </c>
      <c r="AG29" s="442">
        <v>2.4297961868403836E-3</v>
      </c>
      <c r="AH29" s="442">
        <v>3.7828263718904108E-3</v>
      </c>
      <c r="AI29" s="442">
        <v>8.4121733723665579E-3</v>
      </c>
      <c r="AJ29" s="442">
        <v>4.2295411301974863E-3</v>
      </c>
      <c r="AK29" s="442">
        <v>2.1560137514204697E-3</v>
      </c>
      <c r="AL29" s="442">
        <v>7.6118321820901674E-4</v>
      </c>
      <c r="AM29" s="442">
        <v>7.0636499553392478E-3</v>
      </c>
      <c r="AN29" s="442">
        <v>4.8093356065839304E-4</v>
      </c>
      <c r="AO29" s="442">
        <v>1.6717590617354088E-3</v>
      </c>
      <c r="AP29" s="318">
        <f t="shared" si="0"/>
        <v>1.1480851894804789</v>
      </c>
    </row>
    <row r="30" spans="1:42" ht="12.5" x14ac:dyDescent="0.2">
      <c r="A30" s="281" t="s">
        <v>472</v>
      </c>
      <c r="B30" s="283" t="s">
        <v>282</v>
      </c>
      <c r="C30" s="442">
        <v>5.3814952175669582E-4</v>
      </c>
      <c r="D30" s="442">
        <v>1.535954261400848E-4</v>
      </c>
      <c r="E30" s="442">
        <v>3.1607264387907344E-5</v>
      </c>
      <c r="F30" s="442">
        <v>0</v>
      </c>
      <c r="G30" s="442">
        <v>8.0288971128545099E-4</v>
      </c>
      <c r="H30" s="442">
        <v>4.037102476643183E-4</v>
      </c>
      <c r="I30" s="442">
        <v>1.7835501554548647E-4</v>
      </c>
      <c r="J30" s="442">
        <v>1.6055178261373706E-3</v>
      </c>
      <c r="K30" s="442">
        <v>7.5012730185359354E-5</v>
      </c>
      <c r="L30" s="442">
        <v>1.2339690419556319E-4</v>
      </c>
      <c r="M30" s="442">
        <v>1.8766981960370102E-3</v>
      </c>
      <c r="N30" s="442">
        <v>1.2573248837952617E-4</v>
      </c>
      <c r="O30" s="442">
        <v>1.6952501682319999E-4</v>
      </c>
      <c r="P30" s="442">
        <v>1.33684269634955E-4</v>
      </c>
      <c r="Q30" s="442">
        <v>3.4786488565152616E-4</v>
      </c>
      <c r="R30" s="442">
        <v>1.143387321608089E-4</v>
      </c>
      <c r="S30" s="442">
        <v>4.4298204835264499E-4</v>
      </c>
      <c r="T30" s="442">
        <v>7.8556239849396792E-4</v>
      </c>
      <c r="U30" s="442">
        <v>3.1755944800570803E-4</v>
      </c>
      <c r="V30" s="442">
        <v>1.5528891943249103E-4</v>
      </c>
      <c r="W30" s="442">
        <v>8.2997409008202556E-5</v>
      </c>
      <c r="X30" s="442">
        <v>5.0712444158584424E-4</v>
      </c>
      <c r="Y30" s="442">
        <v>1.4031860917789194E-3</v>
      </c>
      <c r="Z30" s="442">
        <v>7.9503156243136246E-3</v>
      </c>
      <c r="AA30" s="442">
        <v>1.5765106278572863E-3</v>
      </c>
      <c r="AB30" s="442">
        <v>1.0003028687067257</v>
      </c>
      <c r="AC30" s="442">
        <v>1.0172263259720211E-3</v>
      </c>
      <c r="AD30" s="442">
        <v>2.2705159298965008E-3</v>
      </c>
      <c r="AE30" s="442">
        <v>8.4346054187569276E-5</v>
      </c>
      <c r="AF30" s="442">
        <v>9.5090116009569851E-3</v>
      </c>
      <c r="AG30" s="442">
        <v>3.5106277676881215E-3</v>
      </c>
      <c r="AH30" s="442">
        <v>1.7341105800831792E-2</v>
      </c>
      <c r="AI30" s="442">
        <v>3.3288369546994505E-3</v>
      </c>
      <c r="AJ30" s="442">
        <v>2.5362174575401602E-3</v>
      </c>
      <c r="AK30" s="442">
        <v>1.950092041154117E-4</v>
      </c>
      <c r="AL30" s="442">
        <v>3.0650891253160143E-4</v>
      </c>
      <c r="AM30" s="442">
        <v>1.0049262321835903E-2</v>
      </c>
      <c r="AN30" s="442">
        <v>7.2885584154418941E-4</v>
      </c>
      <c r="AO30" s="442">
        <v>1.0535664048965353E-2</v>
      </c>
      <c r="AP30" s="318">
        <f t="shared" si="0"/>
        <v>1.0710819981233395</v>
      </c>
    </row>
    <row r="31" spans="1:42" ht="12.5" x14ac:dyDescent="0.2">
      <c r="A31" s="281" t="s">
        <v>473</v>
      </c>
      <c r="B31" s="283" t="s">
        <v>385</v>
      </c>
      <c r="C31" s="442">
        <v>1.3662342002360649E-2</v>
      </c>
      <c r="D31" s="442">
        <v>4.7732875869321064E-3</v>
      </c>
      <c r="E31" s="442">
        <v>2.6306322598384682E-2</v>
      </c>
      <c r="F31" s="442">
        <v>0</v>
      </c>
      <c r="G31" s="442">
        <v>1.5836252468158788E-2</v>
      </c>
      <c r="H31" s="442">
        <v>1.423514325595027E-2</v>
      </c>
      <c r="I31" s="442">
        <v>1.539451184004075E-2</v>
      </c>
      <c r="J31" s="442">
        <v>7.6112933081328967E-3</v>
      </c>
      <c r="K31" s="442">
        <v>1.8854584445682086E-3</v>
      </c>
      <c r="L31" s="442">
        <v>1.1506814895012532E-2</v>
      </c>
      <c r="M31" s="442">
        <v>7.4172214785753511E-3</v>
      </c>
      <c r="N31" s="442">
        <v>4.4742600215805593E-3</v>
      </c>
      <c r="O31" s="442">
        <v>7.6014562681746807E-3</v>
      </c>
      <c r="P31" s="442">
        <v>8.8084566222030904E-3</v>
      </c>
      <c r="Q31" s="442">
        <v>8.6110676804968637E-3</v>
      </c>
      <c r="R31" s="442">
        <v>7.865828274477649E-3</v>
      </c>
      <c r="S31" s="442">
        <v>9.5537381079774421E-3</v>
      </c>
      <c r="T31" s="442">
        <v>8.287891697664633E-3</v>
      </c>
      <c r="U31" s="442">
        <v>9.920931176895003E-3</v>
      </c>
      <c r="V31" s="442">
        <v>8.046304968382682E-3</v>
      </c>
      <c r="W31" s="442">
        <v>7.5568894973491729E-3</v>
      </c>
      <c r="X31" s="442">
        <v>1.4315330628397018E-2</v>
      </c>
      <c r="Y31" s="442">
        <v>1.1210238976936272E-2</v>
      </c>
      <c r="Z31" s="442">
        <v>3.6015929516642611E-3</v>
      </c>
      <c r="AA31" s="442">
        <v>4.5012123248201535E-3</v>
      </c>
      <c r="AB31" s="442">
        <v>3.223260104065762E-3</v>
      </c>
      <c r="AC31" s="442">
        <v>1.0024662448827766</v>
      </c>
      <c r="AD31" s="442">
        <v>1.530451014051568E-3</v>
      </c>
      <c r="AE31" s="442">
        <v>3.6648765347965562E-4</v>
      </c>
      <c r="AF31" s="442">
        <v>1.6155954932361666E-3</v>
      </c>
      <c r="AG31" s="442">
        <v>2.2377116579978258E-3</v>
      </c>
      <c r="AH31" s="442">
        <v>2.3234332176339909E-3</v>
      </c>
      <c r="AI31" s="442">
        <v>4.0547626968228051E-3</v>
      </c>
      <c r="AJ31" s="442">
        <v>1.1791089327593209E-2</v>
      </c>
      <c r="AK31" s="442">
        <v>7.9184324532744505E-3</v>
      </c>
      <c r="AL31" s="442">
        <v>5.31487750687013E-3</v>
      </c>
      <c r="AM31" s="442">
        <v>1.1913173553821302E-2</v>
      </c>
      <c r="AN31" s="442">
        <v>8.7845264337154408E-2</v>
      </c>
      <c r="AO31" s="442">
        <v>1.2024785560574678E-2</v>
      </c>
      <c r="AP31" s="318">
        <f t="shared" si="0"/>
        <v>1.3755846309739135</v>
      </c>
    </row>
    <row r="32" spans="1:42" ht="12.5" x14ac:dyDescent="0.2">
      <c r="A32" s="281" t="s">
        <v>474</v>
      </c>
      <c r="B32" s="283" t="s">
        <v>37</v>
      </c>
      <c r="C32" s="442">
        <v>2.1154781944086737E-3</v>
      </c>
      <c r="D32" s="442">
        <v>2.6276124258844388E-4</v>
      </c>
      <c r="E32" s="442">
        <v>2.0562903507234575E-4</v>
      </c>
      <c r="F32" s="442">
        <v>0</v>
      </c>
      <c r="G32" s="442">
        <v>1.8998374247759429E-3</v>
      </c>
      <c r="H32" s="442">
        <v>6.8434183552306561E-3</v>
      </c>
      <c r="I32" s="442">
        <v>3.9049013248473739E-3</v>
      </c>
      <c r="J32" s="442">
        <v>2.3724464547344661E-3</v>
      </c>
      <c r="K32" s="442">
        <v>1.3147461327745983E-3</v>
      </c>
      <c r="L32" s="442">
        <v>1.307331923149161E-3</v>
      </c>
      <c r="M32" s="442">
        <v>4.2362073567130225E-3</v>
      </c>
      <c r="N32" s="442">
        <v>1.6484289390253394E-3</v>
      </c>
      <c r="O32" s="442">
        <v>3.0741973324616961E-3</v>
      </c>
      <c r="P32" s="442">
        <v>4.3734191340432148E-3</v>
      </c>
      <c r="Q32" s="442">
        <v>2.5288572252596124E-3</v>
      </c>
      <c r="R32" s="442">
        <v>2.5977454580006967E-3</v>
      </c>
      <c r="S32" s="442">
        <v>4.3454933003298718E-3</v>
      </c>
      <c r="T32" s="442">
        <v>2.1827614051903171E-3</v>
      </c>
      <c r="U32" s="442">
        <v>2.3204093349736771E-3</v>
      </c>
      <c r="V32" s="442">
        <v>3.1385042956120899E-4</v>
      </c>
      <c r="W32" s="442">
        <v>1.6328790537493011E-3</v>
      </c>
      <c r="X32" s="442">
        <v>7.4497457988299603E-3</v>
      </c>
      <c r="Y32" s="442">
        <v>4.9963551009602966E-3</v>
      </c>
      <c r="Z32" s="442">
        <v>7.3868688916831201E-3</v>
      </c>
      <c r="AA32" s="442">
        <v>9.7914722502876975E-3</v>
      </c>
      <c r="AB32" s="442">
        <v>9.9155807319160662E-3</v>
      </c>
      <c r="AC32" s="442">
        <v>7.3431804407151895E-3</v>
      </c>
      <c r="AD32" s="442">
        <v>1.0179789303559372</v>
      </c>
      <c r="AE32" s="442">
        <v>2.7938138730106192E-2</v>
      </c>
      <c r="AF32" s="442">
        <v>1.2179880269126591E-2</v>
      </c>
      <c r="AG32" s="442">
        <v>3.3957447452129465E-3</v>
      </c>
      <c r="AH32" s="442">
        <v>8.1556786022619777E-3</v>
      </c>
      <c r="AI32" s="442">
        <v>3.3007394088641834E-3</v>
      </c>
      <c r="AJ32" s="442">
        <v>3.529589755422119E-3</v>
      </c>
      <c r="AK32" s="442">
        <v>1.0474222474853533E-2</v>
      </c>
      <c r="AL32" s="442">
        <v>3.5505009252185036E-3</v>
      </c>
      <c r="AM32" s="442">
        <v>3.3016316264337675E-3</v>
      </c>
      <c r="AN32" s="442">
        <v>1.5089277926695428E-3</v>
      </c>
      <c r="AO32" s="442">
        <v>3.6810880759332383E-3</v>
      </c>
      <c r="AP32" s="318">
        <f t="shared" si="0"/>
        <v>1.1916779869573888</v>
      </c>
    </row>
    <row r="33" spans="1:42" ht="12.5" x14ac:dyDescent="0.2">
      <c r="A33" s="281" t="s">
        <v>475</v>
      </c>
      <c r="B33" s="283" t="s">
        <v>38</v>
      </c>
      <c r="C33" s="442">
        <v>2.3026925909375648E-3</v>
      </c>
      <c r="D33" s="442">
        <v>2.923358485164637E-4</v>
      </c>
      <c r="E33" s="442">
        <v>7.0602543303340654E-4</v>
      </c>
      <c r="F33" s="442">
        <v>0</v>
      </c>
      <c r="G33" s="442">
        <v>2.2110373170630146E-3</v>
      </c>
      <c r="H33" s="442">
        <v>3.0900734831606968E-3</v>
      </c>
      <c r="I33" s="442">
        <v>6.100502710391539E-4</v>
      </c>
      <c r="J33" s="442">
        <v>1.7954346255076182E-3</v>
      </c>
      <c r="K33" s="442">
        <v>1.2939804676462415E-4</v>
      </c>
      <c r="L33" s="442">
        <v>1.0821238583568495E-3</v>
      </c>
      <c r="M33" s="442">
        <v>3.0214711843087514E-3</v>
      </c>
      <c r="N33" s="442">
        <v>1.1979178734459516E-3</v>
      </c>
      <c r="O33" s="442">
        <v>1.3081752137564329E-3</v>
      </c>
      <c r="P33" s="442">
        <v>3.4295356930893238E-3</v>
      </c>
      <c r="Q33" s="442">
        <v>2.2999726014267382E-3</v>
      </c>
      <c r="R33" s="442">
        <v>2.003918351003775E-3</v>
      </c>
      <c r="S33" s="442">
        <v>2.5202159585720682E-3</v>
      </c>
      <c r="T33" s="442">
        <v>4.6683998963811791E-4</v>
      </c>
      <c r="U33" s="442">
        <v>2.0401079626966591E-3</v>
      </c>
      <c r="V33" s="442">
        <v>4.0403369854487693E-4</v>
      </c>
      <c r="W33" s="442">
        <v>3.3649076843411793E-4</v>
      </c>
      <c r="X33" s="442">
        <v>8.9250909449469873E-4</v>
      </c>
      <c r="Y33" s="442">
        <v>4.0012288431235275E-3</v>
      </c>
      <c r="Z33" s="442">
        <v>2.1559173777675931E-3</v>
      </c>
      <c r="AA33" s="442">
        <v>1.1651980631602772E-3</v>
      </c>
      <c r="AB33" s="442">
        <v>1.5450853979487203E-3</v>
      </c>
      <c r="AC33" s="442">
        <v>2.6483429598210702E-2</v>
      </c>
      <c r="AD33" s="442">
        <v>1.4454937989107387E-2</v>
      </c>
      <c r="AE33" s="442">
        <v>1.0166948091102199</v>
      </c>
      <c r="AF33" s="442">
        <v>6.8088983811508356E-3</v>
      </c>
      <c r="AG33" s="442">
        <v>1.7690969907731984E-2</v>
      </c>
      <c r="AH33" s="442">
        <v>2.0858862400253112E-3</v>
      </c>
      <c r="AI33" s="442">
        <v>6.2313559872547225E-3</v>
      </c>
      <c r="AJ33" s="442">
        <v>1.8968473931070012E-2</v>
      </c>
      <c r="AK33" s="442">
        <v>1.5411576396272959E-2</v>
      </c>
      <c r="AL33" s="442">
        <v>5.675525015263588E-3</v>
      </c>
      <c r="AM33" s="442">
        <v>9.4167796530593012E-3</v>
      </c>
      <c r="AN33" s="442">
        <v>2.7979443573179349E-3</v>
      </c>
      <c r="AO33" s="442">
        <v>2.4475291136839095E-2</v>
      </c>
      <c r="AP33" s="318">
        <f t="shared" si="0"/>
        <v>1.1837283761124753</v>
      </c>
    </row>
    <row r="34" spans="1:42" ht="12.5" x14ac:dyDescent="0.2">
      <c r="A34" s="281" t="s">
        <v>476</v>
      </c>
      <c r="B34" s="283" t="s">
        <v>477</v>
      </c>
      <c r="C34" s="442">
        <v>1.2531940902587737E-2</v>
      </c>
      <c r="D34" s="442">
        <v>1.5577874447970865E-2</v>
      </c>
      <c r="E34" s="442">
        <v>3.2013666476851644E-4</v>
      </c>
      <c r="F34" s="442">
        <v>0</v>
      </c>
      <c r="G34" s="442">
        <v>1.1989479622288888E-2</v>
      </c>
      <c r="H34" s="442">
        <v>7.2992981957945551E-3</v>
      </c>
      <c r="I34" s="442">
        <v>1.1301124065060083E-2</v>
      </c>
      <c r="J34" s="442">
        <v>8.8369289550660843E-3</v>
      </c>
      <c r="K34" s="442">
        <v>6.9268039097924649E-3</v>
      </c>
      <c r="L34" s="442">
        <v>7.4635769730832507E-3</v>
      </c>
      <c r="M34" s="442">
        <v>1.8415372437726112E-2</v>
      </c>
      <c r="N34" s="442">
        <v>7.4881212761729399E-3</v>
      </c>
      <c r="O34" s="442">
        <v>1.2147584896966556E-2</v>
      </c>
      <c r="P34" s="442">
        <v>8.8178589958137887E-3</v>
      </c>
      <c r="Q34" s="442">
        <v>7.0064827982554189E-3</v>
      </c>
      <c r="R34" s="442">
        <v>5.9367994975197983E-3</v>
      </c>
      <c r="S34" s="442">
        <v>7.2225874782939278E-3</v>
      </c>
      <c r="T34" s="442">
        <v>8.4759883255431396E-3</v>
      </c>
      <c r="U34" s="442">
        <v>7.7825486767781026E-3</v>
      </c>
      <c r="V34" s="442">
        <v>1.4146103455965378E-2</v>
      </c>
      <c r="W34" s="442">
        <v>6.0010765248049861E-3</v>
      </c>
      <c r="X34" s="442">
        <v>4.9609349832964202E-2</v>
      </c>
      <c r="Y34" s="442">
        <v>1.1330735498036202E-2</v>
      </c>
      <c r="Z34" s="442">
        <v>1.3869452380497129E-2</v>
      </c>
      <c r="AA34" s="442">
        <v>6.6892104038214903E-3</v>
      </c>
      <c r="AB34" s="442">
        <v>1.8392833131107341E-2</v>
      </c>
      <c r="AC34" s="442">
        <v>9.030797355459903E-3</v>
      </c>
      <c r="AD34" s="442">
        <v>1.2270160729374157E-2</v>
      </c>
      <c r="AE34" s="442">
        <v>6.1852700466297325E-4</v>
      </c>
      <c r="AF34" s="442">
        <v>1.0226829859382478</v>
      </c>
      <c r="AG34" s="442">
        <v>7.8297076034999948E-3</v>
      </c>
      <c r="AH34" s="442">
        <v>1.034169042123826E-2</v>
      </c>
      <c r="AI34" s="442">
        <v>8.1201416495048258E-3</v>
      </c>
      <c r="AJ34" s="442">
        <v>5.4931931977438156E-3</v>
      </c>
      <c r="AK34" s="442">
        <v>1.1604067830132354E-2</v>
      </c>
      <c r="AL34" s="442">
        <v>4.1821192983325112E-3</v>
      </c>
      <c r="AM34" s="442">
        <v>9.2591146860050311E-3</v>
      </c>
      <c r="AN34" s="442">
        <v>6.9133562438749477E-2</v>
      </c>
      <c r="AO34" s="442">
        <v>3.337245360822793E-2</v>
      </c>
      <c r="AP34" s="318">
        <f t="shared" si="0"/>
        <v>1.4561453374996303</v>
      </c>
    </row>
    <row r="35" spans="1:42" ht="12.5" x14ac:dyDescent="0.2">
      <c r="A35" s="281" t="s">
        <v>478</v>
      </c>
      <c r="B35" s="283" t="s">
        <v>194</v>
      </c>
      <c r="C35" s="442">
        <v>3.5928170659504086E-4</v>
      </c>
      <c r="D35" s="442">
        <v>5.9560284503705255E-5</v>
      </c>
      <c r="E35" s="442">
        <v>9.2798104680950867E-5</v>
      </c>
      <c r="F35" s="442">
        <v>0</v>
      </c>
      <c r="G35" s="442">
        <v>4.2512900427735283E-4</v>
      </c>
      <c r="H35" s="442">
        <v>5.4100462599493892E-4</v>
      </c>
      <c r="I35" s="442">
        <v>1.2027873178330243E-4</v>
      </c>
      <c r="J35" s="442">
        <v>1.0764986545504281E-3</v>
      </c>
      <c r="K35" s="442">
        <v>2.6631036974740482E-5</v>
      </c>
      <c r="L35" s="442">
        <v>3.7009199533460935E-4</v>
      </c>
      <c r="M35" s="442">
        <v>3.6579424755187517E-4</v>
      </c>
      <c r="N35" s="442">
        <v>1.4140906528102849E-4</v>
      </c>
      <c r="O35" s="442">
        <v>3.2381378247435262E-4</v>
      </c>
      <c r="P35" s="442">
        <v>5.792200808770212E-4</v>
      </c>
      <c r="Q35" s="442">
        <v>7.0099231216607066E-4</v>
      </c>
      <c r="R35" s="442">
        <v>9.2311659484657952E-4</v>
      </c>
      <c r="S35" s="442">
        <v>6.5896185986809741E-4</v>
      </c>
      <c r="T35" s="442">
        <v>7.362714723598454E-4</v>
      </c>
      <c r="U35" s="442">
        <v>1.1103678816675067E-3</v>
      </c>
      <c r="V35" s="442">
        <v>1.521086357199285E-3</v>
      </c>
      <c r="W35" s="442">
        <v>1.5705810025630821E-4</v>
      </c>
      <c r="X35" s="442">
        <v>4.5478579810819138E-4</v>
      </c>
      <c r="Y35" s="442">
        <v>9.2087352354842022E-4</v>
      </c>
      <c r="Z35" s="442">
        <v>6.7180876462487825E-4</v>
      </c>
      <c r="AA35" s="442">
        <v>4.0226906211365673E-3</v>
      </c>
      <c r="AB35" s="442">
        <v>1.0205893426239738E-3</v>
      </c>
      <c r="AC35" s="442">
        <v>3.448951747353989E-3</v>
      </c>
      <c r="AD35" s="442">
        <v>5.2211329028664308E-3</v>
      </c>
      <c r="AE35" s="442">
        <v>2.890893371989366E-4</v>
      </c>
      <c r="AF35" s="442">
        <v>8.9154647475848134E-4</v>
      </c>
      <c r="AG35" s="442">
        <v>1.0161652808531139</v>
      </c>
      <c r="AH35" s="442">
        <v>2.805369599947578E-3</v>
      </c>
      <c r="AI35" s="442">
        <v>2.5313963936587896E-3</v>
      </c>
      <c r="AJ35" s="442">
        <v>1.1373462374842792E-3</v>
      </c>
      <c r="AK35" s="442">
        <v>6.2670253813948695E-3</v>
      </c>
      <c r="AL35" s="442">
        <v>2.691992374633943E-3</v>
      </c>
      <c r="AM35" s="442">
        <v>2.3044886126130574E-3</v>
      </c>
      <c r="AN35" s="442">
        <v>3.6964981443881299E-4</v>
      </c>
      <c r="AO35" s="442">
        <v>5.5767291703128748E-3</v>
      </c>
      <c r="AP35" s="318">
        <f t="shared" si="0"/>
        <v>1.061503383678748</v>
      </c>
    </row>
    <row r="36" spans="1:42" ht="12.5" x14ac:dyDescent="0.2">
      <c r="A36" s="281" t="s">
        <v>479</v>
      </c>
      <c r="B36" s="283" t="s">
        <v>39</v>
      </c>
      <c r="C36" s="442">
        <v>6.1540093287139864E-5</v>
      </c>
      <c r="D36" s="442">
        <v>4.4085531166660942E-6</v>
      </c>
      <c r="E36" s="442">
        <v>4.4417397783374108E-6</v>
      </c>
      <c r="F36" s="442">
        <v>0</v>
      </c>
      <c r="G36" s="442">
        <v>9.9490761266372881E-5</v>
      </c>
      <c r="H36" s="442">
        <v>6.4732467796002567E-5</v>
      </c>
      <c r="I36" s="442">
        <v>1.0605058286467757E-4</v>
      </c>
      <c r="J36" s="442">
        <v>3.4839646898616844E-5</v>
      </c>
      <c r="K36" s="442">
        <v>1.8725095818915612E-6</v>
      </c>
      <c r="L36" s="442">
        <v>2.9067900002614015E-5</v>
      </c>
      <c r="M36" s="442">
        <v>1.6432791003076513E-4</v>
      </c>
      <c r="N36" s="442">
        <v>6.3223076812318266E-5</v>
      </c>
      <c r="O36" s="442">
        <v>9.2250058427426166E-5</v>
      </c>
      <c r="P36" s="442">
        <v>7.1930899866964117E-5</v>
      </c>
      <c r="Q36" s="442">
        <v>1.3258701131800465E-4</v>
      </c>
      <c r="R36" s="442">
        <v>1.0845852976880613E-4</v>
      </c>
      <c r="S36" s="442">
        <v>6.2059558519258766E-5</v>
      </c>
      <c r="T36" s="442">
        <v>3.8233905614934041E-5</v>
      </c>
      <c r="U36" s="442">
        <v>5.5226862305401972E-5</v>
      </c>
      <c r="V36" s="442">
        <v>5.53162576732699E-6</v>
      </c>
      <c r="W36" s="442">
        <v>3.4109416534092809E-5</v>
      </c>
      <c r="X36" s="442">
        <v>3.8510890345698612E-5</v>
      </c>
      <c r="Y36" s="442">
        <v>2.4216331915906744E-4</v>
      </c>
      <c r="Z36" s="442">
        <v>6.3797152319477329E-5</v>
      </c>
      <c r="AA36" s="442">
        <v>1.8204199876136008E-4</v>
      </c>
      <c r="AB36" s="442">
        <v>3.8818148996793496E-4</v>
      </c>
      <c r="AC36" s="442">
        <v>1.4658493235116104E-4</v>
      </c>
      <c r="AD36" s="442">
        <v>1.4013848702803093E-4</v>
      </c>
      <c r="AE36" s="442">
        <v>2.4862832385865482E-5</v>
      </c>
      <c r="AF36" s="442">
        <v>1.7366715609663409E-4</v>
      </c>
      <c r="AG36" s="442">
        <v>9.2190121108268484E-5</v>
      </c>
      <c r="AH36" s="442">
        <v>1.0000729936790929</v>
      </c>
      <c r="AI36" s="442">
        <v>2.2389632160770307E-4</v>
      </c>
      <c r="AJ36" s="442">
        <v>8.0779621011928181E-5</v>
      </c>
      <c r="AK36" s="442">
        <v>1.5869690436300267E-4</v>
      </c>
      <c r="AL36" s="442">
        <v>7.8460133527077393E-5</v>
      </c>
      <c r="AM36" s="442">
        <v>7.5706315345448549E-5</v>
      </c>
      <c r="AN36" s="442">
        <v>2.5243373057254185E-5</v>
      </c>
      <c r="AO36" s="442">
        <v>0.18961196503932395</v>
      </c>
      <c r="AP36" s="318">
        <f t="shared" si="0"/>
        <v>1.0034422978370861</v>
      </c>
    </row>
    <row r="37" spans="1:42" ht="12.5" x14ac:dyDescent="0.2">
      <c r="A37" s="281" t="s">
        <v>480</v>
      </c>
      <c r="B37" s="283" t="s">
        <v>40</v>
      </c>
      <c r="C37" s="442">
        <v>5.7238509832096675E-5</v>
      </c>
      <c r="D37" s="442">
        <v>6.6883917965025109E-5</v>
      </c>
      <c r="E37" s="442">
        <v>3.4746626862316617E-6</v>
      </c>
      <c r="F37" s="442">
        <v>0</v>
      </c>
      <c r="G37" s="442">
        <v>1.6584443655320215E-4</v>
      </c>
      <c r="H37" s="442">
        <v>3.7870481120875699E-5</v>
      </c>
      <c r="I37" s="442">
        <v>5.108866859145337E-5</v>
      </c>
      <c r="J37" s="442">
        <v>4.6940622884007585E-5</v>
      </c>
      <c r="K37" s="442">
        <v>2.9557701375412378E-5</v>
      </c>
      <c r="L37" s="442">
        <v>3.6846972364034315E-5</v>
      </c>
      <c r="M37" s="442">
        <v>8.4427248782660241E-5</v>
      </c>
      <c r="N37" s="442">
        <v>3.3794905905003819E-5</v>
      </c>
      <c r="O37" s="442">
        <v>5.4283355271384138E-5</v>
      </c>
      <c r="P37" s="442">
        <v>4.3378336861071295E-5</v>
      </c>
      <c r="Q37" s="442">
        <v>3.7677591910464516E-5</v>
      </c>
      <c r="R37" s="442">
        <v>1.2857201829016496E-4</v>
      </c>
      <c r="S37" s="442">
        <v>4.2553124653696318E-5</v>
      </c>
      <c r="T37" s="442">
        <v>1.053637541899918E-3</v>
      </c>
      <c r="U37" s="442">
        <v>6.8171386085360381E-4</v>
      </c>
      <c r="V37" s="442">
        <v>8.0371611842920289E-5</v>
      </c>
      <c r="W37" s="442">
        <v>2.9632098220999487E-5</v>
      </c>
      <c r="X37" s="442">
        <v>2.1182107170780661E-4</v>
      </c>
      <c r="Y37" s="442">
        <v>2.1643502612036833E-4</v>
      </c>
      <c r="Z37" s="442">
        <v>6.9729304208660374E-5</v>
      </c>
      <c r="AA37" s="442">
        <v>2.7894136305105233E-4</v>
      </c>
      <c r="AB37" s="442">
        <v>9.013908030844422E-5</v>
      </c>
      <c r="AC37" s="442">
        <v>9.2441759644504057E-5</v>
      </c>
      <c r="AD37" s="442">
        <v>3.0424496305526976E-4</v>
      </c>
      <c r="AE37" s="442">
        <v>1.2969500658712051E-5</v>
      </c>
      <c r="AF37" s="442">
        <v>4.222818845869768E-3</v>
      </c>
      <c r="AG37" s="442">
        <v>5.0172672035145409E-3</v>
      </c>
      <c r="AH37" s="442">
        <v>2.1386360726531413E-4</v>
      </c>
      <c r="AI37" s="442">
        <v>1.0000550899324141</v>
      </c>
      <c r="AJ37" s="442">
        <v>1.2916976555854968E-4</v>
      </c>
      <c r="AK37" s="442">
        <v>8.8186171152948773E-5</v>
      </c>
      <c r="AL37" s="442">
        <v>2.1071077395874791E-4</v>
      </c>
      <c r="AM37" s="442">
        <v>2.2815144705044821E-4</v>
      </c>
      <c r="AN37" s="442">
        <v>2.9128293440158364E-4</v>
      </c>
      <c r="AO37" s="442">
        <v>1.9893382929262623E-4</v>
      </c>
      <c r="AP37" s="318">
        <f t="shared" si="0"/>
        <v>1.0144990504178051</v>
      </c>
    </row>
    <row r="38" spans="1:42" ht="12.5" x14ac:dyDescent="0.2">
      <c r="A38" s="281" t="s">
        <v>481</v>
      </c>
      <c r="B38" s="283" t="s">
        <v>482</v>
      </c>
      <c r="C38" s="442">
        <v>5.0132330605142923E-4</v>
      </c>
      <c r="D38" s="442">
        <v>1.7240987006854278E-6</v>
      </c>
      <c r="E38" s="442">
        <v>9.164223132434671E-7</v>
      </c>
      <c r="F38" s="442">
        <v>0</v>
      </c>
      <c r="G38" s="442">
        <v>1.0779155768379799E-5</v>
      </c>
      <c r="H38" s="442">
        <v>4.0329156114450836E-6</v>
      </c>
      <c r="I38" s="442">
        <v>3.8016186926543636E-6</v>
      </c>
      <c r="J38" s="442">
        <v>3.8210365126356404E-6</v>
      </c>
      <c r="K38" s="442">
        <v>8.6001438682962146E-7</v>
      </c>
      <c r="L38" s="442">
        <v>2.3676162451463872E-6</v>
      </c>
      <c r="M38" s="442">
        <v>5.0813479756133738E-6</v>
      </c>
      <c r="N38" s="442">
        <v>1.905321050462406E-6</v>
      </c>
      <c r="O38" s="442">
        <v>2.9222707901661058E-6</v>
      </c>
      <c r="P38" s="442">
        <v>3.0918988734861194E-6</v>
      </c>
      <c r="Q38" s="442">
        <v>3.4238533969398426E-6</v>
      </c>
      <c r="R38" s="442">
        <v>3.2624617935049899E-6</v>
      </c>
      <c r="S38" s="442">
        <v>3.0119319570980903E-6</v>
      </c>
      <c r="T38" s="442">
        <v>3.3527330281283789E-6</v>
      </c>
      <c r="U38" s="442">
        <v>3.3697524334982371E-6</v>
      </c>
      <c r="V38" s="442">
        <v>3.2316379122043014E-6</v>
      </c>
      <c r="W38" s="442">
        <v>1.5557729062775839E-6</v>
      </c>
      <c r="X38" s="442">
        <v>6.2528701265075355E-6</v>
      </c>
      <c r="Y38" s="442">
        <v>5.8939586734719288E-6</v>
      </c>
      <c r="Z38" s="442">
        <v>4.2873473659378935E-6</v>
      </c>
      <c r="AA38" s="442">
        <v>3.6750737257799498E-4</v>
      </c>
      <c r="AB38" s="442">
        <v>1.0004814755244055E-5</v>
      </c>
      <c r="AC38" s="442">
        <v>3.2488758471512672E-5</v>
      </c>
      <c r="AD38" s="442">
        <v>1.4701505554202897E-4</v>
      </c>
      <c r="AE38" s="442">
        <v>4.6327320844347113E-6</v>
      </c>
      <c r="AF38" s="442">
        <v>7.8247398829149039E-5</v>
      </c>
      <c r="AG38" s="442">
        <v>1.050513366004355E-3</v>
      </c>
      <c r="AH38" s="442">
        <v>3.2374316846100659E-5</v>
      </c>
      <c r="AI38" s="442">
        <v>3.848086800507542E-5</v>
      </c>
      <c r="AJ38" s="442">
        <v>1.0166963856223081</v>
      </c>
      <c r="AK38" s="442">
        <v>1.186581198183527E-5</v>
      </c>
      <c r="AL38" s="442">
        <v>3.4430071198883128E-5</v>
      </c>
      <c r="AM38" s="442">
        <v>6.1959136594861298E-5</v>
      </c>
      <c r="AN38" s="442">
        <v>8.104454014123513E-6</v>
      </c>
      <c r="AO38" s="442">
        <v>1.3051816440272572E-3</v>
      </c>
      <c r="AP38" s="318">
        <f t="shared" si="0"/>
        <v>1.0191542791217796</v>
      </c>
    </row>
    <row r="39" spans="1:42" ht="12.5" x14ac:dyDescent="0.2">
      <c r="A39" s="281" t="s">
        <v>483</v>
      </c>
      <c r="B39" s="283" t="s">
        <v>484</v>
      </c>
      <c r="C39" s="442">
        <v>3.7727783976480095E-5</v>
      </c>
      <c r="D39" s="442">
        <v>2.9421556199185275E-5</v>
      </c>
      <c r="E39" s="442">
        <v>9.2603432172894664E-6</v>
      </c>
      <c r="F39" s="442">
        <v>0</v>
      </c>
      <c r="G39" s="442">
        <v>2.7496331403476567E-4</v>
      </c>
      <c r="H39" s="442">
        <v>3.4000584301647449E-4</v>
      </c>
      <c r="I39" s="442">
        <v>5.3963101348423684E-5</v>
      </c>
      <c r="J39" s="442">
        <v>9.9769025709458355E-4</v>
      </c>
      <c r="K39" s="442">
        <v>1.2587693147285178E-5</v>
      </c>
      <c r="L39" s="442">
        <v>2.4935988328657804E-4</v>
      </c>
      <c r="M39" s="442">
        <v>7.8293012790285477E-5</v>
      </c>
      <c r="N39" s="442">
        <v>6.849707540827379E-4</v>
      </c>
      <c r="O39" s="442">
        <v>3.4435480029781703E-5</v>
      </c>
      <c r="P39" s="442">
        <v>4.6167194875552182E-4</v>
      </c>
      <c r="Q39" s="442">
        <v>1.58468388239271E-3</v>
      </c>
      <c r="R39" s="442">
        <v>1.1485930146557652E-3</v>
      </c>
      <c r="S39" s="442">
        <v>1.1152870792811567E-3</v>
      </c>
      <c r="T39" s="442">
        <v>7.4787475236963929E-4</v>
      </c>
      <c r="U39" s="442">
        <v>2.6562801136040661E-4</v>
      </c>
      <c r="V39" s="442">
        <v>3.9101961309318685E-5</v>
      </c>
      <c r="W39" s="442">
        <v>2.7507785688981275E-5</v>
      </c>
      <c r="X39" s="442">
        <v>7.9261712450154277E-5</v>
      </c>
      <c r="Y39" s="442">
        <v>5.3520711249665598E-4</v>
      </c>
      <c r="Z39" s="442">
        <v>3.6804809507686977E-4</v>
      </c>
      <c r="AA39" s="442">
        <v>6.8509416603036019E-3</v>
      </c>
      <c r="AB39" s="442">
        <v>1.2375945799751489E-3</v>
      </c>
      <c r="AC39" s="442">
        <v>2.8932739424384349E-4</v>
      </c>
      <c r="AD39" s="442">
        <v>1.8518265356323761E-3</v>
      </c>
      <c r="AE39" s="442">
        <v>1.4165929936996662E-4</v>
      </c>
      <c r="AF39" s="442">
        <v>8.9642588324828816E-4</v>
      </c>
      <c r="AG39" s="442">
        <v>3.0859943929804353E-4</v>
      </c>
      <c r="AH39" s="442">
        <v>1.2399614371394555E-4</v>
      </c>
      <c r="AI39" s="442">
        <v>1.3893358864217984E-3</v>
      </c>
      <c r="AJ39" s="442">
        <v>7.6558980109158077E-4</v>
      </c>
      <c r="AK39" s="442">
        <v>1.0000957587659693</v>
      </c>
      <c r="AL39" s="442">
        <v>1.2690067107097637E-3</v>
      </c>
      <c r="AM39" s="442">
        <v>3.1787055281261899E-3</v>
      </c>
      <c r="AN39" s="442">
        <v>9.763012921524076E-5</v>
      </c>
      <c r="AO39" s="442">
        <v>2.7285167095379881E-3</v>
      </c>
      <c r="AP39" s="318">
        <f t="shared" si="0"/>
        <v>1.0276719421353802</v>
      </c>
    </row>
    <row r="40" spans="1:42" ht="12.5" x14ac:dyDescent="0.2">
      <c r="A40" s="281" t="s">
        <v>485</v>
      </c>
      <c r="B40" s="283" t="s">
        <v>41</v>
      </c>
      <c r="C40" s="442">
        <v>1.0160409687980357E-2</v>
      </c>
      <c r="D40" s="442">
        <v>1.1765276250353431E-2</v>
      </c>
      <c r="E40" s="442">
        <v>1.118349335282851E-3</v>
      </c>
      <c r="F40" s="442">
        <v>0</v>
      </c>
      <c r="G40" s="442">
        <v>1.2571995651408586E-2</v>
      </c>
      <c r="H40" s="442">
        <v>1.4864198776995768E-2</v>
      </c>
      <c r="I40" s="442">
        <v>8.9734429479370707E-3</v>
      </c>
      <c r="J40" s="442">
        <v>2.0994235562638987E-2</v>
      </c>
      <c r="K40" s="442">
        <v>3.2903758317299348E-3</v>
      </c>
      <c r="L40" s="442">
        <v>1.7438623246618119E-2</v>
      </c>
      <c r="M40" s="442">
        <v>2.5664148328486326E-2</v>
      </c>
      <c r="N40" s="442">
        <v>5.656709329009804E-3</v>
      </c>
      <c r="O40" s="442">
        <v>6.6514550882496937E-3</v>
      </c>
      <c r="P40" s="442">
        <v>1.2791956897474015E-2</v>
      </c>
      <c r="Q40" s="442">
        <v>1.7574171819024157E-2</v>
      </c>
      <c r="R40" s="442">
        <v>1.4733403430199341E-2</v>
      </c>
      <c r="S40" s="442">
        <v>1.3807724115490447E-2</v>
      </c>
      <c r="T40" s="442">
        <v>2.012653163661007E-2</v>
      </c>
      <c r="U40" s="442">
        <v>1.7685299931653634E-2</v>
      </c>
      <c r="V40" s="442">
        <v>1.2331524652261623E-2</v>
      </c>
      <c r="W40" s="442">
        <v>1.0978376908265985E-2</v>
      </c>
      <c r="X40" s="442">
        <v>1.5724020501844838E-2</v>
      </c>
      <c r="Y40" s="442">
        <v>4.3642965967599784E-2</v>
      </c>
      <c r="Z40" s="442">
        <v>3.2131459414259732E-2</v>
      </c>
      <c r="AA40" s="442">
        <v>6.7663022712335943E-2</v>
      </c>
      <c r="AB40" s="442">
        <v>2.9354988308513921E-2</v>
      </c>
      <c r="AC40" s="442">
        <v>3.9647910962986713E-2</v>
      </c>
      <c r="AD40" s="442">
        <v>5.3387242609409184E-2</v>
      </c>
      <c r="AE40" s="442">
        <v>8.3612722778586748E-3</v>
      </c>
      <c r="AF40" s="442">
        <v>2.1226763580067694E-2</v>
      </c>
      <c r="AG40" s="442">
        <v>7.5609310106853206E-2</v>
      </c>
      <c r="AH40" s="442">
        <v>4.2912705286976924E-2</v>
      </c>
      <c r="AI40" s="442">
        <v>3.2226079988198313E-2</v>
      </c>
      <c r="AJ40" s="442">
        <v>2.2570779947524093E-2</v>
      </c>
      <c r="AK40" s="442">
        <v>3.7078393809265406E-2</v>
      </c>
      <c r="AL40" s="442">
        <v>1.0609863773776973</v>
      </c>
      <c r="AM40" s="442">
        <v>1.9322615152450057E-2</v>
      </c>
      <c r="AN40" s="442">
        <v>5.1215676283972384E-3</v>
      </c>
      <c r="AO40" s="442">
        <v>2.3967112749192186E-2</v>
      </c>
      <c r="AP40" s="318">
        <f t="shared" si="0"/>
        <v>1.8661456850599092</v>
      </c>
    </row>
    <row r="41" spans="1:42" ht="12.5" x14ac:dyDescent="0.2">
      <c r="A41" s="286">
        <v>37</v>
      </c>
      <c r="B41" s="283" t="s">
        <v>42</v>
      </c>
      <c r="C41" s="442">
        <v>2.6317560986487965E-5</v>
      </c>
      <c r="D41" s="442">
        <v>2.1440980752891841E-5</v>
      </c>
      <c r="E41" s="442">
        <v>1.1852631883555248E-5</v>
      </c>
      <c r="F41" s="442">
        <v>0</v>
      </c>
      <c r="G41" s="442">
        <v>9.9838665831516158E-5</v>
      </c>
      <c r="H41" s="442">
        <v>2.1652871282076887E-5</v>
      </c>
      <c r="I41" s="442">
        <v>2.2138712633397429E-5</v>
      </c>
      <c r="J41" s="442">
        <v>2.392277083111289E-5</v>
      </c>
      <c r="K41" s="442">
        <v>8.7234957753387878E-6</v>
      </c>
      <c r="L41" s="442">
        <v>2.0241311856474351E-5</v>
      </c>
      <c r="M41" s="442">
        <v>3.364261303549244E-5</v>
      </c>
      <c r="N41" s="442">
        <v>1.3301433378243682E-5</v>
      </c>
      <c r="O41" s="442">
        <v>1.9030319993456831E-5</v>
      </c>
      <c r="P41" s="442">
        <v>2.0238409565719913E-5</v>
      </c>
      <c r="Q41" s="442">
        <v>2.1648761118552058E-5</v>
      </c>
      <c r="R41" s="442">
        <v>7.5851734739027692E-5</v>
      </c>
      <c r="S41" s="442">
        <v>1.9881409338640107E-5</v>
      </c>
      <c r="T41" s="442">
        <v>2.3807850214574424E-5</v>
      </c>
      <c r="U41" s="442">
        <v>2.243117495353378E-5</v>
      </c>
      <c r="V41" s="442">
        <v>2.4109740824008955E-5</v>
      </c>
      <c r="W41" s="442">
        <v>1.3724531332588263E-5</v>
      </c>
      <c r="X41" s="442">
        <v>6.0138191122103752E-5</v>
      </c>
      <c r="Y41" s="442">
        <v>1.4954226802146135E-4</v>
      </c>
      <c r="Z41" s="442">
        <v>3.1634467874765612E-5</v>
      </c>
      <c r="AA41" s="442">
        <v>1.5371618507505305E-4</v>
      </c>
      <c r="AB41" s="442">
        <v>3.7826467380606216E-5</v>
      </c>
      <c r="AC41" s="442">
        <v>4.2957280741199162E-4</v>
      </c>
      <c r="AD41" s="442">
        <v>1.4767411281658955E-4</v>
      </c>
      <c r="AE41" s="442">
        <v>1.9659038631373023E-4</v>
      </c>
      <c r="AF41" s="442">
        <v>9.6969523051873964E-4</v>
      </c>
      <c r="AG41" s="442">
        <v>1.8444959600088778E-3</v>
      </c>
      <c r="AH41" s="442">
        <v>2.5943576723671928E-4</v>
      </c>
      <c r="AI41" s="442">
        <v>1.4064241681218995E-3</v>
      </c>
      <c r="AJ41" s="442">
        <v>5.7050196076566173E-3</v>
      </c>
      <c r="AK41" s="442">
        <v>1.2216644409404505E-3</v>
      </c>
      <c r="AL41" s="442">
        <v>4.3084310490642261E-4</v>
      </c>
      <c r="AM41" s="442">
        <v>1.0082655445448854</v>
      </c>
      <c r="AN41" s="442">
        <v>1.0254079079886002E-4</v>
      </c>
      <c r="AO41" s="442">
        <v>1.1480240491648652E-3</v>
      </c>
      <c r="AP41" s="318">
        <f t="shared" si="0"/>
        <v>1.0219561554814169</v>
      </c>
    </row>
    <row r="42" spans="1:42" ht="12.5" x14ac:dyDescent="0.2">
      <c r="A42" s="287">
        <v>38</v>
      </c>
      <c r="B42" s="272" t="s">
        <v>283</v>
      </c>
      <c r="C42" s="442">
        <v>2.5575633198923319E-5</v>
      </c>
      <c r="D42" s="442">
        <v>1.7558593327220255E-5</v>
      </c>
      <c r="E42" s="442">
        <v>1.8975950433798985E-5</v>
      </c>
      <c r="F42" s="442">
        <v>0</v>
      </c>
      <c r="G42" s="442">
        <v>2.5489814146614667E-4</v>
      </c>
      <c r="H42" s="442">
        <v>4.6118082290984465E-4</v>
      </c>
      <c r="I42" s="442">
        <v>2.5779430922179059E-5</v>
      </c>
      <c r="J42" s="442">
        <v>4.974946148868242E-4</v>
      </c>
      <c r="K42" s="442">
        <v>7.8298460952158613E-6</v>
      </c>
      <c r="L42" s="442">
        <v>2.2319389780024325E-5</v>
      </c>
      <c r="M42" s="442">
        <v>3.4830441625128547E-5</v>
      </c>
      <c r="N42" s="442">
        <v>1.3539657744013914E-5</v>
      </c>
      <c r="O42" s="442">
        <v>1.8971777701982157E-5</v>
      </c>
      <c r="P42" s="442">
        <v>2.3121845397012995E-5</v>
      </c>
      <c r="Q42" s="442">
        <v>4.0904832645037624E-4</v>
      </c>
      <c r="R42" s="442">
        <v>2.8262544140016793E-4</v>
      </c>
      <c r="S42" s="442">
        <v>5.60121304084267E-4</v>
      </c>
      <c r="T42" s="442">
        <v>2.6417356797111812E-5</v>
      </c>
      <c r="U42" s="442">
        <v>3.5106453494865525E-4</v>
      </c>
      <c r="V42" s="442">
        <v>2.0309650186031494E-5</v>
      </c>
      <c r="W42" s="442">
        <v>1.5823788025472574E-5</v>
      </c>
      <c r="X42" s="442">
        <v>5.1255438684002193E-5</v>
      </c>
      <c r="Y42" s="442">
        <v>2.9899159253979595E-4</v>
      </c>
      <c r="Z42" s="442">
        <v>4.4485440274225868E-5</v>
      </c>
      <c r="AA42" s="442">
        <v>2.8963839430724868E-4</v>
      </c>
      <c r="AB42" s="442">
        <v>1.0394213732492935E-3</v>
      </c>
      <c r="AC42" s="442">
        <v>6.6593852252806209E-4</v>
      </c>
      <c r="AD42" s="442">
        <v>1.1113244016219949E-3</v>
      </c>
      <c r="AE42" s="442">
        <v>8.556875951974971E-5</v>
      </c>
      <c r="AF42" s="442">
        <v>5.7493106894837673E-4</v>
      </c>
      <c r="AG42" s="442">
        <v>8.2469215927032059E-4</v>
      </c>
      <c r="AH42" s="442">
        <v>8.7202246698775648E-4</v>
      </c>
      <c r="AI42" s="442">
        <v>1.0978087509579005E-3</v>
      </c>
      <c r="AJ42" s="442">
        <v>5.472653833087605E-4</v>
      </c>
      <c r="AK42" s="442">
        <v>1.3942252494669541E-3</v>
      </c>
      <c r="AL42" s="442">
        <v>4.924067883587506E-4</v>
      </c>
      <c r="AM42" s="442">
        <v>6.4311494018289201E-4</v>
      </c>
      <c r="AN42" s="442">
        <v>1.0001020654109507</v>
      </c>
      <c r="AO42" s="442">
        <v>2.1679714961446117E-4</v>
      </c>
      <c r="AP42" s="318">
        <f t="shared" si="0"/>
        <v>1.0132226426885371</v>
      </c>
    </row>
    <row r="43" spans="1:42" ht="12.5" x14ac:dyDescent="0.2">
      <c r="A43" s="287">
        <v>39</v>
      </c>
      <c r="B43" s="272" t="s">
        <v>284</v>
      </c>
      <c r="C43" s="442">
        <v>3.2462399208966282E-4</v>
      </c>
      <c r="D43" s="442">
        <v>2.3255117690413648E-5</v>
      </c>
      <c r="E43" s="442">
        <v>2.3430177330729844E-5</v>
      </c>
      <c r="F43" s="442">
        <v>0</v>
      </c>
      <c r="G43" s="442">
        <v>5.2481376568011702E-4</v>
      </c>
      <c r="H43" s="442">
        <v>3.4146376762391356E-4</v>
      </c>
      <c r="I43" s="442">
        <v>5.5941682461117424E-4</v>
      </c>
      <c r="J43" s="442">
        <v>1.8377913739020386E-4</v>
      </c>
      <c r="K43" s="442">
        <v>9.8774880444779867E-6</v>
      </c>
      <c r="L43" s="442">
        <v>1.5333317251378894E-4</v>
      </c>
      <c r="M43" s="442">
        <v>8.6682972541228618E-4</v>
      </c>
      <c r="N43" s="442">
        <v>3.3350173018497888E-4</v>
      </c>
      <c r="O43" s="442">
        <v>4.8661905820467305E-4</v>
      </c>
      <c r="P43" s="442">
        <v>3.794354967982357E-4</v>
      </c>
      <c r="Q43" s="442">
        <v>6.9939648470247458E-4</v>
      </c>
      <c r="R43" s="442">
        <v>5.7211874453045241E-4</v>
      </c>
      <c r="S43" s="442">
        <v>3.2736417118908999E-4</v>
      </c>
      <c r="T43" s="442">
        <v>2.0168385211877707E-4</v>
      </c>
      <c r="U43" s="442">
        <v>2.9132169866099542E-4</v>
      </c>
      <c r="V43" s="442">
        <v>2.9179325922649874E-5</v>
      </c>
      <c r="W43" s="442">
        <v>1.7992717221733959E-4</v>
      </c>
      <c r="X43" s="442">
        <v>2.0314494657356019E-4</v>
      </c>
      <c r="Y43" s="442">
        <v>1.2774115085640808E-3</v>
      </c>
      <c r="Z43" s="442">
        <v>3.3652997848524299E-4</v>
      </c>
      <c r="AA43" s="442">
        <v>9.6027154346617436E-4</v>
      </c>
      <c r="AB43" s="442">
        <v>2.0476573595808569E-3</v>
      </c>
      <c r="AC43" s="442">
        <v>7.7323551815237446E-4</v>
      </c>
      <c r="AD43" s="442">
        <v>7.3923051907286315E-4</v>
      </c>
      <c r="AE43" s="442">
        <v>1.3115144083544042E-4</v>
      </c>
      <c r="AF43" s="442">
        <v>9.1609424840974503E-4</v>
      </c>
      <c r="AG43" s="442">
        <v>4.8630288884611626E-4</v>
      </c>
      <c r="AH43" s="442">
        <v>3.8504165721501779E-4</v>
      </c>
      <c r="AI43" s="442">
        <v>1.1810530964806339E-3</v>
      </c>
      <c r="AJ43" s="442">
        <v>4.2611250083792119E-4</v>
      </c>
      <c r="AK43" s="442">
        <v>8.3712617051483911E-4</v>
      </c>
      <c r="AL43" s="442">
        <v>4.1387720435533327E-4</v>
      </c>
      <c r="AM43" s="442">
        <v>3.9935081344724113E-4</v>
      </c>
      <c r="AN43" s="442">
        <v>1.3315879287701583E-4</v>
      </c>
      <c r="AO43" s="442">
        <v>1.0002031155824338</v>
      </c>
      <c r="AP43" s="318">
        <f t="shared" si="0"/>
        <v>1.8158121090630891E-2</v>
      </c>
    </row>
    <row r="44" spans="1:42" ht="12.5" x14ac:dyDescent="0.2">
      <c r="A44" s="319">
        <v>40</v>
      </c>
      <c r="B44" s="320" t="s">
        <v>43</v>
      </c>
      <c r="C44" s="321">
        <f t="shared" ref="C44:AO44" si="1">SUM(C5:C42)</f>
        <v>1.0645107003499621</v>
      </c>
      <c r="D44" s="322">
        <f t="shared" si="1"/>
        <v>1.0609611794444707</v>
      </c>
      <c r="E44" s="322">
        <f t="shared" si="1"/>
        <v>1.0369586555610335</v>
      </c>
      <c r="F44" s="322">
        <f t="shared" si="1"/>
        <v>1</v>
      </c>
      <c r="G44" s="322">
        <f t="shared" si="1"/>
        <v>1.0777526318935686</v>
      </c>
      <c r="H44" s="322">
        <f t="shared" si="1"/>
        <v>1.0585099214615858</v>
      </c>
      <c r="I44" s="322">
        <f t="shared" si="1"/>
        <v>1.0668782591627368</v>
      </c>
      <c r="J44" s="322">
        <f t="shared" si="1"/>
        <v>1.0595485793506023</v>
      </c>
      <c r="K44" s="322">
        <f t="shared" si="1"/>
        <v>1.016272989002903</v>
      </c>
      <c r="L44" s="322">
        <f t="shared" si="1"/>
        <v>1.072722256497155</v>
      </c>
      <c r="M44" s="322">
        <f t="shared" si="1"/>
        <v>1.0818307040268451</v>
      </c>
      <c r="N44" s="322">
        <f t="shared" si="1"/>
        <v>1.0589525368809927</v>
      </c>
      <c r="O44" s="322">
        <f t="shared" si="1"/>
        <v>1.0807180730248909</v>
      </c>
      <c r="P44" s="322">
        <f t="shared" si="1"/>
        <v>1.0683836574627192</v>
      </c>
      <c r="Q44" s="322">
        <f t="shared" si="1"/>
        <v>1.0649036798411329</v>
      </c>
      <c r="R44" s="322">
        <f t="shared" si="1"/>
        <v>1.0537525147003139</v>
      </c>
      <c r="S44" s="322">
        <f t="shared" si="1"/>
        <v>1.0820785183927781</v>
      </c>
      <c r="T44" s="322">
        <f t="shared" si="1"/>
        <v>1.0724781037383582</v>
      </c>
      <c r="U44" s="322">
        <f t="shared" si="1"/>
        <v>1.0724609361456245</v>
      </c>
      <c r="V44" s="322">
        <f t="shared" si="1"/>
        <v>1.0602845903149341</v>
      </c>
      <c r="W44" s="322">
        <f t="shared" si="1"/>
        <v>1.0448459394609246</v>
      </c>
      <c r="X44" s="322">
        <f t="shared" si="1"/>
        <v>1.105058124342204</v>
      </c>
      <c r="Y44" s="322">
        <f t="shared" si="1"/>
        <v>1.0916817479333203</v>
      </c>
      <c r="Z44" s="322">
        <f t="shared" si="1"/>
        <v>1.0952005813483878</v>
      </c>
      <c r="AA44" s="322">
        <f t="shared" si="1"/>
        <v>1.2279753605531454</v>
      </c>
      <c r="AB44" s="322">
        <f t="shared" si="1"/>
        <v>1.0887105632699041</v>
      </c>
      <c r="AC44" s="322">
        <f t="shared" si="1"/>
        <v>1.1009643390931489</v>
      </c>
      <c r="AD44" s="322">
        <f t="shared" si="1"/>
        <v>1.1169063414363616</v>
      </c>
      <c r="AE44" s="322">
        <f t="shared" si="1"/>
        <v>1.0652365188016377</v>
      </c>
      <c r="AF44" s="322">
        <f t="shared" si="1"/>
        <v>1.1009271317371923</v>
      </c>
      <c r="AG44" s="322">
        <f t="shared" si="1"/>
        <v>1.1442474490124428</v>
      </c>
      <c r="AH44" s="322">
        <f t="shared" si="1"/>
        <v>1.1035954522081437</v>
      </c>
      <c r="AI44" s="322">
        <f t="shared" si="1"/>
        <v>1.0828402344807455</v>
      </c>
      <c r="AJ44" s="322">
        <f t="shared" si="1"/>
        <v>1.1027740108781945</v>
      </c>
      <c r="AK44" s="322">
        <f t="shared" si="1"/>
        <v>1.0997361060883679</v>
      </c>
      <c r="AL44" s="322">
        <f t="shared" si="1"/>
        <v>1.0937502499754157</v>
      </c>
      <c r="AM44" s="322">
        <f t="shared" si="1"/>
        <v>1.0995537615677655</v>
      </c>
      <c r="AN44" s="322">
        <f t="shared" si="1"/>
        <v>1.1870471578648332</v>
      </c>
      <c r="AO44" s="322">
        <f t="shared" si="1"/>
        <v>0.32054119602778797</v>
      </c>
      <c r="AP44" s="323">
        <f t="shared" si="0"/>
        <v>41.16100955730473</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P37"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0" t="s">
        <v>491</v>
      </c>
      <c r="B3" s="461"/>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0" t="s">
        <v>491</v>
      </c>
      <c r="B49" s="462"/>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0.14147521160822249</v>
      </c>
      <c r="E5" s="77">
        <f>$C$5*D5</f>
        <v>14.147521160822249</v>
      </c>
      <c r="F5" s="76">
        <f>分析係数表!C8</f>
        <v>6.7564113487262545E-2</v>
      </c>
      <c r="G5" s="77">
        <f t="shared" ref="G5:G38" si="0">E5*F5</f>
        <v>0.95586472527324273</v>
      </c>
      <c r="H5" s="77">
        <f t="array" ref="H5:H43">MMULT(逆行列係数!C5:AO43,'1'!G5:G43)</f>
        <v>0.97341116938133387</v>
      </c>
      <c r="I5" s="77">
        <f t="shared" ref="I5:I38" si="1">C5+H5</f>
        <v>100.97341116938134</v>
      </c>
      <c r="J5" s="76">
        <f>分析係数表!G8</f>
        <v>0.11970979443772672</v>
      </c>
      <c r="K5" s="78">
        <f t="shared" ref="K5:K38" si="2">I5*J5</f>
        <v>12.087506294762699</v>
      </c>
      <c r="L5" s="79" t="s">
        <v>178</v>
      </c>
      <c r="M5" s="80" t="s">
        <v>178</v>
      </c>
      <c r="N5" s="81">
        <f>分析係数表!H8</f>
        <v>1.0734543466490035E-2</v>
      </c>
      <c r="O5" s="82">
        <f t="shared" ref="O5:O43" si="3">$M$44*N5</f>
        <v>9.3267488247850153E-2</v>
      </c>
      <c r="P5" s="76">
        <f>分析係数表!C8</f>
        <v>6.7564113487262545E-2</v>
      </c>
      <c r="Q5" s="82">
        <f t="shared" ref="Q5:Q38" si="4">O5*P5</f>
        <v>6.3015351606496737E-3</v>
      </c>
      <c r="R5" s="83">
        <f t="array" ref="R5:R43">MMULT(逆行列係数!C5:AO43,'1'!Q5:Q43)</f>
        <v>7.3482236172447675E-3</v>
      </c>
      <c r="S5" s="84">
        <f t="shared" ref="S5:S38" si="5">I5+R5</f>
        <v>100.98075939299858</v>
      </c>
      <c r="T5" s="85">
        <f>分析係数表!F8</f>
        <v>0.45405078597339782</v>
      </c>
      <c r="U5" s="86">
        <f t="shared" ref="U5:U43" si="6">S5*T5</f>
        <v>45.850393170581576</v>
      </c>
      <c r="V5" s="87">
        <f>分析係数表!D8</f>
        <v>0.6704957678355502</v>
      </c>
      <c r="W5" s="167">
        <f t="shared" ref="W5:W43" si="7">ROUND(S5*V5,0)</f>
        <v>68</v>
      </c>
      <c r="X5" s="76">
        <f>分析係数表!E8</f>
        <v>0.43288996372430472</v>
      </c>
      <c r="Y5" s="166">
        <f t="shared" ref="Y5:Y43" si="8">ROUND(S5*X5,0)</f>
        <v>44</v>
      </c>
    </row>
    <row r="6" spans="1:25" x14ac:dyDescent="0.2">
      <c r="A6" s="6" t="s">
        <v>220</v>
      </c>
      <c r="B6" s="5" t="s">
        <v>266</v>
      </c>
      <c r="C6" s="90"/>
      <c r="D6" s="76">
        <f>投入係数表!C6</f>
        <v>0</v>
      </c>
      <c r="E6" s="77">
        <f t="shared" ref="E6:E38" si="9">$C$5*D6</f>
        <v>0</v>
      </c>
      <c r="F6" s="76">
        <f>分析係数表!C9</f>
        <v>0.16339869281045749</v>
      </c>
      <c r="G6" s="77">
        <f t="shared" si="0"/>
        <v>0</v>
      </c>
      <c r="H6" s="77">
        <v>2.8608296766297444E-4</v>
      </c>
      <c r="I6" s="77">
        <f t="shared" si="1"/>
        <v>2.8608296766297444E-4</v>
      </c>
      <c r="J6" s="76">
        <f>分析係数表!G9</f>
        <v>0.24691358024691357</v>
      </c>
      <c r="K6" s="78">
        <f t="shared" si="2"/>
        <v>7.0637769793327018E-5</v>
      </c>
      <c r="L6" s="79"/>
      <c r="M6" s="80"/>
      <c r="N6" s="81">
        <f>分析係数表!H9</f>
        <v>5.6599045701539042E-4</v>
      </c>
      <c r="O6" s="82">
        <f t="shared" si="3"/>
        <v>4.9176295631824362E-3</v>
      </c>
      <c r="P6" s="76">
        <f>分析係数表!C9</f>
        <v>0.16339869281045749</v>
      </c>
      <c r="Q6" s="82">
        <f t="shared" si="4"/>
        <v>8.0353424235007117E-4</v>
      </c>
      <c r="R6" s="83">
        <v>8.8419808264965187E-4</v>
      </c>
      <c r="S6" s="84">
        <f t="shared" si="5"/>
        <v>1.1702810503126263E-3</v>
      </c>
      <c r="T6" s="85">
        <f>分析係数表!F9</f>
        <v>0.67901234567901236</v>
      </c>
      <c r="U6" s="86">
        <f t="shared" si="6"/>
        <v>7.9463528107647462E-4</v>
      </c>
      <c r="V6" s="87">
        <f>分析係数表!D9</f>
        <v>7.407407407407407E-2</v>
      </c>
      <c r="W6" s="167">
        <f t="shared" si="7"/>
        <v>0</v>
      </c>
      <c r="X6" s="76">
        <f>分析係数表!E9</f>
        <v>0</v>
      </c>
      <c r="Y6" s="166">
        <f t="shared" si="8"/>
        <v>0</v>
      </c>
    </row>
    <row r="7" spans="1:25" x14ac:dyDescent="0.2">
      <c r="A7" s="6" t="s">
        <v>221</v>
      </c>
      <c r="B7" s="5" t="s">
        <v>267</v>
      </c>
      <c r="C7" s="90"/>
      <c r="D7" s="76">
        <f>投入係数表!C7</f>
        <v>0</v>
      </c>
      <c r="E7" s="77">
        <f t="shared" si="9"/>
        <v>0</v>
      </c>
      <c r="F7" s="76">
        <f>分析係数表!C10</f>
        <v>3.0864197530864335E-3</v>
      </c>
      <c r="G7" s="77">
        <f t="shared" si="0"/>
        <v>0</v>
      </c>
      <c r="H7" s="77">
        <v>7.1815584313084208E-5</v>
      </c>
      <c r="I7" s="77">
        <f t="shared" si="1"/>
        <v>7.1815584313084208E-5</v>
      </c>
      <c r="J7" s="76">
        <f>分析係数表!G10</f>
        <v>0.2857142857142857</v>
      </c>
      <c r="K7" s="78">
        <f t="shared" si="2"/>
        <v>2.0518738375166916E-5</v>
      </c>
      <c r="L7" s="79"/>
      <c r="M7" s="80"/>
      <c r="N7" s="81">
        <f>分析係数表!H10</f>
        <v>1.0759075560602157E-3</v>
      </c>
      <c r="O7" s="82">
        <f t="shared" si="3"/>
        <v>9.34806362784525E-3</v>
      </c>
      <c r="P7" s="76">
        <f>分析係数表!C10</f>
        <v>3.0864197530864335E-3</v>
      </c>
      <c r="Q7" s="82">
        <f t="shared" si="4"/>
        <v>2.8852048234090405E-5</v>
      </c>
      <c r="R7" s="83">
        <v>3.71249446446699E-5</v>
      </c>
      <c r="S7" s="84">
        <f t="shared" si="5"/>
        <v>1.0894052895775411E-4</v>
      </c>
      <c r="T7" s="85">
        <f>分析係数表!F10</f>
        <v>0.5714285714285714</v>
      </c>
      <c r="U7" s="86">
        <f t="shared" si="6"/>
        <v>6.2251730833002349E-5</v>
      </c>
      <c r="V7" s="87">
        <f>分析係数表!D10</f>
        <v>0</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1.4903129657227732E-3</v>
      </c>
      <c r="G8" s="77">
        <f t="shared" si="0"/>
        <v>0</v>
      </c>
      <c r="H8" s="77">
        <v>6.3565914006994119E-5</v>
      </c>
      <c r="I8" s="77">
        <f t="shared" si="1"/>
        <v>6.3565914006994119E-5</v>
      </c>
      <c r="J8" s="76">
        <f>分析係数表!G11</f>
        <v>0.75</v>
      </c>
      <c r="K8" s="78">
        <f t="shared" si="2"/>
        <v>4.7674435505245586E-5</v>
      </c>
      <c r="L8" s="79"/>
      <c r="M8" s="80"/>
      <c r="N8" s="81">
        <f>分析係数表!H11</f>
        <v>-1.9275216802381716E-5</v>
      </c>
      <c r="O8" s="82">
        <f t="shared" si="3"/>
        <v>-1.6747345261612011E-4</v>
      </c>
      <c r="P8" s="76">
        <f>分析係数表!C11</f>
        <v>1.4903129657227732E-3</v>
      </c>
      <c r="Q8" s="82">
        <f t="shared" si="4"/>
        <v>-2.4958785784816226E-7</v>
      </c>
      <c r="R8" s="83">
        <v>1.3051479200024133E-5</v>
      </c>
      <c r="S8" s="84">
        <f t="shared" si="5"/>
        <v>7.6617393207018258E-5</v>
      </c>
      <c r="T8" s="85">
        <f>分析係数表!F11</f>
        <v>1</v>
      </c>
      <c r="U8" s="86">
        <f t="shared" si="6"/>
        <v>7.6617393207018258E-5</v>
      </c>
      <c r="V8" s="87">
        <f>分析係数表!D11</f>
        <v>2</v>
      </c>
      <c r="W8" s="167">
        <f t="shared" si="7"/>
        <v>0</v>
      </c>
      <c r="X8" s="76">
        <f>分析係数表!E11</f>
        <v>0</v>
      </c>
      <c r="Y8" s="166">
        <f t="shared" si="8"/>
        <v>0</v>
      </c>
    </row>
    <row r="9" spans="1:25" x14ac:dyDescent="0.2">
      <c r="A9" s="6" t="s">
        <v>223</v>
      </c>
      <c r="B9" s="5" t="s">
        <v>191</v>
      </c>
      <c r="C9" s="90"/>
      <c r="D9" s="76">
        <f>投入係数表!C9</f>
        <v>0.13180169286577992</v>
      </c>
      <c r="E9" s="77">
        <f t="shared" si="9"/>
        <v>13.180169286577993</v>
      </c>
      <c r="F9" s="76">
        <f>分析係数表!C12</f>
        <v>4.2687511748856433E-2</v>
      </c>
      <c r="G9" s="77">
        <f t="shared" si="0"/>
        <v>0.56262863127271479</v>
      </c>
      <c r="H9" s="77">
        <v>0.57340082214724841</v>
      </c>
      <c r="I9" s="77">
        <f t="shared" si="1"/>
        <v>0.57340082214724841</v>
      </c>
      <c r="J9" s="76">
        <f>分析係数表!G12</f>
        <v>0.14470108695652173</v>
      </c>
      <c r="K9" s="78">
        <f t="shared" si="2"/>
        <v>8.2971722226470049E-2</v>
      </c>
      <c r="L9" s="79"/>
      <c r="M9" s="80"/>
      <c r="N9" s="81">
        <f>分析係数表!H12</f>
        <v>8.7239631247579649E-2</v>
      </c>
      <c r="O9" s="82">
        <f t="shared" si="3"/>
        <v>0.75798484654055964</v>
      </c>
      <c r="P9" s="76">
        <f>分析係数表!C12</f>
        <v>4.2687511748856433E-2</v>
      </c>
      <c r="Q9" s="82">
        <f t="shared" si="4"/>
        <v>3.2356487042155282E-2</v>
      </c>
      <c r="R9" s="83">
        <v>3.4567990651249499E-2</v>
      </c>
      <c r="S9" s="84">
        <f t="shared" si="5"/>
        <v>0.6079688127984979</v>
      </c>
      <c r="T9" s="85">
        <f>分析係数表!F12</f>
        <v>0.28543931159420288</v>
      </c>
      <c r="U9" s="86">
        <f t="shared" si="6"/>
        <v>0.17353819939594806</v>
      </c>
      <c r="V9" s="87">
        <f>分析係数表!D12</f>
        <v>0.10088315217391304</v>
      </c>
      <c r="W9" s="167">
        <f t="shared" si="7"/>
        <v>0</v>
      </c>
      <c r="X9" s="76">
        <f>分析係数表!E12</f>
        <v>0.11056385869565218</v>
      </c>
      <c r="Y9" s="166">
        <f t="shared" si="8"/>
        <v>0</v>
      </c>
    </row>
    <row r="10" spans="1:25" x14ac:dyDescent="0.2">
      <c r="A10" s="6" t="s">
        <v>224</v>
      </c>
      <c r="B10" s="5" t="s">
        <v>28</v>
      </c>
      <c r="C10" s="90"/>
      <c r="D10" s="76">
        <f>投入係数表!C10</f>
        <v>4.2321644498186217E-3</v>
      </c>
      <c r="E10" s="77">
        <f t="shared" si="9"/>
        <v>0.42321644498186217</v>
      </c>
      <c r="F10" s="76">
        <f>分析係数表!C13</f>
        <v>0</v>
      </c>
      <c r="G10" s="77">
        <f t="shared" si="0"/>
        <v>0</v>
      </c>
      <c r="H10" s="77">
        <v>0</v>
      </c>
      <c r="I10" s="77">
        <f t="shared" si="1"/>
        <v>0</v>
      </c>
      <c r="J10" s="76">
        <f>分析係数表!G13</f>
        <v>0.2449244060475162</v>
      </c>
      <c r="K10" s="78">
        <f t="shared" si="2"/>
        <v>0</v>
      </c>
      <c r="L10" s="79"/>
      <c r="M10" s="80"/>
      <c r="N10" s="81">
        <f>分析係数表!H13</f>
        <v>1.3610055354918072E-2</v>
      </c>
      <c r="O10" s="82">
        <f t="shared" si="3"/>
        <v>0.11825148240630953</v>
      </c>
      <c r="P10" s="76">
        <f>分析係数表!C13</f>
        <v>0</v>
      </c>
      <c r="Q10" s="82">
        <f t="shared" si="4"/>
        <v>0</v>
      </c>
      <c r="R10" s="83">
        <v>0</v>
      </c>
      <c r="S10" s="84">
        <f t="shared" si="5"/>
        <v>0</v>
      </c>
      <c r="T10" s="85">
        <f>分析係数表!F13</f>
        <v>0.38401727861771057</v>
      </c>
      <c r="U10" s="86">
        <f t="shared" si="6"/>
        <v>0</v>
      </c>
      <c r="V10" s="87">
        <f>分析係数表!D13</f>
        <v>0.12267818574514039</v>
      </c>
      <c r="W10" s="167">
        <f t="shared" si="7"/>
        <v>0</v>
      </c>
      <c r="X10" s="76">
        <f>分析係数表!E13</f>
        <v>0.11058315334773218</v>
      </c>
      <c r="Y10" s="166">
        <f t="shared" si="8"/>
        <v>0</v>
      </c>
    </row>
    <row r="11" spans="1:25" x14ac:dyDescent="0.2">
      <c r="A11" s="6" t="s">
        <v>225</v>
      </c>
      <c r="B11" s="5" t="s">
        <v>268</v>
      </c>
      <c r="C11" s="90"/>
      <c r="D11" s="76">
        <f>投入係数表!C11</f>
        <v>2.720677146311971E-2</v>
      </c>
      <c r="E11" s="77">
        <f t="shared" si="9"/>
        <v>2.7206771463119712</v>
      </c>
      <c r="F11" s="76">
        <f>分析係数表!C14</f>
        <v>1.2640726841793404E-2</v>
      </c>
      <c r="G11" s="77">
        <f t="shared" si="0"/>
        <v>3.4391336631239618E-2</v>
      </c>
      <c r="H11" s="77">
        <v>3.5473044092340679E-2</v>
      </c>
      <c r="I11" s="77">
        <f t="shared" si="1"/>
        <v>3.5473044092340679E-2</v>
      </c>
      <c r="J11" s="76">
        <f>分析係数表!G14</f>
        <v>0.18151815181518152</v>
      </c>
      <c r="K11" s="78">
        <f t="shared" si="2"/>
        <v>6.4390014029001236E-3</v>
      </c>
      <c r="L11" s="79"/>
      <c r="M11" s="80"/>
      <c r="N11" s="81">
        <f>分析係数表!H14</f>
        <v>1.1056965274820784E-3</v>
      </c>
      <c r="O11" s="82">
        <f t="shared" si="3"/>
        <v>9.6068862364337981E-3</v>
      </c>
      <c r="P11" s="76">
        <f>分析係数表!C14</f>
        <v>1.2640726841793404E-2</v>
      </c>
      <c r="Q11" s="82">
        <f t="shared" si="4"/>
        <v>1.2143802471494432E-4</v>
      </c>
      <c r="R11" s="83">
        <v>3.3231310035657563E-4</v>
      </c>
      <c r="S11" s="84">
        <f t="shared" si="5"/>
        <v>3.5805357192697257E-2</v>
      </c>
      <c r="T11" s="85">
        <f>分析係数表!F14</f>
        <v>0.32673267326732675</v>
      </c>
      <c r="U11" s="86">
        <f t="shared" si="6"/>
        <v>1.169878007286148E-2</v>
      </c>
      <c r="V11" s="87">
        <f>分析係数表!D14</f>
        <v>0.1617161716171617</v>
      </c>
      <c r="W11" s="167">
        <f t="shared" si="7"/>
        <v>0</v>
      </c>
      <c r="X11" s="76">
        <f>分析係数表!E14</f>
        <v>6.9306930693069313E-2</v>
      </c>
      <c r="Y11" s="166">
        <f t="shared" si="8"/>
        <v>0</v>
      </c>
    </row>
    <row r="12" spans="1:25" x14ac:dyDescent="0.2">
      <c r="A12" s="6" t="s">
        <v>226</v>
      </c>
      <c r="B12" s="5" t="s">
        <v>29</v>
      </c>
      <c r="C12" s="90"/>
      <c r="D12" s="76">
        <f>投入係数表!C12</f>
        <v>6.7714631197097946E-2</v>
      </c>
      <c r="E12" s="77">
        <f t="shared" si="9"/>
        <v>6.7714631197097948</v>
      </c>
      <c r="F12" s="76">
        <f>分析係数表!C15</f>
        <v>0</v>
      </c>
      <c r="G12" s="77">
        <f t="shared" si="0"/>
        <v>0</v>
      </c>
      <c r="H12" s="77">
        <v>0</v>
      </c>
      <c r="I12" s="77">
        <f t="shared" si="1"/>
        <v>0</v>
      </c>
      <c r="J12" s="76">
        <f>分析係数表!G15</f>
        <v>9.5574387947269301E-2</v>
      </c>
      <c r="K12" s="78">
        <f t="shared" si="2"/>
        <v>0</v>
      </c>
      <c r="L12" s="79"/>
      <c r="M12" s="80"/>
      <c r="N12" s="81">
        <f>分析係数表!H15</f>
        <v>8.009728727607893E-3</v>
      </c>
      <c r="O12" s="82">
        <f t="shared" si="3"/>
        <v>6.9592831991662274E-2</v>
      </c>
      <c r="P12" s="76">
        <f>分析係数表!C15</f>
        <v>0</v>
      </c>
      <c r="Q12" s="82">
        <f t="shared" si="4"/>
        <v>0</v>
      </c>
      <c r="R12" s="83">
        <v>0</v>
      </c>
      <c r="S12" s="84">
        <f t="shared" si="5"/>
        <v>0</v>
      </c>
      <c r="T12" s="85">
        <f>分析係数表!F15</f>
        <v>0.30461393596986819</v>
      </c>
      <c r="U12" s="86">
        <f t="shared" si="6"/>
        <v>0</v>
      </c>
      <c r="V12" s="87">
        <f>分析係数表!D15</f>
        <v>3.5781544256120526E-2</v>
      </c>
      <c r="W12" s="167">
        <f t="shared" si="7"/>
        <v>0</v>
      </c>
      <c r="X12" s="76">
        <f>分析係数表!E15</f>
        <v>3.3427495291902073E-2</v>
      </c>
      <c r="Y12" s="166">
        <f t="shared" si="8"/>
        <v>0</v>
      </c>
    </row>
    <row r="13" spans="1:25" x14ac:dyDescent="0.2">
      <c r="A13" s="6" t="s">
        <v>227</v>
      </c>
      <c r="B13" s="5" t="s">
        <v>30</v>
      </c>
      <c r="C13" s="90"/>
      <c r="D13" s="76">
        <f>投入係数表!C13</f>
        <v>6.650544135429262E-3</v>
      </c>
      <c r="E13" s="77">
        <f t="shared" si="9"/>
        <v>0.66505441354292616</v>
      </c>
      <c r="F13" s="76">
        <f>分析係数表!C16</f>
        <v>1.1051985264019626E-2</v>
      </c>
      <c r="G13" s="77">
        <f t="shared" si="0"/>
        <v>7.3501715782476346E-3</v>
      </c>
      <c r="H13" s="77">
        <v>7.9851238649861801E-3</v>
      </c>
      <c r="I13" s="77">
        <f t="shared" si="1"/>
        <v>7.9851238649861801E-3</v>
      </c>
      <c r="J13" s="76">
        <f>分析係数表!G16</f>
        <v>3.3670033670033669E-2</v>
      </c>
      <c r="K13" s="78">
        <f t="shared" si="2"/>
        <v>2.688593893934741E-4</v>
      </c>
      <c r="L13" s="79"/>
      <c r="M13" s="80"/>
      <c r="N13" s="81">
        <f>分析係数表!H16</f>
        <v>1.6043989549327908E-2</v>
      </c>
      <c r="O13" s="82">
        <f t="shared" si="3"/>
        <v>0.13939881201392687</v>
      </c>
      <c r="P13" s="76">
        <f>分析係数表!C16</f>
        <v>1.1051985264019626E-2</v>
      </c>
      <c r="Q13" s="82">
        <f t="shared" si="4"/>
        <v>1.5406336161997618E-3</v>
      </c>
      <c r="R13" s="83">
        <v>1.6931373173918031E-3</v>
      </c>
      <c r="S13" s="84">
        <f t="shared" si="5"/>
        <v>9.678261182377983E-3</v>
      </c>
      <c r="T13" s="85">
        <f>分析係数表!F16</f>
        <v>0.28619528619528617</v>
      </c>
      <c r="U13" s="86">
        <f t="shared" si="6"/>
        <v>2.7698727289633958E-3</v>
      </c>
      <c r="V13" s="87">
        <f>分析係数表!D16</f>
        <v>3.3670033670033669E-2</v>
      </c>
      <c r="W13" s="167">
        <f t="shared" si="7"/>
        <v>0</v>
      </c>
      <c r="X13" s="76">
        <f>分析係数表!E16</f>
        <v>3.3670033670033669E-2</v>
      </c>
      <c r="Y13" s="166">
        <f t="shared" si="8"/>
        <v>0</v>
      </c>
    </row>
    <row r="14" spans="1:25" x14ac:dyDescent="0.2">
      <c r="A14" s="6" t="s">
        <v>2</v>
      </c>
      <c r="B14" s="5" t="s">
        <v>365</v>
      </c>
      <c r="C14" s="90"/>
      <c r="D14" s="76">
        <f>投入係数表!C14</f>
        <v>7.8597339782345826E-3</v>
      </c>
      <c r="E14" s="77">
        <f t="shared" si="9"/>
        <v>0.78597339782345821</v>
      </c>
      <c r="F14" s="76">
        <f>分析係数表!C17</f>
        <v>8.8733956583742724E-2</v>
      </c>
      <c r="G14" s="77">
        <f t="shared" si="0"/>
        <v>6.9742529358443495E-2</v>
      </c>
      <c r="H14" s="77">
        <v>7.6239898606873469E-2</v>
      </c>
      <c r="I14" s="77">
        <f t="shared" si="1"/>
        <v>7.6239898606873469E-2</v>
      </c>
      <c r="J14" s="76">
        <f>分析係数表!G17</f>
        <v>0.21220484513952775</v>
      </c>
      <c r="K14" s="78">
        <f t="shared" si="2"/>
        <v>1.6178475877324881E-2</v>
      </c>
      <c r="L14" s="79"/>
      <c r="M14" s="80"/>
      <c r="N14" s="81">
        <f>分析係数表!H17</f>
        <v>2.8579889640622342E-3</v>
      </c>
      <c r="O14" s="82">
        <f t="shared" si="3"/>
        <v>2.4831745565171988E-2</v>
      </c>
      <c r="P14" s="76">
        <f>分析係数表!C17</f>
        <v>8.8733956583742724E-2</v>
      </c>
      <c r="Q14" s="82">
        <f t="shared" si="4"/>
        <v>2.203419032878517E-3</v>
      </c>
      <c r="R14" s="83">
        <v>3.6185657519641487E-3</v>
      </c>
      <c r="S14" s="84">
        <f t="shared" si="5"/>
        <v>7.9858464358837616E-2</v>
      </c>
      <c r="T14" s="85">
        <f>分析係数表!F17</f>
        <v>0.32198712051517941</v>
      </c>
      <c r="U14" s="86">
        <f t="shared" si="6"/>
        <v>2.5713396987666209E-2</v>
      </c>
      <c r="V14" s="87">
        <f>分析係数表!D17</f>
        <v>5.3664520085863233E-2</v>
      </c>
      <c r="W14" s="167">
        <f t="shared" si="7"/>
        <v>0</v>
      </c>
      <c r="X14" s="76">
        <f>分析係数表!E17</f>
        <v>5.3357865685372582E-2</v>
      </c>
      <c r="Y14" s="166">
        <f t="shared" si="8"/>
        <v>0</v>
      </c>
    </row>
    <row r="15" spans="1:25" x14ac:dyDescent="0.2">
      <c r="A15" s="6" t="s">
        <v>3</v>
      </c>
      <c r="B15" s="5" t="s">
        <v>31</v>
      </c>
      <c r="C15" s="90"/>
      <c r="D15" s="76">
        <f>投入係数表!C15</f>
        <v>2.4183796856106408E-3</v>
      </c>
      <c r="E15" s="77">
        <f t="shared" si="9"/>
        <v>0.24183796856106407</v>
      </c>
      <c r="F15" s="76">
        <f>分析係数表!C18</f>
        <v>2.3869801084990927E-2</v>
      </c>
      <c r="G15" s="77">
        <f t="shared" si="0"/>
        <v>5.7726242043508891E-3</v>
      </c>
      <c r="H15" s="77">
        <v>6.373650541530702E-3</v>
      </c>
      <c r="I15" s="77">
        <f t="shared" si="1"/>
        <v>6.373650541530702E-3</v>
      </c>
      <c r="J15" s="76">
        <f>分析係数表!G18</f>
        <v>0.2144702842377261</v>
      </c>
      <c r="K15" s="78">
        <f t="shared" si="2"/>
        <v>1.3669586432740266E-3</v>
      </c>
      <c r="L15" s="79"/>
      <c r="M15" s="80"/>
      <c r="N15" s="81">
        <f>分析係数表!H18</f>
        <v>4.2405476965239774E-4</v>
      </c>
      <c r="O15" s="82">
        <f t="shared" si="3"/>
        <v>3.6844159575546423E-3</v>
      </c>
      <c r="P15" s="76">
        <f>分析係数表!C18</f>
        <v>2.3869801084990927E-2</v>
      </c>
      <c r="Q15" s="82">
        <f t="shared" si="4"/>
        <v>8.7946276021195688E-5</v>
      </c>
      <c r="R15" s="83">
        <v>1.8218431826239355E-4</v>
      </c>
      <c r="S15" s="84">
        <f t="shared" si="5"/>
        <v>6.5558348597930952E-3</v>
      </c>
      <c r="T15" s="85">
        <f>分析係数表!F18</f>
        <v>0.4573643410852713</v>
      </c>
      <c r="U15" s="86">
        <f t="shared" si="6"/>
        <v>2.9984050909131208E-3</v>
      </c>
      <c r="V15" s="87">
        <f>分析係数表!D18</f>
        <v>4.909560723514212E-2</v>
      </c>
      <c r="W15" s="167">
        <f t="shared" si="7"/>
        <v>0</v>
      </c>
      <c r="X15" s="76">
        <f>分析係数表!E18</f>
        <v>2.0671834625322998E-2</v>
      </c>
      <c r="Y15" s="166">
        <f t="shared" si="8"/>
        <v>0</v>
      </c>
    </row>
    <row r="16" spans="1:25" x14ac:dyDescent="0.2">
      <c r="A16" s="6" t="s">
        <v>4</v>
      </c>
      <c r="B16" s="5" t="s">
        <v>32</v>
      </c>
      <c r="C16" s="90"/>
      <c r="D16" s="76">
        <f>投入係数表!C16</f>
        <v>0</v>
      </c>
      <c r="E16" s="77">
        <f t="shared" si="9"/>
        <v>0</v>
      </c>
      <c r="F16" s="76">
        <f>分析係数表!C19</f>
        <v>4.6660019940179431E-2</v>
      </c>
      <c r="G16" s="77">
        <f t="shared" si="0"/>
        <v>0</v>
      </c>
      <c r="H16" s="77">
        <v>5.3290395968984652E-4</v>
      </c>
      <c r="I16" s="77">
        <f t="shared" si="1"/>
        <v>5.3290395968984652E-4</v>
      </c>
      <c r="J16" s="76">
        <f>分析係数表!G19</f>
        <v>5.7803468208092484E-2</v>
      </c>
      <c r="K16" s="78">
        <f t="shared" si="2"/>
        <v>3.0803697091898639E-5</v>
      </c>
      <c r="L16" s="79"/>
      <c r="M16" s="80"/>
      <c r="N16" s="81">
        <f>分析係数表!H19</f>
        <v>-1.0864213106796968E-4</v>
      </c>
      <c r="O16" s="82">
        <f t="shared" si="3"/>
        <v>-9.4394127838176795E-4</v>
      </c>
      <c r="P16" s="76">
        <f>分析係数表!C19</f>
        <v>4.6660019940179431E-2</v>
      </c>
      <c r="Q16" s="82">
        <f t="shared" si="4"/>
        <v>-4.4044318871651754E-5</v>
      </c>
      <c r="R16" s="83">
        <v>1.764099798885465E-5</v>
      </c>
      <c r="S16" s="84">
        <f t="shared" si="5"/>
        <v>5.5054495767870113E-4</v>
      </c>
      <c r="T16" s="85">
        <f>分析係数表!F19</f>
        <v>0.24084778420038536</v>
      </c>
      <c r="U16" s="86">
        <f t="shared" si="6"/>
        <v>1.3259753315961011E-4</v>
      </c>
      <c r="V16" s="87">
        <f>分析係数表!D19</f>
        <v>2.8901734104046241E-3</v>
      </c>
      <c r="W16" s="167">
        <f t="shared" si="7"/>
        <v>0</v>
      </c>
      <c r="X16" s="76">
        <f>分析係数表!E19</f>
        <v>2.8901734104046241E-3</v>
      </c>
      <c r="Y16" s="166">
        <f t="shared" si="8"/>
        <v>0</v>
      </c>
    </row>
    <row r="17" spans="1:25" x14ac:dyDescent="0.2">
      <c r="A17" s="6" t="s">
        <v>5</v>
      </c>
      <c r="B17" s="5" t="s">
        <v>33</v>
      </c>
      <c r="C17" s="90"/>
      <c r="D17" s="76">
        <f>投入係数表!C17</f>
        <v>0</v>
      </c>
      <c r="E17" s="77">
        <f t="shared" si="9"/>
        <v>0</v>
      </c>
      <c r="F17" s="76">
        <f>分析係数表!C20</f>
        <v>8.9601315248664215E-2</v>
      </c>
      <c r="G17" s="77">
        <f t="shared" si="0"/>
        <v>0</v>
      </c>
      <c r="H17" s="77">
        <v>6.0841984682197736E-4</v>
      </c>
      <c r="I17" s="77">
        <f t="shared" si="1"/>
        <v>6.0841984682197736E-4</v>
      </c>
      <c r="J17" s="76">
        <f>分析係数表!G20</f>
        <v>9.990662931839403E-2</v>
      </c>
      <c r="K17" s="78">
        <f t="shared" si="2"/>
        <v>6.078517610639737E-5</v>
      </c>
      <c r="L17" s="79"/>
      <c r="M17" s="80"/>
      <c r="N17" s="81">
        <f>分析係数表!H20</f>
        <v>5.2919231584720706E-4</v>
      </c>
      <c r="O17" s="82">
        <f t="shared" si="3"/>
        <v>4.5979075172789333E-3</v>
      </c>
      <c r="P17" s="76">
        <f>分析係数表!C20</f>
        <v>8.9601315248664215E-2</v>
      </c>
      <c r="Q17" s="82">
        <f t="shared" si="4"/>
        <v>4.119785609399127E-4</v>
      </c>
      <c r="R17" s="83">
        <v>5.9638486316311492E-4</v>
      </c>
      <c r="S17" s="84">
        <f t="shared" si="5"/>
        <v>1.2048047099850923E-3</v>
      </c>
      <c r="T17" s="85">
        <f>分析係数表!F20</f>
        <v>0.22315592903828199</v>
      </c>
      <c r="U17" s="86">
        <f t="shared" si="6"/>
        <v>2.6885931436642117E-4</v>
      </c>
      <c r="V17" s="87">
        <f>分析係数表!D20</f>
        <v>6.3492063492063489E-2</v>
      </c>
      <c r="W17" s="167">
        <f t="shared" si="7"/>
        <v>0</v>
      </c>
      <c r="X17" s="76">
        <f>分析係数表!E20</f>
        <v>5.9757236227824466E-2</v>
      </c>
      <c r="Y17" s="166">
        <f t="shared" si="8"/>
        <v>0</v>
      </c>
    </row>
    <row r="18" spans="1:25" x14ac:dyDescent="0.2">
      <c r="A18" s="6" t="s">
        <v>6</v>
      </c>
      <c r="B18" s="5" t="s">
        <v>34</v>
      </c>
      <c r="C18" s="90"/>
      <c r="D18" s="76">
        <f>投入係数表!C18</f>
        <v>1.2091898428053204E-3</v>
      </c>
      <c r="E18" s="77">
        <f t="shared" si="9"/>
        <v>0.12091898428053204</v>
      </c>
      <c r="F18" s="76">
        <f>分析係数表!C21</f>
        <v>3.6263368983957212E-2</v>
      </c>
      <c r="G18" s="77">
        <f t="shared" si="0"/>
        <v>4.3849297441302549E-3</v>
      </c>
      <c r="H18" s="77">
        <v>6.0755933135325764E-3</v>
      </c>
      <c r="I18" s="77">
        <f t="shared" si="1"/>
        <v>6.0755933135325764E-3</v>
      </c>
      <c r="J18" s="76">
        <f>分析係数表!G21</f>
        <v>0.2855369335816263</v>
      </c>
      <c r="K18" s="78">
        <f t="shared" si="2"/>
        <v>1.7348062844351241E-3</v>
      </c>
      <c r="L18" s="79"/>
      <c r="M18" s="80"/>
      <c r="N18" s="81">
        <f>分析係数表!H21</f>
        <v>8.8140309559981843E-4</v>
      </c>
      <c r="O18" s="82">
        <f t="shared" si="3"/>
        <v>7.6581042423553101E-3</v>
      </c>
      <c r="P18" s="76">
        <f>分析係数表!C21</f>
        <v>3.6263368983957212E-2</v>
      </c>
      <c r="Q18" s="82">
        <f t="shared" si="4"/>
        <v>2.7770865985813872E-4</v>
      </c>
      <c r="R18" s="83">
        <v>5.1423572172018149E-4</v>
      </c>
      <c r="S18" s="84">
        <f t="shared" si="5"/>
        <v>6.5898290352527575E-3</v>
      </c>
      <c r="T18" s="85">
        <f>分析係数表!F21</f>
        <v>0.42644320297951582</v>
      </c>
      <c r="U18" s="86">
        <f t="shared" si="6"/>
        <v>2.8101878008805984E-3</v>
      </c>
      <c r="V18" s="87">
        <f>分析係数表!D21</f>
        <v>0.13283674736188703</v>
      </c>
      <c r="W18" s="167">
        <f t="shared" si="7"/>
        <v>0</v>
      </c>
      <c r="X18" s="76">
        <f>分析係数表!E21</f>
        <v>0.11297330850403477</v>
      </c>
      <c r="Y18" s="166">
        <f t="shared" si="8"/>
        <v>0</v>
      </c>
    </row>
    <row r="19" spans="1:25" x14ac:dyDescent="0.2">
      <c r="A19" s="6" t="s">
        <v>7</v>
      </c>
      <c r="B19" s="5" t="s">
        <v>269</v>
      </c>
      <c r="C19" s="90"/>
      <c r="D19" s="76">
        <f>投入係数表!C19</f>
        <v>0</v>
      </c>
      <c r="E19" s="77">
        <f t="shared" si="9"/>
        <v>0</v>
      </c>
      <c r="F19" s="76">
        <f>分析係数表!C22</f>
        <v>2.6618889173278704E-2</v>
      </c>
      <c r="G19" s="77">
        <f t="shared" si="0"/>
        <v>0</v>
      </c>
      <c r="H19" s="77">
        <v>4.3575572245661977E-4</v>
      </c>
      <c r="I19" s="77">
        <f t="shared" si="1"/>
        <v>4.3575572245661977E-4</v>
      </c>
      <c r="J19" s="76">
        <f>分析係数表!G22</f>
        <v>0.1945614707008809</v>
      </c>
      <c r="K19" s="78">
        <f t="shared" si="2"/>
        <v>8.4781274227484809E-5</v>
      </c>
      <c r="L19" s="79"/>
      <c r="M19" s="80"/>
      <c r="N19" s="81">
        <f>分析係数表!H22</f>
        <v>4.2055018477923743E-5</v>
      </c>
      <c r="O19" s="82">
        <f t="shared" si="3"/>
        <v>3.6539662388971662E-4</v>
      </c>
      <c r="P19" s="76">
        <f>分析係数表!C22</f>
        <v>2.6618889173278704E-2</v>
      </c>
      <c r="Q19" s="82">
        <f t="shared" si="4"/>
        <v>9.7264522356105689E-6</v>
      </c>
      <c r="R19" s="83">
        <v>1.0188775735293313E-4</v>
      </c>
      <c r="S19" s="84">
        <f t="shared" si="5"/>
        <v>5.3764347980955296E-4</v>
      </c>
      <c r="T19" s="85">
        <f>分析係数表!F22</f>
        <v>0.4128686327077748</v>
      </c>
      <c r="U19" s="86">
        <f t="shared" si="6"/>
        <v>2.2197612839322027E-4</v>
      </c>
      <c r="V19" s="87">
        <f>分析係数表!D22</f>
        <v>2.5660666411336654E-2</v>
      </c>
      <c r="W19" s="167">
        <f t="shared" si="7"/>
        <v>0</v>
      </c>
      <c r="X19" s="76">
        <f>分析係数表!E22</f>
        <v>2.5277671390271927E-2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0.21587580550673696</v>
      </c>
      <c r="K20" s="78">
        <f t="shared" si="2"/>
        <v>0</v>
      </c>
      <c r="L20" s="79"/>
      <c r="M20" s="80"/>
      <c r="N20" s="81">
        <f>分析係数表!H23</f>
        <v>2.4532094112122184E-5</v>
      </c>
      <c r="O20" s="82">
        <f t="shared" si="3"/>
        <v>2.1314803060233468E-4</v>
      </c>
      <c r="P20" s="76">
        <f>分析係数表!C23</f>
        <v>0</v>
      </c>
      <c r="Q20" s="82">
        <f t="shared" si="4"/>
        <v>0</v>
      </c>
      <c r="R20" s="83">
        <v>0</v>
      </c>
      <c r="S20" s="84">
        <f t="shared" si="5"/>
        <v>0</v>
      </c>
      <c r="T20" s="85">
        <f>分析係数表!F23</f>
        <v>0.4418082405780121</v>
      </c>
      <c r="U20" s="86">
        <f t="shared" si="6"/>
        <v>0</v>
      </c>
      <c r="V20" s="87">
        <f>分析係数表!D23</f>
        <v>4.2960359304823276E-3</v>
      </c>
      <c r="W20" s="167">
        <f t="shared" si="7"/>
        <v>0</v>
      </c>
      <c r="X20" s="76">
        <f>分析係数表!E23</f>
        <v>3.7102128490529192E-3</v>
      </c>
      <c r="Y20" s="166">
        <f t="shared" si="8"/>
        <v>0</v>
      </c>
    </row>
    <row r="21" spans="1:25" x14ac:dyDescent="0.2">
      <c r="A21" s="6" t="s">
        <v>9</v>
      </c>
      <c r="B21" s="5" t="s">
        <v>271</v>
      </c>
      <c r="C21" s="90"/>
      <c r="D21" s="76">
        <f>投入係数表!C21</f>
        <v>6.0459492140266019E-4</v>
      </c>
      <c r="E21" s="77">
        <f t="shared" si="9"/>
        <v>6.0459492140266018E-2</v>
      </c>
      <c r="F21" s="76">
        <f>分析係数表!C24</f>
        <v>0.22997002997003002</v>
      </c>
      <c r="G21" s="77">
        <f t="shared" si="0"/>
        <v>1.390387121946977E-2</v>
      </c>
      <c r="H21" s="77">
        <v>1.648324339861526E-2</v>
      </c>
      <c r="I21" s="77">
        <f t="shared" si="1"/>
        <v>1.648324339861526E-2</v>
      </c>
      <c r="J21" s="76">
        <f>分析係数表!G24</f>
        <v>0.20787401574803149</v>
      </c>
      <c r="K21" s="78">
        <f t="shared" si="2"/>
        <v>3.4264379978223847E-3</v>
      </c>
      <c r="L21" s="79"/>
      <c r="M21" s="80"/>
      <c r="N21" s="81">
        <f>分析係数表!H24</f>
        <v>3.2417410076732888E-4</v>
      </c>
      <c r="O21" s="82">
        <f t="shared" si="3"/>
        <v>2.8165989758165656E-3</v>
      </c>
      <c r="P21" s="76">
        <f>分析係数表!C24</f>
        <v>0.22997002997003002</v>
      </c>
      <c r="Q21" s="82">
        <f t="shared" si="4"/>
        <v>6.4773335088209145E-4</v>
      </c>
      <c r="R21" s="83">
        <v>2.3879687124217092E-3</v>
      </c>
      <c r="S21" s="84">
        <f t="shared" si="5"/>
        <v>1.887121211103697E-2</v>
      </c>
      <c r="T21" s="85">
        <f>分析係数表!F24</f>
        <v>0.39317585301837271</v>
      </c>
      <c r="U21" s="86">
        <f t="shared" si="6"/>
        <v>7.4197049192476069E-3</v>
      </c>
      <c r="V21" s="87">
        <f>分析係数表!D24</f>
        <v>0.34068241469816274</v>
      </c>
      <c r="W21" s="167">
        <f t="shared" si="7"/>
        <v>0</v>
      </c>
      <c r="X21" s="76">
        <f>分析係数表!E24</f>
        <v>0.33385826771653543</v>
      </c>
      <c r="Y21" s="166">
        <f t="shared" si="8"/>
        <v>0</v>
      </c>
    </row>
    <row r="22" spans="1:25" x14ac:dyDescent="0.2">
      <c r="A22" s="6" t="s">
        <v>10</v>
      </c>
      <c r="B22" s="5" t="s">
        <v>272</v>
      </c>
      <c r="C22" s="90"/>
      <c r="D22" s="76">
        <f>投入係数表!C22</f>
        <v>0</v>
      </c>
      <c r="E22" s="77">
        <f t="shared" si="9"/>
        <v>0</v>
      </c>
      <c r="F22" s="76">
        <f>分析係数表!C25</f>
        <v>3.4042553191489411E-2</v>
      </c>
      <c r="G22" s="77">
        <f t="shared" si="0"/>
        <v>0</v>
      </c>
      <c r="H22" s="77">
        <v>7.5440846404430258E-4</v>
      </c>
      <c r="I22" s="77">
        <f t="shared" si="1"/>
        <v>7.5440846404430258E-4</v>
      </c>
      <c r="J22" s="76">
        <f>分析係数表!G25</f>
        <v>0.19567456230690011</v>
      </c>
      <c r="K22" s="78">
        <f t="shared" si="2"/>
        <v>1.4761854600248969E-4</v>
      </c>
      <c r="L22" s="79"/>
      <c r="M22" s="80"/>
      <c r="N22" s="81">
        <f>分析係数表!H25</f>
        <v>4.906418822424437E-4</v>
      </c>
      <c r="O22" s="82">
        <f t="shared" si="3"/>
        <v>4.2629606120466942E-3</v>
      </c>
      <c r="P22" s="76">
        <f>分析係数表!C25</f>
        <v>3.4042553191489411E-2</v>
      </c>
      <c r="Q22" s="82">
        <f t="shared" si="4"/>
        <v>1.4512206338882384E-4</v>
      </c>
      <c r="R22" s="83">
        <v>3.4214512154238843E-4</v>
      </c>
      <c r="S22" s="84">
        <f t="shared" si="5"/>
        <v>1.096553585586691E-3</v>
      </c>
      <c r="T22" s="85">
        <f>分析係数表!F25</f>
        <v>0.35015447991761073</v>
      </c>
      <c r="U22" s="86">
        <f t="shared" si="6"/>
        <v>3.8396315046289905E-4</v>
      </c>
      <c r="V22" s="87">
        <f>分析係数表!D25</f>
        <v>0.10710607621009269</v>
      </c>
      <c r="W22" s="167">
        <f t="shared" si="7"/>
        <v>0</v>
      </c>
      <c r="X22" s="76">
        <f>分析係数表!E25</f>
        <v>0.10298661174047374</v>
      </c>
      <c r="Y22" s="166">
        <f t="shared" si="8"/>
        <v>0</v>
      </c>
    </row>
    <row r="23" spans="1:25" x14ac:dyDescent="0.2">
      <c r="A23" s="6" t="s">
        <v>11</v>
      </c>
      <c r="B23" s="5" t="s">
        <v>35</v>
      </c>
      <c r="C23" s="90"/>
      <c r="D23" s="76">
        <f>投入係数表!C23</f>
        <v>0</v>
      </c>
      <c r="E23" s="77">
        <f t="shared" si="9"/>
        <v>0</v>
      </c>
      <c r="F23" s="76">
        <f>分析係数表!C26</f>
        <v>5.4550934297769693E-2</v>
      </c>
      <c r="G23" s="77">
        <f t="shared" si="0"/>
        <v>0</v>
      </c>
      <c r="H23" s="77">
        <v>8.0802179289143536E-4</v>
      </c>
      <c r="I23" s="77">
        <f t="shared" si="1"/>
        <v>8.0802179289143536E-4</v>
      </c>
      <c r="J23" s="76">
        <f>分析係数表!G26</f>
        <v>0.19694507637309067</v>
      </c>
      <c r="K23" s="78">
        <f t="shared" si="2"/>
        <v>1.5913591371212538E-4</v>
      </c>
      <c r="L23" s="79"/>
      <c r="M23" s="80"/>
      <c r="N23" s="81">
        <f>分析係数表!H26</f>
        <v>1.0098461312011439E-2</v>
      </c>
      <c r="O23" s="82">
        <f t="shared" si="3"/>
        <v>8.7740864311518202E-2</v>
      </c>
      <c r="P23" s="76">
        <f>分析係数表!C26</f>
        <v>5.4550934297769693E-2</v>
      </c>
      <c r="Q23" s="82">
        <f t="shared" si="4"/>
        <v>4.7863461242871547E-3</v>
      </c>
      <c r="R23" s="83">
        <v>4.9814789452567749E-3</v>
      </c>
      <c r="S23" s="84">
        <f t="shared" si="5"/>
        <v>5.7895007381482105E-3</v>
      </c>
      <c r="T23" s="85">
        <f>分析係数表!F26</f>
        <v>0.33636659083522913</v>
      </c>
      <c r="U23" s="86">
        <f t="shared" si="6"/>
        <v>1.9473946259289561E-3</v>
      </c>
      <c r="V23" s="87">
        <f>分析係数表!D26</f>
        <v>0.10204744881377965</v>
      </c>
      <c r="W23" s="167">
        <f t="shared" si="7"/>
        <v>0</v>
      </c>
      <c r="X23" s="76">
        <f>分析係数表!E26</f>
        <v>0.10497237569060773</v>
      </c>
      <c r="Y23" s="166">
        <f t="shared" si="8"/>
        <v>0</v>
      </c>
    </row>
    <row r="24" spans="1:25" x14ac:dyDescent="0.2">
      <c r="A24" s="6" t="s">
        <v>12</v>
      </c>
      <c r="B24" s="5" t="s">
        <v>367</v>
      </c>
      <c r="C24" s="90"/>
      <c r="D24" s="76">
        <f>投入係数表!C24</f>
        <v>0</v>
      </c>
      <c r="E24" s="77">
        <f t="shared" si="9"/>
        <v>0</v>
      </c>
      <c r="F24" s="76">
        <f>分析係数表!C27</f>
        <v>4.1345611727119369E-3</v>
      </c>
      <c r="G24" s="77">
        <f t="shared" si="0"/>
        <v>0</v>
      </c>
      <c r="H24" s="77">
        <v>1.157580026111113E-5</v>
      </c>
      <c r="I24" s="77">
        <f t="shared" si="1"/>
        <v>1.157580026111113E-5</v>
      </c>
      <c r="J24" s="76">
        <f>分析係数表!G27</f>
        <v>0.17796610169491525</v>
      </c>
      <c r="K24" s="78">
        <f t="shared" si="2"/>
        <v>2.0601000464689301E-6</v>
      </c>
      <c r="L24" s="79"/>
      <c r="M24" s="80"/>
      <c r="N24" s="81">
        <f>分析係数表!H27</f>
        <v>1.0540039006029638E-2</v>
      </c>
      <c r="O24" s="82">
        <f t="shared" si="3"/>
        <v>9.1577528862360216E-2</v>
      </c>
      <c r="P24" s="76">
        <f>分析係数表!C27</f>
        <v>4.1345611727119369E-3</v>
      </c>
      <c r="Q24" s="82">
        <f t="shared" si="4"/>
        <v>3.7863289512722132E-4</v>
      </c>
      <c r="R24" s="83">
        <v>3.817607338308131E-4</v>
      </c>
      <c r="S24" s="84">
        <f t="shared" si="5"/>
        <v>3.9333653409192421E-4</v>
      </c>
      <c r="T24" s="85">
        <f>分析係数表!F27</f>
        <v>0.33898305084745761</v>
      </c>
      <c r="U24" s="86">
        <f t="shared" si="6"/>
        <v>1.3333441833624548E-4</v>
      </c>
      <c r="V24" s="87">
        <f>分析係数表!D27</f>
        <v>1.2203389830508475</v>
      </c>
      <c r="W24" s="167">
        <f t="shared" si="7"/>
        <v>0</v>
      </c>
      <c r="X24" s="76">
        <f>分析係数表!E27</f>
        <v>1.4661016949152543</v>
      </c>
      <c r="Y24" s="166">
        <f t="shared" si="8"/>
        <v>0</v>
      </c>
    </row>
    <row r="25" spans="1:25" x14ac:dyDescent="0.2">
      <c r="A25" s="6" t="s">
        <v>13</v>
      </c>
      <c r="B25" s="5" t="s">
        <v>192</v>
      </c>
      <c r="C25" s="90"/>
      <c r="D25" s="76">
        <f>投入係数表!C25</f>
        <v>0</v>
      </c>
      <c r="E25" s="77">
        <f t="shared" si="9"/>
        <v>0</v>
      </c>
      <c r="F25" s="76">
        <f>分析係数表!C28</f>
        <v>7.7271221989182459E-3</v>
      </c>
      <c r="G25" s="77">
        <f t="shared" si="0"/>
        <v>0</v>
      </c>
      <c r="H25" s="77">
        <v>6.5816559164254198E-4</v>
      </c>
      <c r="I25" s="77">
        <f t="shared" si="1"/>
        <v>6.5816559164254198E-4</v>
      </c>
      <c r="J25" s="76">
        <f>分析係数表!G28</f>
        <v>0.12525050100200399</v>
      </c>
      <c r="K25" s="78">
        <f t="shared" si="2"/>
        <v>8.2435570095508757E-5</v>
      </c>
      <c r="L25" s="79"/>
      <c r="M25" s="80"/>
      <c r="N25" s="81">
        <f>分析係数表!H28</f>
        <v>1.922089573684773E-2</v>
      </c>
      <c r="O25" s="82">
        <f t="shared" si="3"/>
        <v>0.16700148197692921</v>
      </c>
      <c r="P25" s="76">
        <f>分析係数表!C28</f>
        <v>7.7271221989182459E-3</v>
      </c>
      <c r="Q25" s="82">
        <f t="shared" si="4"/>
        <v>1.2904408586361751E-3</v>
      </c>
      <c r="R25" s="83">
        <v>1.410341174523926E-3</v>
      </c>
      <c r="S25" s="84">
        <f t="shared" si="5"/>
        <v>2.0685067661664678E-3</v>
      </c>
      <c r="T25" s="85">
        <f>分析係数表!F28</f>
        <v>0.21442885771543085</v>
      </c>
      <c r="U25" s="86">
        <f t="shared" si="6"/>
        <v>4.4354754304571552E-4</v>
      </c>
      <c r="V25" s="87">
        <f>分析係数表!D28</f>
        <v>0.19739478957915832</v>
      </c>
      <c r="W25" s="167">
        <f t="shared" si="7"/>
        <v>0</v>
      </c>
      <c r="X25" s="76">
        <f>分析係数表!E28</f>
        <v>0.18537074148296592</v>
      </c>
      <c r="Y25" s="166">
        <f t="shared" si="8"/>
        <v>0</v>
      </c>
    </row>
    <row r="26" spans="1:25" x14ac:dyDescent="0.2">
      <c r="A26" s="6" t="s">
        <v>14</v>
      </c>
      <c r="B26" s="5" t="s">
        <v>50</v>
      </c>
      <c r="C26" s="90"/>
      <c r="D26" s="76">
        <f>投入係数表!C26</f>
        <v>1.2091898428053204E-3</v>
      </c>
      <c r="E26" s="77">
        <f t="shared" si="9"/>
        <v>0.12091898428053204</v>
      </c>
      <c r="F26" s="76">
        <f>分析係数表!C29</f>
        <v>1.9657209257286756E-2</v>
      </c>
      <c r="G26" s="77">
        <f t="shared" si="0"/>
        <v>2.3769297771809861E-3</v>
      </c>
      <c r="H26" s="77">
        <v>3.056007795213346E-3</v>
      </c>
      <c r="I26" s="77">
        <f t="shared" si="1"/>
        <v>3.056007795213346E-3</v>
      </c>
      <c r="J26" s="76">
        <f>分析係数表!G29</f>
        <v>0.25806451612903225</v>
      </c>
      <c r="K26" s="78">
        <f t="shared" si="2"/>
        <v>7.8864717295828285E-4</v>
      </c>
      <c r="L26" s="79"/>
      <c r="M26" s="80"/>
      <c r="N26" s="81">
        <f>分析係数表!H29</f>
        <v>9.642865278500598E-3</v>
      </c>
      <c r="O26" s="82">
        <f t="shared" si="3"/>
        <v>8.3782400886046271E-2</v>
      </c>
      <c r="P26" s="76">
        <f>分析係数表!C29</f>
        <v>1.9657209257286756E-2</v>
      </c>
      <c r="Q26" s="82">
        <f t="shared" si="4"/>
        <v>1.646928186294899E-3</v>
      </c>
      <c r="R26" s="83">
        <v>2.1020365343134913E-3</v>
      </c>
      <c r="S26" s="84">
        <f t="shared" si="5"/>
        <v>5.1580443295268369E-3</v>
      </c>
      <c r="T26" s="85">
        <f>分析係数表!F29</f>
        <v>0.38879456706281834</v>
      </c>
      <c r="U26" s="86">
        <f t="shared" si="6"/>
        <v>2.0054196119892115E-3</v>
      </c>
      <c r="V26" s="87">
        <f>分析係数表!D29</f>
        <v>0.29711375212224106</v>
      </c>
      <c r="W26" s="167">
        <f t="shared" si="7"/>
        <v>0</v>
      </c>
      <c r="X26" s="76">
        <f>分析係数表!E29</f>
        <v>0.14940577249575551</v>
      </c>
      <c r="Y26" s="166">
        <f t="shared" si="8"/>
        <v>0</v>
      </c>
    </row>
    <row r="27" spans="1:25" x14ac:dyDescent="0.2">
      <c r="A27" s="6" t="s">
        <v>15</v>
      </c>
      <c r="B27" s="5" t="s">
        <v>36</v>
      </c>
      <c r="C27" s="90"/>
      <c r="D27" s="76">
        <f>投入係数表!C27</f>
        <v>3.0229746070133011E-3</v>
      </c>
      <c r="E27" s="77">
        <f t="shared" si="9"/>
        <v>0.30229746070133012</v>
      </c>
      <c r="F27" s="76">
        <f>分析係数表!C30</f>
        <v>1</v>
      </c>
      <c r="G27" s="77">
        <f t="shared" si="0"/>
        <v>0.30229746070133012</v>
      </c>
      <c r="H27" s="77">
        <v>0.33006341256720351</v>
      </c>
      <c r="I27" s="77">
        <f t="shared" si="1"/>
        <v>0.33006341256720351</v>
      </c>
      <c r="J27" s="76">
        <f>分析係数表!G30</f>
        <v>0.34450191140094444</v>
      </c>
      <c r="K27" s="78">
        <f t="shared" si="2"/>
        <v>0.11370747651292011</v>
      </c>
      <c r="L27" s="79"/>
      <c r="M27" s="80"/>
      <c r="N27" s="81">
        <f>分析係数表!H30</f>
        <v>0</v>
      </c>
      <c r="O27" s="82">
        <f t="shared" si="3"/>
        <v>0</v>
      </c>
      <c r="P27" s="76">
        <f>分析係数表!C30</f>
        <v>1</v>
      </c>
      <c r="Q27" s="82">
        <f t="shared" si="4"/>
        <v>0</v>
      </c>
      <c r="R27" s="83">
        <v>2.7006187935459294E-2</v>
      </c>
      <c r="S27" s="84">
        <f t="shared" si="5"/>
        <v>0.35706960050266279</v>
      </c>
      <c r="T27" s="85">
        <f>分析係数表!F30</f>
        <v>0.44116418773490956</v>
      </c>
      <c r="U27" s="86">
        <f t="shared" si="6"/>
        <v>0.15752632027058588</v>
      </c>
      <c r="V27" s="87">
        <f>分析係数表!D30</f>
        <v>0.11857110732757237</v>
      </c>
      <c r="W27" s="167">
        <f t="shared" si="7"/>
        <v>0</v>
      </c>
      <c r="X27" s="76">
        <f>分析係数表!E30</f>
        <v>8.0246715281570236E-2</v>
      </c>
      <c r="Y27" s="166">
        <f t="shared" si="8"/>
        <v>0</v>
      </c>
    </row>
    <row r="28" spans="1:25" x14ac:dyDescent="0.2">
      <c r="A28" s="6" t="s">
        <v>16</v>
      </c>
      <c r="B28" s="5" t="s">
        <v>193</v>
      </c>
      <c r="C28" s="90"/>
      <c r="D28" s="76">
        <f>投入係数表!C28</f>
        <v>9.673518742442563E-3</v>
      </c>
      <c r="E28" s="77">
        <f t="shared" si="9"/>
        <v>0.96735187424425628</v>
      </c>
      <c r="F28" s="76">
        <f>分析係数表!C31</f>
        <v>0.10575835708146741</v>
      </c>
      <c r="G28" s="77">
        <f t="shared" si="0"/>
        <v>0.10230554493975082</v>
      </c>
      <c r="H28" s="77">
        <v>0.11579859172517266</v>
      </c>
      <c r="I28" s="77">
        <f t="shared" si="1"/>
        <v>0.11579859172517266</v>
      </c>
      <c r="J28" s="76">
        <f>分析係数表!G31</f>
        <v>7.0943075615972809E-2</v>
      </c>
      <c r="K28" s="78">
        <f t="shared" si="2"/>
        <v>8.2151082489820872E-3</v>
      </c>
      <c r="L28" s="79"/>
      <c r="M28" s="80"/>
      <c r="N28" s="81">
        <f>分析係数表!H31</f>
        <v>2.1586490526230941E-2</v>
      </c>
      <c r="O28" s="82">
        <f t="shared" si="3"/>
        <v>0.18755504207072576</v>
      </c>
      <c r="P28" s="76">
        <f>分析係数表!C31</f>
        <v>0.10575835708146741</v>
      </c>
      <c r="Q28" s="82">
        <f t="shared" si="4"/>
        <v>1.9835513111745459E-2</v>
      </c>
      <c r="R28" s="83">
        <v>2.5276796892981575E-2</v>
      </c>
      <c r="S28" s="84">
        <f t="shared" si="5"/>
        <v>0.14107538861815425</v>
      </c>
      <c r="T28" s="85">
        <f>分析係数表!F31</f>
        <v>0.34494477485131692</v>
      </c>
      <c r="U28" s="86">
        <f t="shared" si="6"/>
        <v>4.8663218163951256E-2</v>
      </c>
      <c r="V28" s="87">
        <f>分析係数表!D31</f>
        <v>1.2744265080713678E-2</v>
      </c>
      <c r="W28" s="167">
        <f t="shared" si="7"/>
        <v>0</v>
      </c>
      <c r="X28" s="76">
        <f>分析係数表!E31</f>
        <v>1.1045029736618521E-2</v>
      </c>
      <c r="Y28" s="166">
        <f t="shared" si="8"/>
        <v>0</v>
      </c>
    </row>
    <row r="29" spans="1:25" x14ac:dyDescent="0.2">
      <c r="A29" s="6" t="s">
        <v>17</v>
      </c>
      <c r="B29" s="5" t="s">
        <v>273</v>
      </c>
      <c r="C29" s="90"/>
      <c r="D29" s="76">
        <f>投入係数表!C29</f>
        <v>6.0459492140266019E-4</v>
      </c>
      <c r="E29" s="77">
        <f t="shared" si="9"/>
        <v>6.0459492140266018E-2</v>
      </c>
      <c r="F29" s="76">
        <f>分析係数表!C32</f>
        <v>0.81083319529567666</v>
      </c>
      <c r="G29" s="77">
        <f t="shared" si="0"/>
        <v>4.9022563198045745E-2</v>
      </c>
      <c r="H29" s="77">
        <v>6.4477012522362293E-2</v>
      </c>
      <c r="I29" s="77">
        <f t="shared" si="1"/>
        <v>6.4477012522362293E-2</v>
      </c>
      <c r="J29" s="76">
        <f>分析係数表!G32</f>
        <v>0.14021915584415584</v>
      </c>
      <c r="K29" s="78">
        <f t="shared" si="2"/>
        <v>9.0409122672387068E-3</v>
      </c>
      <c r="L29" s="79"/>
      <c r="M29" s="80"/>
      <c r="N29" s="81">
        <f>分析係数表!H32</f>
        <v>6.133023528030546E-3</v>
      </c>
      <c r="O29" s="82">
        <f t="shared" si="3"/>
        <v>5.3287007650583675E-2</v>
      </c>
      <c r="P29" s="76">
        <f>分析係数表!C32</f>
        <v>0.81083319529567666</v>
      </c>
      <c r="Q29" s="82">
        <f t="shared" si="4"/>
        <v>4.320687468106793E-2</v>
      </c>
      <c r="R29" s="83">
        <v>5.5782996885328152E-2</v>
      </c>
      <c r="S29" s="84">
        <f t="shared" si="5"/>
        <v>0.12026000940769044</v>
      </c>
      <c r="T29" s="85">
        <f>分析係数表!F32</f>
        <v>0.48336038961038963</v>
      </c>
      <c r="U29" s="86">
        <f t="shared" si="6"/>
        <v>5.8128925001850372E-2</v>
      </c>
      <c r="V29" s="87">
        <f>分析係数表!D32</f>
        <v>1.461038961038961E-2</v>
      </c>
      <c r="W29" s="167">
        <f t="shared" si="7"/>
        <v>0</v>
      </c>
      <c r="X29" s="76">
        <f>分析係数表!E32</f>
        <v>2.1915584415584416E-2</v>
      </c>
      <c r="Y29" s="166">
        <f t="shared" si="8"/>
        <v>0</v>
      </c>
    </row>
    <row r="30" spans="1:25" x14ac:dyDescent="0.2">
      <c r="A30" s="6" t="s">
        <v>18</v>
      </c>
      <c r="B30" s="5" t="s">
        <v>274</v>
      </c>
      <c r="C30" s="90"/>
      <c r="D30" s="76">
        <f>投入係数表!C30</f>
        <v>6.0459492140266019E-4</v>
      </c>
      <c r="E30" s="77">
        <f t="shared" si="9"/>
        <v>6.0459492140266018E-2</v>
      </c>
      <c r="F30" s="76">
        <f>分析係数表!C33</f>
        <v>0.62414151925078043</v>
      </c>
      <c r="G30" s="77">
        <f t="shared" si="0"/>
        <v>3.7735279277556252E-2</v>
      </c>
      <c r="H30" s="77">
        <v>5.3814952175669582E-2</v>
      </c>
      <c r="I30" s="77">
        <f t="shared" si="1"/>
        <v>5.3814952175669582E-2</v>
      </c>
      <c r="J30" s="76">
        <f>分析係数表!G33</f>
        <v>0.5071547420965058</v>
      </c>
      <c r="K30" s="78">
        <f t="shared" si="2"/>
        <v>2.7292508191587499E-2</v>
      </c>
      <c r="L30" s="79"/>
      <c r="M30" s="80"/>
      <c r="N30" s="81">
        <f>分析係数表!H33</f>
        <v>9.1820123676800169E-4</v>
      </c>
      <c r="O30" s="82">
        <f t="shared" si="3"/>
        <v>7.9778262882588113E-3</v>
      </c>
      <c r="P30" s="76">
        <f>分析係数表!C33</f>
        <v>0.62414151925078043</v>
      </c>
      <c r="Q30" s="82">
        <f t="shared" si="4"/>
        <v>4.9792926198726694E-3</v>
      </c>
      <c r="R30" s="83">
        <v>1.427550974293885E-2</v>
      </c>
      <c r="S30" s="84">
        <f t="shared" si="5"/>
        <v>6.809046191860843E-2</v>
      </c>
      <c r="T30" s="85">
        <f>分析係数表!F33</f>
        <v>0.64758735440931781</v>
      </c>
      <c r="U30" s="86">
        <f t="shared" si="6"/>
        <v>4.4094522094380036E-2</v>
      </c>
      <c r="V30" s="87">
        <f>分析係数表!D33</f>
        <v>7.3544093178036604E-2</v>
      </c>
      <c r="W30" s="167">
        <f t="shared" si="7"/>
        <v>0</v>
      </c>
      <c r="X30" s="76">
        <f>分析係数表!E33</f>
        <v>7.2212978369384354E-2</v>
      </c>
      <c r="Y30" s="166">
        <f t="shared" si="8"/>
        <v>0</v>
      </c>
    </row>
    <row r="31" spans="1:25" x14ac:dyDescent="0.2">
      <c r="A31" s="6" t="s">
        <v>19</v>
      </c>
      <c r="B31" s="5" t="s">
        <v>275</v>
      </c>
      <c r="C31" s="90"/>
      <c r="D31" s="76">
        <f>投入係数表!C31</f>
        <v>7.2551390568319232E-2</v>
      </c>
      <c r="E31" s="77">
        <f t="shared" si="9"/>
        <v>7.255139056831923</v>
      </c>
      <c r="F31" s="76">
        <f>分析係数表!C34</f>
        <v>0.18299609672932837</v>
      </c>
      <c r="G31" s="77">
        <f t="shared" si="0"/>
        <v>1.3276621286287429</v>
      </c>
      <c r="H31" s="77">
        <v>1.366234200236065</v>
      </c>
      <c r="I31" s="77">
        <f t="shared" si="1"/>
        <v>1.366234200236065</v>
      </c>
      <c r="J31" s="76">
        <f>分析係数表!G34</f>
        <v>0.4248231396077729</v>
      </c>
      <c r="K31" s="78">
        <f t="shared" si="2"/>
        <v>0.5804079023837998</v>
      </c>
      <c r="L31" s="79"/>
      <c r="M31" s="80"/>
      <c r="N31" s="81">
        <f>分析係数表!H34</f>
        <v>0.15256158869841471</v>
      </c>
      <c r="O31" s="82">
        <f t="shared" si="3"/>
        <v>1.3255371525972621</v>
      </c>
      <c r="P31" s="76">
        <f>分析係数表!C34</f>
        <v>0.18299609672932837</v>
      </c>
      <c r="Q31" s="82">
        <f t="shared" si="4"/>
        <v>0.24256812499500707</v>
      </c>
      <c r="R31" s="83">
        <v>0.25688929692924922</v>
      </c>
      <c r="S31" s="84">
        <f t="shared" si="5"/>
        <v>1.6231234971653143</v>
      </c>
      <c r="T31" s="85">
        <f>分析係数表!F34</f>
        <v>0.70132234858660936</v>
      </c>
      <c r="U31" s="86">
        <f t="shared" si="6"/>
        <v>1.1383327830780889</v>
      </c>
      <c r="V31" s="87">
        <f>分析係数表!D34</f>
        <v>0.33091549505984896</v>
      </c>
      <c r="W31" s="167">
        <f t="shared" si="7"/>
        <v>1</v>
      </c>
      <c r="X31" s="76">
        <f>分析係数表!E34</f>
        <v>0.24447031431897556</v>
      </c>
      <c r="Y31" s="166">
        <f t="shared" si="8"/>
        <v>0</v>
      </c>
    </row>
    <row r="32" spans="1:25" x14ac:dyDescent="0.2">
      <c r="A32" s="6" t="s">
        <v>20</v>
      </c>
      <c r="B32" s="5" t="s">
        <v>37</v>
      </c>
      <c r="C32" s="90"/>
      <c r="D32" s="76">
        <f>投入係数表!C32</f>
        <v>4.8367593712212815E-3</v>
      </c>
      <c r="E32" s="77">
        <f t="shared" si="9"/>
        <v>0.48367593712212814</v>
      </c>
      <c r="F32" s="76">
        <f>分析係数表!C35</f>
        <v>0.35090186993215289</v>
      </c>
      <c r="G32" s="77">
        <f t="shared" si="0"/>
        <v>0.16972279077734118</v>
      </c>
      <c r="H32" s="77">
        <v>0.21154781944086734</v>
      </c>
      <c r="I32" s="77">
        <f t="shared" si="1"/>
        <v>0.21154781944086734</v>
      </c>
      <c r="J32" s="76">
        <f>分析係数表!G35</f>
        <v>0.31384360320530535</v>
      </c>
      <c r="K32" s="78">
        <f t="shared" si="2"/>
        <v>6.6392929903547157E-2</v>
      </c>
      <c r="L32" s="79"/>
      <c r="M32" s="80"/>
      <c r="N32" s="81">
        <f>分析係数表!H35</f>
        <v>5.7313981015663741E-2</v>
      </c>
      <c r="O32" s="82">
        <f t="shared" si="3"/>
        <v>0.4979746989243688</v>
      </c>
      <c r="P32" s="76">
        <f>分析係数表!C35</f>
        <v>0.35090186993215289</v>
      </c>
      <c r="Q32" s="82">
        <f t="shared" si="4"/>
        <v>0.17474025303146185</v>
      </c>
      <c r="R32" s="83">
        <v>0.23750399566957434</v>
      </c>
      <c r="S32" s="84">
        <f t="shared" si="5"/>
        <v>0.44905181511044168</v>
      </c>
      <c r="T32" s="85">
        <f>分析係数表!F35</f>
        <v>0.64653219121304228</v>
      </c>
      <c r="U32" s="86">
        <f t="shared" si="6"/>
        <v>0.29032645399154777</v>
      </c>
      <c r="V32" s="87">
        <f>分析係数表!D35</f>
        <v>5.1505940867642992E-2</v>
      </c>
      <c r="W32" s="167">
        <f t="shared" si="7"/>
        <v>0</v>
      </c>
      <c r="X32" s="76">
        <f>分析係数表!E35</f>
        <v>4.4929538546559823E-2</v>
      </c>
      <c r="Y32" s="166">
        <f t="shared" si="8"/>
        <v>0</v>
      </c>
    </row>
    <row r="33" spans="1:25" x14ac:dyDescent="0.2">
      <c r="A33" s="6" t="s">
        <v>21</v>
      </c>
      <c r="B33" s="5" t="s">
        <v>38</v>
      </c>
      <c r="C33" s="90"/>
      <c r="D33" s="76">
        <f>投入係数表!C33</f>
        <v>1.8137847642079807E-3</v>
      </c>
      <c r="E33" s="77">
        <f t="shared" si="9"/>
        <v>0.18137847642079807</v>
      </c>
      <c r="F33" s="76">
        <f>分析係数表!C36</f>
        <v>0.93626150666917152</v>
      </c>
      <c r="G33" s="77">
        <f t="shared" si="0"/>
        <v>0.1698176856110952</v>
      </c>
      <c r="H33" s="77">
        <v>0.23026925909375648</v>
      </c>
      <c r="I33" s="77">
        <f t="shared" si="1"/>
        <v>0.23026925909375648</v>
      </c>
      <c r="J33" s="76">
        <f>分析係数表!G36</f>
        <v>2.823270008148657E-2</v>
      </c>
      <c r="K33" s="78">
        <f t="shared" si="2"/>
        <v>6.5011229299801509E-3</v>
      </c>
      <c r="L33" s="79"/>
      <c r="M33" s="80"/>
      <c r="N33" s="81">
        <f>分析係数表!H36</f>
        <v>0.22062413152006111</v>
      </c>
      <c r="O33" s="82">
        <f t="shared" si="3"/>
        <v>1.9169011386441106</v>
      </c>
      <c r="P33" s="76">
        <f>分析係数表!C36</f>
        <v>0.93626150666917152</v>
      </c>
      <c r="Q33" s="82">
        <f t="shared" si="4"/>
        <v>1.7947207482027854</v>
      </c>
      <c r="R33" s="83">
        <v>1.8497189908731935</v>
      </c>
      <c r="S33" s="84">
        <f t="shared" si="5"/>
        <v>2.07998824996695</v>
      </c>
      <c r="T33" s="85">
        <f>分析係数表!F36</f>
        <v>0.87228977263648999</v>
      </c>
      <c r="U33" s="86">
        <f t="shared" si="6"/>
        <v>1.8143524776502415</v>
      </c>
      <c r="V33" s="87">
        <f>分析係数表!D36</f>
        <v>1.675268026906546E-2</v>
      </c>
      <c r="W33" s="167">
        <f t="shared" si="7"/>
        <v>0</v>
      </c>
      <c r="X33" s="76">
        <f>分析係数表!E36</f>
        <v>8.8037451867001137E-3</v>
      </c>
      <c r="Y33" s="166">
        <f t="shared" si="8"/>
        <v>0</v>
      </c>
    </row>
    <row r="34" spans="1:25" x14ac:dyDescent="0.2">
      <c r="A34" s="6" t="s">
        <v>22</v>
      </c>
      <c r="B34" s="5" t="s">
        <v>378</v>
      </c>
      <c r="C34" s="90"/>
      <c r="D34" s="76">
        <f>投入係数表!C34</f>
        <v>2.962515114873035E-2</v>
      </c>
      <c r="E34" s="77">
        <f t="shared" si="9"/>
        <v>2.9625151148730349</v>
      </c>
      <c r="F34" s="76">
        <f>分析係数表!C37</f>
        <v>0.39878226197532196</v>
      </c>
      <c r="G34" s="77">
        <f t="shared" si="0"/>
        <v>1.1813984786451497</v>
      </c>
      <c r="H34" s="77">
        <v>1.2531940902587733</v>
      </c>
      <c r="I34" s="77">
        <f t="shared" si="1"/>
        <v>1.2531940902587733</v>
      </c>
      <c r="J34" s="76">
        <f>分析係数表!G37</f>
        <v>0.35520734135572679</v>
      </c>
      <c r="K34" s="78">
        <f t="shared" si="2"/>
        <v>0.44514374100352755</v>
      </c>
      <c r="L34" s="79"/>
      <c r="M34" s="80"/>
      <c r="N34" s="81">
        <f>分析係数表!H37</f>
        <v>4.5952116856878007E-2</v>
      </c>
      <c r="O34" s="82">
        <f t="shared" si="3"/>
        <v>0.3992567110368303</v>
      </c>
      <c r="P34" s="76">
        <f>分析係数表!C37</f>
        <v>0.39878226197532196</v>
      </c>
      <c r="Q34" s="82">
        <f t="shared" si="4"/>
        <v>0.15921649433609469</v>
      </c>
      <c r="R34" s="83">
        <v>0.17981688119096254</v>
      </c>
      <c r="S34" s="84">
        <f t="shared" si="5"/>
        <v>1.4330109714497359</v>
      </c>
      <c r="T34" s="85">
        <f>分析係数表!F37</f>
        <v>0.68833867197645227</v>
      </c>
      <c r="U34" s="86">
        <f t="shared" si="6"/>
        <v>0.98639686901539692</v>
      </c>
      <c r="V34" s="87">
        <f>分析係数表!D37</f>
        <v>9.6788156869535111E-2</v>
      </c>
      <c r="W34" s="167">
        <f t="shared" si="7"/>
        <v>0</v>
      </c>
      <c r="X34" s="76">
        <f>分析係数表!E37</f>
        <v>9.2286382131417197E-2</v>
      </c>
      <c r="Y34" s="166">
        <f t="shared" si="8"/>
        <v>0</v>
      </c>
    </row>
    <row r="35" spans="1:25" x14ac:dyDescent="0.2">
      <c r="A35" s="6" t="s">
        <v>23</v>
      </c>
      <c r="B35" s="5" t="s">
        <v>194</v>
      </c>
      <c r="C35" s="90"/>
      <c r="D35" s="76">
        <f>投入係数表!C35</f>
        <v>3.0229746070133011E-3</v>
      </c>
      <c r="E35" s="77">
        <f t="shared" si="9"/>
        <v>0.30229746070133012</v>
      </c>
      <c r="F35" s="76">
        <f>分析係数表!C38</f>
        <v>8.3634220028000916E-2</v>
      </c>
      <c r="G35" s="77">
        <f t="shared" si="0"/>
        <v>2.5282412342201004E-2</v>
      </c>
      <c r="H35" s="77">
        <v>3.5928170659504093E-2</v>
      </c>
      <c r="I35" s="77">
        <f t="shared" si="1"/>
        <v>3.5928170659504093E-2</v>
      </c>
      <c r="J35" s="76">
        <f>分析係数表!G38</f>
        <v>0.16582661290322581</v>
      </c>
      <c r="K35" s="78">
        <f t="shared" si="2"/>
        <v>5.95784684827462E-3</v>
      </c>
      <c r="L35" s="79"/>
      <c r="M35" s="80"/>
      <c r="N35" s="81">
        <f>分析係数表!H38</f>
        <v>4.1594165567103165E-2</v>
      </c>
      <c r="O35" s="82">
        <f t="shared" si="3"/>
        <v>0.3613924858862585</v>
      </c>
      <c r="P35" s="76">
        <f>分析係数表!C38</f>
        <v>8.3634220028000916E-2</v>
      </c>
      <c r="Q35" s="82">
        <f t="shared" si="4"/>
        <v>3.022477868107756E-2</v>
      </c>
      <c r="R35" s="83">
        <v>3.6287335938088777E-2</v>
      </c>
      <c r="S35" s="84">
        <f t="shared" si="5"/>
        <v>7.2215506597592877E-2</v>
      </c>
      <c r="T35" s="85">
        <f>分析係数表!F38</f>
        <v>0.52116935483870963</v>
      </c>
      <c r="U35" s="86">
        <f t="shared" si="6"/>
        <v>3.7636508982818055E-2</v>
      </c>
      <c r="V35" s="87">
        <f>分析係数表!D38</f>
        <v>0.14516129032258066</v>
      </c>
      <c r="W35" s="167">
        <f t="shared" si="7"/>
        <v>0</v>
      </c>
      <c r="X35" s="76">
        <f>分析係数表!E38</f>
        <v>0.1237399193548387</v>
      </c>
      <c r="Y35" s="166">
        <f t="shared" si="8"/>
        <v>0</v>
      </c>
    </row>
    <row r="36" spans="1:25" x14ac:dyDescent="0.2">
      <c r="A36" s="6" t="s">
        <v>24</v>
      </c>
      <c r="B36" s="5" t="s">
        <v>39</v>
      </c>
      <c r="C36" s="90"/>
      <c r="D36" s="76">
        <f>投入係数表!C36</f>
        <v>0</v>
      </c>
      <c r="E36" s="77">
        <f t="shared" si="9"/>
        <v>0</v>
      </c>
      <c r="F36" s="76">
        <f>分析係数表!C39</f>
        <v>1</v>
      </c>
      <c r="G36" s="77">
        <f t="shared" si="0"/>
        <v>0</v>
      </c>
      <c r="H36" s="77">
        <v>6.1540093287139894E-3</v>
      </c>
      <c r="I36" s="77">
        <f t="shared" si="1"/>
        <v>6.1540093287139894E-3</v>
      </c>
      <c r="J36" s="76">
        <f>分析係数表!G39</f>
        <v>0.35526355444380819</v>
      </c>
      <c r="K36" s="78">
        <f t="shared" si="2"/>
        <v>2.1862952281992858E-3</v>
      </c>
      <c r="L36" s="79"/>
      <c r="M36" s="80"/>
      <c r="N36" s="81">
        <f>分析係数表!H39</f>
        <v>3.6622911924525259E-3</v>
      </c>
      <c r="O36" s="82">
        <f t="shared" si="3"/>
        <v>3.1819955997062818E-2</v>
      </c>
      <c r="P36" s="76">
        <f>分析係数表!C39</f>
        <v>1</v>
      </c>
      <c r="Q36" s="82">
        <f t="shared" si="4"/>
        <v>3.1819955997062818E-2</v>
      </c>
      <c r="R36" s="83">
        <v>3.4902049659921684E-2</v>
      </c>
      <c r="S36" s="84">
        <f t="shared" si="5"/>
        <v>4.1056058988635673E-2</v>
      </c>
      <c r="T36" s="85">
        <f>分析係数表!F39</f>
        <v>0.70609686266236704</v>
      </c>
      <c r="U36" s="86">
        <f t="shared" si="6"/>
        <v>2.8989554445156721E-2</v>
      </c>
      <c r="V36" s="87">
        <f>分析係数表!D39</f>
        <v>5.2620475573370303E-2</v>
      </c>
      <c r="W36" s="167">
        <f t="shared" si="7"/>
        <v>0</v>
      </c>
      <c r="X36" s="76">
        <f>分析係数表!E39</f>
        <v>6.6574244296434701E-2</v>
      </c>
      <c r="Y36" s="166">
        <f t="shared" si="8"/>
        <v>0</v>
      </c>
    </row>
    <row r="37" spans="1:25" x14ac:dyDescent="0.2">
      <c r="A37" s="6" t="s">
        <v>25</v>
      </c>
      <c r="B37" s="5" t="s">
        <v>40</v>
      </c>
      <c r="C37" s="90"/>
      <c r="D37" s="76">
        <f>投入係数表!C37</f>
        <v>0</v>
      </c>
      <c r="E37" s="77">
        <f t="shared" si="9"/>
        <v>0</v>
      </c>
      <c r="F37" s="76">
        <f>分析係数表!C40</f>
        <v>0.97034701574441762</v>
      </c>
      <c r="G37" s="77">
        <f t="shared" si="0"/>
        <v>0</v>
      </c>
      <c r="H37" s="77">
        <v>5.7238509832096673E-3</v>
      </c>
      <c r="I37" s="77">
        <f t="shared" si="1"/>
        <v>5.7238509832096673E-3</v>
      </c>
      <c r="J37" s="76">
        <f>分析係数表!G40</f>
        <v>0.52785971223021577</v>
      </c>
      <c r="K37" s="78">
        <f t="shared" si="2"/>
        <v>3.0213903328456925E-3</v>
      </c>
      <c r="L37" s="79"/>
      <c r="M37" s="80"/>
      <c r="N37" s="81">
        <f>分析係数表!H40</f>
        <v>3.2261456049877249E-2</v>
      </c>
      <c r="O37" s="82">
        <f t="shared" si="3"/>
        <v>0.28030488510139884</v>
      </c>
      <c r="P37" s="76">
        <f>分析係数表!C40</f>
        <v>0.97034701574441762</v>
      </c>
      <c r="Q37" s="82">
        <f t="shared" si="4"/>
        <v>0.27199300875672422</v>
      </c>
      <c r="R37" s="83">
        <v>0.2731330602666005</v>
      </c>
      <c r="S37" s="84">
        <f t="shared" si="5"/>
        <v>0.27885691124981016</v>
      </c>
      <c r="T37" s="85">
        <f>分析係数表!F40</f>
        <v>0.72733812949640286</v>
      </c>
      <c r="U37" s="86">
        <f t="shared" si="6"/>
        <v>0.20282326422558133</v>
      </c>
      <c r="V37" s="87">
        <f>分析係数表!D40</f>
        <v>8.6654676258992799E-2</v>
      </c>
      <c r="W37" s="167">
        <f t="shared" si="7"/>
        <v>0</v>
      </c>
      <c r="X37" s="76">
        <f>分析係数表!E40</f>
        <v>5.0539568345323742E-2</v>
      </c>
      <c r="Y37" s="166">
        <f t="shared" si="8"/>
        <v>0</v>
      </c>
    </row>
    <row r="38" spans="1:25" x14ac:dyDescent="0.2">
      <c r="A38" s="6" t="s">
        <v>26</v>
      </c>
      <c r="B38" s="5" t="s">
        <v>277</v>
      </c>
      <c r="C38" s="90"/>
      <c r="D38" s="76">
        <f>投入係数表!C38</f>
        <v>6.0459492140266019E-4</v>
      </c>
      <c r="E38" s="77">
        <f t="shared" si="9"/>
        <v>6.0459492140266018E-2</v>
      </c>
      <c r="F38" s="76">
        <f>分析係数表!C41</f>
        <v>0.80320409637637991</v>
      </c>
      <c r="G38" s="77">
        <f t="shared" si="0"/>
        <v>4.8561311751897207E-2</v>
      </c>
      <c r="H38" s="77">
        <v>5.013233060514298E-2</v>
      </c>
      <c r="I38" s="77">
        <f t="shared" si="1"/>
        <v>5.013233060514298E-2</v>
      </c>
      <c r="J38" s="76">
        <f>分析係数表!G41</f>
        <v>0.45147490221642766</v>
      </c>
      <c r="K38" s="78">
        <f t="shared" si="2"/>
        <v>2.263348905783855E-2</v>
      </c>
      <c r="L38" s="79"/>
      <c r="M38" s="80"/>
      <c r="N38" s="81">
        <f>分析係数表!H41</f>
        <v>4.9603894294711057E-2</v>
      </c>
      <c r="O38" s="82">
        <f t="shared" si="3"/>
        <v>0.43098531787792077</v>
      </c>
      <c r="P38" s="76">
        <f>分析係数表!C41</f>
        <v>0.80320409637637991</v>
      </c>
      <c r="Q38" s="82">
        <f t="shared" si="4"/>
        <v>0.34616917279762222</v>
      </c>
      <c r="R38" s="83">
        <v>0.3521154200947032</v>
      </c>
      <c r="S38" s="84">
        <f t="shared" si="5"/>
        <v>0.4022477506998462</v>
      </c>
      <c r="T38" s="85">
        <f>分析係数表!F41</f>
        <v>0.55671447196870927</v>
      </c>
      <c r="U38" s="86">
        <f t="shared" si="6"/>
        <v>0.22393714413146587</v>
      </c>
      <c r="V38" s="87">
        <f>分析係数表!D41</f>
        <v>0.15062744458930899</v>
      </c>
      <c r="W38" s="167">
        <f t="shared" si="7"/>
        <v>0</v>
      </c>
      <c r="X38" s="76">
        <f>分析係数表!E41</f>
        <v>0.14110712733594089</v>
      </c>
      <c r="Y38" s="166">
        <f t="shared" si="8"/>
        <v>0</v>
      </c>
    </row>
    <row r="39" spans="1:25" x14ac:dyDescent="0.2">
      <c r="A39" s="6" t="s">
        <v>51</v>
      </c>
      <c r="B39" s="5" t="s">
        <v>368</v>
      </c>
      <c r="C39" s="90"/>
      <c r="D39" s="76">
        <f>投入係数表!C39</f>
        <v>0</v>
      </c>
      <c r="E39" s="77">
        <f>$C$5*D39</f>
        <v>0</v>
      </c>
      <c r="F39" s="76">
        <f>分析係数表!C42</f>
        <v>0.66636504653567741</v>
      </c>
      <c r="G39" s="77">
        <f>E39*F39</f>
        <v>0</v>
      </c>
      <c r="H39" s="77">
        <v>3.7727783976480096E-3</v>
      </c>
      <c r="I39" s="77">
        <f>C39+H39</f>
        <v>3.7727783976480096E-3</v>
      </c>
      <c r="J39" s="76">
        <f>分析係数表!G42</f>
        <v>0.48517520215633425</v>
      </c>
      <c r="K39" s="78">
        <f>I39*J39</f>
        <v>1.8304585217699238E-3</v>
      </c>
      <c r="L39" s="79"/>
      <c r="M39" s="80"/>
      <c r="N39" s="81">
        <f>分析係数表!H42</f>
        <v>1.1980423388898527E-2</v>
      </c>
      <c r="O39" s="82">
        <f t="shared" si="3"/>
        <v>0.10409236323058302</v>
      </c>
      <c r="P39" s="76">
        <f>分析係数表!C42</f>
        <v>0.66636504653567741</v>
      </c>
      <c r="Q39" s="82">
        <f>O39*P39</f>
        <v>6.9363512468156086E-2</v>
      </c>
      <c r="R39" s="83">
        <v>7.2621956648546815E-2</v>
      </c>
      <c r="S39" s="84">
        <f>I39+R39</f>
        <v>7.6394735046194831E-2</v>
      </c>
      <c r="T39" s="85">
        <f>分析係数表!F42</f>
        <v>0.56103195995379285</v>
      </c>
      <c r="U39" s="86">
        <f t="shared" si="6"/>
        <v>4.2859887933117395E-2</v>
      </c>
      <c r="V39" s="87">
        <f>分析係数表!D42</f>
        <v>0.11378513669618791</v>
      </c>
      <c r="W39" s="167">
        <f t="shared" si="7"/>
        <v>0</v>
      </c>
      <c r="X39" s="76">
        <f>分析係数表!E42</f>
        <v>9.7612629957643429E-2</v>
      </c>
      <c r="Y39" s="166">
        <f t="shared" si="8"/>
        <v>0</v>
      </c>
    </row>
    <row r="40" spans="1:25" x14ac:dyDescent="0.2">
      <c r="A40" s="6" t="s">
        <v>195</v>
      </c>
      <c r="B40" s="5" t="s">
        <v>41</v>
      </c>
      <c r="C40" s="90"/>
      <c r="D40" s="76">
        <f>投入係数表!C40</f>
        <v>1.9951632406287789E-2</v>
      </c>
      <c r="E40" s="77">
        <f>$C$5*D40</f>
        <v>1.9951632406287789</v>
      </c>
      <c r="F40" s="76">
        <f>分析係数表!C43</f>
        <v>0.41782866643993499</v>
      </c>
      <c r="G40" s="77">
        <f>E40*F40</f>
        <v>0.83363639616190177</v>
      </c>
      <c r="H40" s="77">
        <v>1.0160409687980358</v>
      </c>
      <c r="I40" s="77">
        <f>C40+H40</f>
        <v>1.0160409687980358</v>
      </c>
      <c r="J40" s="76">
        <f>分析係数表!G43</f>
        <v>0.34963029507290444</v>
      </c>
      <c r="K40" s="78">
        <f>I40*J40</f>
        <v>0.35523870372701699</v>
      </c>
      <c r="L40" s="79"/>
      <c r="M40" s="80"/>
      <c r="N40" s="81">
        <f>分析係数表!H43</f>
        <v>3.3095547249689404E-2</v>
      </c>
      <c r="O40" s="82">
        <f t="shared" si="3"/>
        <v>0.28755191814187819</v>
      </c>
      <c r="P40" s="76">
        <f>分析係数表!C43</f>
        <v>0.41782866643993499</v>
      </c>
      <c r="Q40" s="82">
        <f>O40*P40</f>
        <v>0.12014743448946631</v>
      </c>
      <c r="R40" s="83">
        <v>0.20018780026710364</v>
      </c>
      <c r="S40" s="84">
        <f>I40+R40</f>
        <v>1.2162287690651394</v>
      </c>
      <c r="T40" s="85">
        <f>分析係数表!F43</f>
        <v>0.60413931310897662</v>
      </c>
      <c r="U40" s="86">
        <f t="shared" si="6"/>
        <v>0.7347716131263895</v>
      </c>
      <c r="V40" s="87">
        <f>分析係数表!D43</f>
        <v>0.20869324856609772</v>
      </c>
      <c r="W40" s="167">
        <f t="shared" si="7"/>
        <v>0</v>
      </c>
      <c r="X40" s="76">
        <f>分析係数表!E43</f>
        <v>0.13682537488770644</v>
      </c>
      <c r="Y40" s="166">
        <f t="shared" si="8"/>
        <v>0</v>
      </c>
    </row>
    <row r="41" spans="1:25" x14ac:dyDescent="0.2">
      <c r="A41" s="6" t="s">
        <v>341</v>
      </c>
      <c r="B41" s="5" t="s">
        <v>346</v>
      </c>
      <c r="C41" s="90"/>
      <c r="D41" s="76">
        <f>投入係数表!C41</f>
        <v>0</v>
      </c>
      <c r="E41" s="77">
        <f>$C$5*D41</f>
        <v>0</v>
      </c>
      <c r="F41" s="76">
        <f>分析係数表!C44</f>
        <v>0.43300030015865532</v>
      </c>
      <c r="G41" s="77">
        <f>E41*F41</f>
        <v>0</v>
      </c>
      <c r="H41" s="77">
        <v>2.6317560986487973E-3</v>
      </c>
      <c r="I41" s="77">
        <f>C41+H41</f>
        <v>2.6317560986487973E-3</v>
      </c>
      <c r="J41" s="76">
        <f>分析係数表!G44</f>
        <v>0.26179408564929285</v>
      </c>
      <c r="K41" s="78">
        <f>I41*J41</f>
        <v>6.8897818149771207E-4</v>
      </c>
      <c r="L41" s="79"/>
      <c r="M41" s="80"/>
      <c r="N41" s="81">
        <f>分析係数表!H44</f>
        <v>0.10792544346140839</v>
      </c>
      <c r="O41" s="82">
        <f t="shared" si="3"/>
        <v>0.93771431091631408</v>
      </c>
      <c r="P41" s="76">
        <f>分析係数表!C44</f>
        <v>0.43300030015865532</v>
      </c>
      <c r="Q41" s="82">
        <f>O41*P41</f>
        <v>0.40603057808983062</v>
      </c>
      <c r="R41" s="83">
        <v>0.41260989756748523</v>
      </c>
      <c r="S41" s="84">
        <f>I41+R41</f>
        <v>0.41524165366613403</v>
      </c>
      <c r="T41" s="85">
        <f>分析係数表!F44</f>
        <v>0.57012714425433242</v>
      </c>
      <c r="U41" s="86">
        <f t="shared" si="6"/>
        <v>0.23674053818011953</v>
      </c>
      <c r="V41" s="87">
        <f>分析係数表!D44</f>
        <v>0.10725392586731722</v>
      </c>
      <c r="W41" s="167">
        <f t="shared" si="7"/>
        <v>0</v>
      </c>
      <c r="X41" s="76">
        <f>分析係数表!E44</f>
        <v>7.6308530862976523E-2</v>
      </c>
      <c r="Y41" s="166">
        <f t="shared" si="8"/>
        <v>0</v>
      </c>
    </row>
    <row r="42" spans="1:25" x14ac:dyDescent="0.2">
      <c r="A42" s="6" t="s">
        <v>342</v>
      </c>
      <c r="B42" s="5" t="s">
        <v>279</v>
      </c>
      <c r="C42" s="90"/>
      <c r="D42" s="76">
        <f>投入係数表!C42</f>
        <v>0</v>
      </c>
      <c r="E42" s="77">
        <f>$C$5*D42</f>
        <v>0</v>
      </c>
      <c r="F42" s="76">
        <f>分析係数表!C45</f>
        <v>1</v>
      </c>
      <c r="G42" s="77">
        <f>E42*F42</f>
        <v>0</v>
      </c>
      <c r="H42" s="77">
        <v>2.5575633198923324E-3</v>
      </c>
      <c r="I42" s="77">
        <f>C42+H42</f>
        <v>2.5575633198923324E-3</v>
      </c>
      <c r="J42" s="76">
        <f>分析係数表!G45</f>
        <v>0</v>
      </c>
      <c r="K42" s="78">
        <f>I42*J42</f>
        <v>0</v>
      </c>
      <c r="L42" s="79"/>
      <c r="M42" s="80"/>
      <c r="N42" s="81">
        <f>分析係数表!H45</f>
        <v>0</v>
      </c>
      <c r="O42" s="82">
        <f t="shared" si="3"/>
        <v>0</v>
      </c>
      <c r="P42" s="76">
        <f>分析係数表!C45</f>
        <v>1</v>
      </c>
      <c r="Q42" s="82">
        <f>O42*P42</f>
        <v>0</v>
      </c>
      <c r="R42" s="83">
        <v>1.590979394336762E-3</v>
      </c>
      <c r="S42" s="84">
        <f>I42+R42</f>
        <v>4.1485427142290941E-3</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3.6275695284159614E-3</v>
      </c>
      <c r="E43" s="77">
        <f>$C$5*D43</f>
        <v>0.36275695284159615</v>
      </c>
      <c r="F43" s="76">
        <f>分析係数表!C46</f>
        <v>7.8922701993376254E-2</v>
      </c>
      <c r="G43" s="77">
        <f>E43*F43</f>
        <v>2.8629758885142537E-2</v>
      </c>
      <c r="H43" s="77">
        <v>3.2462399208966292E-2</v>
      </c>
      <c r="I43" s="77">
        <f>C43+H43</f>
        <v>3.2462399208966292E-2</v>
      </c>
      <c r="J43" s="76">
        <f>分析係数表!G46</f>
        <v>9.4786729857819912E-3</v>
      </c>
      <c r="K43" s="78">
        <f>I43*J43</f>
        <v>3.0770046643569947E-4</v>
      </c>
      <c r="L43" s="79"/>
      <c r="M43" s="80"/>
      <c r="N43" s="81">
        <f>分析係数表!H46</f>
        <v>2.1453316301050851E-2</v>
      </c>
      <c r="O43" s="82">
        <f t="shared" si="3"/>
        <v>0.1863979527617417</v>
      </c>
      <c r="P43" s="76">
        <f>分析係数表!C46</f>
        <v>7.8922701993376254E-2</v>
      </c>
      <c r="Q43" s="82">
        <f>O43*P43</f>
        <v>1.4711030077990364E-2</v>
      </c>
      <c r="R43" s="83">
        <v>1.6258044071580546E-2</v>
      </c>
      <c r="S43" s="84">
        <f>I43+R43</f>
        <v>4.8720443280546838E-2</v>
      </c>
      <c r="T43" s="85">
        <f>分析係数表!F46</f>
        <v>0.3135860979462875</v>
      </c>
      <c r="U43" s="86">
        <f t="shared" si="6"/>
        <v>1.5278053698560105E-2</v>
      </c>
      <c r="V43" s="87">
        <f>分析係数表!D46</f>
        <v>1.3428120063191154E-2</v>
      </c>
      <c r="W43" s="167">
        <f t="shared" si="7"/>
        <v>0</v>
      </c>
      <c r="X43" s="76">
        <f>分析係数表!E46</f>
        <v>3.0805687203791468E-2</v>
      </c>
      <c r="Y43" s="166">
        <f t="shared" si="8"/>
        <v>0</v>
      </c>
    </row>
    <row r="44" spans="1:25" x14ac:dyDescent="0.2">
      <c r="A44" s="192">
        <v>40</v>
      </c>
      <c r="B44" s="14" t="s">
        <v>151</v>
      </c>
      <c r="C44" s="197">
        <f>SUM(C5:C43)</f>
        <v>100</v>
      </c>
      <c r="D44" s="92">
        <f>投入係数表!C44</f>
        <v>0.54232164449818621</v>
      </c>
      <c r="E44" s="91">
        <f>SUM(E5:E43)</f>
        <v>54.232164449818626</v>
      </c>
      <c r="F44" s="92">
        <f>分析係数表!C47</f>
        <v>0.45048821757167268</v>
      </c>
      <c r="G44" s="91">
        <f>SUM(G5:G43)</f>
        <v>5.9324875599791751</v>
      </c>
      <c r="H44" s="91">
        <f>SUM(H5:H43)</f>
        <v>6.4835324342050979</v>
      </c>
      <c r="I44" s="91">
        <f>SUM(I5:I43)</f>
        <v>106.48353243420509</v>
      </c>
      <c r="J44" s="92">
        <f>分析係数表!G47</f>
        <v>0.27984959706440876</v>
      </c>
      <c r="K44" s="93">
        <f>SUM(K5:K43)</f>
        <v>13.849954218783695</v>
      </c>
      <c r="L44" s="94">
        <f>最終需要_まとめ!$L$33</f>
        <v>0.62733333333333341</v>
      </c>
      <c r="M44" s="91">
        <f>K44*L44</f>
        <v>8.6885379465836401</v>
      </c>
      <c r="N44" s="95">
        <f>分析係数表!H47</f>
        <v>1</v>
      </c>
      <c r="O44" s="96">
        <f>SUM(O5:O43)</f>
        <v>8.6885379465836401</v>
      </c>
      <c r="P44" s="92">
        <f>分析係数表!C47</f>
        <v>0.45048821757167268</v>
      </c>
      <c r="Q44" s="96">
        <f>SUM(Q5:Q43)</f>
        <v>3.7827209410240892</v>
      </c>
      <c r="R44" s="91">
        <f>SUM(R5:R43)</f>
        <v>4.1074898698531328</v>
      </c>
      <c r="S44" s="97">
        <f>SUM(S5:S43)</f>
        <v>110.59102230405819</v>
      </c>
      <c r="T44" s="98">
        <f>分析係数表!F47</f>
        <v>0.63574062575658508</v>
      </c>
      <c r="U44" s="99">
        <f>SUM(U5:U43)</f>
        <v>52.144670448298115</v>
      </c>
      <c r="V44" s="100">
        <f>分析係数表!D47</f>
        <v>9.9789350246801134E-2</v>
      </c>
      <c r="W44" s="164">
        <f>SUM(W5:W43)</f>
        <v>69</v>
      </c>
      <c r="X44" s="92">
        <f>分析係数表!E47</f>
        <v>7.8362037587557998E-2</v>
      </c>
      <c r="Y44" s="165">
        <f>SUM(Y5:Y43)</f>
        <v>44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6.7564113487262545E-2</v>
      </c>
      <c r="G5" s="77">
        <f t="shared" ref="G5:G38" si="1">E5*F5</f>
        <v>0</v>
      </c>
      <c r="H5" s="77">
        <f t="array" ref="H5:H43">MMULT(逆行列係数!C5:AO43,'2'!G5:G43)</f>
        <v>3.153574617188419E-3</v>
      </c>
      <c r="I5" s="77">
        <f t="shared" ref="I5:I38" si="2">C5+H5</f>
        <v>3.153574617188419E-3</v>
      </c>
      <c r="J5" s="76">
        <f>分析係数表!G8</f>
        <v>0.11970979443772672</v>
      </c>
      <c r="K5" s="78">
        <f t="shared" ref="K5:K38" si="3">I5*J5</f>
        <v>3.7751376916765839E-4</v>
      </c>
      <c r="L5" s="79" t="s">
        <v>182</v>
      </c>
      <c r="M5" s="80" t="s">
        <v>182</v>
      </c>
      <c r="N5" s="81">
        <f>分析係数表!H8</f>
        <v>1.0734543466490035E-2</v>
      </c>
      <c r="O5" s="82">
        <f t="shared" ref="O5:O43" si="4">$M$44*N5</f>
        <v>0.17868688221846146</v>
      </c>
      <c r="P5" s="76">
        <f>分析係数表!C8</f>
        <v>6.7564113487262545E-2</v>
      </c>
      <c r="Q5" s="82">
        <f t="shared" ref="Q5:Q38" si="5">O5*P5</f>
        <v>1.2072820788893246E-2</v>
      </c>
      <c r="R5" s="83">
        <f t="array" ref="R5:R43">MMULT(逆行列係数!C5:AO43,'2'!Q5:Q43)</f>
        <v>1.4078122963065844E-2</v>
      </c>
      <c r="S5" s="84">
        <f t="shared" ref="S5:S38" si="6">I5+R5</f>
        <v>1.7231697580254262E-2</v>
      </c>
      <c r="T5" s="85">
        <f>分析係数表!F8</f>
        <v>0.45405078597339782</v>
      </c>
      <c r="U5" s="86">
        <f t="shared" ref="U5:U43" si="7">S5*T5</f>
        <v>7.8240658299703458E-3</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75">
        <f>最終需要_まとめ!$C$7</f>
        <v>100</v>
      </c>
      <c r="D6" s="76">
        <f>投入係数表!D6</f>
        <v>0.13580246913580246</v>
      </c>
      <c r="E6" s="77">
        <f t="shared" si="0"/>
        <v>13.580246913580247</v>
      </c>
      <c r="F6" s="76">
        <f>分析係数表!C9</f>
        <v>0.16339869281045749</v>
      </c>
      <c r="G6" s="77">
        <f t="shared" si="1"/>
        <v>2.2189945937222624</v>
      </c>
      <c r="H6" s="77">
        <v>2.269371725870414</v>
      </c>
      <c r="I6" s="77">
        <f t="shared" si="2"/>
        <v>102.26937172587041</v>
      </c>
      <c r="J6" s="76">
        <f>分析係数表!G9</f>
        <v>0.24691358024691357</v>
      </c>
      <c r="K6" s="78">
        <f t="shared" si="3"/>
        <v>25.251696722437138</v>
      </c>
      <c r="L6" s="79"/>
      <c r="M6" s="80"/>
      <c r="N6" s="81">
        <f>分析係数表!H9</f>
        <v>5.6599045701539042E-4</v>
      </c>
      <c r="O6" s="82">
        <f t="shared" si="4"/>
        <v>9.4214598362003035E-3</v>
      </c>
      <c r="P6" s="76">
        <f>分析係数表!C9</f>
        <v>0.16339869281045749</v>
      </c>
      <c r="Q6" s="82">
        <f t="shared" si="5"/>
        <v>1.5394542216013566E-3</v>
      </c>
      <c r="R6" s="83">
        <v>1.6939943555931403E-3</v>
      </c>
      <c r="S6" s="84">
        <f t="shared" si="6"/>
        <v>102.27106572022601</v>
      </c>
      <c r="T6" s="85">
        <f>分析係数表!F9</f>
        <v>0.67901234567901236</v>
      </c>
      <c r="U6" s="86">
        <f t="shared" si="7"/>
        <v>69.443316229783093</v>
      </c>
      <c r="V6" s="87">
        <f>分析係数表!D9</f>
        <v>7.407407407407407E-2</v>
      </c>
      <c r="W6" s="167">
        <f t="shared" si="8"/>
        <v>8</v>
      </c>
      <c r="X6" s="76">
        <f>分析係数表!E9</f>
        <v>0</v>
      </c>
      <c r="Y6" s="166">
        <f t="shared" si="9"/>
        <v>0</v>
      </c>
    </row>
    <row r="7" spans="1:25" x14ac:dyDescent="0.2">
      <c r="A7" s="6" t="s">
        <v>221</v>
      </c>
      <c r="B7" s="5" t="s">
        <v>267</v>
      </c>
      <c r="C7" s="90"/>
      <c r="D7" s="76">
        <f>投入係数表!D7</f>
        <v>0</v>
      </c>
      <c r="E7" s="77">
        <f t="shared" si="0"/>
        <v>0</v>
      </c>
      <c r="F7" s="76">
        <f>分析係数表!C10</f>
        <v>3.0864197530864335E-3</v>
      </c>
      <c r="G7" s="77">
        <f t="shared" si="1"/>
        <v>0</v>
      </c>
      <c r="H7" s="77">
        <v>2.7216851418209761E-5</v>
      </c>
      <c r="I7" s="77">
        <f t="shared" si="2"/>
        <v>2.7216851418209761E-5</v>
      </c>
      <c r="J7" s="76">
        <f>分析係数表!G10</f>
        <v>0.2857142857142857</v>
      </c>
      <c r="K7" s="78">
        <f t="shared" si="3"/>
        <v>7.776243262345646E-6</v>
      </c>
      <c r="L7" s="79"/>
      <c r="M7" s="80"/>
      <c r="N7" s="81">
        <f>分析係数表!H10</f>
        <v>1.0759075560602157E-3</v>
      </c>
      <c r="O7" s="82">
        <f t="shared" si="4"/>
        <v>1.7909524270671783E-2</v>
      </c>
      <c r="P7" s="76">
        <f>分析係数表!C10</f>
        <v>3.0864197530864335E-3</v>
      </c>
      <c r="Q7" s="82">
        <f t="shared" si="5"/>
        <v>5.527630947738229E-5</v>
      </c>
      <c r="R7" s="83">
        <v>7.1125970428842801E-5</v>
      </c>
      <c r="S7" s="84">
        <f t="shared" si="6"/>
        <v>9.8342821847052558E-5</v>
      </c>
      <c r="T7" s="85">
        <f>分析係数表!F10</f>
        <v>0.5714285714285714</v>
      </c>
      <c r="U7" s="86">
        <f t="shared" si="7"/>
        <v>5.6195898198315746E-5</v>
      </c>
      <c r="V7" s="87">
        <f>分析係数表!D10</f>
        <v>0</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1.4903129657227732E-3</v>
      </c>
      <c r="G8" s="77">
        <f t="shared" si="1"/>
        <v>0</v>
      </c>
      <c r="H8" s="77">
        <v>2.944678406312445E-5</v>
      </c>
      <c r="I8" s="77">
        <f t="shared" si="2"/>
        <v>2.944678406312445E-5</v>
      </c>
      <c r="J8" s="76">
        <f>分析係数表!G11</f>
        <v>0.75</v>
      </c>
      <c r="K8" s="78">
        <f t="shared" si="3"/>
        <v>2.2085088047343338E-5</v>
      </c>
      <c r="L8" s="79"/>
      <c r="M8" s="80"/>
      <c r="N8" s="81">
        <f>分析係数表!H11</f>
        <v>-1.9275216802381716E-5</v>
      </c>
      <c r="O8" s="82">
        <f t="shared" si="4"/>
        <v>-3.2085466934428272E-4</v>
      </c>
      <c r="P8" s="76">
        <f>分析係数表!C11</f>
        <v>1.4903129657227732E-3</v>
      </c>
      <c r="Q8" s="82">
        <f t="shared" si="5"/>
        <v>-4.7817387383647777E-7</v>
      </c>
      <c r="R8" s="83">
        <v>2.5004727482249621E-5</v>
      </c>
      <c r="S8" s="84">
        <f t="shared" si="6"/>
        <v>5.4451511545374071E-5</v>
      </c>
      <c r="T8" s="85">
        <f>分析係数表!F11</f>
        <v>1</v>
      </c>
      <c r="U8" s="86">
        <f t="shared" si="7"/>
        <v>5.4451511545374071E-5</v>
      </c>
      <c r="V8" s="87">
        <f>分析係数表!D11</f>
        <v>2</v>
      </c>
      <c r="W8" s="167">
        <f t="shared" si="8"/>
        <v>0</v>
      </c>
      <c r="X8" s="76">
        <f>分析係数表!E11</f>
        <v>0</v>
      </c>
      <c r="Y8" s="166">
        <f t="shared" si="9"/>
        <v>0</v>
      </c>
    </row>
    <row r="9" spans="1:25" x14ac:dyDescent="0.2">
      <c r="A9" s="6" t="s">
        <v>223</v>
      </c>
      <c r="B9" s="5" t="s">
        <v>191</v>
      </c>
      <c r="C9" s="90"/>
      <c r="D9" s="76">
        <f>投入係数表!D9</f>
        <v>4.9382716049382713E-2</v>
      </c>
      <c r="E9" s="77">
        <f t="shared" si="0"/>
        <v>4.9382716049382713</v>
      </c>
      <c r="F9" s="76">
        <f>分析係数表!C12</f>
        <v>4.2687511748856433E-2</v>
      </c>
      <c r="G9" s="77">
        <f t="shared" si="1"/>
        <v>0.21080252715484657</v>
      </c>
      <c r="H9" s="77">
        <v>0.21761261701291454</v>
      </c>
      <c r="I9" s="77">
        <f t="shared" si="2"/>
        <v>0.21761261701291454</v>
      </c>
      <c r="J9" s="76">
        <f>分析係数表!G12</f>
        <v>0.14470108695652173</v>
      </c>
      <c r="K9" s="78">
        <f t="shared" si="3"/>
        <v>3.1488782217222004E-2</v>
      </c>
      <c r="L9" s="79"/>
      <c r="M9" s="80"/>
      <c r="N9" s="81">
        <f>分析係数表!H12</f>
        <v>8.7239631247579649E-2</v>
      </c>
      <c r="O9" s="82">
        <f t="shared" si="4"/>
        <v>1.4521882334522238</v>
      </c>
      <c r="P9" s="76">
        <f>分析係数表!C12</f>
        <v>4.2687511748856433E-2</v>
      </c>
      <c r="Q9" s="82">
        <f t="shared" si="5"/>
        <v>6.1990302277042872E-2</v>
      </c>
      <c r="R9" s="83">
        <v>6.6227220117842878E-2</v>
      </c>
      <c r="S9" s="84">
        <f t="shared" si="6"/>
        <v>0.28383983713075744</v>
      </c>
      <c r="T9" s="85">
        <f>分析係数表!F12</f>
        <v>0.28543931159420288</v>
      </c>
      <c r="U9" s="86">
        <f t="shared" si="7"/>
        <v>8.1019047713614067E-2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0.22655256516336764</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投入係数表!D11</f>
        <v>0</v>
      </c>
      <c r="E11" s="77">
        <f t="shared" si="0"/>
        <v>0</v>
      </c>
      <c r="F11" s="76">
        <f>分析係数表!C14</f>
        <v>1.2640726841793404E-2</v>
      </c>
      <c r="G11" s="77">
        <f t="shared" si="1"/>
        <v>0</v>
      </c>
      <c r="H11" s="77">
        <v>2.0897552780827305E-4</v>
      </c>
      <c r="I11" s="77">
        <f t="shared" si="2"/>
        <v>2.0897552780827305E-4</v>
      </c>
      <c r="J11" s="76">
        <f>分析係数表!G14</f>
        <v>0.18151815181518152</v>
      </c>
      <c r="K11" s="78">
        <f t="shared" si="3"/>
        <v>3.7932851582359793E-5</v>
      </c>
      <c r="L11" s="79"/>
      <c r="M11" s="80"/>
      <c r="N11" s="81">
        <f>分析係数表!H14</f>
        <v>1.1056965274820784E-3</v>
      </c>
      <c r="O11" s="82">
        <f t="shared" si="4"/>
        <v>1.8405390577840217E-2</v>
      </c>
      <c r="P11" s="76">
        <f>分析係数表!C14</f>
        <v>1.2640726841793404E-2</v>
      </c>
      <c r="Q11" s="82">
        <f t="shared" si="5"/>
        <v>2.3265751471099623E-4</v>
      </c>
      <c r="R11" s="83">
        <v>6.3666335331418042E-4</v>
      </c>
      <c r="S11" s="84">
        <f t="shared" si="6"/>
        <v>8.4563888112245344E-4</v>
      </c>
      <c r="T11" s="85">
        <f>分析係数表!F14</f>
        <v>0.32673267326732675</v>
      </c>
      <c r="U11" s="86">
        <f t="shared" si="7"/>
        <v>2.7629785224793032E-4</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0.1333296994157015</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投入係数表!D13</f>
        <v>2.4691358024691357E-2</v>
      </c>
      <c r="E13" s="77">
        <f t="shared" si="0"/>
        <v>2.4691358024691357</v>
      </c>
      <c r="F13" s="76">
        <f>分析係数表!C16</f>
        <v>1.1051985264019626E-2</v>
      </c>
      <c r="G13" s="77">
        <f t="shared" si="1"/>
        <v>2.728885250375216E-2</v>
      </c>
      <c r="H13" s="77">
        <v>2.8402520623962937E-2</v>
      </c>
      <c r="I13" s="77">
        <f t="shared" si="2"/>
        <v>2.8402520623962937E-2</v>
      </c>
      <c r="J13" s="76">
        <f>分析係数表!G16</f>
        <v>3.3670033670033669E-2</v>
      </c>
      <c r="K13" s="78">
        <f t="shared" si="3"/>
        <v>9.5631382572265776E-4</v>
      </c>
      <c r="L13" s="79"/>
      <c r="M13" s="80"/>
      <c r="N13" s="81">
        <f>分析係数表!H16</f>
        <v>1.6043989549327908E-2</v>
      </c>
      <c r="O13" s="82">
        <f t="shared" si="4"/>
        <v>0.26706775931965931</v>
      </c>
      <c r="P13" s="76">
        <f>分析係数表!C16</f>
        <v>1.1051985264019626E-2</v>
      </c>
      <c r="Q13" s="82">
        <f t="shared" si="5"/>
        <v>2.951628940495615E-3</v>
      </c>
      <c r="R13" s="83">
        <v>3.2438037530129853E-3</v>
      </c>
      <c r="S13" s="84">
        <f t="shared" si="6"/>
        <v>3.1646324376975926E-2</v>
      </c>
      <c r="T13" s="85">
        <f>分析係数表!F16</f>
        <v>0.28619528619528617</v>
      </c>
      <c r="U13" s="86">
        <f t="shared" si="7"/>
        <v>9.0570288620974871E-3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投入係数表!D14</f>
        <v>2.4691358024691357E-2</v>
      </c>
      <c r="E14" s="77">
        <f t="shared" si="0"/>
        <v>2.4691358024691357</v>
      </c>
      <c r="F14" s="76">
        <f>分析係数表!C17</f>
        <v>8.8733956583742724E-2</v>
      </c>
      <c r="G14" s="77">
        <f t="shared" si="1"/>
        <v>0.21909618909566103</v>
      </c>
      <c r="H14" s="77">
        <v>0.2318630364633609</v>
      </c>
      <c r="I14" s="77">
        <f t="shared" si="2"/>
        <v>0.2318630364633609</v>
      </c>
      <c r="J14" s="76">
        <f>分析係数表!G17</f>
        <v>0.21220484513952775</v>
      </c>
      <c r="K14" s="78">
        <f t="shared" si="3"/>
        <v>4.9202459746288174E-2</v>
      </c>
      <c r="L14" s="79"/>
      <c r="M14" s="80"/>
      <c r="N14" s="81">
        <f>分析係数表!H17</f>
        <v>2.8579889640622342E-3</v>
      </c>
      <c r="O14" s="82">
        <f t="shared" si="4"/>
        <v>4.7573996881865921E-2</v>
      </c>
      <c r="P14" s="76">
        <f>分析係数表!C17</f>
        <v>8.8733956583742724E-2</v>
      </c>
      <c r="Q14" s="82">
        <f t="shared" si="5"/>
        <v>4.2214289738306023E-3</v>
      </c>
      <c r="R14" s="83">
        <v>6.9326433515902088E-3</v>
      </c>
      <c r="S14" s="84">
        <f t="shared" si="6"/>
        <v>0.23879567981495112</v>
      </c>
      <c r="T14" s="85">
        <f>分析係数表!F17</f>
        <v>0.32198712051517941</v>
      </c>
      <c r="U14" s="86">
        <f t="shared" si="7"/>
        <v>7.6889133335080864E-2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投入係数表!D15</f>
        <v>0</v>
      </c>
      <c r="E15" s="77">
        <f t="shared" si="0"/>
        <v>0</v>
      </c>
      <c r="F15" s="76">
        <f>分析係数表!C18</f>
        <v>2.3869801084990927E-2</v>
      </c>
      <c r="G15" s="77">
        <f t="shared" si="1"/>
        <v>0</v>
      </c>
      <c r="H15" s="77">
        <v>9.1234337646580374E-5</v>
      </c>
      <c r="I15" s="77">
        <f t="shared" si="2"/>
        <v>9.1234337646580374E-5</v>
      </c>
      <c r="J15" s="76">
        <f>分析係数表!G18</f>
        <v>0.2144702842377261</v>
      </c>
      <c r="K15" s="78">
        <f t="shared" si="3"/>
        <v>1.9567054327302769E-5</v>
      </c>
      <c r="L15" s="79"/>
      <c r="M15" s="80"/>
      <c r="N15" s="81">
        <f>分析係数表!H18</f>
        <v>4.2405476965239774E-4</v>
      </c>
      <c r="O15" s="82">
        <f t="shared" si="4"/>
        <v>7.0588027255742199E-3</v>
      </c>
      <c r="P15" s="76">
        <f>分析係数表!C18</f>
        <v>2.3869801084990927E-2</v>
      </c>
      <c r="Q15" s="82">
        <f t="shared" si="5"/>
        <v>1.6849221695764842E-4</v>
      </c>
      <c r="R15" s="83">
        <v>3.4903853884103481E-4</v>
      </c>
      <c r="S15" s="84">
        <f t="shared" si="6"/>
        <v>4.402728764876152E-4</v>
      </c>
      <c r="T15" s="85">
        <f>分析係数表!F18</f>
        <v>0.4573643410852713</v>
      </c>
      <c r="U15" s="86">
        <f t="shared" si="7"/>
        <v>2.0136511405247515E-4</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投入係数表!D16</f>
        <v>0</v>
      </c>
      <c r="E16" s="77">
        <f t="shared" si="0"/>
        <v>0</v>
      </c>
      <c r="F16" s="76">
        <f>分析係数表!C19</f>
        <v>4.6660019940179431E-2</v>
      </c>
      <c r="G16" s="77">
        <f t="shared" si="1"/>
        <v>0</v>
      </c>
      <c r="H16" s="77">
        <v>6.400372404070729E-5</v>
      </c>
      <c r="I16" s="77">
        <f t="shared" si="2"/>
        <v>6.400372404070729E-5</v>
      </c>
      <c r="J16" s="76">
        <f>分析係数表!G19</f>
        <v>5.7803468208092484E-2</v>
      </c>
      <c r="K16" s="78">
        <f t="shared" si="3"/>
        <v>3.6996372277865486E-6</v>
      </c>
      <c r="L16" s="79"/>
      <c r="M16" s="80"/>
      <c r="N16" s="81">
        <f>分析係数表!H19</f>
        <v>-1.0864213106796968E-4</v>
      </c>
      <c r="O16" s="82">
        <f t="shared" si="4"/>
        <v>-1.8084535908495939E-3</v>
      </c>
      <c r="P16" s="76">
        <f>分析係数表!C19</f>
        <v>4.6660019940179431E-2</v>
      </c>
      <c r="Q16" s="82">
        <f t="shared" si="5"/>
        <v>-8.4382480609931145E-5</v>
      </c>
      <c r="R16" s="83">
        <v>3.3797575007851096E-5</v>
      </c>
      <c r="S16" s="84">
        <f t="shared" si="6"/>
        <v>9.7801299048558385E-5</v>
      </c>
      <c r="T16" s="85">
        <f>分析係数表!F19</f>
        <v>0.24084778420038536</v>
      </c>
      <c r="U16" s="86">
        <f t="shared" si="7"/>
        <v>2.3555226167764544E-5</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投入係数表!D17</f>
        <v>0</v>
      </c>
      <c r="E17" s="77">
        <f t="shared" si="0"/>
        <v>0</v>
      </c>
      <c r="F17" s="76">
        <f>分析係数表!C20</f>
        <v>8.9601315248664215E-2</v>
      </c>
      <c r="G17" s="77">
        <f t="shared" si="1"/>
        <v>0</v>
      </c>
      <c r="H17" s="77">
        <v>1.917418505523811E-4</v>
      </c>
      <c r="I17" s="77">
        <f t="shared" si="2"/>
        <v>1.917418505523811E-4</v>
      </c>
      <c r="J17" s="76">
        <f>分析係数表!G20</f>
        <v>9.990662931839403E-2</v>
      </c>
      <c r="K17" s="78">
        <f t="shared" si="3"/>
        <v>1.9156281987959642E-5</v>
      </c>
      <c r="L17" s="79"/>
      <c r="M17" s="80"/>
      <c r="N17" s="81">
        <f>分析係数表!H20</f>
        <v>5.2919231584720706E-4</v>
      </c>
      <c r="O17" s="82">
        <f t="shared" si="4"/>
        <v>8.8089191038157617E-3</v>
      </c>
      <c r="P17" s="76">
        <f>分析係数表!C20</f>
        <v>8.9601315248664215E-2</v>
      </c>
      <c r="Q17" s="82">
        <f t="shared" si="5"/>
        <v>7.8929073762097667E-4</v>
      </c>
      <c r="R17" s="83">
        <v>1.1425862731256425E-3</v>
      </c>
      <c r="S17" s="84">
        <f t="shared" si="6"/>
        <v>1.3343281236780236E-3</v>
      </c>
      <c r="T17" s="85">
        <f>分析係数表!F20</f>
        <v>0.22315592903828199</v>
      </c>
      <c r="U17" s="86">
        <f t="shared" si="7"/>
        <v>2.9776323208127698E-4</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投入係数表!D18</f>
        <v>0</v>
      </c>
      <c r="E18" s="77">
        <f t="shared" si="0"/>
        <v>0</v>
      </c>
      <c r="F18" s="76">
        <f>分析係数表!C21</f>
        <v>3.6263368983957212E-2</v>
      </c>
      <c r="G18" s="77">
        <f t="shared" si="1"/>
        <v>0</v>
      </c>
      <c r="H18" s="77">
        <v>2.9409862399914041E-4</v>
      </c>
      <c r="I18" s="77">
        <f t="shared" si="2"/>
        <v>2.9409862399914041E-4</v>
      </c>
      <c r="J18" s="76">
        <f>分析係数表!G21</f>
        <v>0.2855369335816263</v>
      </c>
      <c r="K18" s="78">
        <f t="shared" si="3"/>
        <v>8.3976019267290234E-5</v>
      </c>
      <c r="L18" s="79"/>
      <c r="M18" s="80"/>
      <c r="N18" s="81">
        <f>分析係数表!H21</f>
        <v>8.8140309559981843E-4</v>
      </c>
      <c r="O18" s="82">
        <f t="shared" si="4"/>
        <v>1.4671808970924929E-2</v>
      </c>
      <c r="P18" s="76">
        <f>分析係数表!C21</f>
        <v>3.6263368983957212E-2</v>
      </c>
      <c r="Q18" s="82">
        <f t="shared" si="5"/>
        <v>5.3204922237478421E-4</v>
      </c>
      <c r="R18" s="83">
        <v>9.8520051912792499E-4</v>
      </c>
      <c r="S18" s="84">
        <f t="shared" si="6"/>
        <v>1.2792991431270653E-3</v>
      </c>
      <c r="T18" s="85">
        <f>分析係数表!F21</f>
        <v>0.42644320297951582</v>
      </c>
      <c r="U18" s="86">
        <f t="shared" si="7"/>
        <v>5.4554842416405574E-4</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投入係数表!D19</f>
        <v>0</v>
      </c>
      <c r="E19" s="77">
        <f t="shared" si="0"/>
        <v>0</v>
      </c>
      <c r="F19" s="76">
        <f>分析係数表!C22</f>
        <v>2.6618889173278704E-2</v>
      </c>
      <c r="G19" s="77">
        <f t="shared" si="1"/>
        <v>0</v>
      </c>
      <c r="H19" s="77">
        <v>4.1069329888815951E-4</v>
      </c>
      <c r="I19" s="77">
        <f t="shared" si="2"/>
        <v>4.1069329888815951E-4</v>
      </c>
      <c r="J19" s="76">
        <f>分析係数表!G22</f>
        <v>0.1945614707008809</v>
      </c>
      <c r="K19" s="78">
        <f t="shared" si="3"/>
        <v>7.9905092238676768E-5</v>
      </c>
      <c r="L19" s="79"/>
      <c r="M19" s="80"/>
      <c r="N19" s="81">
        <f>分析係数表!H22</f>
        <v>4.2055018477923743E-5</v>
      </c>
      <c r="O19" s="82">
        <f t="shared" si="4"/>
        <v>7.0004655129661693E-4</v>
      </c>
      <c r="P19" s="76">
        <f>分析係数表!C22</f>
        <v>2.6618889173278704E-2</v>
      </c>
      <c r="Q19" s="82">
        <f t="shared" si="5"/>
        <v>1.8634461565100612E-5</v>
      </c>
      <c r="R19" s="83">
        <v>1.9520205850559504E-4</v>
      </c>
      <c r="S19" s="84">
        <f t="shared" si="6"/>
        <v>6.0589535739375452E-4</v>
      </c>
      <c r="T19" s="85">
        <f>分析係数表!F22</f>
        <v>0.4128686327077748</v>
      </c>
      <c r="U19" s="86">
        <f t="shared" si="7"/>
        <v>2.5015518777114797E-4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4.0836048825635985E-4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投入係数表!D21</f>
        <v>0</v>
      </c>
      <c r="E21" s="77">
        <f t="shared" si="0"/>
        <v>0</v>
      </c>
      <c r="F21" s="76">
        <f>分析係数表!C24</f>
        <v>0.22997002997003002</v>
      </c>
      <c r="G21" s="77">
        <f t="shared" si="1"/>
        <v>0</v>
      </c>
      <c r="H21" s="77">
        <v>1.9264940420786198E-3</v>
      </c>
      <c r="I21" s="77">
        <f t="shared" si="2"/>
        <v>1.9264940420786198E-3</v>
      </c>
      <c r="J21" s="76">
        <f>分析係数表!G24</f>
        <v>0.20787401574803149</v>
      </c>
      <c r="K21" s="78">
        <f t="shared" si="3"/>
        <v>4.0046805284153986E-4</v>
      </c>
      <c r="L21" s="79"/>
      <c r="M21" s="80"/>
      <c r="N21" s="81">
        <f>分析係数表!H24</f>
        <v>3.2417410076732888E-4</v>
      </c>
      <c r="O21" s="82">
        <f t="shared" si="4"/>
        <v>5.396192166244756E-3</v>
      </c>
      <c r="P21" s="76">
        <f>分析係数表!C24</f>
        <v>0.22997002997003002</v>
      </c>
      <c r="Q21" s="82">
        <f t="shared" si="5"/>
        <v>1.2409624741953477E-3</v>
      </c>
      <c r="R21" s="83">
        <v>4.5749991993346553E-3</v>
      </c>
      <c r="S21" s="84">
        <f t="shared" si="6"/>
        <v>6.5014932414132753E-3</v>
      </c>
      <c r="T21" s="85">
        <f>分析係数表!F24</f>
        <v>0.39317585301837271</v>
      </c>
      <c r="U21" s="86">
        <f t="shared" si="7"/>
        <v>2.5562301510858496E-3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投入係数表!D22</f>
        <v>0</v>
      </c>
      <c r="E22" s="77">
        <f t="shared" si="0"/>
        <v>0</v>
      </c>
      <c r="F22" s="76">
        <f>分析係数表!C25</f>
        <v>3.4042553191489411E-2</v>
      </c>
      <c r="G22" s="77">
        <f t="shared" si="1"/>
        <v>0</v>
      </c>
      <c r="H22" s="77">
        <v>7.6912266218380574E-4</v>
      </c>
      <c r="I22" s="77">
        <f t="shared" si="2"/>
        <v>7.6912266218380574E-4</v>
      </c>
      <c r="J22" s="76">
        <f>分析係数表!G25</f>
        <v>0.19567456230690011</v>
      </c>
      <c r="K22" s="78">
        <f t="shared" si="3"/>
        <v>1.5049774028313398E-4</v>
      </c>
      <c r="L22" s="79"/>
      <c r="M22" s="80"/>
      <c r="N22" s="81">
        <f>分析係数表!H25</f>
        <v>4.906418822424437E-4</v>
      </c>
      <c r="O22" s="82">
        <f t="shared" si="4"/>
        <v>8.1672097651271976E-3</v>
      </c>
      <c r="P22" s="76">
        <f>分析係数表!C25</f>
        <v>3.4042553191489411E-2</v>
      </c>
      <c r="Q22" s="82">
        <f t="shared" si="5"/>
        <v>2.7803267285539434E-4</v>
      </c>
      <c r="R22" s="83">
        <v>6.5550006956550759E-4</v>
      </c>
      <c r="S22" s="84">
        <f t="shared" si="6"/>
        <v>1.4246227317493134E-3</v>
      </c>
      <c r="T22" s="85">
        <f>分析係数表!F25</f>
        <v>0.35015447991761073</v>
      </c>
      <c r="U22" s="86">
        <f t="shared" si="7"/>
        <v>4.9883803171448676E-4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投入係数表!D23</f>
        <v>0</v>
      </c>
      <c r="E23" s="77">
        <f t="shared" si="0"/>
        <v>0</v>
      </c>
      <c r="F23" s="76">
        <f>分析係数表!C26</f>
        <v>5.4550934297769693E-2</v>
      </c>
      <c r="G23" s="77">
        <f t="shared" si="1"/>
        <v>0</v>
      </c>
      <c r="H23" s="77">
        <v>7.318408658712203E-4</v>
      </c>
      <c r="I23" s="77">
        <f t="shared" si="2"/>
        <v>7.318408658712203E-4</v>
      </c>
      <c r="J23" s="76">
        <f>分析係数表!G26</f>
        <v>0.19694507637309067</v>
      </c>
      <c r="K23" s="78">
        <f t="shared" si="3"/>
        <v>1.4413245522195629E-4</v>
      </c>
      <c r="L23" s="79"/>
      <c r="M23" s="80"/>
      <c r="N23" s="81">
        <f>分析係数表!H26</f>
        <v>1.0098461312011439E-2</v>
      </c>
      <c r="O23" s="82">
        <f t="shared" si="4"/>
        <v>0.16809867813010013</v>
      </c>
      <c r="P23" s="76">
        <f>分析係数表!C26</f>
        <v>5.4550934297769693E-2</v>
      </c>
      <c r="Q23" s="82">
        <f t="shared" si="5"/>
        <v>9.1699399462170268E-3</v>
      </c>
      <c r="R23" s="83">
        <v>9.5437859246237499E-3</v>
      </c>
      <c r="S23" s="84">
        <f t="shared" si="6"/>
        <v>1.0275626790494971E-2</v>
      </c>
      <c r="T23" s="85">
        <f>分析係数表!F26</f>
        <v>0.33636659083522913</v>
      </c>
      <c r="U23" s="86">
        <f t="shared" si="7"/>
        <v>3.4563775522139404E-3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投入係数表!D24</f>
        <v>0</v>
      </c>
      <c r="E24" s="77">
        <f t="shared" si="0"/>
        <v>0</v>
      </c>
      <c r="F24" s="76">
        <f>分析係数表!C27</f>
        <v>4.1345611727119369E-3</v>
      </c>
      <c r="G24" s="77">
        <f t="shared" si="1"/>
        <v>0</v>
      </c>
      <c r="H24" s="77">
        <v>9.2362518697807668E-6</v>
      </c>
      <c r="I24" s="77">
        <f t="shared" si="2"/>
        <v>9.2362518697807668E-6</v>
      </c>
      <c r="J24" s="76">
        <f>分析係数表!G27</f>
        <v>0.17796610169491525</v>
      </c>
      <c r="K24" s="78">
        <f t="shared" si="3"/>
        <v>1.6437397395372551E-6</v>
      </c>
      <c r="L24" s="79"/>
      <c r="M24" s="80"/>
      <c r="N24" s="81">
        <f>分析係数表!H27</f>
        <v>1.0540039006029638E-2</v>
      </c>
      <c r="O24" s="82">
        <f t="shared" si="4"/>
        <v>0.17544916691871459</v>
      </c>
      <c r="P24" s="76">
        <f>分析係数表!C27</f>
        <v>4.1345611727119369E-3</v>
      </c>
      <c r="Q24" s="82">
        <f t="shared" si="5"/>
        <v>7.2540531332677299E-4</v>
      </c>
      <c r="R24" s="83">
        <v>7.3139779534303379E-4</v>
      </c>
      <c r="S24" s="84">
        <f t="shared" si="6"/>
        <v>7.406340472128146E-4</v>
      </c>
      <c r="T24" s="85">
        <f>分析係数表!F27</f>
        <v>0.33898305084745761</v>
      </c>
      <c r="U24" s="86">
        <f t="shared" si="7"/>
        <v>2.5106238888569988E-4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投入係数表!D25</f>
        <v>0</v>
      </c>
      <c r="E25" s="77">
        <f t="shared" si="0"/>
        <v>0</v>
      </c>
      <c r="F25" s="76">
        <f>分析係数表!C28</f>
        <v>7.7271221989182459E-3</v>
      </c>
      <c r="G25" s="77">
        <f t="shared" si="1"/>
        <v>0</v>
      </c>
      <c r="H25" s="77">
        <v>7.8754566554592562E-4</v>
      </c>
      <c r="I25" s="77">
        <f t="shared" si="2"/>
        <v>7.8754566554592562E-4</v>
      </c>
      <c r="J25" s="76">
        <f>分析係数表!G28</f>
        <v>0.12525050100200399</v>
      </c>
      <c r="K25" s="78">
        <f t="shared" si="3"/>
        <v>9.8640489171583859E-5</v>
      </c>
      <c r="L25" s="79"/>
      <c r="M25" s="80"/>
      <c r="N25" s="81">
        <f>分析係数表!H28</f>
        <v>1.922089573684773E-2</v>
      </c>
      <c r="O25" s="82">
        <f t="shared" si="4"/>
        <v>0.31995044254885796</v>
      </c>
      <c r="P25" s="76">
        <f>分析係数表!C28</f>
        <v>7.7271221989182459E-3</v>
      </c>
      <c r="Q25" s="82">
        <f t="shared" si="5"/>
        <v>2.4722961671729974E-3</v>
      </c>
      <c r="R25" s="83">
        <v>2.7020076564119562E-3</v>
      </c>
      <c r="S25" s="84">
        <f t="shared" si="6"/>
        <v>3.4895533219578816E-3</v>
      </c>
      <c r="T25" s="85">
        <f>分析係数表!F28</f>
        <v>0.21442885771543085</v>
      </c>
      <c r="U25" s="86">
        <f t="shared" si="7"/>
        <v>7.4826093276451563E-4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投入係数表!D26</f>
        <v>0</v>
      </c>
      <c r="E26" s="77">
        <f t="shared" si="0"/>
        <v>0</v>
      </c>
      <c r="F26" s="76">
        <f>分析係数表!C29</f>
        <v>1.9657209257286756E-2</v>
      </c>
      <c r="G26" s="77">
        <f t="shared" si="1"/>
        <v>0</v>
      </c>
      <c r="H26" s="77">
        <v>3.5342693868260506E-4</v>
      </c>
      <c r="I26" s="77">
        <f t="shared" si="2"/>
        <v>3.5342693868260506E-4</v>
      </c>
      <c r="J26" s="76">
        <f>分析係数表!G29</f>
        <v>0.25806451612903225</v>
      </c>
      <c r="K26" s="78">
        <f t="shared" si="3"/>
        <v>9.1206951918091627E-5</v>
      </c>
      <c r="L26" s="79"/>
      <c r="M26" s="80"/>
      <c r="N26" s="81">
        <f>分析係数表!H29</f>
        <v>9.642865278500598E-3</v>
      </c>
      <c r="O26" s="82">
        <f t="shared" si="4"/>
        <v>0.16051484049105344</v>
      </c>
      <c r="P26" s="76">
        <f>分析係数表!C29</f>
        <v>1.9657209257286756E-2</v>
      </c>
      <c r="Q26" s="82">
        <f t="shared" si="5"/>
        <v>3.1552738084326425E-3</v>
      </c>
      <c r="R26" s="83">
        <v>4.0271949173503732E-3</v>
      </c>
      <c r="S26" s="84">
        <f t="shared" si="6"/>
        <v>4.3806218560329784E-3</v>
      </c>
      <c r="T26" s="85">
        <f>分析係数表!F29</f>
        <v>0.38879456706281834</v>
      </c>
      <c r="U26" s="86">
        <f t="shared" si="7"/>
        <v>1.7031619779822615E-3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投入係数表!D27</f>
        <v>0</v>
      </c>
      <c r="E27" s="77">
        <f t="shared" si="0"/>
        <v>0</v>
      </c>
      <c r="F27" s="76">
        <f>分析係数表!C30</f>
        <v>1</v>
      </c>
      <c r="G27" s="77">
        <f t="shared" si="1"/>
        <v>0</v>
      </c>
      <c r="H27" s="77">
        <v>1.9270803675997119E-2</v>
      </c>
      <c r="I27" s="77">
        <f t="shared" si="2"/>
        <v>1.9270803675997119E-2</v>
      </c>
      <c r="J27" s="76">
        <f>分析係数表!G30</f>
        <v>0.34450191140094444</v>
      </c>
      <c r="K27" s="78">
        <f t="shared" si="3"/>
        <v>6.6388287006133541E-3</v>
      </c>
      <c r="L27" s="79"/>
      <c r="M27" s="80"/>
      <c r="N27" s="81">
        <f>分析係数表!H30</f>
        <v>0</v>
      </c>
      <c r="O27" s="82">
        <f t="shared" si="4"/>
        <v>0</v>
      </c>
      <c r="P27" s="76">
        <f>分析係数表!C30</f>
        <v>1</v>
      </c>
      <c r="Q27" s="82">
        <f t="shared" si="5"/>
        <v>0</v>
      </c>
      <c r="R27" s="83">
        <v>5.1739910803315581E-2</v>
      </c>
      <c r="S27" s="84">
        <f t="shared" si="6"/>
        <v>7.1010714479312703E-2</v>
      </c>
      <c r="T27" s="85">
        <f>分析係数表!F30</f>
        <v>0.44116418773490956</v>
      </c>
      <c r="U27" s="86">
        <f t="shared" si="7"/>
        <v>3.132738417374157E-2</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投入係数表!D28</f>
        <v>0</v>
      </c>
      <c r="E28" s="77">
        <f t="shared" si="0"/>
        <v>0</v>
      </c>
      <c r="F28" s="76">
        <f>分析係数表!C31</f>
        <v>0.10575835708146741</v>
      </c>
      <c r="G28" s="77">
        <f t="shared" si="1"/>
        <v>0</v>
      </c>
      <c r="H28" s="77">
        <v>9.2367193409233876E-3</v>
      </c>
      <c r="I28" s="77">
        <f t="shared" si="2"/>
        <v>9.2367193409233876E-3</v>
      </c>
      <c r="J28" s="76">
        <f>分析係数表!G31</f>
        <v>7.0943075615972809E-2</v>
      </c>
      <c r="K28" s="78">
        <f t="shared" si="3"/>
        <v>6.5528127864664641E-4</v>
      </c>
      <c r="L28" s="79"/>
      <c r="M28" s="80"/>
      <c r="N28" s="81">
        <f>分析係数表!H31</f>
        <v>2.1586490526230941E-2</v>
      </c>
      <c r="O28" s="82">
        <f t="shared" si="4"/>
        <v>0.35932806105929266</v>
      </c>
      <c r="P28" s="76">
        <f>分析係数表!C31</f>
        <v>0.10575835708146741</v>
      </c>
      <c r="Q28" s="82">
        <f t="shared" si="5"/>
        <v>3.8001945390900002E-2</v>
      </c>
      <c r="R28" s="83">
        <v>4.8426650209273558E-2</v>
      </c>
      <c r="S28" s="84">
        <f t="shared" si="6"/>
        <v>5.766336955019695E-2</v>
      </c>
      <c r="T28" s="85">
        <f>分析係数表!F31</f>
        <v>0.34494477485131692</v>
      </c>
      <c r="U28" s="86">
        <f t="shared" si="7"/>
        <v>1.989067802666097E-2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投入係数表!D29</f>
        <v>0</v>
      </c>
      <c r="E29" s="77">
        <f t="shared" si="0"/>
        <v>0</v>
      </c>
      <c r="F29" s="76">
        <f>分析係数表!C32</f>
        <v>0.81083319529567666</v>
      </c>
      <c r="G29" s="77">
        <f t="shared" si="1"/>
        <v>0</v>
      </c>
      <c r="H29" s="77">
        <v>8.6989907109935091E-3</v>
      </c>
      <c r="I29" s="77">
        <f t="shared" si="2"/>
        <v>8.6989907109935091E-3</v>
      </c>
      <c r="J29" s="76">
        <f>分析係数表!G32</f>
        <v>0.14021915584415584</v>
      </c>
      <c r="K29" s="78">
        <f t="shared" si="3"/>
        <v>1.2197651341916628E-3</v>
      </c>
      <c r="L29" s="79"/>
      <c r="M29" s="80"/>
      <c r="N29" s="81">
        <f>分析係数表!H32</f>
        <v>6.133023528030546E-3</v>
      </c>
      <c r="O29" s="82">
        <f t="shared" si="4"/>
        <v>0.10209012206408996</v>
      </c>
      <c r="P29" s="76">
        <f>分析係数表!C32</f>
        <v>0.81083319529567666</v>
      </c>
      <c r="Q29" s="82">
        <f t="shared" si="5"/>
        <v>8.2778059881351729E-2</v>
      </c>
      <c r="R29" s="83">
        <v>0.10687207280368881</v>
      </c>
      <c r="S29" s="84">
        <f t="shared" si="6"/>
        <v>0.11557106351468231</v>
      </c>
      <c r="T29" s="85">
        <f>分析係数表!F32</f>
        <v>0.48336038961038963</v>
      </c>
      <c r="U29" s="86">
        <f t="shared" si="7"/>
        <v>5.5862474288143928E-2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投入係数表!D30</f>
        <v>0</v>
      </c>
      <c r="E30" s="77">
        <f t="shared" si="0"/>
        <v>0</v>
      </c>
      <c r="F30" s="76">
        <f>分析係数表!C33</f>
        <v>0.62414151925078043</v>
      </c>
      <c r="G30" s="77">
        <f t="shared" si="1"/>
        <v>0</v>
      </c>
      <c r="H30" s="77">
        <v>1.5359542614008478E-2</v>
      </c>
      <c r="I30" s="77">
        <f t="shared" si="2"/>
        <v>1.5359542614008478E-2</v>
      </c>
      <c r="J30" s="76">
        <f>分析係数表!G33</f>
        <v>0.5071547420965058</v>
      </c>
      <c r="K30" s="78">
        <f t="shared" si="3"/>
        <v>7.7896648731277602E-3</v>
      </c>
      <c r="L30" s="79"/>
      <c r="M30" s="80"/>
      <c r="N30" s="81">
        <f>分析係数表!H33</f>
        <v>9.1820123676800169E-4</v>
      </c>
      <c r="O30" s="82">
        <f t="shared" si="4"/>
        <v>1.5284349703309469E-2</v>
      </c>
      <c r="P30" s="76">
        <f>分析係数表!C33</f>
        <v>0.62414151925078043</v>
      </c>
      <c r="Q30" s="82">
        <f t="shared" si="5"/>
        <v>9.5395972445837876E-3</v>
      </c>
      <c r="R30" s="83">
        <v>2.7349791186253056E-2</v>
      </c>
      <c r="S30" s="84">
        <f t="shared" si="6"/>
        <v>4.2709333800261533E-2</v>
      </c>
      <c r="T30" s="85">
        <f>分析係数表!F33</f>
        <v>0.64758735440931781</v>
      </c>
      <c r="U30" s="86">
        <f t="shared" si="7"/>
        <v>2.7658024484295822E-2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投入係数表!D31</f>
        <v>2.4691358024691357E-2</v>
      </c>
      <c r="E31" s="77">
        <f t="shared" si="0"/>
        <v>2.4691358024691357</v>
      </c>
      <c r="F31" s="76">
        <f>分析係数表!C34</f>
        <v>0.18299609672932837</v>
      </c>
      <c r="G31" s="77">
        <f t="shared" si="1"/>
        <v>0.45184221414648978</v>
      </c>
      <c r="H31" s="77">
        <v>0.47732875869321073</v>
      </c>
      <c r="I31" s="77">
        <f t="shared" si="2"/>
        <v>0.47732875869321073</v>
      </c>
      <c r="J31" s="76">
        <f>分析係数表!G34</f>
        <v>0.4248231396077729</v>
      </c>
      <c r="K31" s="78">
        <f t="shared" si="3"/>
        <v>0.20278030189313082</v>
      </c>
      <c r="L31" s="79"/>
      <c r="M31" s="80"/>
      <c r="N31" s="81">
        <f>分析係数表!H34</f>
        <v>0.15256158869841471</v>
      </c>
      <c r="O31" s="82">
        <f t="shared" si="4"/>
        <v>2.539535539253694</v>
      </c>
      <c r="P31" s="76">
        <f>分析係数表!C34</f>
        <v>0.18299609672932837</v>
      </c>
      <c r="Q31" s="82">
        <f t="shared" si="5"/>
        <v>0.46472509118883609</v>
      </c>
      <c r="R31" s="83">
        <v>0.49216236446292633</v>
      </c>
      <c r="S31" s="84">
        <f t="shared" si="6"/>
        <v>0.96949112315613706</v>
      </c>
      <c r="T31" s="85">
        <f>分析係数表!F34</f>
        <v>0.70132234858660936</v>
      </c>
      <c r="U31" s="86">
        <f t="shared" si="7"/>
        <v>0.67992579142573173</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投入係数表!D32</f>
        <v>0</v>
      </c>
      <c r="E32" s="77">
        <f t="shared" si="0"/>
        <v>0</v>
      </c>
      <c r="F32" s="76">
        <f>分析係数表!C35</f>
        <v>0.35090186993215289</v>
      </c>
      <c r="G32" s="77">
        <f t="shared" si="1"/>
        <v>0</v>
      </c>
      <c r="H32" s="77">
        <v>2.6276124258844399E-2</v>
      </c>
      <c r="I32" s="77">
        <f t="shared" si="2"/>
        <v>2.6276124258844399E-2</v>
      </c>
      <c r="J32" s="76">
        <f>分析係数表!G35</f>
        <v>0.31384360320530535</v>
      </c>
      <c r="K32" s="78">
        <f t="shared" si="3"/>
        <v>8.2465935156660602E-3</v>
      </c>
      <c r="L32" s="79"/>
      <c r="M32" s="80"/>
      <c r="N32" s="81">
        <f>分析係数表!H35</f>
        <v>5.7313981015663741E-2</v>
      </c>
      <c r="O32" s="82">
        <f t="shared" si="4"/>
        <v>0.95404677499207269</v>
      </c>
      <c r="P32" s="76">
        <f>分析係数表!C35</f>
        <v>0.35090186993215289</v>
      </c>
      <c r="Q32" s="82">
        <f t="shared" si="5"/>
        <v>0.33477679734745824</v>
      </c>
      <c r="R32" s="83">
        <v>0.45502295921002711</v>
      </c>
      <c r="S32" s="84">
        <f t="shared" si="6"/>
        <v>0.48129908346887151</v>
      </c>
      <c r="T32" s="85">
        <f>分析係数表!F35</f>
        <v>0.64653219121304228</v>
      </c>
      <c r="U32" s="86">
        <f t="shared" si="7"/>
        <v>0.31117535106395844</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投入係数表!D33</f>
        <v>0</v>
      </c>
      <c r="E33" s="77">
        <f t="shared" si="0"/>
        <v>0</v>
      </c>
      <c r="F33" s="76">
        <f>分析係数表!C36</f>
        <v>0.93626150666917152</v>
      </c>
      <c r="G33" s="77">
        <f t="shared" si="1"/>
        <v>0</v>
      </c>
      <c r="H33" s="77">
        <v>2.9233584851646368E-2</v>
      </c>
      <c r="I33" s="77">
        <f t="shared" si="2"/>
        <v>2.9233584851646368E-2</v>
      </c>
      <c r="J33" s="76">
        <f>分析係数表!G36</f>
        <v>2.823270008148657E-2</v>
      </c>
      <c r="K33" s="78">
        <f t="shared" si="3"/>
        <v>8.2534303342322098E-4</v>
      </c>
      <c r="L33" s="79"/>
      <c r="M33" s="80"/>
      <c r="N33" s="81">
        <f>分析係数表!H36</f>
        <v>0.22062413152006111</v>
      </c>
      <c r="O33" s="82">
        <f t="shared" si="4"/>
        <v>3.6725025453146602</v>
      </c>
      <c r="P33" s="76">
        <f>分析係数表!C36</f>
        <v>0.93626150666917152</v>
      </c>
      <c r="Q33" s="82">
        <f t="shared" si="5"/>
        <v>3.4384227663226712</v>
      </c>
      <c r="R33" s="83">
        <v>3.5437913646937771</v>
      </c>
      <c r="S33" s="84">
        <f t="shared" si="6"/>
        <v>3.5730249495454234</v>
      </c>
      <c r="T33" s="85">
        <f>分析係数表!F36</f>
        <v>0.87228977263648999</v>
      </c>
      <c r="U33" s="86">
        <f t="shared" si="7"/>
        <v>3.1167131208634835</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投入係数表!D34</f>
        <v>3.7037037037037035E-2</v>
      </c>
      <c r="E34" s="77">
        <f t="shared" si="0"/>
        <v>3.7037037037037033</v>
      </c>
      <c r="F34" s="76">
        <f>分析係数表!C37</f>
        <v>0.39878226197532196</v>
      </c>
      <c r="G34" s="77">
        <f t="shared" si="1"/>
        <v>1.4769713406493403</v>
      </c>
      <c r="H34" s="77">
        <v>1.557787444797087</v>
      </c>
      <c r="I34" s="77">
        <f t="shared" si="2"/>
        <v>1.557787444797087</v>
      </c>
      <c r="J34" s="76">
        <f>分析係数表!G37</f>
        <v>0.35520734135572679</v>
      </c>
      <c r="K34" s="78">
        <f t="shared" si="3"/>
        <v>0.55333753666370433</v>
      </c>
      <c r="L34" s="79"/>
      <c r="M34" s="80"/>
      <c r="N34" s="81">
        <f>分析係数表!H37</f>
        <v>4.5952116856878007E-2</v>
      </c>
      <c r="O34" s="82">
        <f t="shared" si="4"/>
        <v>0.76491753171677002</v>
      </c>
      <c r="P34" s="76">
        <f>分析係数表!C37</f>
        <v>0.39878226197532196</v>
      </c>
      <c r="Q34" s="82">
        <f t="shared" si="5"/>
        <v>0.3050355435225936</v>
      </c>
      <c r="R34" s="83">
        <v>0.34450287526641116</v>
      </c>
      <c r="S34" s="84">
        <f t="shared" si="6"/>
        <v>1.9022903200634982</v>
      </c>
      <c r="T34" s="85">
        <f>分析係数表!F37</f>
        <v>0.68833867197645227</v>
      </c>
      <c r="U34" s="86">
        <f t="shared" si="7"/>
        <v>1.3094199926261687</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投入係数表!D35</f>
        <v>0</v>
      </c>
      <c r="E35" s="77">
        <f t="shared" si="0"/>
        <v>0</v>
      </c>
      <c r="F35" s="76">
        <f>分析係数表!C38</f>
        <v>8.3634220028000916E-2</v>
      </c>
      <c r="G35" s="77">
        <f t="shared" si="1"/>
        <v>0</v>
      </c>
      <c r="H35" s="77">
        <v>5.9560284503705251E-3</v>
      </c>
      <c r="I35" s="77">
        <f t="shared" si="2"/>
        <v>5.9560284503705251E-3</v>
      </c>
      <c r="J35" s="76">
        <f>分析係数表!G38</f>
        <v>0.16582661290322581</v>
      </c>
      <c r="K35" s="78">
        <f t="shared" si="3"/>
        <v>9.8766802428019301E-4</v>
      </c>
      <c r="L35" s="79"/>
      <c r="M35" s="80"/>
      <c r="N35" s="81">
        <f>分析係数表!H38</f>
        <v>4.1594165567103165E-2</v>
      </c>
      <c r="O35" s="82">
        <f t="shared" si="4"/>
        <v>0.69237520783865825</v>
      </c>
      <c r="P35" s="76">
        <f>分析係数表!C38</f>
        <v>8.3634220028000916E-2</v>
      </c>
      <c r="Q35" s="82">
        <f t="shared" si="5"/>
        <v>5.7906260474311209E-2</v>
      </c>
      <c r="R35" s="83">
        <v>6.9521234511646338E-2</v>
      </c>
      <c r="S35" s="84">
        <f t="shared" si="6"/>
        <v>7.5477262962016858E-2</v>
      </c>
      <c r="T35" s="85">
        <f>分析係数表!F38</f>
        <v>0.52116935483870963</v>
      </c>
      <c r="U35" s="86">
        <f t="shared" si="7"/>
        <v>3.9336436442905957E-2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投入係数表!D36</f>
        <v>0</v>
      </c>
      <c r="E36" s="77">
        <f t="shared" si="0"/>
        <v>0</v>
      </c>
      <c r="F36" s="76">
        <f>分析係数表!C39</f>
        <v>1</v>
      </c>
      <c r="G36" s="77">
        <f t="shared" si="1"/>
        <v>0</v>
      </c>
      <c r="H36" s="77">
        <v>4.4085531166660944E-4</v>
      </c>
      <c r="I36" s="77">
        <f t="shared" si="2"/>
        <v>4.4085531166660944E-4</v>
      </c>
      <c r="J36" s="76">
        <f>分析係数表!G39</f>
        <v>0.35526355444380819</v>
      </c>
      <c r="K36" s="78">
        <f t="shared" si="3"/>
        <v>1.5661982501811254E-4</v>
      </c>
      <c r="L36" s="79"/>
      <c r="M36" s="80"/>
      <c r="N36" s="81">
        <f>分析係数表!H39</f>
        <v>3.6622911924525259E-3</v>
      </c>
      <c r="O36" s="82">
        <f t="shared" si="4"/>
        <v>6.0962387175413718E-2</v>
      </c>
      <c r="P36" s="76">
        <f>分析係数表!C39</f>
        <v>1</v>
      </c>
      <c r="Q36" s="82">
        <f t="shared" si="5"/>
        <v>6.0962387175413718E-2</v>
      </c>
      <c r="R36" s="83">
        <v>6.6867228376433455E-2</v>
      </c>
      <c r="S36" s="84">
        <f t="shared" si="6"/>
        <v>6.7308083688100068E-2</v>
      </c>
      <c r="T36" s="85">
        <f>分析係数表!F39</f>
        <v>0.70609686266236704</v>
      </c>
      <c r="U36" s="86">
        <f t="shared" si="7"/>
        <v>4.7526026723983504E-2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投入係数表!D37</f>
        <v>0</v>
      </c>
      <c r="E37" s="77">
        <f t="shared" si="0"/>
        <v>0</v>
      </c>
      <c r="F37" s="76">
        <f>分析係数表!C40</f>
        <v>0.97034701574441762</v>
      </c>
      <c r="G37" s="77">
        <f t="shared" si="1"/>
        <v>0</v>
      </c>
      <c r="H37" s="77">
        <v>6.6883917965025099E-3</v>
      </c>
      <c r="I37" s="77">
        <f t="shared" si="2"/>
        <v>6.6883917965025099E-3</v>
      </c>
      <c r="J37" s="76">
        <f>分析係数表!G40</f>
        <v>0.52785971223021577</v>
      </c>
      <c r="K37" s="78">
        <f t="shared" si="3"/>
        <v>3.5305325689847507E-3</v>
      </c>
      <c r="L37" s="79"/>
      <c r="M37" s="80"/>
      <c r="N37" s="81">
        <f>分析係数表!H40</f>
        <v>3.2261456049877249E-2</v>
      </c>
      <c r="O37" s="82">
        <f t="shared" si="4"/>
        <v>0.53702321066341718</v>
      </c>
      <c r="P37" s="76">
        <f>分析係数表!C40</f>
        <v>0.97034701574441762</v>
      </c>
      <c r="Q37" s="82">
        <f t="shared" si="5"/>
        <v>0.52109886985273257</v>
      </c>
      <c r="R37" s="83">
        <v>0.52328304199776665</v>
      </c>
      <c r="S37" s="84">
        <f t="shared" si="6"/>
        <v>0.52997143379426914</v>
      </c>
      <c r="T37" s="85">
        <f>分析係数表!F40</f>
        <v>0.72733812949640286</v>
      </c>
      <c r="U37" s="86">
        <f t="shared" si="7"/>
        <v>0.3854684313424504</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投入係数表!D38</f>
        <v>0</v>
      </c>
      <c r="E38" s="77">
        <f t="shared" si="0"/>
        <v>0</v>
      </c>
      <c r="F38" s="76">
        <f>分析係数表!C41</f>
        <v>0.80320409637637991</v>
      </c>
      <c r="G38" s="77">
        <f t="shared" si="1"/>
        <v>0</v>
      </c>
      <c r="H38" s="77">
        <v>1.7240987006854276E-4</v>
      </c>
      <c r="I38" s="77">
        <f t="shared" si="2"/>
        <v>1.7240987006854276E-4</v>
      </c>
      <c r="J38" s="76">
        <f>分析係数表!G41</f>
        <v>0.45147490221642766</v>
      </c>
      <c r="K38" s="78">
        <f t="shared" si="3"/>
        <v>7.783872923034234E-5</v>
      </c>
      <c r="L38" s="79"/>
      <c r="M38" s="80"/>
      <c r="N38" s="81">
        <f>分析係数表!H41</f>
        <v>4.9603894294711057E-2</v>
      </c>
      <c r="O38" s="82">
        <f t="shared" si="4"/>
        <v>0.82570490725435963</v>
      </c>
      <c r="P38" s="76">
        <f>分析係数表!C41</f>
        <v>0.80320409637637991</v>
      </c>
      <c r="Q38" s="82">
        <f t="shared" si="5"/>
        <v>0.66320956390478047</v>
      </c>
      <c r="R38" s="83">
        <v>0.67460170505038319</v>
      </c>
      <c r="S38" s="84">
        <f t="shared" si="6"/>
        <v>0.6747741149204517</v>
      </c>
      <c r="T38" s="85">
        <f>分析係数表!F41</f>
        <v>0.55671447196870927</v>
      </c>
      <c r="U38" s="86">
        <f t="shared" si="7"/>
        <v>0.37565651508609244</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投入係数表!D39</f>
        <v>0</v>
      </c>
      <c r="E39" s="77">
        <f>$C$6*D39</f>
        <v>0</v>
      </c>
      <c r="F39" s="76">
        <f>分析係数表!C42</f>
        <v>0.66636504653567741</v>
      </c>
      <c r="G39" s="77">
        <f>E39*F39</f>
        <v>0</v>
      </c>
      <c r="H39" s="77">
        <v>2.9421556199185281E-3</v>
      </c>
      <c r="I39" s="77">
        <f>C39+H39</f>
        <v>2.9421556199185281E-3</v>
      </c>
      <c r="J39" s="76">
        <f>分析係数表!G42</f>
        <v>0.48517520215633425</v>
      </c>
      <c r="K39" s="78">
        <f>I39*J39</f>
        <v>1.4274609476693668E-3</v>
      </c>
      <c r="L39" s="79"/>
      <c r="M39" s="80"/>
      <c r="N39" s="81">
        <f>分析係数表!H42</f>
        <v>1.1980423388898527E-2</v>
      </c>
      <c r="O39" s="82">
        <f t="shared" si="4"/>
        <v>0.19942576130062376</v>
      </c>
      <c r="P39" s="76">
        <f>分析係数表!C42</f>
        <v>0.66636504653567741</v>
      </c>
      <c r="Q39" s="82">
        <f>O39*P39</f>
        <v>0.13289035670950305</v>
      </c>
      <c r="R39" s="83">
        <v>0.13913305973941262</v>
      </c>
      <c r="S39" s="84">
        <f>I39+R39</f>
        <v>0.14207521535933115</v>
      </c>
      <c r="T39" s="85">
        <f>分析係数表!F42</f>
        <v>0.56103195995379285</v>
      </c>
      <c r="U39" s="86">
        <f t="shared" si="7"/>
        <v>7.9708736533902771E-2</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投入係数表!D40</f>
        <v>2.4691358024691357E-2</v>
      </c>
      <c r="E40" s="77">
        <f>$C$6*D40</f>
        <v>2.4691358024691357</v>
      </c>
      <c r="F40" s="76">
        <f>分析係数表!C43</f>
        <v>0.41782866643993499</v>
      </c>
      <c r="G40" s="77">
        <f>E40*F40</f>
        <v>1.0316757196047777</v>
      </c>
      <c r="H40" s="77">
        <v>1.1765276250353429</v>
      </c>
      <c r="I40" s="77">
        <f>C40+H40</f>
        <v>1.1765276250353429</v>
      </c>
      <c r="J40" s="76">
        <f>分析係数表!G43</f>
        <v>0.34963029507290444</v>
      </c>
      <c r="K40" s="78">
        <f>I40*J40</f>
        <v>0.41134970070253041</v>
      </c>
      <c r="L40" s="79"/>
      <c r="M40" s="80"/>
      <c r="N40" s="81">
        <f>分析係数表!H43</f>
        <v>3.3095547249689404E-2</v>
      </c>
      <c r="O40" s="82">
        <f t="shared" si="4"/>
        <v>0.55090746726413342</v>
      </c>
      <c r="P40" s="76">
        <f>分析係数表!C43</f>
        <v>0.41782866643993499</v>
      </c>
      <c r="Q40" s="82">
        <f>O40*P40</f>
        <v>0.23018493237877502</v>
      </c>
      <c r="R40" s="83">
        <v>0.38353058026868619</v>
      </c>
      <c r="S40" s="84">
        <f>I40+R40</f>
        <v>1.5600582053040291</v>
      </c>
      <c r="T40" s="85">
        <f>分析係数表!F43</f>
        <v>0.60413931310897662</v>
      </c>
      <c r="U40" s="86">
        <f t="shared" si="7"/>
        <v>0.94249249256239898</v>
      </c>
      <c r="V40" s="87">
        <f>分析係数表!D43</f>
        <v>0.20869324856609772</v>
      </c>
      <c r="W40" s="167">
        <f t="shared" si="8"/>
        <v>0</v>
      </c>
      <c r="X40" s="76">
        <f>分析係数表!E43</f>
        <v>0.13682537488770644</v>
      </c>
      <c r="Y40" s="166">
        <f t="shared" si="9"/>
        <v>0</v>
      </c>
    </row>
    <row r="41" spans="1:25" x14ac:dyDescent="0.2">
      <c r="A41" s="6" t="s">
        <v>341</v>
      </c>
      <c r="B41" s="5" t="s">
        <v>42</v>
      </c>
      <c r="C41" s="90"/>
      <c r="D41" s="76">
        <f>投入係数表!D41</f>
        <v>0</v>
      </c>
      <c r="E41" s="77">
        <f>$C$6*D41</f>
        <v>0</v>
      </c>
      <c r="F41" s="76">
        <f>分析係数表!C44</f>
        <v>0.43300030015865532</v>
      </c>
      <c r="G41" s="77">
        <f>E41*F41</f>
        <v>0</v>
      </c>
      <c r="H41" s="77">
        <v>2.1440980752891847E-3</v>
      </c>
      <c r="I41" s="77">
        <f>C41+H41</f>
        <v>2.1440980752891847E-3</v>
      </c>
      <c r="J41" s="76">
        <f>分析係数表!G44</f>
        <v>0.26179408564929285</v>
      </c>
      <c r="K41" s="78">
        <f>I41*J41</f>
        <v>5.6131219516274079E-4</v>
      </c>
      <c r="L41" s="79"/>
      <c r="M41" s="80"/>
      <c r="N41" s="81">
        <f>分析係数表!H44</f>
        <v>0.10792544346140839</v>
      </c>
      <c r="O41" s="82">
        <f t="shared" si="4"/>
        <v>1.7965236308712473</v>
      </c>
      <c r="P41" s="76">
        <f>分析係数表!C44</f>
        <v>0.43300030015865532</v>
      </c>
      <c r="Q41" s="82">
        <f>O41*P41</f>
        <v>0.77789527140936743</v>
      </c>
      <c r="R41" s="83">
        <v>0.79050028636867609</v>
      </c>
      <c r="S41" s="84">
        <f>I41+R41</f>
        <v>0.79264438444396523</v>
      </c>
      <c r="T41" s="85">
        <f>分析係数表!F44</f>
        <v>0.57012714425433242</v>
      </c>
      <c r="U41" s="86">
        <f t="shared" si="7"/>
        <v>0.45190807931227112</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投入係数表!D42</f>
        <v>0</v>
      </c>
      <c r="E42" s="77">
        <f>$C$6*D42</f>
        <v>0</v>
      </c>
      <c r="F42" s="76">
        <f>分析係数表!C45</f>
        <v>1</v>
      </c>
      <c r="G42" s="77">
        <f>E42*F42</f>
        <v>0</v>
      </c>
      <c r="H42" s="77">
        <v>1.7558593327220257E-3</v>
      </c>
      <c r="I42" s="77">
        <f>C42+H42</f>
        <v>1.7558593327220257E-3</v>
      </c>
      <c r="J42" s="76">
        <f>分析係数表!G45</f>
        <v>0</v>
      </c>
      <c r="K42" s="78">
        <f>I42*J42</f>
        <v>0</v>
      </c>
      <c r="L42" s="79"/>
      <c r="M42" s="80"/>
      <c r="N42" s="81">
        <f>分析係数表!H45</f>
        <v>0</v>
      </c>
      <c r="O42" s="82">
        <f t="shared" si="4"/>
        <v>0</v>
      </c>
      <c r="P42" s="76">
        <f>分析係数表!C45</f>
        <v>1</v>
      </c>
      <c r="Q42" s="82">
        <f>O42*P42</f>
        <v>0</v>
      </c>
      <c r="R42" s="83">
        <v>3.0480840964901296E-3</v>
      </c>
      <c r="S42" s="84">
        <f>I42+R42</f>
        <v>4.8039434292121552E-3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7.8922701993376254E-2</v>
      </c>
      <c r="G43" s="77">
        <f>E43*F43</f>
        <v>0</v>
      </c>
      <c r="H43" s="77">
        <v>2.325511769041365E-3</v>
      </c>
      <c r="I43" s="77">
        <f>C43+H43</f>
        <v>2.325511769041365E-3</v>
      </c>
      <c r="J43" s="76">
        <f>分析係数表!G46</f>
        <v>9.4786729857819912E-3</v>
      </c>
      <c r="K43" s="78">
        <f>I43*J43</f>
        <v>2.2042765583330475E-5</v>
      </c>
      <c r="L43" s="79"/>
      <c r="M43" s="80"/>
      <c r="N43" s="81">
        <f>分析係数表!H46</f>
        <v>2.1453316301050851E-2</v>
      </c>
      <c r="O43" s="82">
        <f t="shared" si="4"/>
        <v>0.3571112469801867</v>
      </c>
      <c r="P43" s="76">
        <f>分析係数表!C46</f>
        <v>7.8922701993376254E-2</v>
      </c>
      <c r="Q43" s="82">
        <f>O43*P43</f>
        <v>2.8184184523900261E-2</v>
      </c>
      <c r="R43" s="83">
        <v>3.1148037335379106E-2</v>
      </c>
      <c r="S43" s="84">
        <f>I43+R43</f>
        <v>3.3473549104420471E-2</v>
      </c>
      <c r="T43" s="85">
        <f>分析係数表!F46</f>
        <v>0.3135860979462875</v>
      </c>
      <c r="U43" s="86">
        <f t="shared" si="7"/>
        <v>1.0496839648068662E-2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投入係数表!D44</f>
        <v>0.32098765432098764</v>
      </c>
      <c r="E44" s="91">
        <f>SUM(E5:E43)</f>
        <v>32.098765432098766</v>
      </c>
      <c r="F44" s="92">
        <f>分析係数表!C47</f>
        <v>0.45048821757167268</v>
      </c>
      <c r="G44" s="91">
        <f>SUM(G5:G43)</f>
        <v>5.6366714368771298</v>
      </c>
      <c r="H44" s="91">
        <f>SUM(H5:H43)</f>
        <v>6.0984434562161223</v>
      </c>
      <c r="I44" s="91">
        <f>SUM(I5:I43)</f>
        <v>106.09844345621613</v>
      </c>
      <c r="J44" s="92">
        <f>分析係数表!G47</f>
        <v>0.27984959706440876</v>
      </c>
      <c r="K44" s="93">
        <f>SUM(K5:K43)</f>
        <v>26.53448897054361</v>
      </c>
      <c r="L44" s="94">
        <f>最終需要_まとめ!$L$33</f>
        <v>0.62733333333333341</v>
      </c>
      <c r="M44" s="91">
        <f>K44*L44</f>
        <v>16.645969414187693</v>
      </c>
      <c r="N44" s="95">
        <f>分析係数表!H47</f>
        <v>1</v>
      </c>
      <c r="O44" s="96">
        <f>SUM(O5:O43)</f>
        <v>16.645969414187693</v>
      </c>
      <c r="P44" s="92">
        <f>分析係数表!C47</f>
        <v>0.45048821757167268</v>
      </c>
      <c r="Q44" s="96">
        <f>SUM(Q5:Q43)</f>
        <v>7.2471407127194647</v>
      </c>
      <c r="R44" s="91">
        <f>SUM(R5:R43)</f>
        <v>7.8693505355001143</v>
      </c>
      <c r="S44" s="97">
        <f>SUM(S5:S43)</f>
        <v>113.96779399171621</v>
      </c>
      <c r="T44" s="98">
        <f>分析係数表!F47</f>
        <v>0.63574062575658508</v>
      </c>
      <c r="U44" s="99">
        <f>SUM(U5:U43)</f>
        <v>77.513591143608991</v>
      </c>
      <c r="V44" s="100">
        <f>分析係数表!D47</f>
        <v>9.9789350246801134E-2</v>
      </c>
      <c r="W44" s="164">
        <f>SUM(W5:W43)</f>
        <v>8</v>
      </c>
      <c r="X44" s="92">
        <f>分析係数表!E47</f>
        <v>7.8362037587557998E-2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6.7564113487262545E-2</v>
      </c>
      <c r="G5" s="77">
        <f t="shared" ref="G5:G38" si="1">E5*F5</f>
        <v>0</v>
      </c>
      <c r="H5" s="77">
        <f t="array" ref="H5:H43">MMULT(逆行列係数!C5:AO43,'3'!G5:G43)</f>
        <v>8.9075494451578714E-3</v>
      </c>
      <c r="I5" s="77">
        <f t="shared" ref="I5:I38" si="2">C5+H5</f>
        <v>8.9075494451578714E-3</v>
      </c>
      <c r="J5" s="76">
        <f>分析係数表!G8</f>
        <v>0.11970979443772672</v>
      </c>
      <c r="K5" s="78">
        <f t="shared" ref="K5:K38" si="3">I5*J5</f>
        <v>1.0663209130237356E-3</v>
      </c>
      <c r="L5" s="79" t="s">
        <v>182</v>
      </c>
      <c r="M5" s="80" t="s">
        <v>182</v>
      </c>
      <c r="N5" s="81">
        <f>分析係数表!H8</f>
        <v>1.0734543466490035E-2</v>
      </c>
      <c r="O5" s="82">
        <f t="shared" ref="O5:O44" si="4">$M$44*N5</f>
        <v>0.20104022712522401</v>
      </c>
      <c r="P5" s="76">
        <f>分析係数表!C8</f>
        <v>6.7564113487262545E-2</v>
      </c>
      <c r="Q5" s="82">
        <f t="shared" ref="Q5:Q38" si="5">O5*P5</f>
        <v>1.3583104720993673E-2</v>
      </c>
      <c r="R5" s="83">
        <f t="array" ref="R5:R43">MMULT(逆行列係数!C5:AO43,'3'!Q5:Q43)</f>
        <v>1.5839265887080161E-2</v>
      </c>
      <c r="S5" s="84">
        <f t="shared" ref="S5:S38" si="6">I5+R5</f>
        <v>2.4746815332238034E-2</v>
      </c>
      <c r="T5" s="85">
        <f>分析係数表!F8</f>
        <v>0.45405078597339782</v>
      </c>
      <c r="U5" s="86">
        <f t="shared" ref="U5:U38" si="7">S5*T5</f>
        <v>1.1236310951941211E-2</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90"/>
      <c r="D6" s="76">
        <f>投入係数表!E6</f>
        <v>0</v>
      </c>
      <c r="E6" s="77">
        <f t="shared" si="0"/>
        <v>0</v>
      </c>
      <c r="F6" s="76">
        <f>分析係数表!C9</f>
        <v>0.16339869281045749</v>
      </c>
      <c r="G6" s="77">
        <f t="shared" si="1"/>
        <v>0</v>
      </c>
      <c r="H6" s="77">
        <v>5.5456816360663449E-5</v>
      </c>
      <c r="I6" s="77">
        <f t="shared" si="2"/>
        <v>5.5456816360663449E-5</v>
      </c>
      <c r="J6" s="76">
        <f>分析係数表!G9</f>
        <v>0.24691358024691357</v>
      </c>
      <c r="K6" s="78">
        <f t="shared" si="3"/>
        <v>1.3693041076707024E-5</v>
      </c>
      <c r="L6" s="79"/>
      <c r="M6" s="80"/>
      <c r="N6" s="81">
        <f>分析係数表!H9</f>
        <v>5.6599045701539042E-4</v>
      </c>
      <c r="O6" s="82">
        <f t="shared" si="4"/>
        <v>1.0600064211793563E-2</v>
      </c>
      <c r="P6" s="76">
        <f>分析係数表!C9</f>
        <v>0.16339869281045749</v>
      </c>
      <c r="Q6" s="82">
        <f t="shared" si="5"/>
        <v>1.7320366359139805E-3</v>
      </c>
      <c r="R6" s="83">
        <v>1.9059094085089288E-3</v>
      </c>
      <c r="S6" s="84">
        <f t="shared" si="6"/>
        <v>1.9613662248695921E-3</v>
      </c>
      <c r="T6" s="85">
        <f>分析係数表!F9</f>
        <v>0.67901234567901236</v>
      </c>
      <c r="U6" s="86">
        <f t="shared" si="7"/>
        <v>1.331791881084291E-3</v>
      </c>
      <c r="V6" s="87">
        <f>分析係数表!D9</f>
        <v>7.407407407407407E-2</v>
      </c>
      <c r="W6" s="167">
        <f t="shared" si="8"/>
        <v>0</v>
      </c>
      <c r="X6" s="76">
        <f>分析係数表!E9</f>
        <v>0</v>
      </c>
      <c r="Y6" s="166">
        <f t="shared" si="9"/>
        <v>0</v>
      </c>
    </row>
    <row r="7" spans="1:25" x14ac:dyDescent="0.2">
      <c r="A7" s="6" t="s">
        <v>221</v>
      </c>
      <c r="B7" s="5" t="s">
        <v>267</v>
      </c>
      <c r="C7" s="75">
        <f>最終需要_まとめ!$C$8</f>
        <v>100</v>
      </c>
      <c r="D7" s="76">
        <f>投入係数表!E7</f>
        <v>0</v>
      </c>
      <c r="E7" s="77">
        <f t="shared" si="0"/>
        <v>0</v>
      </c>
      <c r="F7" s="76">
        <f>分析係数表!C10</f>
        <v>3.0864197530864335E-3</v>
      </c>
      <c r="G7" s="77">
        <f t="shared" si="1"/>
        <v>0</v>
      </c>
      <c r="H7" s="77">
        <v>7.6925332982063648E-5</v>
      </c>
      <c r="I7" s="77">
        <f t="shared" si="2"/>
        <v>100.00007692533298</v>
      </c>
      <c r="J7" s="76">
        <f>分析係数表!G10</f>
        <v>0.2857142857142857</v>
      </c>
      <c r="K7" s="78">
        <f t="shared" si="3"/>
        <v>28.571450550095136</v>
      </c>
      <c r="L7" s="79"/>
      <c r="M7" s="80"/>
      <c r="N7" s="81">
        <f>分析係数表!H10</f>
        <v>1.0759075560602157E-3</v>
      </c>
      <c r="O7" s="82">
        <f t="shared" si="4"/>
        <v>2.0149967263285596E-2</v>
      </c>
      <c r="P7" s="76">
        <f>分析係数表!C10</f>
        <v>3.0864197530864335E-3</v>
      </c>
      <c r="Q7" s="82">
        <f t="shared" si="5"/>
        <v>6.2191256985449645E-5</v>
      </c>
      <c r="R7" s="83">
        <v>8.0023676455636124E-5</v>
      </c>
      <c r="S7" s="84">
        <f t="shared" si="6"/>
        <v>100.00015694900944</v>
      </c>
      <c r="T7" s="85">
        <f>分析係数表!F10</f>
        <v>0.5714285714285714</v>
      </c>
      <c r="U7" s="86">
        <f t="shared" si="7"/>
        <v>57.142946828005392</v>
      </c>
      <c r="V7" s="87">
        <f>分析係数表!D10</f>
        <v>0</v>
      </c>
      <c r="W7" s="167">
        <f t="shared" si="8"/>
        <v>0</v>
      </c>
      <c r="X7" s="76">
        <f>分析係数表!E10</f>
        <v>0</v>
      </c>
      <c r="Y7" s="166">
        <f t="shared" si="9"/>
        <v>0</v>
      </c>
    </row>
    <row r="8" spans="1:25" x14ac:dyDescent="0.2">
      <c r="A8" s="6" t="s">
        <v>222</v>
      </c>
      <c r="B8" s="5" t="s">
        <v>27</v>
      </c>
      <c r="C8" s="90"/>
      <c r="D8" s="76">
        <f>投入係数表!E8</f>
        <v>0</v>
      </c>
      <c r="E8" s="77">
        <f t="shared" si="0"/>
        <v>0</v>
      </c>
      <c r="F8" s="76">
        <f>分析係数表!C11</f>
        <v>1.4903129657227732E-3</v>
      </c>
      <c r="G8" s="77">
        <f t="shared" si="1"/>
        <v>0</v>
      </c>
      <c r="H8" s="77">
        <v>1.4288171989203756E-4</v>
      </c>
      <c r="I8" s="77">
        <f t="shared" si="2"/>
        <v>1.4288171989203756E-4</v>
      </c>
      <c r="J8" s="76">
        <f>分析係数表!G11</f>
        <v>0.75</v>
      </c>
      <c r="K8" s="78">
        <f t="shared" si="3"/>
        <v>1.0716128991902817E-4</v>
      </c>
      <c r="L8" s="79"/>
      <c r="M8" s="80"/>
      <c r="N8" s="81">
        <f>分析係数表!H11</f>
        <v>-1.9275216802381716E-5</v>
      </c>
      <c r="O8" s="82">
        <f t="shared" si="4"/>
        <v>-3.6099289885365072E-4</v>
      </c>
      <c r="P8" s="76">
        <f>分析係数表!C11</f>
        <v>1.4903129657227732E-3</v>
      </c>
      <c r="Q8" s="82">
        <f t="shared" si="5"/>
        <v>-5.3799239769544531E-7</v>
      </c>
      <c r="R8" s="83">
        <v>2.8132765146631578E-5</v>
      </c>
      <c r="S8" s="84">
        <f t="shared" si="6"/>
        <v>1.7101448503866913E-4</v>
      </c>
      <c r="T8" s="85">
        <f>分析係数表!F11</f>
        <v>1</v>
      </c>
      <c r="U8" s="86">
        <f t="shared" si="7"/>
        <v>1.7101448503866913E-4</v>
      </c>
      <c r="V8" s="87">
        <f>分析係数表!D11</f>
        <v>2</v>
      </c>
      <c r="W8" s="167">
        <f t="shared" si="8"/>
        <v>0</v>
      </c>
      <c r="X8" s="76">
        <f>分析係数表!E11</f>
        <v>0</v>
      </c>
      <c r="Y8" s="166">
        <f t="shared" si="9"/>
        <v>0</v>
      </c>
    </row>
    <row r="9" spans="1:25" x14ac:dyDescent="0.2">
      <c r="A9" s="6" t="s">
        <v>223</v>
      </c>
      <c r="B9" s="5" t="s">
        <v>191</v>
      </c>
      <c r="C9" s="90"/>
      <c r="D9" s="76">
        <f>投入係数表!E9</f>
        <v>0.14285714285714285</v>
      </c>
      <c r="E9" s="77">
        <f t="shared" si="0"/>
        <v>14.285714285714285</v>
      </c>
      <c r="F9" s="76">
        <f>分析係数表!C12</f>
        <v>4.2687511748856433E-2</v>
      </c>
      <c r="G9" s="77">
        <f t="shared" si="1"/>
        <v>0.60982159641223466</v>
      </c>
      <c r="H9" s="77">
        <v>0.61553513845677732</v>
      </c>
      <c r="I9" s="77">
        <f t="shared" si="2"/>
        <v>0.61553513845677732</v>
      </c>
      <c r="J9" s="76">
        <f>分析係数表!G12</f>
        <v>0.14470108695652173</v>
      </c>
      <c r="K9" s="78">
        <f t="shared" si="3"/>
        <v>8.9068603594628773E-2</v>
      </c>
      <c r="L9" s="79"/>
      <c r="M9" s="80"/>
      <c r="N9" s="81">
        <f>分析係数表!H12</f>
        <v>8.7239631247579649E-2</v>
      </c>
      <c r="O9" s="82">
        <f t="shared" si="4"/>
        <v>1.6338538602116233</v>
      </c>
      <c r="P9" s="76">
        <f>分析係数表!C12</f>
        <v>4.2687511748856433E-2</v>
      </c>
      <c r="Q9" s="82">
        <f t="shared" si="5"/>
        <v>6.9745155853698101E-2</v>
      </c>
      <c r="R9" s="83">
        <v>7.4512103009807484E-2</v>
      </c>
      <c r="S9" s="84">
        <f t="shared" si="6"/>
        <v>0.6900472414665848</v>
      </c>
      <c r="T9" s="85">
        <f>分析係数表!F12</f>
        <v>0.28543931159420288</v>
      </c>
      <c r="U9" s="86">
        <f t="shared" si="7"/>
        <v>0.19696660957170065</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投入係数表!E10</f>
        <v>0</v>
      </c>
      <c r="E10" s="77">
        <f t="shared" si="0"/>
        <v>0</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0.25489380412693685</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投入係数表!E11</f>
        <v>0</v>
      </c>
      <c r="E11" s="77">
        <f t="shared" si="0"/>
        <v>0</v>
      </c>
      <c r="F11" s="76">
        <f>分析係数表!C14</f>
        <v>1.2640726841793404E-2</v>
      </c>
      <c r="G11" s="77">
        <f t="shared" si="1"/>
        <v>0</v>
      </c>
      <c r="H11" s="77">
        <v>4.2928181785001319E-4</v>
      </c>
      <c r="I11" s="77">
        <f t="shared" si="2"/>
        <v>4.2928181785001319E-4</v>
      </c>
      <c r="J11" s="76">
        <f>分析係数表!G14</f>
        <v>0.18151815181518152</v>
      </c>
      <c r="K11" s="78">
        <f t="shared" si="3"/>
        <v>7.7922442183995789E-5</v>
      </c>
      <c r="L11" s="79"/>
      <c r="M11" s="80"/>
      <c r="N11" s="81">
        <f>分析係数表!H14</f>
        <v>1.1056965274820784E-3</v>
      </c>
      <c r="O11" s="82">
        <f t="shared" si="4"/>
        <v>2.0707865379695781E-2</v>
      </c>
      <c r="P11" s="76">
        <f>分析係数表!C14</f>
        <v>1.2640726841793404E-2</v>
      </c>
      <c r="Q11" s="82">
        <f t="shared" si="5"/>
        <v>2.617624697413648E-4</v>
      </c>
      <c r="R11" s="83">
        <v>7.1630857040811638E-4</v>
      </c>
      <c r="S11" s="84">
        <f t="shared" si="6"/>
        <v>1.1455903882581296E-3</v>
      </c>
      <c r="T11" s="85">
        <f>分析係数表!F14</f>
        <v>0.32673267326732675</v>
      </c>
      <c r="U11" s="86">
        <f t="shared" si="7"/>
        <v>3.7430181002493342E-4</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0.15000895824182159</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投入係数表!E13</f>
        <v>0.14285714285714285</v>
      </c>
      <c r="E13" s="77">
        <f t="shared" si="0"/>
        <v>14.285714285714285</v>
      </c>
      <c r="F13" s="76">
        <f>分析係数表!C16</f>
        <v>1.1051985264019626E-2</v>
      </c>
      <c r="G13" s="77">
        <f t="shared" si="1"/>
        <v>0.15788550377170893</v>
      </c>
      <c r="H13" s="77">
        <v>0.15809703481977461</v>
      </c>
      <c r="I13" s="77">
        <f t="shared" si="2"/>
        <v>0.15809703481977461</v>
      </c>
      <c r="J13" s="76">
        <f>分析係数表!G16</f>
        <v>3.3670033670033669E-2</v>
      </c>
      <c r="K13" s="78">
        <f t="shared" si="3"/>
        <v>5.3231324855142967E-3</v>
      </c>
      <c r="L13" s="79"/>
      <c r="M13" s="80"/>
      <c r="N13" s="81">
        <f>分析係数表!H16</f>
        <v>1.6043989549327908E-2</v>
      </c>
      <c r="O13" s="82">
        <f t="shared" si="4"/>
        <v>0.30047736199127512</v>
      </c>
      <c r="P13" s="76">
        <f>分析係数表!C16</f>
        <v>1.1051985264019626E-2</v>
      </c>
      <c r="Q13" s="82">
        <f t="shared" si="5"/>
        <v>3.3208713768990636E-3</v>
      </c>
      <c r="R13" s="83">
        <v>3.6495966304795047E-3</v>
      </c>
      <c r="S13" s="84">
        <f t="shared" si="6"/>
        <v>0.16174663145025411</v>
      </c>
      <c r="T13" s="85">
        <f>分析係数表!F16</f>
        <v>0.28619528619528617</v>
      </c>
      <c r="U13" s="86">
        <f t="shared" si="7"/>
        <v>4.6291123479028952E-2</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投入係数表!E14</f>
        <v>0</v>
      </c>
      <c r="E14" s="77">
        <f t="shared" si="0"/>
        <v>0</v>
      </c>
      <c r="F14" s="76">
        <f>分析係数表!C17</f>
        <v>8.8733956583742724E-2</v>
      </c>
      <c r="G14" s="77">
        <f t="shared" si="1"/>
        <v>0</v>
      </c>
      <c r="H14" s="77">
        <v>2.5120824711051867E-3</v>
      </c>
      <c r="I14" s="77">
        <f t="shared" si="2"/>
        <v>2.5120824711051867E-3</v>
      </c>
      <c r="J14" s="76">
        <f>分析係数表!G17</f>
        <v>0.21220484513952775</v>
      </c>
      <c r="K14" s="78">
        <f t="shared" si="3"/>
        <v>5.3307607175859836E-4</v>
      </c>
      <c r="L14" s="79"/>
      <c r="M14" s="80"/>
      <c r="N14" s="81">
        <f>分析係数表!H17</f>
        <v>2.8579889640622342E-3</v>
      </c>
      <c r="O14" s="82">
        <f t="shared" si="4"/>
        <v>5.3525401639118571E-2</v>
      </c>
      <c r="P14" s="76">
        <f>分析係数表!C17</f>
        <v>8.8733956583742724E-2</v>
      </c>
      <c r="Q14" s="82">
        <f t="shared" si="5"/>
        <v>4.7495206651729386E-3</v>
      </c>
      <c r="R14" s="83">
        <v>7.7999021342702261E-3</v>
      </c>
      <c r="S14" s="84">
        <f t="shared" si="6"/>
        <v>1.0311984605375413E-2</v>
      </c>
      <c r="T14" s="85">
        <f>分析係数表!F17</f>
        <v>0.32198712051517941</v>
      </c>
      <c r="U14" s="86">
        <f t="shared" si="7"/>
        <v>3.3203262298816877E-3</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投入係数表!E15</f>
        <v>0</v>
      </c>
      <c r="E15" s="77">
        <f t="shared" si="0"/>
        <v>0</v>
      </c>
      <c r="F15" s="76">
        <f>分析係数表!C18</f>
        <v>2.3869801084990927E-2</v>
      </c>
      <c r="G15" s="77">
        <f t="shared" si="1"/>
        <v>0</v>
      </c>
      <c r="H15" s="77">
        <v>4.9208540431640378E-5</v>
      </c>
      <c r="I15" s="77">
        <f t="shared" si="2"/>
        <v>4.9208540431640378E-5</v>
      </c>
      <c r="J15" s="76">
        <f>分析係数表!G18</f>
        <v>0.2144702842377261</v>
      </c>
      <c r="K15" s="78">
        <f t="shared" si="3"/>
        <v>1.055376965329755E-5</v>
      </c>
      <c r="L15" s="79"/>
      <c r="M15" s="80"/>
      <c r="N15" s="81">
        <f>分析係数表!H18</f>
        <v>4.2405476965239774E-4</v>
      </c>
      <c r="O15" s="82">
        <f t="shared" si="4"/>
        <v>7.9418437747803151E-3</v>
      </c>
      <c r="P15" s="76">
        <f>分析係数表!C18</f>
        <v>2.3869801084990927E-2</v>
      </c>
      <c r="Q15" s="82">
        <f t="shared" si="5"/>
        <v>1.8957023115207962E-4</v>
      </c>
      <c r="R15" s="83">
        <v>3.927025098477436E-4</v>
      </c>
      <c r="S15" s="84">
        <f t="shared" si="6"/>
        <v>4.4191105027938397E-4</v>
      </c>
      <c r="T15" s="85">
        <f>分析係数表!F18</f>
        <v>0.4573643410852713</v>
      </c>
      <c r="U15" s="86">
        <f t="shared" si="7"/>
        <v>2.0211435632933064E-4</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投入係数表!E16</f>
        <v>0</v>
      </c>
      <c r="E16" s="77">
        <f t="shared" si="0"/>
        <v>0</v>
      </c>
      <c r="F16" s="76">
        <f>分析係数表!C19</f>
        <v>4.6660019940179431E-2</v>
      </c>
      <c r="G16" s="77">
        <f t="shared" si="1"/>
        <v>0</v>
      </c>
      <c r="H16" s="77">
        <v>2.067090401763693E-5</v>
      </c>
      <c r="I16" s="77">
        <f t="shared" si="2"/>
        <v>2.067090401763693E-5</v>
      </c>
      <c r="J16" s="76">
        <f>分析係数表!G19</f>
        <v>5.7803468208092484E-2</v>
      </c>
      <c r="K16" s="78">
        <f t="shared" si="3"/>
        <v>1.1948499432160076E-6</v>
      </c>
      <c r="L16" s="79"/>
      <c r="M16" s="80"/>
      <c r="N16" s="81">
        <f>分析係数表!H19</f>
        <v>-1.0864213106796968E-4</v>
      </c>
      <c r="O16" s="82">
        <f t="shared" si="4"/>
        <v>-2.0346872480842132E-3</v>
      </c>
      <c r="P16" s="76">
        <f>分析係数表!C19</f>
        <v>4.6660019940179431E-2</v>
      </c>
      <c r="Q16" s="82">
        <f t="shared" si="5"/>
        <v>-9.4938547567638196E-5</v>
      </c>
      <c r="R16" s="83">
        <v>3.802557899887165E-5</v>
      </c>
      <c r="S16" s="84">
        <f t="shared" si="6"/>
        <v>5.869648301650858E-5</v>
      </c>
      <c r="T16" s="85">
        <f>分析係数表!F19</f>
        <v>0.24084778420038536</v>
      </c>
      <c r="U16" s="86">
        <f t="shared" si="7"/>
        <v>1.4136917874881642E-5</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投入係数表!E17</f>
        <v>0</v>
      </c>
      <c r="E17" s="77">
        <f t="shared" si="0"/>
        <v>0</v>
      </c>
      <c r="F17" s="76">
        <f>分析係数表!C20</f>
        <v>8.9601315248664215E-2</v>
      </c>
      <c r="G17" s="77">
        <f t="shared" si="1"/>
        <v>0</v>
      </c>
      <c r="H17" s="77">
        <v>1.1335097231181593E-4</v>
      </c>
      <c r="I17" s="77">
        <f t="shared" si="2"/>
        <v>1.1335097231181593E-4</v>
      </c>
      <c r="J17" s="76">
        <f>分析係数表!G20</f>
        <v>9.990662931839403E-2</v>
      </c>
      <c r="K17" s="78">
        <f t="shared" si="3"/>
        <v>1.132451357363614E-5</v>
      </c>
      <c r="L17" s="79"/>
      <c r="M17" s="80"/>
      <c r="N17" s="81">
        <f>分析係数表!H20</f>
        <v>5.2919231584720706E-4</v>
      </c>
      <c r="O17" s="82">
        <f t="shared" si="4"/>
        <v>9.9108959503456835E-3</v>
      </c>
      <c r="P17" s="76">
        <f>分析係数表!C20</f>
        <v>8.9601315248664215E-2</v>
      </c>
      <c r="Q17" s="82">
        <f t="shared" si="5"/>
        <v>8.8802931244363306E-4</v>
      </c>
      <c r="R17" s="83">
        <v>1.2855213600878972E-3</v>
      </c>
      <c r="S17" s="84">
        <f t="shared" si="6"/>
        <v>1.398872332399713E-3</v>
      </c>
      <c r="T17" s="85">
        <f>分析係数表!F20</f>
        <v>0.22315592903828199</v>
      </c>
      <c r="U17" s="86">
        <f t="shared" si="7"/>
        <v>3.1216665494260639E-4</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投入係数表!E18</f>
        <v>0</v>
      </c>
      <c r="E18" s="77">
        <f t="shared" si="0"/>
        <v>0</v>
      </c>
      <c r="F18" s="76">
        <f>分析係数表!C21</f>
        <v>3.6263368983957212E-2</v>
      </c>
      <c r="G18" s="77">
        <f t="shared" si="1"/>
        <v>0</v>
      </c>
      <c r="H18" s="77">
        <v>4.4471757122762235E-4</v>
      </c>
      <c r="I18" s="77">
        <f t="shared" si="2"/>
        <v>4.4471757122762235E-4</v>
      </c>
      <c r="J18" s="76">
        <f>分析係数表!G21</f>
        <v>0.2855369335816263</v>
      </c>
      <c r="K18" s="78">
        <f t="shared" si="3"/>
        <v>1.2698329159820375E-4</v>
      </c>
      <c r="L18" s="79"/>
      <c r="M18" s="80"/>
      <c r="N18" s="81">
        <f>分析係数表!H21</f>
        <v>8.8140309559981843E-4</v>
      </c>
      <c r="O18" s="82">
        <f t="shared" si="4"/>
        <v>1.6507220738489665E-2</v>
      </c>
      <c r="P18" s="76">
        <f>分析係数表!C21</f>
        <v>3.6263368983957212E-2</v>
      </c>
      <c r="Q18" s="82">
        <f t="shared" si="5"/>
        <v>5.9860743653948134E-4</v>
      </c>
      <c r="R18" s="83">
        <v>1.1084469865404768E-3</v>
      </c>
      <c r="S18" s="84">
        <f t="shared" si="6"/>
        <v>1.5531645577680992E-3</v>
      </c>
      <c r="T18" s="85">
        <f>分析係数表!F21</f>
        <v>0.42644320297951582</v>
      </c>
      <c r="U18" s="86">
        <f t="shared" si="7"/>
        <v>6.6233646876889146E-4</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投入係数表!E19</f>
        <v>0</v>
      </c>
      <c r="E19" s="77">
        <f t="shared" si="0"/>
        <v>0</v>
      </c>
      <c r="F19" s="76">
        <f>分析係数表!C22</f>
        <v>2.6618889173278704E-2</v>
      </c>
      <c r="G19" s="77">
        <f t="shared" si="1"/>
        <v>0</v>
      </c>
      <c r="H19" s="77">
        <v>4.1750775160415963E-5</v>
      </c>
      <c r="I19" s="77">
        <f t="shared" si="2"/>
        <v>4.1750775160415963E-5</v>
      </c>
      <c r="J19" s="76">
        <f>分析係数表!G22</f>
        <v>0.1945614707008809</v>
      </c>
      <c r="K19" s="78">
        <f t="shared" si="3"/>
        <v>8.1230922181123358E-6</v>
      </c>
      <c r="L19" s="79"/>
      <c r="M19" s="80"/>
      <c r="N19" s="81">
        <f>分析係数表!H22</f>
        <v>4.2055018477923743E-5</v>
      </c>
      <c r="O19" s="82">
        <f t="shared" si="4"/>
        <v>7.8762087022614705E-4</v>
      </c>
      <c r="P19" s="76">
        <f>分析係数表!C22</f>
        <v>2.6618889173278704E-2</v>
      </c>
      <c r="Q19" s="82">
        <f t="shared" si="5"/>
        <v>2.0965592655111137E-5</v>
      </c>
      <c r="R19" s="83">
        <v>2.1962141646915788E-4</v>
      </c>
      <c r="S19" s="84">
        <f t="shared" si="6"/>
        <v>2.6137219162957387E-4</v>
      </c>
      <c r="T19" s="85">
        <f>分析係数表!F22</f>
        <v>0.4128686327077748</v>
      </c>
      <c r="U19" s="86">
        <f t="shared" si="7"/>
        <v>1.0791237938593667E-4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4.5944550763191909E-4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投入係数表!E21</f>
        <v>0</v>
      </c>
      <c r="E21" s="77">
        <f t="shared" si="0"/>
        <v>0</v>
      </c>
      <c r="F21" s="76">
        <f>分析係数表!C24</f>
        <v>0.22997002997003002</v>
      </c>
      <c r="G21" s="77">
        <f t="shared" si="1"/>
        <v>0</v>
      </c>
      <c r="H21" s="77">
        <v>8.9441042312626883E-4</v>
      </c>
      <c r="I21" s="77">
        <f t="shared" si="2"/>
        <v>8.9441042312626883E-4</v>
      </c>
      <c r="J21" s="76">
        <f>分析係数表!G24</f>
        <v>0.20787401574803149</v>
      </c>
      <c r="K21" s="78">
        <f t="shared" si="3"/>
        <v>1.8592468638215352E-4</v>
      </c>
      <c r="L21" s="79"/>
      <c r="M21" s="80"/>
      <c r="N21" s="81">
        <f>分析係数表!H24</f>
        <v>3.2417410076732888E-4</v>
      </c>
      <c r="O21" s="82">
        <f t="shared" si="4"/>
        <v>6.0712442079932172E-3</v>
      </c>
      <c r="P21" s="76">
        <f>分析係数表!C24</f>
        <v>0.22997002997003002</v>
      </c>
      <c r="Q21" s="82">
        <f t="shared" si="5"/>
        <v>1.3962042124675714E-3</v>
      </c>
      <c r="R21" s="83">
        <v>5.147321765945111E-3</v>
      </c>
      <c r="S21" s="84">
        <f t="shared" si="6"/>
        <v>6.0417321890713794E-3</v>
      </c>
      <c r="T21" s="85">
        <f>分析係数表!F24</f>
        <v>0.39317585301837271</v>
      </c>
      <c r="U21" s="86">
        <f t="shared" si="7"/>
        <v>2.3754632071466999E-3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投入係数表!E22</f>
        <v>0</v>
      </c>
      <c r="E22" s="77">
        <f t="shared" si="0"/>
        <v>0</v>
      </c>
      <c r="F22" s="76">
        <f>分析係数表!C25</f>
        <v>3.4042553191489411E-2</v>
      </c>
      <c r="G22" s="77">
        <f t="shared" si="1"/>
        <v>0</v>
      </c>
      <c r="H22" s="77">
        <v>8.209777463761589E-5</v>
      </c>
      <c r="I22" s="77">
        <f t="shared" si="2"/>
        <v>8.209777463761589E-5</v>
      </c>
      <c r="J22" s="76">
        <f>分析係数表!G25</f>
        <v>0.19567456230690011</v>
      </c>
      <c r="K22" s="78">
        <f t="shared" si="3"/>
        <v>1.6064446118586013E-5</v>
      </c>
      <c r="L22" s="79"/>
      <c r="M22" s="80"/>
      <c r="N22" s="81">
        <f>分析係数表!H25</f>
        <v>4.906418822424437E-4</v>
      </c>
      <c r="O22" s="82">
        <f t="shared" si="4"/>
        <v>9.1889101526383826E-3</v>
      </c>
      <c r="P22" s="76">
        <f>分析係数表!C25</f>
        <v>3.4042553191489411E-2</v>
      </c>
      <c r="Q22" s="82">
        <f t="shared" si="5"/>
        <v>3.128139626430092E-4</v>
      </c>
      <c r="R22" s="83">
        <v>7.3750171937598684E-4</v>
      </c>
      <c r="S22" s="84">
        <f t="shared" si="6"/>
        <v>8.1959949401360277E-4</v>
      </c>
      <c r="T22" s="85">
        <f>分析係数表!F25</f>
        <v>0.35015447991761073</v>
      </c>
      <c r="U22" s="86">
        <f t="shared" si="7"/>
        <v>2.8698643456706997E-4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投入係数表!E23</f>
        <v>0</v>
      </c>
      <c r="E23" s="77">
        <f t="shared" si="0"/>
        <v>0</v>
      </c>
      <c r="F23" s="76">
        <f>分析係数表!C26</f>
        <v>5.4550934297769693E-2</v>
      </c>
      <c r="G23" s="77">
        <f t="shared" si="1"/>
        <v>0</v>
      </c>
      <c r="H23" s="77">
        <v>1.063209825205726E-4</v>
      </c>
      <c r="I23" s="77">
        <f t="shared" si="2"/>
        <v>1.063209825205726E-4</v>
      </c>
      <c r="J23" s="76">
        <f>分析係数表!G26</f>
        <v>0.19694507637309067</v>
      </c>
      <c r="K23" s="78">
        <f t="shared" si="3"/>
        <v>2.0939394022576208E-5</v>
      </c>
      <c r="L23" s="79"/>
      <c r="M23" s="80"/>
      <c r="N23" s="81">
        <f>分析係数表!H26</f>
        <v>1.0098461312011439E-2</v>
      </c>
      <c r="O23" s="82">
        <f t="shared" si="4"/>
        <v>0.18912746146305356</v>
      </c>
      <c r="P23" s="76">
        <f>分析係数表!C26</f>
        <v>5.4550934297769693E-2</v>
      </c>
      <c r="Q23" s="82">
        <f t="shared" si="5"/>
        <v>1.0317079724175005E-2</v>
      </c>
      <c r="R23" s="83">
        <v>1.0737693030958489E-2</v>
      </c>
      <c r="S23" s="84">
        <f t="shared" si="6"/>
        <v>1.0844014013479061E-2</v>
      </c>
      <c r="T23" s="85">
        <f>分析係数表!F26</f>
        <v>0.33636659083522913</v>
      </c>
      <c r="U23" s="86">
        <f t="shared" si="7"/>
        <v>3.6475640246834019E-3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投入係数表!E24</f>
        <v>0</v>
      </c>
      <c r="E24" s="77">
        <f t="shared" si="0"/>
        <v>0</v>
      </c>
      <c r="F24" s="76">
        <f>分析係数表!C27</f>
        <v>4.1345611727119369E-3</v>
      </c>
      <c r="G24" s="77">
        <f t="shared" si="1"/>
        <v>0</v>
      </c>
      <c r="H24" s="77">
        <v>4.1120495768184363E-6</v>
      </c>
      <c r="I24" s="77">
        <f t="shared" si="2"/>
        <v>4.1120495768184363E-6</v>
      </c>
      <c r="J24" s="76">
        <f>分析係数表!G27</f>
        <v>0.17796610169491525</v>
      </c>
      <c r="K24" s="78">
        <f t="shared" si="3"/>
        <v>7.3180543316260305E-7</v>
      </c>
      <c r="L24" s="79"/>
      <c r="M24" s="80"/>
      <c r="N24" s="81">
        <f>分析係数表!H27</f>
        <v>1.0540039006029638E-2</v>
      </c>
      <c r="O24" s="82">
        <f t="shared" si="4"/>
        <v>0.19739748060042811</v>
      </c>
      <c r="P24" s="76">
        <f>分析係数表!C27</f>
        <v>4.1345611727119369E-3</v>
      </c>
      <c r="Q24" s="82">
        <f t="shared" si="5"/>
        <v>8.161519588816879E-4</v>
      </c>
      <c r="R24" s="83">
        <v>8.228940875183049E-4</v>
      </c>
      <c r="S24" s="84">
        <f t="shared" si="6"/>
        <v>8.2700613709512337E-4</v>
      </c>
      <c r="T24" s="85">
        <f>分析係数表!F27</f>
        <v>0.33898305084745761</v>
      </c>
      <c r="U24" s="86">
        <f t="shared" si="7"/>
        <v>2.8034106342207573E-4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投入係数表!E25</f>
        <v>0</v>
      </c>
      <c r="E25" s="77">
        <f t="shared" si="0"/>
        <v>0</v>
      </c>
      <c r="F25" s="76">
        <f>分析係数表!C28</f>
        <v>7.7271221989182459E-3</v>
      </c>
      <c r="G25" s="77">
        <f t="shared" si="1"/>
        <v>0</v>
      </c>
      <c r="H25" s="77">
        <v>4.6902791979731775E-5</v>
      </c>
      <c r="I25" s="77">
        <f t="shared" si="2"/>
        <v>4.6902791979731775E-5</v>
      </c>
      <c r="J25" s="76">
        <f>分析係数表!G28</f>
        <v>0.12525050100200399</v>
      </c>
      <c r="K25" s="78">
        <f t="shared" si="3"/>
        <v>5.8745981938541795E-6</v>
      </c>
      <c r="L25" s="79"/>
      <c r="M25" s="80"/>
      <c r="N25" s="81">
        <f>分析係数表!H28</f>
        <v>1.922089573684773E-2</v>
      </c>
      <c r="O25" s="82">
        <f t="shared" si="4"/>
        <v>0.35997555522960861</v>
      </c>
      <c r="P25" s="76">
        <f>分析係数表!C28</f>
        <v>7.7271221989182459E-3</v>
      </c>
      <c r="Q25" s="82">
        <f t="shared" si="5"/>
        <v>2.7815751038826296E-3</v>
      </c>
      <c r="R25" s="83">
        <v>3.0400230066974145E-3</v>
      </c>
      <c r="S25" s="84">
        <f t="shared" si="6"/>
        <v>3.0869257986771465E-3</v>
      </c>
      <c r="T25" s="85">
        <f>分析係数表!F28</f>
        <v>0.21442885771543085</v>
      </c>
      <c r="U25" s="86">
        <f t="shared" si="7"/>
        <v>6.6192597286263458E-4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投入係数表!E26</f>
        <v>0</v>
      </c>
      <c r="E26" s="77">
        <f t="shared" si="0"/>
        <v>0</v>
      </c>
      <c r="F26" s="76">
        <f>分析係数表!C29</f>
        <v>1.9657209257286756E-2</v>
      </c>
      <c r="G26" s="77">
        <f t="shared" si="1"/>
        <v>0</v>
      </c>
      <c r="H26" s="77">
        <v>4.9690077461545163E-4</v>
      </c>
      <c r="I26" s="77">
        <f t="shared" si="2"/>
        <v>4.9690077461545163E-4</v>
      </c>
      <c r="J26" s="76">
        <f>分析係数表!G29</f>
        <v>0.25806451612903225</v>
      </c>
      <c r="K26" s="78">
        <f t="shared" si="3"/>
        <v>1.2823245796527783E-4</v>
      </c>
      <c r="L26" s="79"/>
      <c r="M26" s="80"/>
      <c r="N26" s="81">
        <f>分析係数表!H29</f>
        <v>9.642865278500598E-3</v>
      </c>
      <c r="O26" s="82">
        <f t="shared" si="4"/>
        <v>0.18059490203560363</v>
      </c>
      <c r="P26" s="76">
        <f>分析係数表!C29</f>
        <v>1.9657209257286756E-2</v>
      </c>
      <c r="Q26" s="82">
        <f t="shared" si="5"/>
        <v>3.5499917801130624E-3</v>
      </c>
      <c r="R26" s="83">
        <v>4.5309883457019537E-3</v>
      </c>
      <c r="S26" s="84">
        <f t="shared" si="6"/>
        <v>5.0278891203174051E-3</v>
      </c>
      <c r="T26" s="85">
        <f>分析係数表!F29</f>
        <v>0.38879456706281834</v>
      </c>
      <c r="U26" s="86">
        <f t="shared" si="7"/>
        <v>1.9548159737736602E-3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投入係数表!E27</f>
        <v>0</v>
      </c>
      <c r="E27" s="77">
        <f t="shared" si="0"/>
        <v>0</v>
      </c>
      <c r="F27" s="76">
        <f>分析係数表!C30</f>
        <v>1</v>
      </c>
      <c r="G27" s="77">
        <f t="shared" si="1"/>
        <v>0</v>
      </c>
      <c r="H27" s="77">
        <v>9.9684983638169602E-3</v>
      </c>
      <c r="I27" s="77">
        <f t="shared" si="2"/>
        <v>9.9684983638169602E-3</v>
      </c>
      <c r="J27" s="76">
        <f>分析係数表!G30</f>
        <v>0.34450191140094444</v>
      </c>
      <c r="K27" s="78">
        <f t="shared" si="3"/>
        <v>3.4341667401321298E-3</v>
      </c>
      <c r="L27" s="79"/>
      <c r="M27" s="80"/>
      <c r="N27" s="81">
        <f>分析係数表!H30</f>
        <v>0</v>
      </c>
      <c r="O27" s="82">
        <f t="shared" si="4"/>
        <v>0</v>
      </c>
      <c r="P27" s="76">
        <f>分析係数表!C30</f>
        <v>1</v>
      </c>
      <c r="Q27" s="82">
        <f t="shared" si="5"/>
        <v>0</v>
      </c>
      <c r="R27" s="83">
        <v>5.8212462438178396E-2</v>
      </c>
      <c r="S27" s="84">
        <f t="shared" si="6"/>
        <v>6.8180960801995358E-2</v>
      </c>
      <c r="T27" s="85">
        <f>分析係数表!F30</f>
        <v>0.44116418773490956</v>
      </c>
      <c r="U27" s="86">
        <f t="shared" si="7"/>
        <v>3.0078998191197991E-2</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投入係数表!E28</f>
        <v>0</v>
      </c>
      <c r="E28" s="77">
        <f t="shared" si="0"/>
        <v>0</v>
      </c>
      <c r="F28" s="76">
        <f>分析係数表!C31</f>
        <v>0.10575835708146741</v>
      </c>
      <c r="G28" s="77">
        <f t="shared" si="1"/>
        <v>0</v>
      </c>
      <c r="H28" s="77">
        <v>8.0367363673679339E-3</v>
      </c>
      <c r="I28" s="77">
        <f t="shared" si="2"/>
        <v>8.0367363673679339E-3</v>
      </c>
      <c r="J28" s="76">
        <f>分析係数表!G31</f>
        <v>7.0943075615972809E-2</v>
      </c>
      <c r="K28" s="78">
        <f t="shared" si="3"/>
        <v>5.7015079581582194E-4</v>
      </c>
      <c r="L28" s="79"/>
      <c r="M28" s="80"/>
      <c r="N28" s="81">
        <f>分析係数表!H31</f>
        <v>2.1586490526230941E-2</v>
      </c>
      <c r="O28" s="82">
        <f t="shared" si="4"/>
        <v>0.40427922917982939</v>
      </c>
      <c r="P28" s="76">
        <f>分析係数表!C31</f>
        <v>0.10575835708146741</v>
      </c>
      <c r="Q28" s="82">
        <f t="shared" si="5"/>
        <v>4.2755907080220798E-2</v>
      </c>
      <c r="R28" s="83">
        <v>5.4484720065143454E-2</v>
      </c>
      <c r="S28" s="84">
        <f t="shared" si="6"/>
        <v>6.2521456432511391E-2</v>
      </c>
      <c r="T28" s="85">
        <f>分析係数表!F31</f>
        <v>0.34494477485131692</v>
      </c>
      <c r="U28" s="86">
        <f t="shared" si="7"/>
        <v>2.1566449712489062E-2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投入係数表!E29</f>
        <v>0</v>
      </c>
      <c r="E29" s="77">
        <f t="shared" si="0"/>
        <v>0</v>
      </c>
      <c r="F29" s="76">
        <f>分析係数表!C32</f>
        <v>0.81083319529567666</v>
      </c>
      <c r="G29" s="77">
        <f t="shared" si="1"/>
        <v>0</v>
      </c>
      <c r="H29" s="77">
        <v>6.8245083402811869E-3</v>
      </c>
      <c r="I29" s="77">
        <f t="shared" si="2"/>
        <v>6.8245083402811869E-3</v>
      </c>
      <c r="J29" s="76">
        <f>分析係数表!G32</f>
        <v>0.14021915584415584</v>
      </c>
      <c r="K29" s="78">
        <f t="shared" si="3"/>
        <v>9.5692679852562906E-4</v>
      </c>
      <c r="L29" s="79"/>
      <c r="M29" s="80"/>
      <c r="N29" s="81">
        <f>分析係数表!H32</f>
        <v>6.133023528030546E-3</v>
      </c>
      <c r="O29" s="82">
        <f t="shared" si="4"/>
        <v>0.11486137690797978</v>
      </c>
      <c r="P29" s="76">
        <f>分析係数表!C32</f>
        <v>0.81083319529567666</v>
      </c>
      <c r="Q29" s="82">
        <f t="shared" si="5"/>
        <v>9.3133417254358294E-2</v>
      </c>
      <c r="R29" s="83">
        <v>0.12024153940706704</v>
      </c>
      <c r="S29" s="84">
        <f t="shared" si="6"/>
        <v>0.12706604774734823</v>
      </c>
      <c r="T29" s="85">
        <f>分析係数表!F32</f>
        <v>0.48336038961038963</v>
      </c>
      <c r="U29" s="86">
        <f t="shared" si="7"/>
        <v>6.1418694345410613E-2</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投入係数表!E30</f>
        <v>0</v>
      </c>
      <c r="E30" s="77">
        <f t="shared" si="0"/>
        <v>0</v>
      </c>
      <c r="F30" s="76">
        <f>分析係数表!C33</f>
        <v>0.62414151925078043</v>
      </c>
      <c r="G30" s="77">
        <f t="shared" si="1"/>
        <v>0</v>
      </c>
      <c r="H30" s="77">
        <v>3.1607264387907338E-3</v>
      </c>
      <c r="I30" s="77">
        <f t="shared" si="2"/>
        <v>3.1607264387907338E-3</v>
      </c>
      <c r="J30" s="76">
        <f>分析係数表!G33</f>
        <v>0.5071547420965058</v>
      </c>
      <c r="K30" s="78">
        <f t="shared" si="3"/>
        <v>1.6029774019025219E-3</v>
      </c>
      <c r="L30" s="79"/>
      <c r="M30" s="80"/>
      <c r="N30" s="81">
        <f>分析係数表!H33</f>
        <v>9.1820123676800169E-4</v>
      </c>
      <c r="O30" s="82">
        <f t="shared" si="4"/>
        <v>1.7196388999937542E-2</v>
      </c>
      <c r="P30" s="76">
        <f>分析係数表!C33</f>
        <v>0.62414151925078043</v>
      </c>
      <c r="Q30" s="82">
        <f t="shared" si="5"/>
        <v>1.0732980356048426E-2</v>
      </c>
      <c r="R30" s="83">
        <v>3.0771191279667893E-2</v>
      </c>
      <c r="S30" s="84">
        <f t="shared" si="6"/>
        <v>3.3931917718458625E-2</v>
      </c>
      <c r="T30" s="85">
        <f>分析係数表!F33</f>
        <v>0.64758735440931781</v>
      </c>
      <c r="U30" s="86">
        <f t="shared" si="7"/>
        <v>2.1973880825331277E-2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投入係数表!E31</f>
        <v>0.14285714285714285</v>
      </c>
      <c r="E31" s="77">
        <f t="shared" si="0"/>
        <v>14.285714285714285</v>
      </c>
      <c r="F31" s="76">
        <f>分析係数表!C34</f>
        <v>0.18299609672932837</v>
      </c>
      <c r="G31" s="77">
        <f t="shared" si="1"/>
        <v>2.6142299532761193</v>
      </c>
      <c r="H31" s="77">
        <v>2.6306322598384688</v>
      </c>
      <c r="I31" s="77">
        <f t="shared" si="2"/>
        <v>2.6306322598384688</v>
      </c>
      <c r="J31" s="76">
        <f>分析係数表!G34</f>
        <v>0.4248231396077729</v>
      </c>
      <c r="K31" s="78">
        <f t="shared" si="3"/>
        <v>1.1175534557780689</v>
      </c>
      <c r="L31" s="79"/>
      <c r="M31" s="80"/>
      <c r="N31" s="81">
        <f>分析係数表!H34</f>
        <v>0.15256158869841471</v>
      </c>
      <c r="O31" s="82">
        <f t="shared" si="4"/>
        <v>2.8572259768903865</v>
      </c>
      <c r="P31" s="76">
        <f>分析係数表!C34</f>
        <v>0.18299609672932837</v>
      </c>
      <c r="Q31" s="82">
        <f t="shared" si="5"/>
        <v>0.52286120124458291</v>
      </c>
      <c r="R31" s="83">
        <v>0.55373081843324767</v>
      </c>
      <c r="S31" s="84">
        <f t="shared" si="6"/>
        <v>3.1843630782717165</v>
      </c>
      <c r="T31" s="85">
        <f>分析係数表!F34</f>
        <v>0.70132234858660936</v>
      </c>
      <c r="U31" s="86">
        <f t="shared" si="7"/>
        <v>2.2332649928060051</v>
      </c>
      <c r="V31" s="87">
        <f>分析係数表!D34</f>
        <v>0.33091549505984896</v>
      </c>
      <c r="W31" s="167">
        <f t="shared" si="8"/>
        <v>1</v>
      </c>
      <c r="X31" s="76">
        <f>分析係数表!E34</f>
        <v>0.24447031431897556</v>
      </c>
      <c r="Y31" s="166">
        <f t="shared" si="9"/>
        <v>1</v>
      </c>
    </row>
    <row r="32" spans="1:25" x14ac:dyDescent="0.2">
      <c r="A32" s="6" t="s">
        <v>20</v>
      </c>
      <c r="B32" s="5" t="s">
        <v>37</v>
      </c>
      <c r="C32" s="90"/>
      <c r="D32" s="76">
        <f>投入係数表!E32</f>
        <v>0</v>
      </c>
      <c r="E32" s="77">
        <f t="shared" si="0"/>
        <v>0</v>
      </c>
      <c r="F32" s="76">
        <f>分析係数表!C35</f>
        <v>0.35090186993215289</v>
      </c>
      <c r="G32" s="77">
        <f t="shared" si="1"/>
        <v>0</v>
      </c>
      <c r="H32" s="77">
        <v>2.0562903507234581E-2</v>
      </c>
      <c r="I32" s="77">
        <f t="shared" si="2"/>
        <v>2.0562903507234581E-2</v>
      </c>
      <c r="J32" s="76">
        <f>分析係数表!G35</f>
        <v>0.31384360320530535</v>
      </c>
      <c r="K32" s="78">
        <f t="shared" si="3"/>
        <v>6.4535357290735115E-3</v>
      </c>
      <c r="L32" s="79"/>
      <c r="M32" s="80"/>
      <c r="N32" s="81">
        <f>分析係数表!H35</f>
        <v>5.7313981015663741E-2</v>
      </c>
      <c r="O32" s="82">
        <f t="shared" si="4"/>
        <v>1.0733959759732008</v>
      </c>
      <c r="P32" s="76">
        <f>分析係数表!C35</f>
        <v>0.35090186993215289</v>
      </c>
      <c r="Q32" s="82">
        <f t="shared" si="5"/>
        <v>0.37665665514664443</v>
      </c>
      <c r="R32" s="83">
        <v>0.51194535340840008</v>
      </c>
      <c r="S32" s="84">
        <f t="shared" si="6"/>
        <v>0.53250825691563464</v>
      </c>
      <c r="T32" s="85">
        <f>分析係数表!F35</f>
        <v>0.64653219121304228</v>
      </c>
      <c r="U32" s="86">
        <f t="shared" si="7"/>
        <v>0.34428373018270292</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投入係数表!E33</f>
        <v>0</v>
      </c>
      <c r="E33" s="77">
        <f t="shared" si="0"/>
        <v>0</v>
      </c>
      <c r="F33" s="76">
        <f>分析係数表!C36</f>
        <v>0.93626150666917152</v>
      </c>
      <c r="G33" s="77">
        <f t="shared" si="1"/>
        <v>0</v>
      </c>
      <c r="H33" s="77">
        <v>7.0602543303340662E-2</v>
      </c>
      <c r="I33" s="77">
        <f t="shared" si="2"/>
        <v>7.0602543303340662E-2</v>
      </c>
      <c r="J33" s="76">
        <f>分析係数表!G36</f>
        <v>2.823270008148657E-2</v>
      </c>
      <c r="K33" s="78">
        <f t="shared" si="3"/>
        <v>1.9933004300733848E-3</v>
      </c>
      <c r="L33" s="79"/>
      <c r="M33" s="80"/>
      <c r="N33" s="81">
        <f>分析係数表!H36</f>
        <v>0.22062413152006111</v>
      </c>
      <c r="O33" s="82">
        <f t="shared" si="4"/>
        <v>4.131924720278886</v>
      </c>
      <c r="P33" s="76">
        <f>分析係数表!C36</f>
        <v>0.93626150666917152</v>
      </c>
      <c r="Q33" s="82">
        <f t="shared" si="5"/>
        <v>3.8685620640519049</v>
      </c>
      <c r="R33" s="83">
        <v>3.9871120476063497</v>
      </c>
      <c r="S33" s="84">
        <f t="shared" si="6"/>
        <v>4.0577145909096908</v>
      </c>
      <c r="T33" s="85">
        <f>分析係数表!F36</f>
        <v>0.87228977263648999</v>
      </c>
      <c r="U33" s="86">
        <f t="shared" si="7"/>
        <v>3.5395029379283822</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投入係数表!E34</f>
        <v>0</v>
      </c>
      <c r="E34" s="77">
        <f t="shared" si="0"/>
        <v>0</v>
      </c>
      <c r="F34" s="76">
        <f>分析係数表!C37</f>
        <v>0.39878226197532196</v>
      </c>
      <c r="G34" s="77">
        <f t="shared" si="1"/>
        <v>0</v>
      </c>
      <c r="H34" s="77">
        <v>3.2013666476851638E-2</v>
      </c>
      <c r="I34" s="77">
        <f t="shared" si="2"/>
        <v>3.2013666476851638E-2</v>
      </c>
      <c r="J34" s="76">
        <f>分析係数表!G37</f>
        <v>0.35520734135572679</v>
      </c>
      <c r="K34" s="78">
        <f t="shared" si="3"/>
        <v>1.1371489356291427E-2</v>
      </c>
      <c r="L34" s="79"/>
      <c r="M34" s="80"/>
      <c r="N34" s="81">
        <f>分析係数表!H37</f>
        <v>4.5952116856878007E-2</v>
      </c>
      <c r="O34" s="82">
        <f t="shared" si="4"/>
        <v>0.86060707086710331</v>
      </c>
      <c r="P34" s="76">
        <f>分析係数表!C37</f>
        <v>0.39878226197532196</v>
      </c>
      <c r="Q34" s="82">
        <f t="shared" si="5"/>
        <v>0.34319483439233966</v>
      </c>
      <c r="R34" s="83">
        <v>0.38759944450861528</v>
      </c>
      <c r="S34" s="84">
        <f t="shared" si="6"/>
        <v>0.41961311098546694</v>
      </c>
      <c r="T34" s="85">
        <f>分析係数表!F37</f>
        <v>0.68833867197645227</v>
      </c>
      <c r="U34" s="86">
        <f t="shared" si="7"/>
        <v>0.28883593155964399</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投入係数表!E35</f>
        <v>0</v>
      </c>
      <c r="E35" s="77">
        <f t="shared" si="0"/>
        <v>0</v>
      </c>
      <c r="F35" s="76">
        <f>分析係数表!C38</f>
        <v>8.3634220028000916E-2</v>
      </c>
      <c r="G35" s="77">
        <f t="shared" si="1"/>
        <v>0</v>
      </c>
      <c r="H35" s="77">
        <v>9.2798104680950882E-3</v>
      </c>
      <c r="I35" s="77">
        <f t="shared" si="2"/>
        <v>9.2798104680950882E-3</v>
      </c>
      <c r="J35" s="76">
        <f>分析係数表!G38</f>
        <v>0.16582661290322581</v>
      </c>
      <c r="K35" s="78">
        <f t="shared" si="3"/>
        <v>1.5388395383081068E-3</v>
      </c>
      <c r="L35" s="79"/>
      <c r="M35" s="80"/>
      <c r="N35" s="81">
        <f>分析係数表!H38</f>
        <v>4.1594165567103165E-2</v>
      </c>
      <c r="O35" s="82">
        <f t="shared" si="4"/>
        <v>0.77898985818991895</v>
      </c>
      <c r="P35" s="76">
        <f>分析係数表!C38</f>
        <v>8.3634220028000916E-2</v>
      </c>
      <c r="Q35" s="82">
        <f t="shared" si="5"/>
        <v>6.5150209199436912E-2</v>
      </c>
      <c r="R35" s="83">
        <v>7.8218191524320663E-2</v>
      </c>
      <c r="S35" s="84">
        <f t="shared" si="6"/>
        <v>8.7498001992415753E-2</v>
      </c>
      <c r="T35" s="85">
        <f>分析係数表!F38</f>
        <v>0.52116935483870963</v>
      </c>
      <c r="U35" s="86">
        <f t="shared" si="7"/>
        <v>4.5601277248063447E-2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投入係数表!E36</f>
        <v>0</v>
      </c>
      <c r="E36" s="77">
        <f t="shared" si="0"/>
        <v>0</v>
      </c>
      <c r="F36" s="76">
        <f>分析係数表!C39</f>
        <v>1</v>
      </c>
      <c r="G36" s="77">
        <f t="shared" si="1"/>
        <v>0</v>
      </c>
      <c r="H36" s="77">
        <v>4.4417397783374113E-4</v>
      </c>
      <c r="I36" s="77">
        <f t="shared" si="2"/>
        <v>4.4417397783374113E-4</v>
      </c>
      <c r="J36" s="76">
        <f>分析係数表!G39</f>
        <v>0.35526355444380819</v>
      </c>
      <c r="K36" s="78">
        <f t="shared" si="3"/>
        <v>1.5779882615666016E-4</v>
      </c>
      <c r="L36" s="79"/>
      <c r="M36" s="80"/>
      <c r="N36" s="81">
        <f>分析係数表!H39</f>
        <v>3.6622911924525259E-3</v>
      </c>
      <c r="O36" s="82">
        <f t="shared" si="4"/>
        <v>6.8588650782193644E-2</v>
      </c>
      <c r="P36" s="76">
        <f>分析係数表!C39</f>
        <v>1</v>
      </c>
      <c r="Q36" s="82">
        <f t="shared" si="5"/>
        <v>6.8588650782193644E-2</v>
      </c>
      <c r="R36" s="83">
        <v>7.5232174925952758E-2</v>
      </c>
      <c r="S36" s="84">
        <f t="shared" si="6"/>
        <v>7.5676348903786494E-2</v>
      </c>
      <c r="T36" s="85">
        <f>分析係数表!F39</f>
        <v>0.70609686266236704</v>
      </c>
      <c r="U36" s="86">
        <f t="shared" si="7"/>
        <v>5.3434832538706303E-2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投入係数表!E37</f>
        <v>0</v>
      </c>
      <c r="E37" s="77">
        <f t="shared" si="0"/>
        <v>0</v>
      </c>
      <c r="F37" s="76">
        <f>分析係数表!C40</f>
        <v>0.97034701574441762</v>
      </c>
      <c r="G37" s="77">
        <f t="shared" si="1"/>
        <v>0</v>
      </c>
      <c r="H37" s="77">
        <v>3.4746626862316608E-4</v>
      </c>
      <c r="I37" s="77">
        <f t="shared" si="2"/>
        <v>3.4746626862316608E-4</v>
      </c>
      <c r="J37" s="76">
        <f>分析係数表!G40</f>
        <v>0.52785971223021577</v>
      </c>
      <c r="K37" s="78">
        <f t="shared" si="3"/>
        <v>1.8341344456513129E-4</v>
      </c>
      <c r="L37" s="79"/>
      <c r="M37" s="80"/>
      <c r="N37" s="81">
        <f>分析係数表!H40</f>
        <v>3.2261456049877249E-2</v>
      </c>
      <c r="O37" s="82">
        <f t="shared" si="4"/>
        <v>0.60420366007223303</v>
      </c>
      <c r="P37" s="76">
        <f>分析係数表!C40</f>
        <v>0.97034701574441762</v>
      </c>
      <c r="Q37" s="82">
        <f t="shared" si="5"/>
        <v>0.58628721845294585</v>
      </c>
      <c r="R37" s="83">
        <v>0.58874462583879605</v>
      </c>
      <c r="S37" s="84">
        <f t="shared" si="6"/>
        <v>0.5890920921074192</v>
      </c>
      <c r="T37" s="85">
        <f>分析係数表!F40</f>
        <v>0.72733812949640286</v>
      </c>
      <c r="U37" s="86">
        <f t="shared" si="7"/>
        <v>0.42846914037453293</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投入係数表!E38</f>
        <v>0</v>
      </c>
      <c r="E38" s="77">
        <f t="shared" si="0"/>
        <v>0</v>
      </c>
      <c r="F38" s="76">
        <f>分析係数表!C41</f>
        <v>0.80320409637637991</v>
      </c>
      <c r="G38" s="77">
        <f t="shared" si="1"/>
        <v>0</v>
      </c>
      <c r="H38" s="77">
        <v>9.1642231324346723E-5</v>
      </c>
      <c r="I38" s="77">
        <f t="shared" si="2"/>
        <v>9.1642231324346723E-5</v>
      </c>
      <c r="J38" s="76">
        <f>分析係数表!G41</f>
        <v>0.45147490221642766</v>
      </c>
      <c r="K38" s="78">
        <f t="shared" si="3"/>
        <v>4.1374167426054683E-5</v>
      </c>
      <c r="L38" s="79"/>
      <c r="M38" s="80"/>
      <c r="N38" s="81">
        <f>分析係数表!H41</f>
        <v>4.9603894294711057E-2</v>
      </c>
      <c r="O38" s="82">
        <f t="shared" si="4"/>
        <v>0.92899881643174043</v>
      </c>
      <c r="P38" s="76">
        <f>分析係数表!C41</f>
        <v>0.80320409637637991</v>
      </c>
      <c r="Q38" s="82">
        <f t="shared" si="5"/>
        <v>0.7461756548867825</v>
      </c>
      <c r="R38" s="83">
        <v>0.75899292840412158</v>
      </c>
      <c r="S38" s="84">
        <f t="shared" si="6"/>
        <v>0.75908457063544588</v>
      </c>
      <c r="T38" s="85">
        <f>分析係数表!F41</f>
        <v>0.55671447196870927</v>
      </c>
      <c r="U38" s="86">
        <f t="shared" si="7"/>
        <v>0.42259336592090663</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投入係数表!E39</f>
        <v>0</v>
      </c>
      <c r="E39" s="77">
        <f>$C$7*D39</f>
        <v>0</v>
      </c>
      <c r="F39" s="76">
        <f>分析係数表!C42</f>
        <v>0.66636504653567741</v>
      </c>
      <c r="G39" s="77">
        <f>E39*F39</f>
        <v>0</v>
      </c>
      <c r="H39" s="77">
        <v>9.260343217289466E-4</v>
      </c>
      <c r="I39" s="77">
        <f>C39+H39</f>
        <v>9.260343217289466E-4</v>
      </c>
      <c r="J39" s="76">
        <f>分析係数表!G42</f>
        <v>0.48517520215633425</v>
      </c>
      <c r="K39" s="78">
        <f>I39*J39</f>
        <v>4.4928888924854557E-4</v>
      </c>
      <c r="L39" s="79"/>
      <c r="M39" s="80"/>
      <c r="N39" s="81">
        <f>分析係数表!H42</f>
        <v>1.1980423388898527E-2</v>
      </c>
      <c r="O39" s="82">
        <f t="shared" si="4"/>
        <v>0.22437349540567364</v>
      </c>
      <c r="P39" s="76">
        <f>分析係数表!C42</f>
        <v>0.66636504653567741</v>
      </c>
      <c r="Q39" s="82">
        <f>O39*P39</f>
        <v>0.14951465470737432</v>
      </c>
      <c r="R39" s="83">
        <v>0.15653830646863759</v>
      </c>
      <c r="S39" s="84">
        <f>I39+R39</f>
        <v>0.15746434079036653</v>
      </c>
      <c r="T39" s="85">
        <f>分析係数表!F42</f>
        <v>0.56103195995379285</v>
      </c>
      <c r="U39" s="86">
        <f>S39*T39</f>
        <v>8.8342527736451307E-2</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投入係数表!E40</f>
        <v>0</v>
      </c>
      <c r="E40" s="77">
        <f>$C$7*D40</f>
        <v>0</v>
      </c>
      <c r="F40" s="76">
        <f>分析係数表!C43</f>
        <v>0.41782866643993499</v>
      </c>
      <c r="G40" s="77">
        <f>E40*F40</f>
        <v>0</v>
      </c>
      <c r="H40" s="77">
        <v>0.11183493352828508</v>
      </c>
      <c r="I40" s="77">
        <f>C40+H40</f>
        <v>0.11183493352828508</v>
      </c>
      <c r="J40" s="76">
        <f>分析係数表!G43</f>
        <v>0.34963029507290444</v>
      </c>
      <c r="K40" s="78">
        <f>I40*J40</f>
        <v>3.9100880808952965E-2</v>
      </c>
      <c r="L40" s="79"/>
      <c r="M40" s="80"/>
      <c r="N40" s="81">
        <f>分析係数表!H43</f>
        <v>3.3095547249689404E-2</v>
      </c>
      <c r="O40" s="82">
        <f t="shared" si="4"/>
        <v>0.6198248073317183</v>
      </c>
      <c r="P40" s="76">
        <f>分析係数表!C43</f>
        <v>0.41782866643993499</v>
      </c>
      <c r="Q40" s="82">
        <f>O40*P40</f>
        <v>0.25898057267380148</v>
      </c>
      <c r="R40" s="83">
        <v>0.43150943152288845</v>
      </c>
      <c r="S40" s="84">
        <f>I40+R40</f>
        <v>0.54334436505117356</v>
      </c>
      <c r="T40" s="85">
        <f>分析係数表!F43</f>
        <v>0.60413931310897662</v>
      </c>
      <c r="U40" s="86">
        <f>S40*T40</f>
        <v>0.32825569148364903</v>
      </c>
      <c r="V40" s="87">
        <f>分析係数表!D43</f>
        <v>0.20869324856609772</v>
      </c>
      <c r="W40" s="167">
        <f t="shared" si="8"/>
        <v>0</v>
      </c>
      <c r="X40" s="76">
        <f>分析係数表!E43</f>
        <v>0.13682537488770644</v>
      </c>
      <c r="Y40" s="166">
        <f t="shared" si="9"/>
        <v>0</v>
      </c>
    </row>
    <row r="41" spans="1:25" x14ac:dyDescent="0.2">
      <c r="A41" s="6" t="s">
        <v>341</v>
      </c>
      <c r="B41" s="5" t="s">
        <v>42</v>
      </c>
      <c r="C41" s="90"/>
      <c r="D41" s="76">
        <f>投入係数表!E41</f>
        <v>0</v>
      </c>
      <c r="E41" s="77">
        <f>$C$7*D41</f>
        <v>0</v>
      </c>
      <c r="F41" s="76">
        <f>分析係数表!C44</f>
        <v>0.43300030015865532</v>
      </c>
      <c r="G41" s="77">
        <f>E41*F41</f>
        <v>0</v>
      </c>
      <c r="H41" s="77">
        <v>1.1852631883555247E-3</v>
      </c>
      <c r="I41" s="77">
        <f>C41+H41</f>
        <v>1.1852631883555247E-3</v>
      </c>
      <c r="J41" s="76">
        <f>分析係数表!G44</f>
        <v>0.26179408564929285</v>
      </c>
      <c r="K41" s="78">
        <f>I41*J41</f>
        <v>3.1029489264930015E-4</v>
      </c>
      <c r="L41" s="79"/>
      <c r="M41" s="80"/>
      <c r="N41" s="81">
        <f>分析係数表!H44</f>
        <v>0.10792544346140839</v>
      </c>
      <c r="O41" s="82">
        <f t="shared" si="4"/>
        <v>2.0212648757541092</v>
      </c>
      <c r="P41" s="76">
        <f>分析係数表!C44</f>
        <v>0.43300030015865532</v>
      </c>
      <c r="Q41" s="82">
        <f>O41*P41</f>
        <v>0.87520829790167642</v>
      </c>
      <c r="R41" s="83">
        <v>0.88939017313993851</v>
      </c>
      <c r="S41" s="84">
        <f>I41+R41</f>
        <v>0.89057543632829406</v>
      </c>
      <c r="T41" s="85">
        <f>分析係数表!F44</f>
        <v>0.57012714425433242</v>
      </c>
      <c r="U41" s="86">
        <f>S41*T41</f>
        <v>0.50774123025690632</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投入係数表!E42</f>
        <v>0</v>
      </c>
      <c r="E42" s="77">
        <f>$C$7*D42</f>
        <v>0</v>
      </c>
      <c r="F42" s="76">
        <f>分析係数表!C45</f>
        <v>1</v>
      </c>
      <c r="G42" s="77">
        <f>E42*F42</f>
        <v>0</v>
      </c>
      <c r="H42" s="77">
        <v>1.897595043379899E-3</v>
      </c>
      <c r="I42" s="77">
        <f>C42+H42</f>
        <v>1.897595043379899E-3</v>
      </c>
      <c r="J42" s="76">
        <f>分析係数表!G45</f>
        <v>0</v>
      </c>
      <c r="K42" s="78">
        <f>I42*J42</f>
        <v>0</v>
      </c>
      <c r="L42" s="79"/>
      <c r="M42" s="80"/>
      <c r="N42" s="81">
        <f>分析係数表!H45</f>
        <v>0</v>
      </c>
      <c r="O42" s="82">
        <f t="shared" si="4"/>
        <v>0</v>
      </c>
      <c r="P42" s="76">
        <f>分析係数表!C45</f>
        <v>1</v>
      </c>
      <c r="Q42" s="82">
        <f>O42*P42</f>
        <v>0</v>
      </c>
      <c r="R42" s="83">
        <v>3.4293928655936183E-3</v>
      </c>
      <c r="S42" s="84">
        <f>I42+R42</f>
        <v>5.3269879089735172E-3</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7.8922701993376254E-2</v>
      </c>
      <c r="G43" s="77">
        <f>E43*F43</f>
        <v>0</v>
      </c>
      <c r="H43" s="77">
        <v>2.3430177330729849E-3</v>
      </c>
      <c r="I43" s="77">
        <f>C43+H43</f>
        <v>2.3430177330729849E-3</v>
      </c>
      <c r="J43" s="76">
        <f>分析係数表!G46</f>
        <v>9.4786729857819912E-3</v>
      </c>
      <c r="K43" s="78">
        <f>I43*J43</f>
        <v>2.2208698891687061E-5</v>
      </c>
      <c r="L43" s="79"/>
      <c r="M43" s="80"/>
      <c r="N43" s="81">
        <f>分析係数表!H46</f>
        <v>2.1453316301050851E-2</v>
      </c>
      <c r="O43" s="82">
        <f t="shared" si="4"/>
        <v>0.40178509642411331</v>
      </c>
      <c r="P43" s="76">
        <f>分析係数表!C46</f>
        <v>7.8922701993376254E-2</v>
      </c>
      <c r="Q43" s="82">
        <f>O43*P43</f>
        <v>3.1709965430460237E-2</v>
      </c>
      <c r="R43" s="83">
        <v>3.5044589858329284E-2</v>
      </c>
      <c r="S43" s="84">
        <f>I43+R43</f>
        <v>3.7387607591402271E-2</v>
      </c>
      <c r="T43" s="85">
        <f>分析係数表!F46</f>
        <v>0.3135860979462875</v>
      </c>
      <c r="U43" s="86">
        <f>S43*T43</f>
        <v>1.1724233976134835E-2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投入係数表!E44</f>
        <v>0.42857142857142855</v>
      </c>
      <c r="E44" s="91">
        <f>SUM(E5:E43)</f>
        <v>42.857142857142854</v>
      </c>
      <c r="F44" s="92">
        <f>分析係数表!C47</f>
        <v>0.45048821757167268</v>
      </c>
      <c r="G44" s="91">
        <f>SUM(G5:G43)</f>
        <v>3.3819370534600628</v>
      </c>
      <c r="H44" s="91">
        <f>SUM(H5:H43)</f>
        <v>3.6982085738363568</v>
      </c>
      <c r="I44" s="91">
        <f>SUM(I5:I43)</f>
        <v>103.69820857383638</v>
      </c>
      <c r="J44" s="92">
        <f>分析係数表!G47</f>
        <v>0.27984959706440876</v>
      </c>
      <c r="K44" s="93">
        <f>SUM(K5:K43)</f>
        <v>29.853896509134419</v>
      </c>
      <c r="L44" s="94">
        <f>最終需要_まとめ!$L$33</f>
        <v>0.62733333333333341</v>
      </c>
      <c r="M44" s="91">
        <f>K44*L44</f>
        <v>18.728344410063659</v>
      </c>
      <c r="N44" s="95">
        <f>分析係数表!H47</f>
        <v>1</v>
      </c>
      <c r="O44" s="109">
        <f t="shared" si="4"/>
        <v>18.728344410063659</v>
      </c>
      <c r="P44" s="92">
        <f>分析係数表!C47</f>
        <v>0.45048821757167268</v>
      </c>
      <c r="Q44" s="96">
        <f>SUM(Q5:Q43)</f>
        <v>8.1537424393151614</v>
      </c>
      <c r="R44" s="91">
        <f>SUM(R5:R43)</f>
        <v>8.8537893735855455</v>
      </c>
      <c r="S44" s="97">
        <f>SUM(S5:S43)</f>
        <v>112.55199794742192</v>
      </c>
      <c r="T44" s="98">
        <f>分析係数表!F47</f>
        <v>0.63574062575658508</v>
      </c>
      <c r="U44" s="99">
        <f>SUM(U5:U43)</f>
        <v>65.840231984954386</v>
      </c>
      <c r="V44" s="100">
        <f>分析係数表!D47</f>
        <v>9.9789350246801134E-2</v>
      </c>
      <c r="W44" s="164">
        <f>SUM(W5:W43)</f>
        <v>1</v>
      </c>
      <c r="X44" s="92">
        <f>分析係数表!E47</f>
        <v>7.8362037587557998E-2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6.7564113487262545E-2</v>
      </c>
      <c r="G5" s="77">
        <f t="shared" ref="G5:G38" si="1">E5*F5</f>
        <v>0</v>
      </c>
      <c r="H5" s="77">
        <f t="array" ref="H5:H43">MMULT(逆行列係数!C5:AO43,'4'!G5:G43)</f>
        <v>0</v>
      </c>
      <c r="I5" s="77">
        <f t="shared" ref="I5:I38" si="2">C5+H5</f>
        <v>0</v>
      </c>
      <c r="J5" s="76">
        <f>分析係数表!G8</f>
        <v>0.11970979443772672</v>
      </c>
      <c r="K5" s="78">
        <f t="shared" ref="K5:K38" si="3">I5*J5</f>
        <v>0</v>
      </c>
      <c r="L5" s="79" t="s">
        <v>181</v>
      </c>
      <c r="M5" s="80" t="s">
        <v>181</v>
      </c>
      <c r="N5" s="81">
        <f>分析係数表!H8</f>
        <v>1.0734543466490035E-2</v>
      </c>
      <c r="O5" s="82">
        <f t="shared" ref="O5:O43" si="4">$M$44*N5</f>
        <v>0.50506027009835619</v>
      </c>
      <c r="P5" s="76">
        <f>分析係数表!C8</f>
        <v>6.7564113487262545E-2</v>
      </c>
      <c r="Q5" s="82">
        <f t="shared" ref="Q5:Q38" si="5">O5*P5</f>
        <v>3.4123949406832811E-2</v>
      </c>
      <c r="R5" s="83">
        <f t="array" ref="R5:R43">MMULT(逆行列係数!C5:AO43,'4'!Q5:Q43)</f>
        <v>3.9791956174549482E-2</v>
      </c>
      <c r="S5" s="84">
        <f t="shared" ref="S5:S38" si="6">I5+R5</f>
        <v>3.9791956174549482E-2</v>
      </c>
      <c r="T5" s="85">
        <f>分析係数表!F8</f>
        <v>0.45405078597339782</v>
      </c>
      <c r="U5" s="86">
        <f t="shared" ref="U5:U43" si="7">S5*T5</f>
        <v>1.8067568976473193E-2</v>
      </c>
      <c r="V5" s="87">
        <f>分析係数表!D8</f>
        <v>0.6704957678355502</v>
      </c>
      <c r="W5" s="167">
        <f t="shared" ref="W5:W43" si="8">ROUND(S5*V5,0)</f>
        <v>0</v>
      </c>
      <c r="X5" s="76">
        <f>分析係数表!E8</f>
        <v>0.43288996372430472</v>
      </c>
      <c r="Y5" s="166">
        <f t="shared" ref="Y5:Y43" si="9">ROUND(S5*X5,0)</f>
        <v>0</v>
      </c>
    </row>
    <row r="6" spans="1:25" x14ac:dyDescent="0.2">
      <c r="A6" s="6" t="s">
        <v>220</v>
      </c>
      <c r="B6" s="5" t="s">
        <v>266</v>
      </c>
      <c r="C6" s="90"/>
      <c r="D6" s="76">
        <f>投入係数表!F6</f>
        <v>0</v>
      </c>
      <c r="E6" s="77">
        <f t="shared" si="0"/>
        <v>0</v>
      </c>
      <c r="F6" s="76">
        <f>分析係数表!C9</f>
        <v>0.16339869281045749</v>
      </c>
      <c r="G6" s="77">
        <f t="shared" si="1"/>
        <v>0</v>
      </c>
      <c r="H6" s="77">
        <v>0</v>
      </c>
      <c r="I6" s="77">
        <f t="shared" si="2"/>
        <v>0</v>
      </c>
      <c r="J6" s="76">
        <f>分析係数表!G9</f>
        <v>0.24691358024691357</v>
      </c>
      <c r="K6" s="78">
        <f t="shared" si="3"/>
        <v>0</v>
      </c>
      <c r="L6" s="79"/>
      <c r="M6" s="80"/>
      <c r="N6" s="81">
        <f>分析係数表!H9</f>
        <v>5.6599045701539042E-4</v>
      </c>
      <c r="O6" s="82">
        <f t="shared" si="4"/>
        <v>2.6629851002574121E-2</v>
      </c>
      <c r="P6" s="76">
        <f>分析係数表!C9</f>
        <v>0.16339869281045749</v>
      </c>
      <c r="Q6" s="82">
        <f t="shared" si="5"/>
        <v>4.3512828435578622E-3</v>
      </c>
      <c r="R6" s="83">
        <v>4.7880920868883341E-3</v>
      </c>
      <c r="S6" s="84">
        <f t="shared" si="6"/>
        <v>4.7880920868883341E-3</v>
      </c>
      <c r="T6" s="85">
        <f>分析係数表!F9</f>
        <v>0.67901234567901236</v>
      </c>
      <c r="U6" s="86">
        <f t="shared" si="7"/>
        <v>3.251173639245165E-3</v>
      </c>
      <c r="V6" s="87">
        <f>分析係数表!D9</f>
        <v>7.407407407407407E-2</v>
      </c>
      <c r="W6" s="167">
        <f t="shared" si="8"/>
        <v>0</v>
      </c>
      <c r="X6" s="76">
        <f>分析係数表!E9</f>
        <v>0</v>
      </c>
      <c r="Y6" s="166">
        <f t="shared" si="9"/>
        <v>0</v>
      </c>
    </row>
    <row r="7" spans="1:25" x14ac:dyDescent="0.2">
      <c r="A7" s="6" t="s">
        <v>221</v>
      </c>
      <c r="B7" s="5" t="s">
        <v>267</v>
      </c>
      <c r="C7" s="90"/>
      <c r="D7" s="76">
        <f>投入係数表!F7</f>
        <v>0</v>
      </c>
      <c r="E7" s="77">
        <f t="shared" si="0"/>
        <v>0</v>
      </c>
      <c r="F7" s="76">
        <f>分析係数表!C10</f>
        <v>3.0864197530864335E-3</v>
      </c>
      <c r="G7" s="77">
        <f t="shared" si="1"/>
        <v>0</v>
      </c>
      <c r="H7" s="77">
        <v>0</v>
      </c>
      <c r="I7" s="77">
        <f t="shared" si="2"/>
        <v>0</v>
      </c>
      <c r="J7" s="76">
        <f>分析係数表!G10</f>
        <v>0.2857142857142857</v>
      </c>
      <c r="K7" s="78">
        <f t="shared" si="3"/>
        <v>0</v>
      </c>
      <c r="L7" s="79"/>
      <c r="M7" s="80"/>
      <c r="N7" s="81">
        <f>分析係数表!H10</f>
        <v>1.0759075560602157E-3</v>
      </c>
      <c r="O7" s="82">
        <f t="shared" si="4"/>
        <v>5.0621450512633157E-2</v>
      </c>
      <c r="P7" s="76">
        <f>分析係数表!C10</f>
        <v>3.0864197530864335E-3</v>
      </c>
      <c r="Q7" s="82">
        <f t="shared" si="5"/>
        <v>1.5623904479207835E-4</v>
      </c>
      <c r="R7" s="83">
        <v>2.0103827091168291E-4</v>
      </c>
      <c r="S7" s="84">
        <f t="shared" si="6"/>
        <v>2.0103827091168291E-4</v>
      </c>
      <c r="T7" s="85">
        <f>分析係数表!F10</f>
        <v>0.5714285714285714</v>
      </c>
      <c r="U7" s="86">
        <f t="shared" si="7"/>
        <v>1.1487901194953309E-4</v>
      </c>
      <c r="V7" s="87">
        <f>分析係数表!D10</f>
        <v>0</v>
      </c>
      <c r="W7" s="167">
        <f t="shared" si="8"/>
        <v>0</v>
      </c>
      <c r="X7" s="76">
        <f>分析係数表!E10</f>
        <v>0</v>
      </c>
      <c r="Y7" s="166">
        <f t="shared" si="9"/>
        <v>0</v>
      </c>
    </row>
    <row r="8" spans="1:25" x14ac:dyDescent="0.2">
      <c r="A8" s="6" t="s">
        <v>222</v>
      </c>
      <c r="B8" s="5" t="s">
        <v>27</v>
      </c>
      <c r="C8" s="75">
        <f>最終需要_まとめ!C9</f>
        <v>100</v>
      </c>
      <c r="D8" s="76">
        <f>投入係数表!F8</f>
        <v>0</v>
      </c>
      <c r="E8" s="77">
        <f t="shared" si="0"/>
        <v>0</v>
      </c>
      <c r="F8" s="76">
        <f>分析係数表!C11</f>
        <v>1.4903129657227732E-3</v>
      </c>
      <c r="G8" s="77">
        <f t="shared" si="1"/>
        <v>0</v>
      </c>
      <c r="H8" s="77">
        <v>0</v>
      </c>
      <c r="I8" s="77">
        <f t="shared" si="2"/>
        <v>100</v>
      </c>
      <c r="J8" s="76">
        <f>分析係数表!G11</f>
        <v>0.75</v>
      </c>
      <c r="K8" s="78">
        <f t="shared" si="3"/>
        <v>75</v>
      </c>
      <c r="L8" s="79"/>
      <c r="M8" s="80"/>
      <c r="N8" s="81">
        <f>分析係数表!H11</f>
        <v>-1.9275216802381716E-5</v>
      </c>
      <c r="O8" s="82">
        <f t="shared" si="4"/>
        <v>-9.0689895055205976E-4</v>
      </c>
      <c r="P8" s="76">
        <f>分析係数表!C11</f>
        <v>1.4903129657227732E-3</v>
      </c>
      <c r="Q8" s="82">
        <f t="shared" si="5"/>
        <v>-1.3515632646081108E-6</v>
      </c>
      <c r="R8" s="83">
        <v>7.0676113764639865E-5</v>
      </c>
      <c r="S8" s="84">
        <f t="shared" si="6"/>
        <v>100.00007067611376</v>
      </c>
      <c r="T8" s="85">
        <f>分析係数表!F11</f>
        <v>1</v>
      </c>
      <c r="U8" s="86">
        <f t="shared" si="7"/>
        <v>100.00007067611376</v>
      </c>
      <c r="V8" s="87">
        <f>分析係数表!D11</f>
        <v>2</v>
      </c>
      <c r="W8" s="167">
        <f t="shared" si="8"/>
        <v>200</v>
      </c>
      <c r="X8" s="76">
        <f>分析係数表!E11</f>
        <v>0</v>
      </c>
      <c r="Y8" s="166">
        <f t="shared" si="9"/>
        <v>0</v>
      </c>
    </row>
    <row r="9" spans="1:25" x14ac:dyDescent="0.2">
      <c r="A9" s="6" t="s">
        <v>223</v>
      </c>
      <c r="B9" s="5" t="s">
        <v>191</v>
      </c>
      <c r="C9" s="90"/>
      <c r="D9" s="76">
        <f>投入係数表!F9</f>
        <v>0</v>
      </c>
      <c r="E9" s="77">
        <f t="shared" si="0"/>
        <v>0</v>
      </c>
      <c r="F9" s="76">
        <f>分析係数表!C12</f>
        <v>4.2687511748856433E-2</v>
      </c>
      <c r="G9" s="77">
        <f t="shared" si="1"/>
        <v>0</v>
      </c>
      <c r="H9" s="77">
        <v>0</v>
      </c>
      <c r="I9" s="77">
        <f t="shared" si="2"/>
        <v>0</v>
      </c>
      <c r="J9" s="76">
        <f>分析係数表!G12</f>
        <v>0.14470108695652173</v>
      </c>
      <c r="K9" s="78">
        <f t="shared" si="3"/>
        <v>0</v>
      </c>
      <c r="L9" s="79"/>
      <c r="M9" s="80"/>
      <c r="N9" s="81">
        <f>分析係数表!H12</f>
        <v>8.7239631247579649E-2</v>
      </c>
      <c r="O9" s="82">
        <f t="shared" si="4"/>
        <v>4.1046246501986232</v>
      </c>
      <c r="P9" s="76">
        <f>分析係数表!C12</f>
        <v>4.2687511748856433E-2</v>
      </c>
      <c r="Q9" s="82">
        <f t="shared" si="5"/>
        <v>0.17521621297999945</v>
      </c>
      <c r="R9" s="83">
        <v>0.18719190387846599</v>
      </c>
      <c r="S9" s="84">
        <f t="shared" si="6"/>
        <v>0.18719190387846599</v>
      </c>
      <c r="T9" s="85">
        <f>分析係数表!F12</f>
        <v>0.28543931159420288</v>
      </c>
      <c r="U9" s="86">
        <f t="shared" si="7"/>
        <v>5.3431928179077527E-2</v>
      </c>
      <c r="V9" s="87">
        <f>分析係数表!D12</f>
        <v>0.10088315217391304</v>
      </c>
      <c r="W9" s="167">
        <f t="shared" si="8"/>
        <v>0</v>
      </c>
      <c r="X9" s="76">
        <f>分析係数表!E12</f>
        <v>0.11056385869565218</v>
      </c>
      <c r="Y9" s="166">
        <f t="shared" si="9"/>
        <v>0</v>
      </c>
    </row>
    <row r="10" spans="1:25" x14ac:dyDescent="0.2">
      <c r="A10" s="6" t="s">
        <v>224</v>
      </c>
      <c r="B10" s="5" t="s">
        <v>28</v>
      </c>
      <c r="C10" s="90"/>
      <c r="D10" s="76">
        <f>投入係数表!F10</f>
        <v>0</v>
      </c>
      <c r="E10" s="77">
        <f t="shared" si="0"/>
        <v>0</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0.64035310444889537</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投入係数表!F11</f>
        <v>0</v>
      </c>
      <c r="E11" s="77">
        <f t="shared" si="0"/>
        <v>0</v>
      </c>
      <c r="F11" s="76">
        <f>分析係数表!C14</f>
        <v>1.2640726841793404E-2</v>
      </c>
      <c r="G11" s="77">
        <f t="shared" si="1"/>
        <v>0</v>
      </c>
      <c r="H11" s="77">
        <v>0</v>
      </c>
      <c r="I11" s="77">
        <f t="shared" si="2"/>
        <v>0</v>
      </c>
      <c r="J11" s="76">
        <f>分析係数表!G14</f>
        <v>0.18151815181518152</v>
      </c>
      <c r="K11" s="78">
        <f t="shared" si="3"/>
        <v>0</v>
      </c>
      <c r="L11" s="79"/>
      <c r="M11" s="80"/>
      <c r="N11" s="81">
        <f>分析係数表!H14</f>
        <v>1.1056965274820784E-3</v>
      </c>
      <c r="O11" s="82">
        <f t="shared" si="4"/>
        <v>5.2023021618031795E-2</v>
      </c>
      <c r="P11" s="76">
        <f>分析係数表!C14</f>
        <v>1.2640726841793404E-2</v>
      </c>
      <c r="Q11" s="82">
        <f t="shared" si="5"/>
        <v>6.5760880575825304E-4</v>
      </c>
      <c r="R11" s="83">
        <v>1.7995353726831275E-3</v>
      </c>
      <c r="S11" s="84">
        <f t="shared" si="6"/>
        <v>1.7995353726831275E-3</v>
      </c>
      <c r="T11" s="85">
        <f>分析係数表!F14</f>
        <v>0.32673267326732675</v>
      </c>
      <c r="U11" s="86">
        <f t="shared" si="7"/>
        <v>5.879670029558734E-4</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投入係数表!F12</f>
        <v>0</v>
      </c>
      <c r="E12" s="77">
        <f t="shared" si="0"/>
        <v>0</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0.37685773663395139</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投入係数表!F13</f>
        <v>0</v>
      </c>
      <c r="E13" s="77">
        <f t="shared" si="0"/>
        <v>0</v>
      </c>
      <c r="F13" s="76">
        <f>分析係数表!C16</f>
        <v>1.1051985264019626E-2</v>
      </c>
      <c r="G13" s="77">
        <f t="shared" si="1"/>
        <v>0</v>
      </c>
      <c r="H13" s="77">
        <v>0</v>
      </c>
      <c r="I13" s="77">
        <f t="shared" si="2"/>
        <v>0</v>
      </c>
      <c r="J13" s="76">
        <f>分析係数表!G16</f>
        <v>3.3670033670033669E-2</v>
      </c>
      <c r="K13" s="78">
        <f t="shared" si="3"/>
        <v>0</v>
      </c>
      <c r="L13" s="79"/>
      <c r="M13" s="80"/>
      <c r="N13" s="81">
        <f>分析係数表!H16</f>
        <v>1.6043989549327908E-2</v>
      </c>
      <c r="O13" s="82">
        <f t="shared" si="4"/>
        <v>0.75486970829587807</v>
      </c>
      <c r="P13" s="76">
        <f>分析係数表!C16</f>
        <v>1.1051985264019626E-2</v>
      </c>
      <c r="Q13" s="82">
        <f t="shared" si="5"/>
        <v>8.3428088923408385E-3</v>
      </c>
      <c r="R13" s="83">
        <v>9.1686439390654597E-3</v>
      </c>
      <c r="S13" s="84">
        <f t="shared" si="6"/>
        <v>9.1686439390654597E-3</v>
      </c>
      <c r="T13" s="85">
        <f>分析係数表!F16</f>
        <v>0.28619528619528617</v>
      </c>
      <c r="U13" s="86">
        <f t="shared" si="7"/>
        <v>2.6240226761635151E-3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投入係数表!F14</f>
        <v>0</v>
      </c>
      <c r="E14" s="77">
        <f t="shared" si="0"/>
        <v>0</v>
      </c>
      <c r="F14" s="76">
        <f>分析係数表!C17</f>
        <v>8.8733956583742724E-2</v>
      </c>
      <c r="G14" s="77">
        <f t="shared" si="1"/>
        <v>0</v>
      </c>
      <c r="H14" s="77">
        <v>0</v>
      </c>
      <c r="I14" s="77">
        <f t="shared" si="2"/>
        <v>0</v>
      </c>
      <c r="J14" s="76">
        <f>分析係数表!G17</f>
        <v>0.21220484513952775</v>
      </c>
      <c r="K14" s="78">
        <f t="shared" si="3"/>
        <v>0</v>
      </c>
      <c r="L14" s="79"/>
      <c r="M14" s="80"/>
      <c r="N14" s="81">
        <f>分析係数表!H17</f>
        <v>2.8579889640622342E-3</v>
      </c>
      <c r="O14" s="82">
        <f t="shared" si="4"/>
        <v>0.13446838075912812</v>
      </c>
      <c r="P14" s="76">
        <f>分析係数表!C17</f>
        <v>8.8733956583742724E-2</v>
      </c>
      <c r="Q14" s="82">
        <f t="shared" si="5"/>
        <v>1.193191146016666E-2</v>
      </c>
      <c r="R14" s="83">
        <v>1.9595186172474219E-2</v>
      </c>
      <c r="S14" s="84">
        <f t="shared" si="6"/>
        <v>1.9595186172474219E-2</v>
      </c>
      <c r="T14" s="85">
        <f>分析係数表!F17</f>
        <v>0.32198712051517941</v>
      </c>
      <c r="U14" s="86">
        <f t="shared" si="7"/>
        <v>6.3093975716338336E-3</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投入係数表!F15</f>
        <v>0</v>
      </c>
      <c r="E15" s="77">
        <f t="shared" si="0"/>
        <v>0</v>
      </c>
      <c r="F15" s="76">
        <f>分析係数表!C18</f>
        <v>2.3869801084990927E-2</v>
      </c>
      <c r="G15" s="77">
        <f t="shared" si="1"/>
        <v>0</v>
      </c>
      <c r="H15" s="77">
        <v>0</v>
      </c>
      <c r="I15" s="77">
        <f t="shared" si="2"/>
        <v>0</v>
      </c>
      <c r="J15" s="76">
        <f>分析係数表!G18</f>
        <v>0.2144702842377261</v>
      </c>
      <c r="K15" s="78">
        <f t="shared" si="3"/>
        <v>0</v>
      </c>
      <c r="L15" s="79"/>
      <c r="M15" s="80"/>
      <c r="N15" s="81">
        <f>分析係数表!H18</f>
        <v>4.2405476965239774E-4</v>
      </c>
      <c r="O15" s="82">
        <f t="shared" si="4"/>
        <v>1.9951776912145315E-2</v>
      </c>
      <c r="P15" s="76">
        <f>分析係数表!C18</f>
        <v>2.3869801084990927E-2</v>
      </c>
      <c r="Q15" s="82">
        <f t="shared" si="5"/>
        <v>4.7624494618502314E-4</v>
      </c>
      <c r="R15" s="83">
        <v>9.8656094120139789E-4</v>
      </c>
      <c r="S15" s="84">
        <f t="shared" si="6"/>
        <v>9.8656094120139789E-4</v>
      </c>
      <c r="T15" s="85">
        <f>分析係数表!F18</f>
        <v>0.4573643410852713</v>
      </c>
      <c r="U15" s="86">
        <f t="shared" si="7"/>
        <v>4.5121779481304244E-4</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投入係数表!F16</f>
        <v>0</v>
      </c>
      <c r="E16" s="77">
        <f t="shared" si="0"/>
        <v>0</v>
      </c>
      <c r="F16" s="76">
        <f>分析係数表!C19</f>
        <v>4.6660019940179431E-2</v>
      </c>
      <c r="G16" s="77">
        <f t="shared" si="1"/>
        <v>0</v>
      </c>
      <c r="H16" s="77">
        <v>0</v>
      </c>
      <c r="I16" s="77">
        <f t="shared" si="2"/>
        <v>0</v>
      </c>
      <c r="J16" s="76">
        <f>分析係数表!G19</f>
        <v>5.7803468208092484E-2</v>
      </c>
      <c r="K16" s="78">
        <f t="shared" si="3"/>
        <v>0</v>
      </c>
      <c r="L16" s="79"/>
      <c r="M16" s="80"/>
      <c r="N16" s="81">
        <f>分析係数表!H19</f>
        <v>-1.0864213106796968E-4</v>
      </c>
      <c r="O16" s="82">
        <f t="shared" si="4"/>
        <v>-5.1116122667479742E-3</v>
      </c>
      <c r="P16" s="76">
        <f>分析係数表!C19</f>
        <v>4.6660019940179431E-2</v>
      </c>
      <c r="Q16" s="82">
        <f t="shared" si="5"/>
        <v>-2.3850793029292627E-4</v>
      </c>
      <c r="R16" s="83">
        <v>9.5529185747755447E-5</v>
      </c>
      <c r="S16" s="84">
        <f t="shared" si="6"/>
        <v>9.5529185747755447E-5</v>
      </c>
      <c r="T16" s="85">
        <f>分析係数表!F19</f>
        <v>0.24084778420038536</v>
      </c>
      <c r="U16" s="86">
        <f t="shared" si="7"/>
        <v>2.3007992713813932E-5</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投入係数表!F17</f>
        <v>0</v>
      </c>
      <c r="E17" s="77">
        <f t="shared" si="0"/>
        <v>0</v>
      </c>
      <c r="F17" s="76">
        <f>分析係数表!C20</f>
        <v>8.9601315248664215E-2</v>
      </c>
      <c r="G17" s="77">
        <f t="shared" si="1"/>
        <v>0</v>
      </c>
      <c r="H17" s="77">
        <v>0</v>
      </c>
      <c r="I17" s="77">
        <f t="shared" si="2"/>
        <v>0</v>
      </c>
      <c r="J17" s="76">
        <f>分析係数表!G20</f>
        <v>9.990662931839403E-2</v>
      </c>
      <c r="K17" s="78">
        <f t="shared" si="3"/>
        <v>0</v>
      </c>
      <c r="L17" s="79"/>
      <c r="M17" s="80"/>
      <c r="N17" s="81">
        <f>分析係数表!H20</f>
        <v>5.2919231584720706E-4</v>
      </c>
      <c r="O17" s="82">
        <f t="shared" si="4"/>
        <v>2.4898498460611096E-2</v>
      </c>
      <c r="P17" s="76">
        <f>分析係数表!C20</f>
        <v>8.9601315248664215E-2</v>
      </c>
      <c r="Q17" s="82">
        <f t="shared" si="5"/>
        <v>2.2309382097875953E-3</v>
      </c>
      <c r="R17" s="83">
        <v>3.2295315948821751E-3</v>
      </c>
      <c r="S17" s="84">
        <f t="shared" si="6"/>
        <v>3.2295315948821751E-3</v>
      </c>
      <c r="T17" s="85">
        <f>分析係数表!F20</f>
        <v>0.22315592903828199</v>
      </c>
      <c r="U17" s="86">
        <f t="shared" si="7"/>
        <v>7.2068912341441633E-4</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投入係数表!F18</f>
        <v>0</v>
      </c>
      <c r="E18" s="77">
        <f t="shared" si="0"/>
        <v>0</v>
      </c>
      <c r="F18" s="76">
        <f>分析係数表!C21</f>
        <v>3.6263368983957212E-2</v>
      </c>
      <c r="G18" s="77">
        <f t="shared" si="1"/>
        <v>0</v>
      </c>
      <c r="H18" s="77">
        <v>0</v>
      </c>
      <c r="I18" s="77">
        <f t="shared" si="2"/>
        <v>0</v>
      </c>
      <c r="J18" s="76">
        <f>分析係数表!G21</f>
        <v>0.2855369335816263</v>
      </c>
      <c r="K18" s="78">
        <f t="shared" si="3"/>
        <v>0</v>
      </c>
      <c r="L18" s="79"/>
      <c r="M18" s="80"/>
      <c r="N18" s="81">
        <f>分析係数表!H21</f>
        <v>8.8140309559981843E-4</v>
      </c>
      <c r="O18" s="82">
        <f t="shared" si="4"/>
        <v>4.147001564797146E-2</v>
      </c>
      <c r="P18" s="76">
        <f>分析係数表!C21</f>
        <v>3.6263368983957212E-2</v>
      </c>
      <c r="Q18" s="82">
        <f t="shared" si="5"/>
        <v>1.5038424792128684E-3</v>
      </c>
      <c r="R18" s="83">
        <v>2.7846791779793066E-3</v>
      </c>
      <c r="S18" s="84">
        <f t="shared" si="6"/>
        <v>2.7846791779793066E-3</v>
      </c>
      <c r="T18" s="85">
        <f>分析係数表!F21</f>
        <v>0.42644320297951582</v>
      </c>
      <c r="U18" s="86">
        <f t="shared" si="7"/>
        <v>1.1875075079278608E-3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投入係数表!F19</f>
        <v>0</v>
      </c>
      <c r="E19" s="77">
        <f t="shared" si="0"/>
        <v>0</v>
      </c>
      <c r="F19" s="76">
        <f>分析係数表!C22</f>
        <v>2.6618889173278704E-2</v>
      </c>
      <c r="G19" s="77">
        <f t="shared" si="1"/>
        <v>0</v>
      </c>
      <c r="H19" s="77">
        <v>0</v>
      </c>
      <c r="I19" s="77">
        <f t="shared" si="2"/>
        <v>0</v>
      </c>
      <c r="J19" s="76">
        <f>分析係数表!G22</f>
        <v>0.1945614707008809</v>
      </c>
      <c r="K19" s="78">
        <f t="shared" si="3"/>
        <v>0</v>
      </c>
      <c r="L19" s="79"/>
      <c r="M19" s="80"/>
      <c r="N19" s="81">
        <f>分析係数表!H22</f>
        <v>4.2055018477923743E-5</v>
      </c>
      <c r="O19" s="82">
        <f t="shared" si="4"/>
        <v>1.9786886193863124E-3</v>
      </c>
      <c r="P19" s="76">
        <f>分析係数表!C22</f>
        <v>2.6618889173278704E-2</v>
      </c>
      <c r="Q19" s="82">
        <f t="shared" si="5"/>
        <v>5.2670493067872097E-5</v>
      </c>
      <c r="R19" s="83">
        <v>5.5174058200901899E-4</v>
      </c>
      <c r="S19" s="84">
        <f t="shared" si="6"/>
        <v>5.5174058200901899E-4</v>
      </c>
      <c r="T19" s="85">
        <f>分析係数表!F22</f>
        <v>0.4128686327077748</v>
      </c>
      <c r="U19" s="86">
        <f t="shared" si="7"/>
        <v>2.2779637970345555E-4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投入係数表!F20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1.1542350279753488E-3</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投入係数表!F21</f>
        <v>0</v>
      </c>
      <c r="E21" s="77">
        <f t="shared" si="0"/>
        <v>0</v>
      </c>
      <c r="F21" s="76">
        <f>分析係数表!C24</f>
        <v>0.22997002997003002</v>
      </c>
      <c r="G21" s="77">
        <f t="shared" si="1"/>
        <v>0</v>
      </c>
      <c r="H21" s="77">
        <v>0</v>
      </c>
      <c r="I21" s="77">
        <f t="shared" si="2"/>
        <v>0</v>
      </c>
      <c r="J21" s="76">
        <f>分析係数表!G24</f>
        <v>0.20787401574803149</v>
      </c>
      <c r="K21" s="78">
        <f t="shared" si="3"/>
        <v>0</v>
      </c>
      <c r="L21" s="79"/>
      <c r="M21" s="80"/>
      <c r="N21" s="81">
        <f>分析係数表!H24</f>
        <v>3.2417410076732888E-4</v>
      </c>
      <c r="O21" s="82">
        <f t="shared" si="4"/>
        <v>1.5252391441102825E-2</v>
      </c>
      <c r="P21" s="76">
        <f>分析係数表!C24</f>
        <v>0.22997002997003002</v>
      </c>
      <c r="Q21" s="82">
        <f t="shared" si="5"/>
        <v>3.5075929168250459E-3</v>
      </c>
      <c r="R21" s="83">
        <v>1.2931281259307767E-2</v>
      </c>
      <c r="S21" s="84">
        <f t="shared" si="6"/>
        <v>1.2931281259307767E-2</v>
      </c>
      <c r="T21" s="85">
        <f>分析係数表!F24</f>
        <v>0.39317585301837271</v>
      </c>
      <c r="U21" s="86">
        <f t="shared" si="7"/>
        <v>5.0842675397488281E-3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投入係数表!F22</f>
        <v>0</v>
      </c>
      <c r="E22" s="77">
        <f t="shared" si="0"/>
        <v>0</v>
      </c>
      <c r="F22" s="76">
        <f>分析係数表!C25</f>
        <v>3.4042553191489411E-2</v>
      </c>
      <c r="G22" s="77">
        <f t="shared" si="1"/>
        <v>0</v>
      </c>
      <c r="H22" s="77">
        <v>0</v>
      </c>
      <c r="I22" s="77">
        <f t="shared" si="2"/>
        <v>0</v>
      </c>
      <c r="J22" s="76">
        <f>分析係数表!G25</f>
        <v>0.19567456230690011</v>
      </c>
      <c r="K22" s="78">
        <f t="shared" si="3"/>
        <v>0</v>
      </c>
      <c r="L22" s="79"/>
      <c r="M22" s="80"/>
      <c r="N22" s="81">
        <f>分析係数表!H25</f>
        <v>4.906418822424437E-4</v>
      </c>
      <c r="O22" s="82">
        <f t="shared" si="4"/>
        <v>2.3084700559506979E-2</v>
      </c>
      <c r="P22" s="76">
        <f>分析係数表!C25</f>
        <v>3.4042553191489411E-2</v>
      </c>
      <c r="Q22" s="82">
        <f t="shared" si="5"/>
        <v>7.858621467066217E-4</v>
      </c>
      <c r="R22" s="83">
        <v>1.8527775406562081E-3</v>
      </c>
      <c r="S22" s="84">
        <f t="shared" si="6"/>
        <v>1.8527775406562081E-3</v>
      </c>
      <c r="T22" s="85">
        <f>分析係数表!F25</f>
        <v>0.35015447991761073</v>
      </c>
      <c r="U22" s="86">
        <f t="shared" si="7"/>
        <v>6.4875835615150438E-4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投入係数表!F23</f>
        <v>0</v>
      </c>
      <c r="E23" s="77">
        <f t="shared" si="0"/>
        <v>0</v>
      </c>
      <c r="F23" s="76">
        <f>分析係数表!C26</f>
        <v>5.4550934297769693E-2</v>
      </c>
      <c r="G23" s="77">
        <f t="shared" si="1"/>
        <v>0</v>
      </c>
      <c r="H23" s="77">
        <v>0</v>
      </c>
      <c r="I23" s="77">
        <f t="shared" si="2"/>
        <v>0</v>
      </c>
      <c r="J23" s="76">
        <f>分析係数表!G26</f>
        <v>0.19694507637309067</v>
      </c>
      <c r="K23" s="78">
        <f t="shared" si="3"/>
        <v>0</v>
      </c>
      <c r="L23" s="79"/>
      <c r="M23" s="80"/>
      <c r="N23" s="81">
        <f>分析係数表!H26</f>
        <v>1.0098461312011439E-2</v>
      </c>
      <c r="O23" s="82">
        <f t="shared" si="4"/>
        <v>0.47513260473013824</v>
      </c>
      <c r="P23" s="76">
        <f>分析係数表!C26</f>
        <v>5.4550934297769693E-2</v>
      </c>
      <c r="Q23" s="82">
        <f t="shared" si="5"/>
        <v>2.5918927503361951E-2</v>
      </c>
      <c r="R23" s="83">
        <v>2.6975606922047195E-2</v>
      </c>
      <c r="S23" s="84">
        <f t="shared" si="6"/>
        <v>2.6975606922047195E-2</v>
      </c>
      <c r="T23" s="85">
        <f>分析係数表!F26</f>
        <v>0.33636659083522913</v>
      </c>
      <c r="U23" s="86">
        <f t="shared" si="7"/>
        <v>9.0736929360802233E-3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投入係数表!F24</f>
        <v>0</v>
      </c>
      <c r="E24" s="77">
        <f t="shared" si="0"/>
        <v>0</v>
      </c>
      <c r="F24" s="76">
        <f>分析係数表!C27</f>
        <v>4.1345611727119369E-3</v>
      </c>
      <c r="G24" s="77">
        <f t="shared" si="1"/>
        <v>0</v>
      </c>
      <c r="H24" s="77">
        <v>0</v>
      </c>
      <c r="I24" s="77">
        <f t="shared" si="2"/>
        <v>0</v>
      </c>
      <c r="J24" s="76">
        <f>分析係数表!G27</f>
        <v>0.17796610169491525</v>
      </c>
      <c r="K24" s="78">
        <f t="shared" si="3"/>
        <v>0</v>
      </c>
      <c r="L24" s="79"/>
      <c r="M24" s="80"/>
      <c r="N24" s="81">
        <f>分析係数表!H27</f>
        <v>1.0540039006029638E-2</v>
      </c>
      <c r="O24" s="82">
        <f t="shared" si="4"/>
        <v>0.4959088352336945</v>
      </c>
      <c r="P24" s="76">
        <f>分析係数表!C27</f>
        <v>4.1345611727119369E-3</v>
      </c>
      <c r="Q24" s="82">
        <f t="shared" si="5"/>
        <v>2.0503654153620344E-3</v>
      </c>
      <c r="R24" s="83">
        <v>2.0673032260626091E-3</v>
      </c>
      <c r="S24" s="84">
        <f t="shared" si="6"/>
        <v>2.0673032260626091E-3</v>
      </c>
      <c r="T24" s="85">
        <f>分析係数表!F27</f>
        <v>0.33898305084745761</v>
      </c>
      <c r="U24" s="86">
        <f t="shared" si="7"/>
        <v>7.0078075459749454E-4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投入係数表!F25</f>
        <v>0</v>
      </c>
      <c r="E25" s="77">
        <f t="shared" si="0"/>
        <v>0</v>
      </c>
      <c r="F25" s="76">
        <f>分析係数表!C28</f>
        <v>7.7271221989182459E-3</v>
      </c>
      <c r="G25" s="77">
        <f t="shared" si="1"/>
        <v>0</v>
      </c>
      <c r="H25" s="77">
        <v>0</v>
      </c>
      <c r="I25" s="77">
        <f t="shared" si="2"/>
        <v>0</v>
      </c>
      <c r="J25" s="76">
        <f>分析係数表!G28</f>
        <v>0.12525050100200399</v>
      </c>
      <c r="K25" s="78">
        <f t="shared" si="3"/>
        <v>0</v>
      </c>
      <c r="L25" s="79"/>
      <c r="M25" s="80"/>
      <c r="N25" s="81">
        <f>分析係数表!H28</f>
        <v>1.922089573684773E-2</v>
      </c>
      <c r="O25" s="82">
        <f t="shared" si="4"/>
        <v>0.9043431444186858</v>
      </c>
      <c r="P25" s="76">
        <f>分析係数表!C28</f>
        <v>7.7271221989182459E-3</v>
      </c>
      <c r="Q25" s="82">
        <f t="shared" si="5"/>
        <v>6.9879699866771559E-3</v>
      </c>
      <c r="R25" s="83">
        <v>7.637251821803033E-3</v>
      </c>
      <c r="S25" s="84">
        <f t="shared" si="6"/>
        <v>7.637251821803033E-3</v>
      </c>
      <c r="T25" s="85">
        <f>分析係数表!F28</f>
        <v>0.21442885771543085</v>
      </c>
      <c r="U25" s="86">
        <f t="shared" si="7"/>
        <v>1.6376471842343176E-3</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投入係数表!F26</f>
        <v>0</v>
      </c>
      <c r="E26" s="77">
        <f t="shared" si="0"/>
        <v>0</v>
      </c>
      <c r="F26" s="76">
        <f>分析係数表!C29</f>
        <v>1.9657209257286756E-2</v>
      </c>
      <c r="G26" s="77">
        <f t="shared" si="1"/>
        <v>0</v>
      </c>
      <c r="H26" s="77">
        <v>0</v>
      </c>
      <c r="I26" s="77">
        <f t="shared" si="2"/>
        <v>0</v>
      </c>
      <c r="J26" s="76">
        <f>分析係数表!G29</f>
        <v>0.25806451612903225</v>
      </c>
      <c r="K26" s="78">
        <f t="shared" si="3"/>
        <v>0</v>
      </c>
      <c r="L26" s="79"/>
      <c r="M26" s="80"/>
      <c r="N26" s="81">
        <f>分析係数表!H29</f>
        <v>9.642865278500598E-3</v>
      </c>
      <c r="O26" s="82">
        <f t="shared" si="4"/>
        <v>0.45369681135345319</v>
      </c>
      <c r="P26" s="76">
        <f>分析係数表!C29</f>
        <v>1.9657209257286756E-2</v>
      </c>
      <c r="Q26" s="82">
        <f t="shared" si="5"/>
        <v>8.918413160138583E-3</v>
      </c>
      <c r="R26" s="83">
        <v>1.138290694561999E-2</v>
      </c>
      <c r="S26" s="84">
        <f t="shared" si="6"/>
        <v>1.138290694561999E-2</v>
      </c>
      <c r="T26" s="85">
        <f>分析係数表!F29</f>
        <v>0.38879456706281834</v>
      </c>
      <c r="U26" s="86">
        <f t="shared" si="7"/>
        <v>4.4256123778386716E-3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投入係数表!F27</f>
        <v>0</v>
      </c>
      <c r="E27" s="77">
        <f t="shared" si="0"/>
        <v>0</v>
      </c>
      <c r="F27" s="76">
        <f>分析係数表!C30</f>
        <v>1</v>
      </c>
      <c r="G27" s="77">
        <f t="shared" si="1"/>
        <v>0</v>
      </c>
      <c r="H27" s="77">
        <v>0</v>
      </c>
      <c r="I27" s="77">
        <f t="shared" si="2"/>
        <v>0</v>
      </c>
      <c r="J27" s="76">
        <f>分析係数表!G30</f>
        <v>0.34450191140094444</v>
      </c>
      <c r="K27" s="78">
        <f t="shared" si="3"/>
        <v>0</v>
      </c>
      <c r="L27" s="79"/>
      <c r="M27" s="80"/>
      <c r="N27" s="81">
        <f>分析係数表!H30</f>
        <v>0</v>
      </c>
      <c r="O27" s="82">
        <f t="shared" si="4"/>
        <v>0</v>
      </c>
      <c r="P27" s="76">
        <f>分析係数表!C30</f>
        <v>1</v>
      </c>
      <c r="Q27" s="82">
        <f t="shared" si="5"/>
        <v>0</v>
      </c>
      <c r="R27" s="83">
        <v>0.14624337836528417</v>
      </c>
      <c r="S27" s="84">
        <f t="shared" si="6"/>
        <v>0.14624337836528417</v>
      </c>
      <c r="T27" s="85">
        <f>分析係数表!F30</f>
        <v>0.44116418773490956</v>
      </c>
      <c r="U27" s="86">
        <f t="shared" si="7"/>
        <v>6.4517341228129632E-2</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投入係数表!F28</f>
        <v>0</v>
      </c>
      <c r="E28" s="77">
        <f t="shared" si="0"/>
        <v>0</v>
      </c>
      <c r="F28" s="76">
        <f>分析係数表!C31</f>
        <v>0.10575835708146741</v>
      </c>
      <c r="G28" s="77">
        <f t="shared" si="1"/>
        <v>0</v>
      </c>
      <c r="H28" s="77">
        <v>0</v>
      </c>
      <c r="I28" s="77">
        <f t="shared" si="2"/>
        <v>0</v>
      </c>
      <c r="J28" s="76">
        <f>分析係数表!G31</f>
        <v>7.0943075615972809E-2</v>
      </c>
      <c r="K28" s="78">
        <f t="shared" si="3"/>
        <v>0</v>
      </c>
      <c r="L28" s="79"/>
      <c r="M28" s="80"/>
      <c r="N28" s="81">
        <f>分析係数表!H31</f>
        <v>2.1586490526230941E-2</v>
      </c>
      <c r="O28" s="82">
        <f t="shared" si="4"/>
        <v>1.0156443792591658</v>
      </c>
      <c r="P28" s="76">
        <f>分析係数表!C31</f>
        <v>0.10575835708146741</v>
      </c>
      <c r="Q28" s="82">
        <f t="shared" si="5"/>
        <v>0.10741288092947618</v>
      </c>
      <c r="R28" s="83">
        <v>0.1368784139663462</v>
      </c>
      <c r="S28" s="84">
        <f t="shared" si="6"/>
        <v>0.1368784139663462</v>
      </c>
      <c r="T28" s="85">
        <f>分析係数表!F31</f>
        <v>0.34494477485131692</v>
      </c>
      <c r="U28" s="86">
        <f t="shared" si="7"/>
        <v>4.721549368762664E-2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投入係数表!F29</f>
        <v>0</v>
      </c>
      <c r="E29" s="77">
        <f t="shared" si="0"/>
        <v>0</v>
      </c>
      <c r="F29" s="76">
        <f>分析係数表!C32</f>
        <v>0.81083319529567666</v>
      </c>
      <c r="G29" s="77">
        <f t="shared" si="1"/>
        <v>0</v>
      </c>
      <c r="H29" s="77">
        <v>0</v>
      </c>
      <c r="I29" s="77">
        <f t="shared" si="2"/>
        <v>0</v>
      </c>
      <c r="J29" s="76">
        <f>分析係数表!G32</f>
        <v>0.14021915584415584</v>
      </c>
      <c r="K29" s="78">
        <f t="shared" si="3"/>
        <v>0</v>
      </c>
      <c r="L29" s="79"/>
      <c r="M29" s="80"/>
      <c r="N29" s="81">
        <f>分析係数表!H32</f>
        <v>6.133023528030546E-3</v>
      </c>
      <c r="O29" s="82">
        <f t="shared" si="4"/>
        <v>0.28855875699383721</v>
      </c>
      <c r="P29" s="76">
        <f>分析係数表!C32</f>
        <v>0.81083319529567666</v>
      </c>
      <c r="Q29" s="82">
        <f t="shared" si="5"/>
        <v>0.23397301896386172</v>
      </c>
      <c r="R29" s="83">
        <v>0.30207498886353912</v>
      </c>
      <c r="S29" s="84">
        <f t="shared" si="6"/>
        <v>0.30207498886353912</v>
      </c>
      <c r="T29" s="85">
        <f>分析係数表!F32</f>
        <v>0.48336038961038963</v>
      </c>
      <c r="U29" s="86">
        <f t="shared" si="7"/>
        <v>0.14601108430863438</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投入係数表!F30</f>
        <v>0</v>
      </c>
      <c r="E30" s="77">
        <f t="shared" si="0"/>
        <v>0</v>
      </c>
      <c r="F30" s="76">
        <f>分析係数表!C33</f>
        <v>0.62414151925078043</v>
      </c>
      <c r="G30" s="77">
        <f t="shared" si="1"/>
        <v>0</v>
      </c>
      <c r="H30" s="77">
        <v>0</v>
      </c>
      <c r="I30" s="77">
        <f t="shared" si="2"/>
        <v>0</v>
      </c>
      <c r="J30" s="76">
        <f>分析係数表!G33</f>
        <v>0.5071547420965058</v>
      </c>
      <c r="K30" s="78">
        <f t="shared" si="3"/>
        <v>0</v>
      </c>
      <c r="L30" s="79"/>
      <c r="M30" s="80"/>
      <c r="N30" s="81">
        <f>分析係数表!H33</f>
        <v>9.1820123676800169E-4</v>
      </c>
      <c r="O30" s="82">
        <f t="shared" si="4"/>
        <v>4.3201368189934482E-2</v>
      </c>
      <c r="P30" s="76">
        <f>分析係数表!C33</f>
        <v>0.62414151925078043</v>
      </c>
      <c r="Q30" s="82">
        <f t="shared" si="5"/>
        <v>2.6963767575778046E-2</v>
      </c>
      <c r="R30" s="83">
        <v>7.7304459914268181E-2</v>
      </c>
      <c r="S30" s="84">
        <f t="shared" si="6"/>
        <v>7.7304459914268181E-2</v>
      </c>
      <c r="T30" s="85">
        <f>分析係数表!F33</f>
        <v>0.64758735440931781</v>
      </c>
      <c r="U30" s="86">
        <f t="shared" si="7"/>
        <v>5.0061390679922088E-2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投入係数表!F31</f>
        <v>0</v>
      </c>
      <c r="E31" s="77">
        <f t="shared" si="0"/>
        <v>0</v>
      </c>
      <c r="F31" s="76">
        <f>分析係数表!C34</f>
        <v>0.18299609672932837</v>
      </c>
      <c r="G31" s="77">
        <f t="shared" si="1"/>
        <v>0</v>
      </c>
      <c r="H31" s="77">
        <v>0</v>
      </c>
      <c r="I31" s="77">
        <f t="shared" si="2"/>
        <v>0</v>
      </c>
      <c r="J31" s="76">
        <f>分析係数表!G34</f>
        <v>0.4248231396077729</v>
      </c>
      <c r="K31" s="78">
        <f t="shared" si="3"/>
        <v>0</v>
      </c>
      <c r="L31" s="79"/>
      <c r="M31" s="80"/>
      <c r="N31" s="81">
        <f>分析係数表!H34</f>
        <v>0.15256158869841471</v>
      </c>
      <c r="O31" s="82">
        <f t="shared" si="4"/>
        <v>7.1780227482604131</v>
      </c>
      <c r="P31" s="76">
        <f>分析係数表!C34</f>
        <v>0.18299609672932837</v>
      </c>
      <c r="Q31" s="82">
        <f t="shared" si="5"/>
        <v>1.3135501451659821</v>
      </c>
      <c r="R31" s="83">
        <v>1.3911018740815513</v>
      </c>
      <c r="S31" s="84">
        <f t="shared" si="6"/>
        <v>1.3911018740815513</v>
      </c>
      <c r="T31" s="85">
        <f>分析係数表!F34</f>
        <v>0.70132234858660936</v>
      </c>
      <c r="U31" s="86">
        <f t="shared" si="7"/>
        <v>0.97561083345410726</v>
      </c>
      <c r="V31" s="87">
        <f>分析係数表!D34</f>
        <v>0.33091549505984896</v>
      </c>
      <c r="W31" s="167">
        <f t="shared" si="8"/>
        <v>0</v>
      </c>
      <c r="X31" s="76">
        <f>分析係数表!E34</f>
        <v>0.24447031431897556</v>
      </c>
      <c r="Y31" s="166">
        <f t="shared" si="9"/>
        <v>0</v>
      </c>
    </row>
    <row r="32" spans="1:25" x14ac:dyDescent="0.2">
      <c r="A32" s="6" t="s">
        <v>20</v>
      </c>
      <c r="B32" s="5" t="s">
        <v>37</v>
      </c>
      <c r="C32" s="90"/>
      <c r="D32" s="76">
        <f>投入係数表!F32</f>
        <v>0</v>
      </c>
      <c r="E32" s="77">
        <f t="shared" si="0"/>
        <v>0</v>
      </c>
      <c r="F32" s="76">
        <f>分析係数表!C35</f>
        <v>0.35090186993215289</v>
      </c>
      <c r="G32" s="77">
        <f t="shared" si="1"/>
        <v>0</v>
      </c>
      <c r="H32" s="77">
        <v>0</v>
      </c>
      <c r="I32" s="77">
        <f t="shared" si="2"/>
        <v>0</v>
      </c>
      <c r="J32" s="76">
        <f>分析係数表!G35</f>
        <v>0.31384360320530535</v>
      </c>
      <c r="K32" s="78">
        <f t="shared" si="3"/>
        <v>0</v>
      </c>
      <c r="L32" s="79"/>
      <c r="M32" s="80"/>
      <c r="N32" s="81">
        <f>分析係数表!H35</f>
        <v>5.7313981015663741E-2</v>
      </c>
      <c r="O32" s="82">
        <f t="shared" si="4"/>
        <v>2.6966228067869791</v>
      </c>
      <c r="P32" s="76">
        <f>分析係数表!C35</f>
        <v>0.35090186993215289</v>
      </c>
      <c r="Q32" s="82">
        <f t="shared" si="5"/>
        <v>0.94624998540324157</v>
      </c>
      <c r="R32" s="83">
        <v>1.2861269715288917</v>
      </c>
      <c r="S32" s="84">
        <f t="shared" si="6"/>
        <v>1.2861269715288917</v>
      </c>
      <c r="T32" s="85">
        <f>分析係数表!F35</f>
        <v>0.64653219121304228</v>
      </c>
      <c r="U32" s="86">
        <f t="shared" si="7"/>
        <v>0.83152248908076842</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投入係数表!F33</f>
        <v>0</v>
      </c>
      <c r="E33" s="77">
        <f t="shared" si="0"/>
        <v>0</v>
      </c>
      <c r="F33" s="76">
        <f>分析係数表!C36</f>
        <v>0.93626150666917152</v>
      </c>
      <c r="G33" s="77">
        <f t="shared" si="1"/>
        <v>0</v>
      </c>
      <c r="H33" s="77">
        <v>0</v>
      </c>
      <c r="I33" s="77">
        <f t="shared" si="2"/>
        <v>0</v>
      </c>
      <c r="J33" s="76">
        <f>分析係数表!G36</f>
        <v>2.823270008148657E-2</v>
      </c>
      <c r="K33" s="78">
        <f t="shared" si="3"/>
        <v>0</v>
      </c>
      <c r="L33" s="79"/>
      <c r="M33" s="80"/>
      <c r="N33" s="81">
        <f>分析係数表!H36</f>
        <v>0.22062413152006111</v>
      </c>
      <c r="O33" s="82">
        <f t="shared" si="4"/>
        <v>10.380365388018877</v>
      </c>
      <c r="P33" s="76">
        <f>分析係数表!C36</f>
        <v>0.93626150666917152</v>
      </c>
      <c r="Q33" s="82">
        <f t="shared" si="5"/>
        <v>9.718736537963073</v>
      </c>
      <c r="R33" s="83">
        <v>10.016561941218656</v>
      </c>
      <c r="S33" s="84">
        <f t="shared" si="6"/>
        <v>10.016561941218656</v>
      </c>
      <c r="T33" s="85">
        <f>分析係数表!F36</f>
        <v>0.87228977263648999</v>
      </c>
      <c r="U33" s="86">
        <f t="shared" si="7"/>
        <v>8.7373445383049404</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投入係数表!F34</f>
        <v>0</v>
      </c>
      <c r="E34" s="77">
        <f t="shared" si="0"/>
        <v>0</v>
      </c>
      <c r="F34" s="76">
        <f>分析係数表!C37</f>
        <v>0.39878226197532196</v>
      </c>
      <c r="G34" s="77">
        <f t="shared" si="1"/>
        <v>0</v>
      </c>
      <c r="H34" s="77">
        <v>0</v>
      </c>
      <c r="I34" s="77">
        <f t="shared" si="2"/>
        <v>0</v>
      </c>
      <c r="J34" s="76">
        <f>分析係数表!G37</f>
        <v>0.35520734135572679</v>
      </c>
      <c r="K34" s="78">
        <f t="shared" si="3"/>
        <v>0</v>
      </c>
      <c r="L34" s="79"/>
      <c r="M34" s="80"/>
      <c r="N34" s="81">
        <f>分析係数表!H37</f>
        <v>4.5952116856878007E-2</v>
      </c>
      <c r="O34" s="82">
        <f t="shared" si="4"/>
        <v>2.1620470981161106</v>
      </c>
      <c r="P34" s="76">
        <f>分析係数表!C37</f>
        <v>0.39878226197532196</v>
      </c>
      <c r="Q34" s="82">
        <f t="shared" si="5"/>
        <v>0.86218603228392343</v>
      </c>
      <c r="R34" s="83">
        <v>0.97374084248103399</v>
      </c>
      <c r="S34" s="84">
        <f t="shared" si="6"/>
        <v>0.97374084248103399</v>
      </c>
      <c r="T34" s="85">
        <f>分析係数表!F37</f>
        <v>0.68833867197645227</v>
      </c>
      <c r="U34" s="86">
        <f t="shared" si="7"/>
        <v>0.67026347836262667</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投入係数表!F35</f>
        <v>0</v>
      </c>
      <c r="E35" s="77">
        <f t="shared" si="0"/>
        <v>0</v>
      </c>
      <c r="F35" s="76">
        <f>分析係数表!C38</f>
        <v>8.3634220028000916E-2</v>
      </c>
      <c r="G35" s="77">
        <f t="shared" si="1"/>
        <v>0</v>
      </c>
      <c r="H35" s="77">
        <v>0</v>
      </c>
      <c r="I35" s="77">
        <f t="shared" si="2"/>
        <v>0</v>
      </c>
      <c r="J35" s="76">
        <f>分析係数表!G38</f>
        <v>0.16582661290322581</v>
      </c>
      <c r="K35" s="78">
        <f t="shared" si="3"/>
        <v>0</v>
      </c>
      <c r="L35" s="79"/>
      <c r="M35" s="80"/>
      <c r="N35" s="81">
        <f>分析係数表!H38</f>
        <v>4.1594165567103165E-2</v>
      </c>
      <c r="O35" s="82">
        <f t="shared" si="4"/>
        <v>1.957005489932204</v>
      </c>
      <c r="P35" s="76">
        <f>分析係数表!C38</f>
        <v>8.3634220028000916E-2</v>
      </c>
      <c r="Q35" s="82">
        <f t="shared" si="5"/>
        <v>0.1636726277409957</v>
      </c>
      <c r="R35" s="83">
        <v>0.19650246869882174</v>
      </c>
      <c r="S35" s="84">
        <f t="shared" si="6"/>
        <v>0.19650246869882174</v>
      </c>
      <c r="T35" s="85">
        <f>分析係数表!F38</f>
        <v>0.52116935483870963</v>
      </c>
      <c r="U35" s="86">
        <f t="shared" si="7"/>
        <v>0.10241106483597866</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投入係数表!F36</f>
        <v>0</v>
      </c>
      <c r="E36" s="77">
        <f t="shared" si="0"/>
        <v>0</v>
      </c>
      <c r="F36" s="76">
        <f>分析係数表!C39</f>
        <v>1</v>
      </c>
      <c r="G36" s="77">
        <f t="shared" si="1"/>
        <v>0</v>
      </c>
      <c r="H36" s="77">
        <v>0</v>
      </c>
      <c r="I36" s="77">
        <f t="shared" si="2"/>
        <v>0</v>
      </c>
      <c r="J36" s="76">
        <f>分析係数表!G39</f>
        <v>0.35526355444380819</v>
      </c>
      <c r="K36" s="78">
        <f t="shared" si="3"/>
        <v>0</v>
      </c>
      <c r="L36" s="79"/>
      <c r="M36" s="80"/>
      <c r="N36" s="81">
        <f>分析係数表!H39</f>
        <v>3.6622911924525259E-3</v>
      </c>
      <c r="O36" s="82">
        <f t="shared" si="4"/>
        <v>0.17231080060489137</v>
      </c>
      <c r="P36" s="76">
        <f>分析係数表!C39</f>
        <v>1</v>
      </c>
      <c r="Q36" s="82">
        <f t="shared" si="5"/>
        <v>0.17231080060489137</v>
      </c>
      <c r="R36" s="83">
        <v>0.1890008936595611</v>
      </c>
      <c r="S36" s="84">
        <f t="shared" si="6"/>
        <v>0.1890008936595611</v>
      </c>
      <c r="T36" s="85">
        <f>分析係数表!F39</f>
        <v>0.70609686266236704</v>
      </c>
      <c r="U36" s="86">
        <f t="shared" si="7"/>
        <v>0.13345293805339975</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投入係数表!F37</f>
        <v>0</v>
      </c>
      <c r="E37" s="77">
        <f t="shared" si="0"/>
        <v>0</v>
      </c>
      <c r="F37" s="76">
        <f>分析係数表!C40</f>
        <v>0.97034701574441762</v>
      </c>
      <c r="G37" s="77">
        <f t="shared" si="1"/>
        <v>0</v>
      </c>
      <c r="H37" s="77">
        <v>0</v>
      </c>
      <c r="I37" s="77">
        <f t="shared" si="2"/>
        <v>0</v>
      </c>
      <c r="J37" s="76">
        <f>分析係数表!G40</f>
        <v>0.52785971223021577</v>
      </c>
      <c r="K37" s="78">
        <f t="shared" si="3"/>
        <v>0</v>
      </c>
      <c r="L37" s="79"/>
      <c r="M37" s="80"/>
      <c r="N37" s="81">
        <f>分析係数表!H40</f>
        <v>3.2261456049877249E-2</v>
      </c>
      <c r="O37" s="82">
        <f t="shared" si="4"/>
        <v>1.5179015071467248</v>
      </c>
      <c r="P37" s="76">
        <f>分析係数表!C40</f>
        <v>0.97034701574441762</v>
      </c>
      <c r="Q37" s="82">
        <f t="shared" si="5"/>
        <v>1.4728911976537782</v>
      </c>
      <c r="R37" s="83">
        <v>1.4790647821934841</v>
      </c>
      <c r="S37" s="84">
        <f t="shared" si="6"/>
        <v>1.4790647821934841</v>
      </c>
      <c r="T37" s="85">
        <f>分析係数表!F40</f>
        <v>0.72733812949640286</v>
      </c>
      <c r="U37" s="86">
        <f t="shared" si="7"/>
        <v>1.0757802120846132</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投入係数表!F38</f>
        <v>0</v>
      </c>
      <c r="E38" s="77">
        <f t="shared" si="0"/>
        <v>0</v>
      </c>
      <c r="F38" s="76">
        <f>分析係数表!C41</f>
        <v>0.80320409637637991</v>
      </c>
      <c r="G38" s="77">
        <f t="shared" si="1"/>
        <v>0</v>
      </c>
      <c r="H38" s="77">
        <v>0</v>
      </c>
      <c r="I38" s="77">
        <f t="shared" si="2"/>
        <v>0</v>
      </c>
      <c r="J38" s="76">
        <f>分析係数表!G41</f>
        <v>0.45147490221642766</v>
      </c>
      <c r="K38" s="78">
        <f t="shared" si="3"/>
        <v>0</v>
      </c>
      <c r="L38" s="79"/>
      <c r="M38" s="80"/>
      <c r="N38" s="81">
        <f>分析係数表!H41</f>
        <v>4.9603894294711057E-2</v>
      </c>
      <c r="O38" s="82">
        <f t="shared" si="4"/>
        <v>2.3338632265661556</v>
      </c>
      <c r="P38" s="76">
        <f>分析係数表!C41</f>
        <v>0.80320409637637991</v>
      </c>
      <c r="Q38" s="82">
        <f t="shared" si="5"/>
        <v>1.8745685039601314</v>
      </c>
      <c r="R38" s="83">
        <v>1.9067685055078794</v>
      </c>
      <c r="S38" s="84">
        <f t="shared" si="6"/>
        <v>1.9067685055078794</v>
      </c>
      <c r="T38" s="85">
        <f>分析係数表!F41</f>
        <v>0.55671447196870927</v>
      </c>
      <c r="U38" s="86">
        <f t="shared" si="7"/>
        <v>1.0615256217103839</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投入係数表!F39</f>
        <v>0</v>
      </c>
      <c r="E39" s="77">
        <f>$C$8*D39</f>
        <v>0</v>
      </c>
      <c r="F39" s="76">
        <f>分析係数表!C42</f>
        <v>0.66636504653567741</v>
      </c>
      <c r="G39" s="77">
        <f>E39*F39</f>
        <v>0</v>
      </c>
      <c r="H39" s="77">
        <v>0</v>
      </c>
      <c r="I39" s="77">
        <f>C39+H39</f>
        <v>0</v>
      </c>
      <c r="J39" s="76">
        <f>分析係数表!G42</f>
        <v>0.48517520215633425</v>
      </c>
      <c r="K39" s="78">
        <f>I39*J39</f>
        <v>0</v>
      </c>
      <c r="L39" s="79"/>
      <c r="M39" s="80"/>
      <c r="N39" s="81">
        <f>分析係数表!H42</f>
        <v>1.1980423388898527E-2</v>
      </c>
      <c r="O39" s="82">
        <f t="shared" si="4"/>
        <v>0.56367892044767576</v>
      </c>
      <c r="P39" s="76">
        <f>分析係数表!C42</f>
        <v>0.66636504653567741</v>
      </c>
      <c r="Q39" s="82">
        <f>O39*P39</f>
        <v>0.37561593005529587</v>
      </c>
      <c r="R39" s="83">
        <v>0.39326099296805739</v>
      </c>
      <c r="S39" s="84">
        <f>I39+R39</f>
        <v>0.39326099296805739</v>
      </c>
      <c r="T39" s="85">
        <f>分析係数表!F42</f>
        <v>0.56103195995379285</v>
      </c>
      <c r="U39" s="86">
        <f t="shared" si="7"/>
        <v>0.22063198565824399</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投入係数表!F40</f>
        <v>0</v>
      </c>
      <c r="E40" s="77">
        <f>$C$8*D40</f>
        <v>0</v>
      </c>
      <c r="F40" s="76">
        <f>分析係数表!C43</f>
        <v>0.41782866643993499</v>
      </c>
      <c r="G40" s="77">
        <f>E40*F40</f>
        <v>0</v>
      </c>
      <c r="H40" s="77">
        <v>0</v>
      </c>
      <c r="I40" s="77">
        <f>C40+H40</f>
        <v>0</v>
      </c>
      <c r="J40" s="76">
        <f>分析係数表!G43</f>
        <v>0.34963029507290444</v>
      </c>
      <c r="K40" s="78">
        <f>I40*J40</f>
        <v>0</v>
      </c>
      <c r="L40" s="79"/>
      <c r="M40" s="80"/>
      <c r="N40" s="81">
        <f>分析係数表!H43</f>
        <v>3.3095547249689404E-2</v>
      </c>
      <c r="O40" s="82">
        <f t="shared" si="4"/>
        <v>1.5571454980978865</v>
      </c>
      <c r="P40" s="76">
        <f>分析係数表!C43</f>
        <v>0.41782866643993499</v>
      </c>
      <c r="Q40" s="82">
        <f>O40*P40</f>
        <v>0.65062002692318821</v>
      </c>
      <c r="R40" s="83">
        <v>1.0840530432707316</v>
      </c>
      <c r="S40" s="84">
        <f>I40+R40</f>
        <v>1.0840530432707316</v>
      </c>
      <c r="T40" s="85">
        <f>分析係数表!F43</f>
        <v>0.60413931310897662</v>
      </c>
      <c r="U40" s="86">
        <f t="shared" si="7"/>
        <v>0.65491906093527552</v>
      </c>
      <c r="V40" s="87">
        <f>分析係数表!D43</f>
        <v>0.20869324856609772</v>
      </c>
      <c r="W40" s="167">
        <f t="shared" si="8"/>
        <v>0</v>
      </c>
      <c r="X40" s="76">
        <f>分析係数表!E43</f>
        <v>0.13682537488770644</v>
      </c>
      <c r="Y40" s="166">
        <f t="shared" si="9"/>
        <v>0</v>
      </c>
    </row>
    <row r="41" spans="1:25" x14ac:dyDescent="0.2">
      <c r="A41" s="6" t="s">
        <v>341</v>
      </c>
      <c r="B41" s="5" t="s">
        <v>42</v>
      </c>
      <c r="C41" s="90"/>
      <c r="D41" s="76">
        <f>投入係数表!F41</f>
        <v>0</v>
      </c>
      <c r="E41" s="77">
        <f>$C$8*D41</f>
        <v>0</v>
      </c>
      <c r="F41" s="76">
        <f>分析係数表!C44</f>
        <v>0.43300030015865532</v>
      </c>
      <c r="G41" s="77">
        <f>E41*F41</f>
        <v>0</v>
      </c>
      <c r="H41" s="77">
        <v>0</v>
      </c>
      <c r="I41" s="77">
        <f>C41+H41</f>
        <v>0</v>
      </c>
      <c r="J41" s="76">
        <f>分析係数表!G44</f>
        <v>0.26179408564929285</v>
      </c>
      <c r="K41" s="78">
        <f>I41*J41</f>
        <v>0</v>
      </c>
      <c r="L41" s="79"/>
      <c r="M41" s="80"/>
      <c r="N41" s="81">
        <f>分析係数表!H44</f>
        <v>0.10792544346140839</v>
      </c>
      <c r="O41" s="82">
        <f t="shared" si="4"/>
        <v>5.0778921148592655</v>
      </c>
      <c r="P41" s="76">
        <f>分析係数表!C44</f>
        <v>0.43300030015865532</v>
      </c>
      <c r="Q41" s="82">
        <f>O41*P41</f>
        <v>2.198728809907331</v>
      </c>
      <c r="R41" s="83">
        <v>2.2343570114904718</v>
      </c>
      <c r="S41" s="84">
        <f>I41+R41</f>
        <v>2.2343570114904718</v>
      </c>
      <c r="T41" s="85">
        <f>分析係数表!F44</f>
        <v>0.57012714425433242</v>
      </c>
      <c r="U41" s="86">
        <f t="shared" si="7"/>
        <v>1.2738675822057073</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投入係数表!F42</f>
        <v>0</v>
      </c>
      <c r="E42" s="77">
        <f>$C$8*D42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8.6154403610538537E-3</v>
      </c>
      <c r="S42" s="84">
        <f>I42+R42</f>
        <v>8.6154403610538537E-3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0</v>
      </c>
      <c r="E43" s="77">
        <f>$C$8*D43</f>
        <v>0</v>
      </c>
      <c r="F43" s="76">
        <f>分析係数表!C46</f>
        <v>7.8922701993376254E-2</v>
      </c>
      <c r="G43" s="77">
        <f>E43*F43</f>
        <v>0</v>
      </c>
      <c r="H43" s="77">
        <v>0</v>
      </c>
      <c r="I43" s="77">
        <f>C43+H43</f>
        <v>0</v>
      </c>
      <c r="J43" s="76">
        <f>分析係数表!G46</f>
        <v>9.4786729857819912E-3</v>
      </c>
      <c r="K43" s="78">
        <f>I43*J43</f>
        <v>0</v>
      </c>
      <c r="L43" s="79"/>
      <c r="M43" s="80"/>
      <c r="N43" s="81">
        <f>分析係数表!H46</f>
        <v>2.1453316301050851E-2</v>
      </c>
      <c r="O43" s="82">
        <f t="shared" si="4"/>
        <v>1.0093785319644426</v>
      </c>
      <c r="P43" s="76">
        <f>分析係数表!C46</f>
        <v>7.8922701993376254E-2</v>
      </c>
      <c r="Q43" s="82">
        <f>O43*P43</f>
        <v>7.9662881076741313E-2</v>
      </c>
      <c r="R43" s="83">
        <v>8.8040240863382774E-2</v>
      </c>
      <c r="S43" s="84">
        <f>I43+R43</f>
        <v>8.8040240863382774E-2</v>
      </c>
      <c r="T43" s="85">
        <f>分析係数表!F46</f>
        <v>0.3135860979462875</v>
      </c>
      <c r="U43" s="86">
        <f t="shared" si="7"/>
        <v>2.7608195594599493E-2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投入係数表!F44</f>
        <v>0</v>
      </c>
      <c r="E44" s="91">
        <f>SUM(E5:E43)</f>
        <v>0</v>
      </c>
      <c r="F44" s="92">
        <f>分析係数表!C47</f>
        <v>0.45048821757167268</v>
      </c>
      <c r="G44" s="91">
        <f>SUM(G5:G43)</f>
        <v>0</v>
      </c>
      <c r="H44" s="91">
        <f>SUM(H5:H43)</f>
        <v>0</v>
      </c>
      <c r="I44" s="91">
        <f>SUM(I5:I43)</f>
        <v>100</v>
      </c>
      <c r="J44" s="92">
        <f>分析係数表!G47</f>
        <v>0.27984959706440876</v>
      </c>
      <c r="K44" s="93">
        <f>SUM(K5:K43)</f>
        <v>75</v>
      </c>
      <c r="L44" s="94">
        <f>最終需要_まとめ!$L$33</f>
        <v>0.62733333333333341</v>
      </c>
      <c r="M44" s="91">
        <f>K44*L44</f>
        <v>47.050000000000004</v>
      </c>
      <c r="N44" s="95">
        <f>分析係数表!H47</f>
        <v>1</v>
      </c>
      <c r="O44" s="96">
        <f>SUM(O5:O43)</f>
        <v>47.050000000000018</v>
      </c>
      <c r="P44" s="92">
        <f>分析係数表!C47</f>
        <v>0.45048821757167268</v>
      </c>
      <c r="Q44" s="96">
        <f>SUM(Q5:Q43)</f>
        <v>20.484116127404906</v>
      </c>
      <c r="R44" s="91">
        <f>SUM(R5:R43)</f>
        <v>22.242798450639132</v>
      </c>
      <c r="S44" s="97">
        <f>SUM(S5:S43)</f>
        <v>122.24279845063916</v>
      </c>
      <c r="T44" s="98">
        <f>分析係数表!F47</f>
        <v>0.63574062575658508</v>
      </c>
      <c r="U44" s="99">
        <f>SUM(U5:U43)</f>
        <v>116.18138190130344</v>
      </c>
      <c r="V44" s="100">
        <f>分析係数表!D47</f>
        <v>9.9789350246801134E-2</v>
      </c>
      <c r="W44" s="164">
        <f>SUM(W5:W43)</f>
        <v>200</v>
      </c>
      <c r="X44" s="92">
        <f>分析係数表!E47</f>
        <v>7.8362037587557998E-2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2015年宝塚市産業連関表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0.21144701086956522</v>
      </c>
      <c r="E5" s="77">
        <f t="shared" ref="E5:E38" si="0">$C$9*D5</f>
        <v>21.144701086956523</v>
      </c>
      <c r="F5" s="76">
        <f>分析係数表!C8</f>
        <v>6.7564113487262545E-2</v>
      </c>
      <c r="G5" s="77">
        <f t="shared" ref="G5:G38" si="1">E5*F5</f>
        <v>1.4286229838933742</v>
      </c>
      <c r="H5" s="77">
        <f t="array" ref="H5:H43">MMULT(逆行列係数!C5:AO43,'5'!G5:G43)</f>
        <v>1.4559193508761499</v>
      </c>
      <c r="I5" s="77">
        <f t="shared" ref="I5:I38" si="2">C5+H5</f>
        <v>1.4559193508761499</v>
      </c>
      <c r="J5" s="76">
        <f>分析係数表!G8</f>
        <v>0.11970979443772672</v>
      </c>
      <c r="K5" s="78">
        <f t="shared" ref="K5:K38" si="3">I5*J5</f>
        <v>0.17428780621129242</v>
      </c>
      <c r="L5" s="79" t="s">
        <v>181</v>
      </c>
      <c r="M5" s="80" t="s">
        <v>181</v>
      </c>
      <c r="N5" s="81">
        <f>分析係数表!H8</f>
        <v>1.0734543466490035E-2</v>
      </c>
      <c r="O5" s="82">
        <f t="shared" ref="O5:O43" si="4">$M$44*N5</f>
        <v>0.11169942475600857</v>
      </c>
      <c r="P5" s="76">
        <f>分析係数表!C8</f>
        <v>6.7564113487262545E-2</v>
      </c>
      <c r="Q5" s="82">
        <f t="shared" ref="Q5:Q38" si="5">O5*P5</f>
        <v>7.5468726106769062E-3</v>
      </c>
      <c r="R5" s="83">
        <f t="array" ref="R5:R43">MMULT(逆行列係数!C5:AO43,'5'!Q5:Q43)</f>
        <v>8.8004123027691453E-3</v>
      </c>
      <c r="S5" s="84">
        <f t="shared" ref="S5:S38" si="6">I5+R5</f>
        <v>1.4647197631789191</v>
      </c>
      <c r="T5" s="85">
        <f>分析係数表!F8</f>
        <v>0.45405078597339782</v>
      </c>
      <c r="U5" s="86">
        <f t="shared" ref="U5:U43" si="7">S5*T5</f>
        <v>0.66505715970215729</v>
      </c>
      <c r="V5" s="87">
        <f>分析係数表!D8</f>
        <v>0.6704957678355502</v>
      </c>
      <c r="W5" s="167">
        <f t="shared" ref="W5:W43" si="8">ROUND(S5*V5,0)</f>
        <v>1</v>
      </c>
      <c r="X5" s="76">
        <f>分析係数表!E8</f>
        <v>0.43288996372430472</v>
      </c>
      <c r="Y5" s="166">
        <f t="shared" ref="Y5:Y43" si="9">ROUND(S5*X5,0)</f>
        <v>1</v>
      </c>
    </row>
    <row r="6" spans="1:25" x14ac:dyDescent="0.2">
      <c r="A6" s="6" t="s">
        <v>220</v>
      </c>
      <c r="B6" s="5" t="s">
        <v>266</v>
      </c>
      <c r="C6" s="90"/>
      <c r="D6" s="76">
        <f>投入係数表!G6</f>
        <v>5.0951086956521738E-4</v>
      </c>
      <c r="E6" s="77">
        <f t="shared" si="0"/>
        <v>5.0951086956521736E-2</v>
      </c>
      <c r="F6" s="76">
        <f>分析係数表!C9</f>
        <v>0.16339869281045749</v>
      </c>
      <c r="G6" s="77">
        <f t="shared" si="1"/>
        <v>8.3253410059676031E-3</v>
      </c>
      <c r="H6" s="77">
        <v>8.736769291423245E-3</v>
      </c>
      <c r="I6" s="77">
        <f t="shared" si="2"/>
        <v>8.736769291423245E-3</v>
      </c>
      <c r="J6" s="76">
        <f>分析係数表!G9</f>
        <v>0.24691358024691357</v>
      </c>
      <c r="K6" s="78">
        <f t="shared" si="3"/>
        <v>2.1572269855366037E-3</v>
      </c>
      <c r="L6" s="79"/>
      <c r="M6" s="80"/>
      <c r="N6" s="81">
        <f>分析係数表!H9</f>
        <v>5.6599045701539042E-4</v>
      </c>
      <c r="O6" s="82">
        <f t="shared" si="4"/>
        <v>5.8894734241251665E-3</v>
      </c>
      <c r="P6" s="76">
        <f>分析係数表!C9</f>
        <v>0.16339869281045749</v>
      </c>
      <c r="Q6" s="82">
        <f t="shared" si="5"/>
        <v>9.6233225884398128E-4</v>
      </c>
      <c r="R6" s="83">
        <v>1.0589372465984505E-3</v>
      </c>
      <c r="S6" s="84">
        <f t="shared" si="6"/>
        <v>9.7957065380216961E-3</v>
      </c>
      <c r="T6" s="85">
        <f>分析係数表!F9</f>
        <v>0.67901234567901236</v>
      </c>
      <c r="U6" s="86">
        <f t="shared" si="7"/>
        <v>6.6514056739653497E-3</v>
      </c>
      <c r="V6" s="87">
        <f>分析係数表!D9</f>
        <v>7.407407407407407E-2</v>
      </c>
      <c r="W6" s="167">
        <f t="shared" si="8"/>
        <v>0</v>
      </c>
      <c r="X6" s="76">
        <f>分析係数表!E9</f>
        <v>0</v>
      </c>
      <c r="Y6" s="166">
        <f t="shared" si="9"/>
        <v>0</v>
      </c>
    </row>
    <row r="7" spans="1:25" x14ac:dyDescent="0.2">
      <c r="A7" s="6" t="s">
        <v>221</v>
      </c>
      <c r="B7" s="5" t="s">
        <v>267</v>
      </c>
      <c r="C7" s="90"/>
      <c r="D7" s="76">
        <f>投入係数表!G7</f>
        <v>4.0477807971014496E-2</v>
      </c>
      <c r="E7" s="77">
        <f t="shared" si="0"/>
        <v>4.0477807971014492</v>
      </c>
      <c r="F7" s="76">
        <f>分析係数表!C10</f>
        <v>3.0864197530864335E-3</v>
      </c>
      <c r="G7" s="77">
        <f t="shared" si="1"/>
        <v>1.2493150608337862E-2</v>
      </c>
      <c r="H7" s="77">
        <v>1.2610503951615733E-2</v>
      </c>
      <c r="I7" s="77">
        <f t="shared" si="2"/>
        <v>1.2610503951615733E-2</v>
      </c>
      <c r="J7" s="76">
        <f>分析係数表!G10</f>
        <v>0.2857142857142857</v>
      </c>
      <c r="K7" s="78">
        <f t="shared" si="3"/>
        <v>3.6030011290330661E-3</v>
      </c>
      <c r="L7" s="79"/>
      <c r="M7" s="80"/>
      <c r="N7" s="81">
        <f>分析係数表!H10</f>
        <v>1.0759075560602157E-3</v>
      </c>
      <c r="O7" s="82">
        <f t="shared" si="4"/>
        <v>1.119546960499335E-2</v>
      </c>
      <c r="P7" s="76">
        <f>分析係数表!C10</f>
        <v>3.0864197530864335E-3</v>
      </c>
      <c r="Q7" s="82">
        <f t="shared" si="5"/>
        <v>3.4553918533930244E-5</v>
      </c>
      <c r="R7" s="83">
        <v>4.4461741586612051E-5</v>
      </c>
      <c r="S7" s="84">
        <f t="shared" si="6"/>
        <v>1.2654965693202345E-2</v>
      </c>
      <c r="T7" s="85">
        <f>分析係数表!F10</f>
        <v>0.5714285714285714</v>
      </c>
      <c r="U7" s="86">
        <f t="shared" si="7"/>
        <v>7.2314089675441966E-3</v>
      </c>
      <c r="V7" s="87">
        <f>分析係数表!D10</f>
        <v>0</v>
      </c>
      <c r="W7" s="167">
        <f t="shared" si="8"/>
        <v>0</v>
      </c>
      <c r="X7" s="76">
        <f>分析係数表!E10</f>
        <v>0</v>
      </c>
      <c r="Y7" s="166">
        <f t="shared" si="9"/>
        <v>0</v>
      </c>
    </row>
    <row r="8" spans="1:25" x14ac:dyDescent="0.2">
      <c r="A8" s="6" t="s">
        <v>222</v>
      </c>
      <c r="B8" s="5" t="s">
        <v>27</v>
      </c>
      <c r="C8" s="90"/>
      <c r="D8" s="76">
        <f>投入係数表!G8</f>
        <v>3.3967391304347825E-4</v>
      </c>
      <c r="E8" s="77">
        <f t="shared" si="0"/>
        <v>3.3967391304347824E-2</v>
      </c>
      <c r="F8" s="76">
        <f>分析係数表!C11</f>
        <v>1.4903129657227732E-3</v>
      </c>
      <c r="G8" s="77">
        <f t="shared" si="1"/>
        <v>5.0622043672648544E-5</v>
      </c>
      <c r="H8" s="77">
        <v>1.3878146454054485E-4</v>
      </c>
      <c r="I8" s="77">
        <f t="shared" si="2"/>
        <v>1.3878146454054485E-4</v>
      </c>
      <c r="J8" s="76">
        <f>分析係数表!G11</f>
        <v>0.75</v>
      </c>
      <c r="K8" s="78">
        <f t="shared" si="3"/>
        <v>1.0408609840540864E-4</v>
      </c>
      <c r="L8" s="79"/>
      <c r="M8" s="80"/>
      <c r="N8" s="81">
        <f>分析係数表!H11</f>
        <v>-1.9275216802381716E-5</v>
      </c>
      <c r="O8" s="82">
        <f t="shared" si="4"/>
        <v>-2.0057030236958771E-4</v>
      </c>
      <c r="P8" s="76">
        <f>分析係数表!C11</f>
        <v>1.4903129657227732E-3</v>
      </c>
      <c r="Q8" s="82">
        <f t="shared" si="5"/>
        <v>-2.9891252216033361E-7</v>
      </c>
      <c r="R8" s="83">
        <v>1.5630770660228549E-5</v>
      </c>
      <c r="S8" s="84">
        <f t="shared" si="6"/>
        <v>1.5441223520077339E-4</v>
      </c>
      <c r="T8" s="85">
        <f>分析係数表!F11</f>
        <v>1</v>
      </c>
      <c r="U8" s="86">
        <f t="shared" si="7"/>
        <v>1.5441223520077339E-4</v>
      </c>
      <c r="V8" s="87">
        <f>分析係数表!D11</f>
        <v>2</v>
      </c>
      <c r="W8" s="167">
        <f t="shared" si="8"/>
        <v>0</v>
      </c>
      <c r="X8" s="76">
        <f>分析係数表!E11</f>
        <v>0</v>
      </c>
      <c r="Y8" s="166">
        <f t="shared" si="9"/>
        <v>0</v>
      </c>
    </row>
    <row r="9" spans="1:25" x14ac:dyDescent="0.2">
      <c r="A9" s="6" t="s">
        <v>223</v>
      </c>
      <c r="B9" s="5" t="s">
        <v>191</v>
      </c>
      <c r="C9" s="75">
        <f>最終需要_まとめ!C10</f>
        <v>100</v>
      </c>
      <c r="D9" s="76">
        <f>投入係数表!G9</f>
        <v>0.21467391304347827</v>
      </c>
      <c r="E9" s="77">
        <f t="shared" si="0"/>
        <v>21.467391304347828</v>
      </c>
      <c r="F9" s="76">
        <f>分析係数表!C12</f>
        <v>4.2687511748856433E-2</v>
      </c>
      <c r="G9" s="77">
        <f t="shared" si="1"/>
        <v>0.9163895185216463</v>
      </c>
      <c r="H9" s="77">
        <v>0.9332976563519465</v>
      </c>
      <c r="I9" s="77">
        <f t="shared" si="2"/>
        <v>100.93329765635194</v>
      </c>
      <c r="J9" s="76">
        <f>分析係数表!G12</f>
        <v>0.14470108695652173</v>
      </c>
      <c r="K9" s="78">
        <f t="shared" si="3"/>
        <v>14.605157880980272</v>
      </c>
      <c r="L9" s="79"/>
      <c r="M9" s="80"/>
      <c r="N9" s="81">
        <f>分析係数表!H12</f>
        <v>8.7239631247579649E-2</v>
      </c>
      <c r="O9" s="82">
        <f t="shared" si="4"/>
        <v>0.90778118852475398</v>
      </c>
      <c r="P9" s="76">
        <f>分析係数表!C12</f>
        <v>4.2687511748856433E-2</v>
      </c>
      <c r="Q9" s="82">
        <f t="shared" si="5"/>
        <v>3.8750920150541289E-2</v>
      </c>
      <c r="R9" s="83">
        <v>4.1399470954495809E-2</v>
      </c>
      <c r="S9" s="84">
        <f t="shared" si="6"/>
        <v>100.97469712730644</v>
      </c>
      <c r="T9" s="85">
        <f>分析係数表!F12</f>
        <v>0.28543931159420288</v>
      </c>
      <c r="U9" s="86">
        <f t="shared" si="7"/>
        <v>28.822148036451487</v>
      </c>
      <c r="V9" s="87">
        <f>分析係数表!D12</f>
        <v>0.10088315217391304</v>
      </c>
      <c r="W9" s="167">
        <f t="shared" si="8"/>
        <v>10</v>
      </c>
      <c r="X9" s="76">
        <f>分析係数表!E12</f>
        <v>0.11056385869565218</v>
      </c>
      <c r="Y9" s="166">
        <f t="shared" si="9"/>
        <v>11</v>
      </c>
    </row>
    <row r="10" spans="1:25" x14ac:dyDescent="0.2">
      <c r="A10" s="6" t="s">
        <v>224</v>
      </c>
      <c r="B10" s="5" t="s">
        <v>28</v>
      </c>
      <c r="C10" s="90"/>
      <c r="D10" s="76">
        <f>投入係数表!G10</f>
        <v>1.188858695652174E-3</v>
      </c>
      <c r="E10" s="77">
        <f t="shared" si="0"/>
        <v>0.11888586956521741</v>
      </c>
      <c r="F10" s="76">
        <f>分析係数表!C13</f>
        <v>0</v>
      </c>
      <c r="G10" s="77">
        <f t="shared" si="1"/>
        <v>0</v>
      </c>
      <c r="H10" s="77">
        <v>0</v>
      </c>
      <c r="I10" s="77">
        <f t="shared" si="2"/>
        <v>0</v>
      </c>
      <c r="J10" s="76">
        <f>分析係数表!G13</f>
        <v>0.2449244060475162</v>
      </c>
      <c r="K10" s="78">
        <f t="shared" si="3"/>
        <v>0</v>
      </c>
      <c r="L10" s="79"/>
      <c r="M10" s="80"/>
      <c r="N10" s="81">
        <f>分析係数表!H13</f>
        <v>1.3610055354918072E-2</v>
      </c>
      <c r="O10" s="82">
        <f t="shared" si="4"/>
        <v>0.14162086713678071</v>
      </c>
      <c r="P10" s="76">
        <f>分析係数表!C13</f>
        <v>0</v>
      </c>
      <c r="Q10" s="82">
        <f t="shared" si="5"/>
        <v>0</v>
      </c>
      <c r="R10" s="83">
        <v>0</v>
      </c>
      <c r="S10" s="84">
        <f t="shared" si="6"/>
        <v>0</v>
      </c>
      <c r="T10" s="85">
        <f>分析係数表!F13</f>
        <v>0.38401727861771057</v>
      </c>
      <c r="U10" s="86">
        <f t="shared" si="7"/>
        <v>0</v>
      </c>
      <c r="V10" s="87">
        <f>分析係数表!D13</f>
        <v>0.12267818574514039</v>
      </c>
      <c r="W10" s="167">
        <f t="shared" si="8"/>
        <v>0</v>
      </c>
      <c r="X10" s="76">
        <f>分析係数表!E13</f>
        <v>0.11058315334773218</v>
      </c>
      <c r="Y10" s="166">
        <f t="shared" si="9"/>
        <v>0</v>
      </c>
    </row>
    <row r="11" spans="1:25" x14ac:dyDescent="0.2">
      <c r="A11" s="6" t="s">
        <v>225</v>
      </c>
      <c r="B11" s="5" t="s">
        <v>268</v>
      </c>
      <c r="C11" s="90"/>
      <c r="D11" s="76">
        <f>投入係数表!G11</f>
        <v>1.59080615942029E-2</v>
      </c>
      <c r="E11" s="77">
        <f t="shared" si="0"/>
        <v>1.59080615942029</v>
      </c>
      <c r="F11" s="76">
        <f>分析係数表!C14</f>
        <v>1.2640726841793404E-2</v>
      </c>
      <c r="G11" s="77">
        <f t="shared" si="1"/>
        <v>2.0108946119474336E-2</v>
      </c>
      <c r="H11" s="77">
        <v>2.1328385682549415E-2</v>
      </c>
      <c r="I11" s="77">
        <f t="shared" si="2"/>
        <v>2.1328385682549415E-2</v>
      </c>
      <c r="J11" s="76">
        <f>分析係数表!G14</f>
        <v>0.18151815181518152</v>
      </c>
      <c r="K11" s="78">
        <f t="shared" si="3"/>
        <v>3.8714891502977487E-3</v>
      </c>
      <c r="L11" s="79"/>
      <c r="M11" s="80"/>
      <c r="N11" s="81">
        <f>分析係数表!H14</f>
        <v>1.1056965274820784E-3</v>
      </c>
      <c r="O11" s="82">
        <f t="shared" si="4"/>
        <v>1.1505441890473622E-2</v>
      </c>
      <c r="P11" s="76">
        <f>分析係数表!C14</f>
        <v>1.2640726841793404E-2</v>
      </c>
      <c r="Q11" s="82">
        <f t="shared" si="5"/>
        <v>1.4543714813160415E-4</v>
      </c>
      <c r="R11" s="83">
        <v>3.9798629561111661E-4</v>
      </c>
      <c r="S11" s="84">
        <f t="shared" si="6"/>
        <v>2.172637197816053E-2</v>
      </c>
      <c r="T11" s="85">
        <f>分析係数表!F14</f>
        <v>0.32673267326732675</v>
      </c>
      <c r="U11" s="86">
        <f t="shared" si="7"/>
        <v>7.0987155968247279E-3</v>
      </c>
      <c r="V11" s="87">
        <f>分析係数表!D14</f>
        <v>0.1617161716171617</v>
      </c>
      <c r="W11" s="167">
        <f t="shared" si="8"/>
        <v>0</v>
      </c>
      <c r="X11" s="76">
        <f>分析係数表!E14</f>
        <v>6.9306930693069313E-2</v>
      </c>
      <c r="Y11" s="166">
        <f t="shared" si="9"/>
        <v>0</v>
      </c>
    </row>
    <row r="12" spans="1:25" x14ac:dyDescent="0.2">
      <c r="A12" s="6" t="s">
        <v>226</v>
      </c>
      <c r="B12" s="5" t="s">
        <v>29</v>
      </c>
      <c r="C12" s="90"/>
      <c r="D12" s="76">
        <f>投入係数表!G12</f>
        <v>1.0303442028985508E-2</v>
      </c>
      <c r="E12" s="77">
        <f t="shared" si="0"/>
        <v>1.0303442028985508</v>
      </c>
      <c r="F12" s="76">
        <f>分析係数表!C15</f>
        <v>0</v>
      </c>
      <c r="G12" s="77">
        <f t="shared" si="1"/>
        <v>0</v>
      </c>
      <c r="H12" s="77">
        <v>0</v>
      </c>
      <c r="I12" s="77">
        <f t="shared" si="2"/>
        <v>0</v>
      </c>
      <c r="J12" s="76">
        <f>分析係数表!G15</f>
        <v>9.5574387947269301E-2</v>
      </c>
      <c r="K12" s="78">
        <f t="shared" si="3"/>
        <v>0</v>
      </c>
      <c r="L12" s="79"/>
      <c r="M12" s="80"/>
      <c r="N12" s="81">
        <f>分析係数表!H15</f>
        <v>8.009728727607893E-3</v>
      </c>
      <c r="O12" s="82">
        <f t="shared" si="4"/>
        <v>8.3346077466489588E-2</v>
      </c>
      <c r="P12" s="76">
        <f>分析係数表!C15</f>
        <v>0</v>
      </c>
      <c r="Q12" s="82">
        <f t="shared" si="5"/>
        <v>0</v>
      </c>
      <c r="R12" s="83">
        <v>0</v>
      </c>
      <c r="S12" s="84">
        <f t="shared" si="6"/>
        <v>0</v>
      </c>
      <c r="T12" s="85">
        <f>分析係数表!F15</f>
        <v>0.30461393596986819</v>
      </c>
      <c r="U12" s="86">
        <f t="shared" si="7"/>
        <v>0</v>
      </c>
      <c r="V12" s="87">
        <f>分析係数表!D15</f>
        <v>3.5781544256120526E-2</v>
      </c>
      <c r="W12" s="167">
        <f t="shared" si="8"/>
        <v>0</v>
      </c>
      <c r="X12" s="76">
        <f>分析係数表!E15</f>
        <v>3.3427495291902073E-2</v>
      </c>
      <c r="Y12" s="166">
        <f t="shared" si="9"/>
        <v>0</v>
      </c>
    </row>
    <row r="13" spans="1:25" x14ac:dyDescent="0.2">
      <c r="A13" s="6" t="s">
        <v>227</v>
      </c>
      <c r="B13" s="5" t="s">
        <v>30</v>
      </c>
      <c r="C13" s="90"/>
      <c r="D13" s="76">
        <f>投入係数表!G13</f>
        <v>4.698822463768116E-3</v>
      </c>
      <c r="E13" s="77">
        <f t="shared" si="0"/>
        <v>0.46988224637681159</v>
      </c>
      <c r="F13" s="76">
        <f>分析係数表!C16</f>
        <v>1.1051985264019626E-2</v>
      </c>
      <c r="G13" s="77">
        <f t="shared" si="1"/>
        <v>5.1931316627809605E-3</v>
      </c>
      <c r="H13" s="77">
        <v>5.924677503845047E-3</v>
      </c>
      <c r="I13" s="77">
        <f t="shared" si="2"/>
        <v>5.924677503845047E-3</v>
      </c>
      <c r="J13" s="76">
        <f>分析係数表!G16</f>
        <v>3.3670033670033669E-2</v>
      </c>
      <c r="K13" s="78">
        <f t="shared" si="3"/>
        <v>1.9948409103855377E-4</v>
      </c>
      <c r="L13" s="79"/>
      <c r="M13" s="80"/>
      <c r="N13" s="81">
        <f>分析係数表!H16</f>
        <v>1.6043989549327908E-2</v>
      </c>
      <c r="O13" s="82">
        <f t="shared" si="4"/>
        <v>0.16694742622690409</v>
      </c>
      <c r="P13" s="76">
        <f>分析係数表!C16</f>
        <v>1.1051985264019626E-2</v>
      </c>
      <c r="Q13" s="82">
        <f t="shared" si="5"/>
        <v>1.8451004945257475E-3</v>
      </c>
      <c r="R13" s="83">
        <v>2.027742656508767E-3</v>
      </c>
      <c r="S13" s="84">
        <f t="shared" si="6"/>
        <v>7.9524201603538135E-3</v>
      </c>
      <c r="T13" s="85">
        <f>分析係数表!F16</f>
        <v>0.28619528619528617</v>
      </c>
      <c r="U13" s="86">
        <f t="shared" si="7"/>
        <v>2.275945163737623E-3</v>
      </c>
      <c r="V13" s="87">
        <f>分析係数表!D16</f>
        <v>3.3670033670033669E-2</v>
      </c>
      <c r="W13" s="167">
        <f t="shared" si="8"/>
        <v>0</v>
      </c>
      <c r="X13" s="76">
        <f>分析係数表!E16</f>
        <v>3.3670033670033669E-2</v>
      </c>
      <c r="Y13" s="166">
        <f t="shared" si="9"/>
        <v>0</v>
      </c>
    </row>
    <row r="14" spans="1:25" x14ac:dyDescent="0.2">
      <c r="A14" s="6" t="s">
        <v>2</v>
      </c>
      <c r="B14" s="5" t="s">
        <v>365</v>
      </c>
      <c r="C14" s="90"/>
      <c r="D14" s="76">
        <f>投入係数表!G14</f>
        <v>1.7436594202898552E-2</v>
      </c>
      <c r="E14" s="77">
        <f t="shared" si="0"/>
        <v>1.7436594202898552</v>
      </c>
      <c r="F14" s="76">
        <f>分析係数表!C17</f>
        <v>8.8733956583742724E-2</v>
      </c>
      <c r="G14" s="77">
        <f t="shared" si="1"/>
        <v>0.15472179929683402</v>
      </c>
      <c r="H14" s="77">
        <v>0.16495308002134737</v>
      </c>
      <c r="I14" s="77">
        <f t="shared" si="2"/>
        <v>0.16495308002134737</v>
      </c>
      <c r="J14" s="76">
        <f>分析係数表!G17</f>
        <v>0.21220484513952775</v>
      </c>
      <c r="K14" s="78">
        <f t="shared" si="3"/>
        <v>3.5003842801218148E-2</v>
      </c>
      <c r="L14" s="79"/>
      <c r="M14" s="80"/>
      <c r="N14" s="81">
        <f>分析係数表!H17</f>
        <v>2.8579889640622342E-3</v>
      </c>
      <c r="O14" s="82">
        <f t="shared" si="4"/>
        <v>2.9739105742254322E-2</v>
      </c>
      <c r="P14" s="76">
        <f>分析係数表!C17</f>
        <v>8.8733956583742724E-2</v>
      </c>
      <c r="Q14" s="82">
        <f t="shared" si="5"/>
        <v>2.6388685177725288E-3</v>
      </c>
      <c r="R14" s="83">
        <v>4.3336828355673655E-3</v>
      </c>
      <c r="S14" s="84">
        <f t="shared" si="6"/>
        <v>0.16928676285691474</v>
      </c>
      <c r="T14" s="85">
        <f>分析係数表!F17</f>
        <v>0.32198712051517941</v>
      </c>
      <c r="U14" s="86">
        <f t="shared" si="7"/>
        <v>5.4508157313634002E-2</v>
      </c>
      <c r="V14" s="87">
        <f>分析係数表!D17</f>
        <v>5.3664520085863233E-2</v>
      </c>
      <c r="W14" s="167">
        <f t="shared" si="8"/>
        <v>0</v>
      </c>
      <c r="X14" s="76">
        <f>分析係数表!E17</f>
        <v>5.3357865685372582E-2</v>
      </c>
      <c r="Y14" s="166">
        <f t="shared" si="9"/>
        <v>0</v>
      </c>
    </row>
    <row r="15" spans="1:25" x14ac:dyDescent="0.2">
      <c r="A15" s="6" t="s">
        <v>3</v>
      </c>
      <c r="B15" s="5" t="s">
        <v>31</v>
      </c>
      <c r="C15" s="90"/>
      <c r="D15" s="76">
        <f>投入係数表!G15</f>
        <v>1.1322463768115942E-3</v>
      </c>
      <c r="E15" s="77">
        <f t="shared" si="0"/>
        <v>0.11322463768115942</v>
      </c>
      <c r="F15" s="76">
        <f>分析係数表!C18</f>
        <v>2.3869801084990927E-2</v>
      </c>
      <c r="G15" s="77">
        <f t="shared" si="1"/>
        <v>2.7026495793694436E-3</v>
      </c>
      <c r="H15" s="77">
        <v>3.0349657719693202E-3</v>
      </c>
      <c r="I15" s="77">
        <f t="shared" si="2"/>
        <v>3.0349657719693202E-3</v>
      </c>
      <c r="J15" s="76">
        <f>分析係数表!G18</f>
        <v>0.2144702842377261</v>
      </c>
      <c r="K15" s="78">
        <f t="shared" si="3"/>
        <v>6.5090997176602992E-4</v>
      </c>
      <c r="L15" s="79"/>
      <c r="M15" s="80"/>
      <c r="N15" s="81">
        <f>分析係数表!H18</f>
        <v>4.2405476965239774E-4</v>
      </c>
      <c r="O15" s="82">
        <f t="shared" si="4"/>
        <v>4.4125466521309298E-3</v>
      </c>
      <c r="P15" s="76">
        <f>分析係数表!C18</f>
        <v>2.3869801084990927E-2</v>
      </c>
      <c r="Q15" s="82">
        <f t="shared" si="5"/>
        <v>1.0532661086460795E-4</v>
      </c>
      <c r="R15" s="83">
        <v>2.1818839481767659E-4</v>
      </c>
      <c r="S15" s="84">
        <f t="shared" si="6"/>
        <v>3.2531541667869968E-3</v>
      </c>
      <c r="T15" s="85">
        <f>分析係数表!F18</f>
        <v>0.4573643410852713</v>
      </c>
      <c r="U15" s="86">
        <f t="shared" si="7"/>
        <v>1.4878767119413396E-3</v>
      </c>
      <c r="V15" s="87">
        <f>分析係数表!D18</f>
        <v>4.909560723514212E-2</v>
      </c>
      <c r="W15" s="167">
        <f t="shared" si="8"/>
        <v>0</v>
      </c>
      <c r="X15" s="76">
        <f>分析係数表!E18</f>
        <v>2.0671834625322998E-2</v>
      </c>
      <c r="Y15" s="166">
        <f t="shared" si="9"/>
        <v>0</v>
      </c>
    </row>
    <row r="16" spans="1:25" x14ac:dyDescent="0.2">
      <c r="A16" s="6" t="s">
        <v>4</v>
      </c>
      <c r="B16" s="5" t="s">
        <v>32</v>
      </c>
      <c r="C16" s="90"/>
      <c r="D16" s="76">
        <f>投入係数表!G16</f>
        <v>0</v>
      </c>
      <c r="E16" s="77">
        <f t="shared" si="0"/>
        <v>0</v>
      </c>
      <c r="F16" s="76">
        <f>分析係数表!C19</f>
        <v>4.6660019940179431E-2</v>
      </c>
      <c r="G16" s="77">
        <f t="shared" si="1"/>
        <v>0</v>
      </c>
      <c r="H16" s="77">
        <v>3.6420375230490631E-4</v>
      </c>
      <c r="I16" s="77">
        <f t="shared" si="2"/>
        <v>3.6420375230490631E-4</v>
      </c>
      <c r="J16" s="76">
        <f>分析係数表!G19</f>
        <v>5.7803468208092484E-2</v>
      </c>
      <c r="K16" s="78">
        <f t="shared" si="3"/>
        <v>2.1052240017624642E-5</v>
      </c>
      <c r="L16" s="79"/>
      <c r="M16" s="80"/>
      <c r="N16" s="81">
        <f>分析係数表!H19</f>
        <v>-1.0864213106796968E-4</v>
      </c>
      <c r="O16" s="82">
        <f t="shared" si="4"/>
        <v>-1.1304871588104035E-3</v>
      </c>
      <c r="P16" s="76">
        <f>分析係数表!C19</f>
        <v>4.6660019940179431E-2</v>
      </c>
      <c r="Q16" s="82">
        <f t="shared" si="5"/>
        <v>-5.2748553372210221E-5</v>
      </c>
      <c r="R16" s="83">
        <v>2.1127290597132461E-5</v>
      </c>
      <c r="S16" s="84">
        <f t="shared" si="6"/>
        <v>3.8533104290203879E-4</v>
      </c>
      <c r="T16" s="85">
        <f>分析係数表!F19</f>
        <v>0.24084778420038536</v>
      </c>
      <c r="U16" s="86">
        <f t="shared" si="7"/>
        <v>9.2806127866579675E-5</v>
      </c>
      <c r="V16" s="87">
        <f>分析係数表!D19</f>
        <v>2.8901734104046241E-3</v>
      </c>
      <c r="W16" s="167">
        <f t="shared" si="8"/>
        <v>0</v>
      </c>
      <c r="X16" s="76">
        <f>分析係数表!E19</f>
        <v>2.8901734104046241E-3</v>
      </c>
      <c r="Y16" s="166">
        <f t="shared" si="9"/>
        <v>0</v>
      </c>
    </row>
    <row r="17" spans="1:25" x14ac:dyDescent="0.2">
      <c r="A17" s="6" t="s">
        <v>5</v>
      </c>
      <c r="B17" s="5" t="s">
        <v>33</v>
      </c>
      <c r="C17" s="90"/>
      <c r="D17" s="76">
        <f>投入係数表!G17</f>
        <v>1.5285326086956522E-3</v>
      </c>
      <c r="E17" s="77">
        <f t="shared" si="0"/>
        <v>0.15285326086956522</v>
      </c>
      <c r="F17" s="76">
        <f>分析係数表!C20</f>
        <v>8.9601315248664215E-2</v>
      </c>
      <c r="G17" s="77">
        <f t="shared" si="1"/>
        <v>1.3695853213960224E-2</v>
      </c>
      <c r="H17" s="77">
        <v>1.4766912232586809E-2</v>
      </c>
      <c r="I17" s="77">
        <f t="shared" si="2"/>
        <v>1.4766912232586809E-2</v>
      </c>
      <c r="J17" s="76">
        <f>分析係数表!G20</f>
        <v>9.990662931839403E-2</v>
      </c>
      <c r="K17" s="78">
        <f t="shared" si="3"/>
        <v>1.4753124265983089E-3</v>
      </c>
      <c r="L17" s="79"/>
      <c r="M17" s="80"/>
      <c r="N17" s="81">
        <f>分析係数表!H20</f>
        <v>5.2919231584720706E-4</v>
      </c>
      <c r="O17" s="82">
        <f t="shared" si="4"/>
        <v>5.506566483237771E-3</v>
      </c>
      <c r="P17" s="76">
        <f>分析係数表!C20</f>
        <v>8.9601315248664215E-2</v>
      </c>
      <c r="Q17" s="82">
        <f t="shared" si="5"/>
        <v>4.9339559940231575E-4</v>
      </c>
      <c r="R17" s="83">
        <v>7.1424509654945416E-4</v>
      </c>
      <c r="S17" s="84">
        <f t="shared" si="6"/>
        <v>1.5481157329136264E-2</v>
      </c>
      <c r="T17" s="85">
        <f>分析係数表!F20</f>
        <v>0.22315592903828199</v>
      </c>
      <c r="U17" s="86">
        <f t="shared" si="7"/>
        <v>3.4547120463712111E-3</v>
      </c>
      <c r="V17" s="87">
        <f>分析係数表!D20</f>
        <v>6.3492063492063489E-2</v>
      </c>
      <c r="W17" s="167">
        <f t="shared" si="8"/>
        <v>0</v>
      </c>
      <c r="X17" s="76">
        <f>分析係数表!E20</f>
        <v>5.9757236227824466E-2</v>
      </c>
      <c r="Y17" s="166">
        <f t="shared" si="9"/>
        <v>0</v>
      </c>
    </row>
    <row r="18" spans="1:25" x14ac:dyDescent="0.2">
      <c r="A18" s="6" t="s">
        <v>6</v>
      </c>
      <c r="B18" s="5" t="s">
        <v>34</v>
      </c>
      <c r="C18" s="90"/>
      <c r="D18" s="76">
        <f>投入係数表!G18</f>
        <v>4.528985507246377E-3</v>
      </c>
      <c r="E18" s="77">
        <f t="shared" si="0"/>
        <v>0.45289855072463769</v>
      </c>
      <c r="F18" s="76">
        <f>分析係数表!C21</f>
        <v>3.6263368983957212E-2</v>
      </c>
      <c r="G18" s="77">
        <f t="shared" si="1"/>
        <v>1.6423627257227E-2</v>
      </c>
      <c r="H18" s="77">
        <v>1.736162587672677E-2</v>
      </c>
      <c r="I18" s="77">
        <f t="shared" si="2"/>
        <v>1.736162587672677E-2</v>
      </c>
      <c r="J18" s="76">
        <f>分析係数表!G21</f>
        <v>0.2855369335816263</v>
      </c>
      <c r="K18" s="78">
        <f t="shared" si="3"/>
        <v>4.957385414831976E-3</v>
      </c>
      <c r="L18" s="79"/>
      <c r="M18" s="80"/>
      <c r="N18" s="81">
        <f>分析係数表!H21</f>
        <v>8.8140309559981843E-4</v>
      </c>
      <c r="O18" s="82">
        <f t="shared" si="4"/>
        <v>9.1715329174456919E-3</v>
      </c>
      <c r="P18" s="76">
        <f>分析係数表!C21</f>
        <v>3.6263368983957212E-2</v>
      </c>
      <c r="Q18" s="82">
        <f t="shared" si="5"/>
        <v>3.3259068233384271E-4</v>
      </c>
      <c r="R18" s="83">
        <v>6.1586127582308073E-4</v>
      </c>
      <c r="S18" s="84">
        <f t="shared" si="6"/>
        <v>1.7977487152549852E-2</v>
      </c>
      <c r="T18" s="85">
        <f>分析係数表!F21</f>
        <v>0.42644320297951582</v>
      </c>
      <c r="U18" s="86">
        <f t="shared" si="7"/>
        <v>7.6663772028564541E-3</v>
      </c>
      <c r="V18" s="87">
        <f>分析係数表!D21</f>
        <v>0.13283674736188703</v>
      </c>
      <c r="W18" s="167">
        <f t="shared" si="8"/>
        <v>0</v>
      </c>
      <c r="X18" s="76">
        <f>分析係数表!E21</f>
        <v>0.11297330850403477</v>
      </c>
      <c r="Y18" s="166">
        <f t="shared" si="9"/>
        <v>0</v>
      </c>
    </row>
    <row r="19" spans="1:25" x14ac:dyDescent="0.2">
      <c r="A19" s="6" t="s">
        <v>7</v>
      </c>
      <c r="B19" s="5" t="s">
        <v>269</v>
      </c>
      <c r="C19" s="90"/>
      <c r="D19" s="76">
        <f>投入係数表!G19</f>
        <v>0</v>
      </c>
      <c r="E19" s="77">
        <f t="shared" si="0"/>
        <v>0</v>
      </c>
      <c r="F19" s="76">
        <f>分析係数表!C22</f>
        <v>2.6618889173278704E-2</v>
      </c>
      <c r="G19" s="77">
        <f t="shared" si="1"/>
        <v>0</v>
      </c>
      <c r="H19" s="77">
        <v>5.0116309526662532E-4</v>
      </c>
      <c r="I19" s="77">
        <f t="shared" si="2"/>
        <v>5.0116309526662532E-4</v>
      </c>
      <c r="J19" s="76">
        <f>分析係数表!G22</f>
        <v>0.1945614707008809</v>
      </c>
      <c r="K19" s="78">
        <f t="shared" si="3"/>
        <v>9.7507028876080306E-5</v>
      </c>
      <c r="L19" s="79"/>
      <c r="M19" s="80"/>
      <c r="N19" s="81">
        <f>分析係数表!H22</f>
        <v>4.2055018477923743E-5</v>
      </c>
      <c r="O19" s="82">
        <f t="shared" si="4"/>
        <v>4.3760793244273681E-4</v>
      </c>
      <c r="P19" s="76">
        <f>分析係数表!C22</f>
        <v>2.6618889173278704E-2</v>
      </c>
      <c r="Q19" s="82">
        <f t="shared" si="5"/>
        <v>1.1648637055040845E-5</v>
      </c>
      <c r="R19" s="83">
        <v>1.2202326984253E-4</v>
      </c>
      <c r="S19" s="84">
        <f t="shared" si="6"/>
        <v>6.2318636510915533E-4</v>
      </c>
      <c r="T19" s="85">
        <f>分析係数表!F22</f>
        <v>0.4128686327077748</v>
      </c>
      <c r="U19" s="86">
        <f t="shared" si="7"/>
        <v>2.5729410248474512E-4</v>
      </c>
      <c r="V19" s="87">
        <f>分析係数表!D22</f>
        <v>2.5660666411336654E-2</v>
      </c>
      <c r="W19" s="167">
        <f t="shared" si="8"/>
        <v>0</v>
      </c>
      <c r="X19" s="76">
        <f>分析係数表!E22</f>
        <v>2.5277671390271927E-2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0.21587580550673696</v>
      </c>
      <c r="K20" s="78">
        <f t="shared" si="3"/>
        <v>0</v>
      </c>
      <c r="L20" s="79"/>
      <c r="M20" s="80"/>
      <c r="N20" s="81">
        <f>分析係数表!H23</f>
        <v>2.4532094112122184E-5</v>
      </c>
      <c r="O20" s="82">
        <f t="shared" si="4"/>
        <v>2.5527129392492981E-4</v>
      </c>
      <c r="P20" s="76">
        <f>分析係数表!C23</f>
        <v>0</v>
      </c>
      <c r="Q20" s="82">
        <f t="shared" si="5"/>
        <v>0</v>
      </c>
      <c r="R20" s="83">
        <v>0</v>
      </c>
      <c r="S20" s="84">
        <f t="shared" si="6"/>
        <v>0</v>
      </c>
      <c r="T20" s="85">
        <f>分析係数表!F23</f>
        <v>0.4418082405780121</v>
      </c>
      <c r="U20" s="86">
        <f t="shared" si="7"/>
        <v>0</v>
      </c>
      <c r="V20" s="87">
        <f>分析係数表!D23</f>
        <v>4.2960359304823276E-3</v>
      </c>
      <c r="W20" s="167">
        <f t="shared" si="8"/>
        <v>0</v>
      </c>
      <c r="X20" s="76">
        <f>分析係数表!E23</f>
        <v>3.7102128490529192E-3</v>
      </c>
      <c r="Y20" s="166">
        <f t="shared" si="9"/>
        <v>0</v>
      </c>
    </row>
    <row r="21" spans="1:25" x14ac:dyDescent="0.2">
      <c r="A21" s="6" t="s">
        <v>9</v>
      </c>
      <c r="B21" s="5" t="s">
        <v>271</v>
      </c>
      <c r="C21" s="90"/>
      <c r="D21" s="76">
        <f>投入係数表!G21</f>
        <v>0</v>
      </c>
      <c r="E21" s="77">
        <f t="shared" si="0"/>
        <v>0</v>
      </c>
      <c r="F21" s="76">
        <f>分析係数表!C24</f>
        <v>0.22997002997003002</v>
      </c>
      <c r="G21" s="77">
        <f t="shared" si="1"/>
        <v>0</v>
      </c>
      <c r="H21" s="77">
        <v>2.8809848255504102E-3</v>
      </c>
      <c r="I21" s="77">
        <f t="shared" si="2"/>
        <v>2.8809848255504102E-3</v>
      </c>
      <c r="J21" s="76">
        <f>分析係数表!G24</f>
        <v>0.20787401574803149</v>
      </c>
      <c r="K21" s="78">
        <f t="shared" si="3"/>
        <v>5.9888188499630573E-4</v>
      </c>
      <c r="L21" s="79"/>
      <c r="M21" s="80"/>
      <c r="N21" s="81">
        <f>分析係数表!H24</f>
        <v>3.2417410076732888E-4</v>
      </c>
      <c r="O21" s="82">
        <f t="shared" si="4"/>
        <v>3.3732278125794299E-3</v>
      </c>
      <c r="P21" s="76">
        <f>分析係数表!C24</f>
        <v>0.22997002997003002</v>
      </c>
      <c r="Q21" s="82">
        <f t="shared" si="5"/>
        <v>7.7574130115463024E-4</v>
      </c>
      <c r="R21" s="83">
        <v>2.8598897271043381E-3</v>
      </c>
      <c r="S21" s="84">
        <f t="shared" si="6"/>
        <v>5.7408745526547483E-3</v>
      </c>
      <c r="T21" s="85">
        <f>分析係数表!F24</f>
        <v>0.39317585301837271</v>
      </c>
      <c r="U21" s="86">
        <f t="shared" si="7"/>
        <v>2.2571732493114997E-3</v>
      </c>
      <c r="V21" s="87">
        <f>分析係数表!D24</f>
        <v>0.34068241469816274</v>
      </c>
      <c r="W21" s="167">
        <f t="shared" si="8"/>
        <v>0</v>
      </c>
      <c r="X21" s="76">
        <f>分析係数表!E24</f>
        <v>0.33385826771653543</v>
      </c>
      <c r="Y21" s="166">
        <f t="shared" si="9"/>
        <v>0</v>
      </c>
    </row>
    <row r="22" spans="1:25" x14ac:dyDescent="0.2">
      <c r="A22" s="6" t="s">
        <v>10</v>
      </c>
      <c r="B22" s="5" t="s">
        <v>272</v>
      </c>
      <c r="C22" s="90"/>
      <c r="D22" s="76">
        <f>投入係数表!G22</f>
        <v>0</v>
      </c>
      <c r="E22" s="77">
        <f t="shared" si="0"/>
        <v>0</v>
      </c>
      <c r="F22" s="76">
        <f>分析係数表!C25</f>
        <v>3.4042553191489411E-2</v>
      </c>
      <c r="G22" s="77">
        <f t="shared" si="1"/>
        <v>0</v>
      </c>
      <c r="H22" s="77">
        <v>8.7634071349097591E-4</v>
      </c>
      <c r="I22" s="77">
        <f t="shared" si="2"/>
        <v>8.7634071349097591E-4</v>
      </c>
      <c r="J22" s="76">
        <f>分析係数表!G25</f>
        <v>0.19567456230690011</v>
      </c>
      <c r="K22" s="78">
        <f t="shared" si="3"/>
        <v>1.7147758554406325E-4</v>
      </c>
      <c r="L22" s="79"/>
      <c r="M22" s="80"/>
      <c r="N22" s="81">
        <f>分析係数表!H25</f>
        <v>4.906418822424437E-4</v>
      </c>
      <c r="O22" s="82">
        <f t="shared" si="4"/>
        <v>5.1054258784985962E-3</v>
      </c>
      <c r="P22" s="76">
        <f>分析係数表!C25</f>
        <v>3.4042553191489411E-2</v>
      </c>
      <c r="Q22" s="82">
        <f t="shared" si="5"/>
        <v>1.7380173203399501E-4</v>
      </c>
      <c r="R22" s="83">
        <v>4.0976136462257884E-4</v>
      </c>
      <c r="S22" s="84">
        <f t="shared" si="6"/>
        <v>1.2861020781135548E-3</v>
      </c>
      <c r="T22" s="85">
        <f>分析係数表!F25</f>
        <v>0.35015447991761073</v>
      </c>
      <c r="U22" s="86">
        <f t="shared" si="7"/>
        <v>4.5033440428281013E-4</v>
      </c>
      <c r="V22" s="87">
        <f>分析係数表!D25</f>
        <v>0.10710607621009269</v>
      </c>
      <c r="W22" s="167">
        <f t="shared" si="8"/>
        <v>0</v>
      </c>
      <c r="X22" s="76">
        <f>分析係数表!E25</f>
        <v>0.10298661174047374</v>
      </c>
      <c r="Y22" s="166">
        <f t="shared" si="9"/>
        <v>0</v>
      </c>
    </row>
    <row r="23" spans="1:25" x14ac:dyDescent="0.2">
      <c r="A23" s="6" t="s">
        <v>11</v>
      </c>
      <c r="B23" s="5" t="s">
        <v>35</v>
      </c>
      <c r="C23" s="90"/>
      <c r="D23" s="76">
        <f>投入係数表!G23</f>
        <v>0</v>
      </c>
      <c r="E23" s="77">
        <f t="shared" si="0"/>
        <v>0</v>
      </c>
      <c r="F23" s="76">
        <f>分析係数表!C26</f>
        <v>5.4550934297769693E-2</v>
      </c>
      <c r="G23" s="77">
        <f t="shared" si="1"/>
        <v>0</v>
      </c>
      <c r="H23" s="77">
        <v>8.2730124601527294E-4</v>
      </c>
      <c r="I23" s="77">
        <f t="shared" si="2"/>
        <v>8.2730124601527294E-4</v>
      </c>
      <c r="J23" s="76">
        <f>分析係数表!G26</f>
        <v>0.19694507637309067</v>
      </c>
      <c r="K23" s="78">
        <f t="shared" si="3"/>
        <v>1.6293290708003101E-4</v>
      </c>
      <c r="L23" s="79"/>
      <c r="M23" s="80"/>
      <c r="N23" s="81">
        <f>分析係数表!H26</f>
        <v>1.0098461312011439E-2</v>
      </c>
      <c r="O23" s="82">
        <f t="shared" si="4"/>
        <v>0.10508060477781217</v>
      </c>
      <c r="P23" s="76">
        <f>分析係数表!C26</f>
        <v>5.4550934297769693E-2</v>
      </c>
      <c r="Q23" s="82">
        <f t="shared" si="5"/>
        <v>5.7322451672043358E-3</v>
      </c>
      <c r="R23" s="83">
        <v>5.9659410055162053E-3</v>
      </c>
      <c r="S23" s="84">
        <f t="shared" si="6"/>
        <v>6.7932422515314785E-3</v>
      </c>
      <c r="T23" s="85">
        <f>分析係数表!F26</f>
        <v>0.33636659083522913</v>
      </c>
      <c r="U23" s="86">
        <f t="shared" si="7"/>
        <v>2.2850197368654793E-3</v>
      </c>
      <c r="V23" s="87">
        <f>分析係数表!D26</f>
        <v>0.10204744881377965</v>
      </c>
      <c r="W23" s="167">
        <f t="shared" si="8"/>
        <v>0</v>
      </c>
      <c r="X23" s="76">
        <f>分析係数表!E26</f>
        <v>0.10497237569060773</v>
      </c>
      <c r="Y23" s="166">
        <f t="shared" si="9"/>
        <v>0</v>
      </c>
    </row>
    <row r="24" spans="1:25" x14ac:dyDescent="0.2">
      <c r="A24" s="6" t="s">
        <v>12</v>
      </c>
      <c r="B24" s="5" t="s">
        <v>366</v>
      </c>
      <c r="C24" s="90"/>
      <c r="D24" s="76">
        <f>投入係数表!G24</f>
        <v>0</v>
      </c>
      <c r="E24" s="77">
        <f t="shared" si="0"/>
        <v>0</v>
      </c>
      <c r="F24" s="76">
        <f>分析係数表!C27</f>
        <v>4.1345611727119369E-3</v>
      </c>
      <c r="G24" s="77">
        <f t="shared" si="1"/>
        <v>0</v>
      </c>
      <c r="H24" s="77">
        <v>1.1707892803378458E-5</v>
      </c>
      <c r="I24" s="77">
        <f t="shared" si="2"/>
        <v>1.1707892803378458E-5</v>
      </c>
      <c r="J24" s="76">
        <f>分析係数表!G27</f>
        <v>0.17796610169491525</v>
      </c>
      <c r="K24" s="78">
        <f t="shared" si="3"/>
        <v>2.0836080412792169E-6</v>
      </c>
      <c r="L24" s="79"/>
      <c r="M24" s="80"/>
      <c r="N24" s="81">
        <f>分析係数表!H27</f>
        <v>1.0540039006029638E-2</v>
      </c>
      <c r="O24" s="82">
        <f t="shared" si="4"/>
        <v>0.10967548806846091</v>
      </c>
      <c r="P24" s="76">
        <f>分析係数表!C27</f>
        <v>4.1345611727119369E-3</v>
      </c>
      <c r="Q24" s="82">
        <f t="shared" si="5"/>
        <v>4.5346001456608975E-4</v>
      </c>
      <c r="R24" s="83">
        <v>4.5720599068793335E-4</v>
      </c>
      <c r="S24" s="84">
        <f t="shared" si="6"/>
        <v>4.6891388349131179E-4</v>
      </c>
      <c r="T24" s="85">
        <f>分析係数表!F27</f>
        <v>0.33898305084745761</v>
      </c>
      <c r="U24" s="86">
        <f t="shared" si="7"/>
        <v>1.5895385881061416E-4</v>
      </c>
      <c r="V24" s="87">
        <f>分析係数表!D27</f>
        <v>1.2203389830508475</v>
      </c>
      <c r="W24" s="167">
        <f t="shared" si="8"/>
        <v>0</v>
      </c>
      <c r="X24" s="76">
        <f>分析係数表!E27</f>
        <v>1.4661016949152543</v>
      </c>
      <c r="Y24" s="166">
        <f t="shared" si="9"/>
        <v>0</v>
      </c>
    </row>
    <row r="25" spans="1:25" x14ac:dyDescent="0.2">
      <c r="A25" s="6" t="s">
        <v>13</v>
      </c>
      <c r="B25" s="5" t="s">
        <v>192</v>
      </c>
      <c r="C25" s="90"/>
      <c r="D25" s="76">
        <f>投入係数表!G25</f>
        <v>0</v>
      </c>
      <c r="E25" s="77">
        <f t="shared" si="0"/>
        <v>0</v>
      </c>
      <c r="F25" s="76">
        <f>分析係数表!C28</f>
        <v>7.7271221989182459E-3</v>
      </c>
      <c r="G25" s="77">
        <f t="shared" si="1"/>
        <v>0</v>
      </c>
      <c r="H25" s="77">
        <v>7.2972016934186139E-4</v>
      </c>
      <c r="I25" s="77">
        <f t="shared" si="2"/>
        <v>7.2972016934186139E-4</v>
      </c>
      <c r="J25" s="76">
        <f>分析係数表!G28</f>
        <v>0.12525050100200399</v>
      </c>
      <c r="K25" s="78">
        <f t="shared" si="3"/>
        <v>9.1397816801335328E-5</v>
      </c>
      <c r="L25" s="79"/>
      <c r="M25" s="80"/>
      <c r="N25" s="81">
        <f>分析係数表!H28</f>
        <v>1.922089573684773E-2</v>
      </c>
      <c r="O25" s="82">
        <f t="shared" si="4"/>
        <v>0.20000505879018249</v>
      </c>
      <c r="P25" s="76">
        <f>分析係数表!C28</f>
        <v>7.7271221989182459E-3</v>
      </c>
      <c r="Q25" s="82">
        <f t="shared" si="5"/>
        <v>1.545463529673568E-3</v>
      </c>
      <c r="R25" s="83">
        <v>1.6890590801094843E-3</v>
      </c>
      <c r="S25" s="84">
        <f t="shared" si="6"/>
        <v>2.4187792494513457E-3</v>
      </c>
      <c r="T25" s="85">
        <f>分析係数表!F28</f>
        <v>0.21442885771543085</v>
      </c>
      <c r="U25" s="86">
        <f t="shared" si="7"/>
        <v>5.1865607152563919E-4</v>
      </c>
      <c r="V25" s="87">
        <f>分析係数表!D28</f>
        <v>0.19739478957915832</v>
      </c>
      <c r="W25" s="167">
        <f t="shared" si="8"/>
        <v>0</v>
      </c>
      <c r="X25" s="76">
        <f>分析係数表!E28</f>
        <v>0.18537074148296592</v>
      </c>
      <c r="Y25" s="166">
        <f t="shared" si="9"/>
        <v>0</v>
      </c>
    </row>
    <row r="26" spans="1:25" x14ac:dyDescent="0.2">
      <c r="A26" s="6" t="s">
        <v>14</v>
      </c>
      <c r="B26" s="5" t="s">
        <v>50</v>
      </c>
      <c r="C26" s="90"/>
      <c r="D26" s="76">
        <f>投入係数表!G26</f>
        <v>1.0360054347826086E-2</v>
      </c>
      <c r="E26" s="77">
        <f t="shared" si="0"/>
        <v>1.0360054347826086</v>
      </c>
      <c r="F26" s="76">
        <f>分析係数表!C29</f>
        <v>1.9657209257286756E-2</v>
      </c>
      <c r="G26" s="77">
        <f t="shared" si="1"/>
        <v>2.0364975623208086E-2</v>
      </c>
      <c r="H26" s="77">
        <v>2.1258021567023704E-2</v>
      </c>
      <c r="I26" s="77">
        <f t="shared" si="2"/>
        <v>2.1258021567023704E-2</v>
      </c>
      <c r="J26" s="76">
        <f>分析係数表!G29</f>
        <v>0.25806451612903225</v>
      </c>
      <c r="K26" s="78">
        <f t="shared" si="3"/>
        <v>5.485941049554504E-3</v>
      </c>
      <c r="L26" s="79"/>
      <c r="M26" s="80"/>
      <c r="N26" s="81">
        <f>分析係数表!H29</f>
        <v>9.642865278500598E-3</v>
      </c>
      <c r="O26" s="82">
        <f t="shared" si="4"/>
        <v>0.10033985217634919</v>
      </c>
      <c r="P26" s="76">
        <f>分析係数表!C29</f>
        <v>1.9657209257286756E-2</v>
      </c>
      <c r="Q26" s="82">
        <f t="shared" si="5"/>
        <v>1.9724014710757161E-3</v>
      </c>
      <c r="R26" s="83">
        <v>2.5174503582103594E-3</v>
      </c>
      <c r="S26" s="84">
        <f t="shared" si="6"/>
        <v>2.3775471925234062E-2</v>
      </c>
      <c r="T26" s="85">
        <f>分析係数表!F29</f>
        <v>0.38879456706281834</v>
      </c>
      <c r="U26" s="86">
        <f t="shared" si="7"/>
        <v>9.2437743138855701E-3</v>
      </c>
      <c r="V26" s="87">
        <f>分析係数表!D29</f>
        <v>0.29711375212224106</v>
      </c>
      <c r="W26" s="167">
        <f t="shared" si="8"/>
        <v>0</v>
      </c>
      <c r="X26" s="76">
        <f>分析係数表!E29</f>
        <v>0.14940577249575551</v>
      </c>
      <c r="Y26" s="166">
        <f t="shared" si="9"/>
        <v>0</v>
      </c>
    </row>
    <row r="27" spans="1:25" x14ac:dyDescent="0.2">
      <c r="A27" s="6" t="s">
        <v>15</v>
      </c>
      <c r="B27" s="5" t="s">
        <v>36</v>
      </c>
      <c r="C27" s="90"/>
      <c r="D27" s="76">
        <f>投入係数表!G27</f>
        <v>5.0951086956521738E-4</v>
      </c>
      <c r="E27" s="77">
        <f t="shared" si="0"/>
        <v>5.0951086956521736E-2</v>
      </c>
      <c r="F27" s="76">
        <f>分析係数表!C30</f>
        <v>1</v>
      </c>
      <c r="G27" s="77">
        <f t="shared" si="1"/>
        <v>5.0951086956521736E-2</v>
      </c>
      <c r="H27" s="77">
        <v>8.5399083925568886E-2</v>
      </c>
      <c r="I27" s="77">
        <f t="shared" si="2"/>
        <v>8.5399083925568886E-2</v>
      </c>
      <c r="J27" s="76">
        <f>分析係数表!G30</f>
        <v>0.34450191140094444</v>
      </c>
      <c r="K27" s="78">
        <f t="shared" si="3"/>
        <v>2.9420147644248152E-2</v>
      </c>
      <c r="L27" s="79"/>
      <c r="M27" s="80"/>
      <c r="N27" s="81">
        <f>分析係数表!H30</f>
        <v>0</v>
      </c>
      <c r="O27" s="82">
        <f t="shared" si="4"/>
        <v>0</v>
      </c>
      <c r="P27" s="76">
        <f>分析係数表!C30</f>
        <v>1</v>
      </c>
      <c r="Q27" s="82">
        <f t="shared" si="5"/>
        <v>0</v>
      </c>
      <c r="R27" s="83">
        <v>3.2343271100291428E-2</v>
      </c>
      <c r="S27" s="84">
        <f t="shared" si="6"/>
        <v>0.11774235502586031</v>
      </c>
      <c r="T27" s="85">
        <f>分析係数表!F30</f>
        <v>0.44116418773490956</v>
      </c>
      <c r="U27" s="86">
        <f t="shared" si="7"/>
        <v>5.1943710416979011E-2</v>
      </c>
      <c r="V27" s="87">
        <f>分析係数表!D30</f>
        <v>0.11857110732757237</v>
      </c>
      <c r="W27" s="167">
        <f t="shared" si="8"/>
        <v>0</v>
      </c>
      <c r="X27" s="76">
        <f>分析係数表!E30</f>
        <v>8.0246715281570236E-2</v>
      </c>
      <c r="Y27" s="166">
        <f t="shared" si="9"/>
        <v>0</v>
      </c>
    </row>
    <row r="28" spans="1:25" x14ac:dyDescent="0.2">
      <c r="A28" s="6" t="s">
        <v>16</v>
      </c>
      <c r="B28" s="5" t="s">
        <v>193</v>
      </c>
      <c r="C28" s="90"/>
      <c r="D28" s="76">
        <f>投入係数表!G28</f>
        <v>1.4832427536231884E-2</v>
      </c>
      <c r="E28" s="77">
        <f t="shared" si="0"/>
        <v>1.4832427536231885</v>
      </c>
      <c r="F28" s="76">
        <f>分析係数表!C31</f>
        <v>0.10575835708146741</v>
      </c>
      <c r="G28" s="77">
        <f t="shared" si="1"/>
        <v>0.15686531677618015</v>
      </c>
      <c r="H28" s="77">
        <v>0.17355048054862987</v>
      </c>
      <c r="I28" s="77">
        <f t="shared" si="2"/>
        <v>0.17355048054862987</v>
      </c>
      <c r="J28" s="76">
        <f>分析係数表!G31</f>
        <v>7.0943075615972809E-2</v>
      </c>
      <c r="K28" s="78">
        <f t="shared" si="3"/>
        <v>1.2312204864749867E-2</v>
      </c>
      <c r="L28" s="79"/>
      <c r="M28" s="80"/>
      <c r="N28" s="81">
        <f>分析係数表!H31</f>
        <v>2.1586490526230941E-2</v>
      </c>
      <c r="O28" s="82">
        <f t="shared" si="4"/>
        <v>0.22462050499008643</v>
      </c>
      <c r="P28" s="76">
        <f>分析係数表!C31</f>
        <v>0.10575835708146741</v>
      </c>
      <c r="Q28" s="82">
        <f t="shared" si="5"/>
        <v>2.3755495574561095E-2</v>
      </c>
      <c r="R28" s="83">
        <v>3.0272110096045034E-2</v>
      </c>
      <c r="S28" s="84">
        <f t="shared" si="6"/>
        <v>0.20382259064467489</v>
      </c>
      <c r="T28" s="85">
        <f>分析係数表!F31</f>
        <v>0.34494477485131692</v>
      </c>
      <c r="U28" s="86">
        <f t="shared" si="7"/>
        <v>7.0307537639539522E-2</v>
      </c>
      <c r="V28" s="87">
        <f>分析係数表!D31</f>
        <v>1.2744265080713678E-2</v>
      </c>
      <c r="W28" s="167">
        <f t="shared" si="8"/>
        <v>0</v>
      </c>
      <c r="X28" s="76">
        <f>分析係数表!E31</f>
        <v>1.1045029736618521E-2</v>
      </c>
      <c r="Y28" s="166">
        <f t="shared" si="9"/>
        <v>0</v>
      </c>
    </row>
    <row r="29" spans="1:25" x14ac:dyDescent="0.2">
      <c r="A29" s="6" t="s">
        <v>17</v>
      </c>
      <c r="B29" s="5" t="s">
        <v>273</v>
      </c>
      <c r="C29" s="90"/>
      <c r="D29" s="76">
        <f>投入係数表!G29</f>
        <v>1.98143115942029E-3</v>
      </c>
      <c r="E29" s="77">
        <f t="shared" si="0"/>
        <v>0.19814311594202899</v>
      </c>
      <c r="F29" s="76">
        <f>分析係数表!C32</f>
        <v>0.81083319529567666</v>
      </c>
      <c r="G29" s="77">
        <f t="shared" si="1"/>
        <v>0.1606610158251171</v>
      </c>
      <c r="H29" s="77">
        <v>0.18654790517833711</v>
      </c>
      <c r="I29" s="77">
        <f t="shared" si="2"/>
        <v>0.18654790517833711</v>
      </c>
      <c r="J29" s="76">
        <f>分析係数表!G32</f>
        <v>0.14021915584415584</v>
      </c>
      <c r="K29" s="78">
        <f t="shared" si="3"/>
        <v>2.6157589788602057E-2</v>
      </c>
      <c r="L29" s="79"/>
      <c r="M29" s="80"/>
      <c r="N29" s="81">
        <f>分析係数表!H32</f>
        <v>6.133023528030546E-3</v>
      </c>
      <c r="O29" s="82">
        <f t="shared" si="4"/>
        <v>6.3817823481232452E-2</v>
      </c>
      <c r="P29" s="76">
        <f>分析係数表!C32</f>
        <v>0.81083319529567666</v>
      </c>
      <c r="Q29" s="82">
        <f t="shared" si="5"/>
        <v>5.174560973010317E-2</v>
      </c>
      <c r="R29" s="83">
        <v>6.680708122748226E-2</v>
      </c>
      <c r="S29" s="84">
        <f t="shared" si="6"/>
        <v>0.25335498640581938</v>
      </c>
      <c r="T29" s="85">
        <f>分析係数表!F32</f>
        <v>0.48336038961038963</v>
      </c>
      <c r="U29" s="86">
        <f t="shared" si="7"/>
        <v>0.12246176493885183</v>
      </c>
      <c r="V29" s="87">
        <f>分析係数表!D32</f>
        <v>1.461038961038961E-2</v>
      </c>
      <c r="W29" s="167">
        <f t="shared" si="8"/>
        <v>0</v>
      </c>
      <c r="X29" s="76">
        <f>分析係数表!E32</f>
        <v>2.1915584415584416E-2</v>
      </c>
      <c r="Y29" s="166">
        <f t="shared" si="9"/>
        <v>0</v>
      </c>
    </row>
    <row r="30" spans="1:25" x14ac:dyDescent="0.2">
      <c r="A30" s="6" t="s">
        <v>18</v>
      </c>
      <c r="B30" s="5" t="s">
        <v>274</v>
      </c>
      <c r="C30" s="90"/>
      <c r="D30" s="76">
        <f>投入係数表!G30</f>
        <v>1.0190217391304348E-3</v>
      </c>
      <c r="E30" s="77">
        <f t="shared" si="0"/>
        <v>0.10190217391304347</v>
      </c>
      <c r="F30" s="76">
        <f>分析係数表!C33</f>
        <v>0.62414151925078043</v>
      </c>
      <c r="G30" s="77">
        <f t="shared" si="1"/>
        <v>6.3601377641044204E-2</v>
      </c>
      <c r="H30" s="77">
        <v>8.028897112854505E-2</v>
      </c>
      <c r="I30" s="77">
        <f t="shared" si="2"/>
        <v>8.028897112854505E-2</v>
      </c>
      <c r="J30" s="76">
        <f>分析係数表!G33</f>
        <v>0.5071547420965058</v>
      </c>
      <c r="K30" s="78">
        <f t="shared" si="3"/>
        <v>4.0718932445891066E-2</v>
      </c>
      <c r="L30" s="79"/>
      <c r="M30" s="80"/>
      <c r="N30" s="81">
        <f>分析係数表!H33</f>
        <v>9.1820123676800169E-4</v>
      </c>
      <c r="O30" s="82">
        <f t="shared" si="4"/>
        <v>9.5544398583330865E-3</v>
      </c>
      <c r="P30" s="76">
        <f>分析係数表!C33</f>
        <v>0.62414151925078043</v>
      </c>
      <c r="Q30" s="82">
        <f t="shared" si="5"/>
        <v>5.9633226087702244E-3</v>
      </c>
      <c r="R30" s="83">
        <v>1.709669957174836E-2</v>
      </c>
      <c r="S30" s="84">
        <f t="shared" si="6"/>
        <v>9.7385670700293414E-2</v>
      </c>
      <c r="T30" s="85">
        <f>分析係数表!F33</f>
        <v>0.64758735440931781</v>
      </c>
      <c r="U30" s="86">
        <f t="shared" si="7"/>
        <v>6.306572884618003E-2</v>
      </c>
      <c r="V30" s="87">
        <f>分析係数表!D33</f>
        <v>7.3544093178036604E-2</v>
      </c>
      <c r="W30" s="167">
        <f t="shared" si="8"/>
        <v>0</v>
      </c>
      <c r="X30" s="76">
        <f>分析係数表!E33</f>
        <v>7.2212978369384354E-2</v>
      </c>
      <c r="Y30" s="166">
        <f t="shared" si="9"/>
        <v>0</v>
      </c>
    </row>
    <row r="31" spans="1:25" x14ac:dyDescent="0.2">
      <c r="A31" s="6" t="s">
        <v>19</v>
      </c>
      <c r="B31" s="5" t="s">
        <v>275</v>
      </c>
      <c r="C31" s="90"/>
      <c r="D31" s="76">
        <f>投入係数表!G31</f>
        <v>8.3616394927536225E-2</v>
      </c>
      <c r="E31" s="77">
        <f t="shared" si="0"/>
        <v>8.3616394927536231</v>
      </c>
      <c r="F31" s="76">
        <f>分析係数表!C34</f>
        <v>0.18299609672932837</v>
      </c>
      <c r="G31" s="77">
        <f t="shared" si="1"/>
        <v>1.5301473894317141</v>
      </c>
      <c r="H31" s="77">
        <v>1.5836252468158796</v>
      </c>
      <c r="I31" s="77">
        <f t="shared" si="2"/>
        <v>1.5836252468158796</v>
      </c>
      <c r="J31" s="76">
        <f>分析係数表!G34</f>
        <v>0.4248231396077729</v>
      </c>
      <c r="K31" s="78">
        <f t="shared" si="3"/>
        <v>0.67276064931445623</v>
      </c>
      <c r="L31" s="79"/>
      <c r="M31" s="80"/>
      <c r="N31" s="81">
        <f>分析係数表!H34</f>
        <v>0.15256158869841471</v>
      </c>
      <c r="O31" s="82">
        <f t="shared" si="4"/>
        <v>1.587495709591435</v>
      </c>
      <c r="P31" s="76">
        <f>分析係数表!C34</f>
        <v>0.18299609672932837</v>
      </c>
      <c r="Q31" s="82">
        <f t="shared" si="5"/>
        <v>0.29050551842978806</v>
      </c>
      <c r="R31" s="83">
        <v>0.30765690415849734</v>
      </c>
      <c r="S31" s="84">
        <f t="shared" si="6"/>
        <v>1.8912821509743769</v>
      </c>
      <c r="T31" s="85">
        <f>分析係数表!F34</f>
        <v>0.70132234858660936</v>
      </c>
      <c r="U31" s="86">
        <f t="shared" si="7"/>
        <v>1.3263984399612843</v>
      </c>
      <c r="V31" s="87">
        <f>分析係数表!D34</f>
        <v>0.33091549505984896</v>
      </c>
      <c r="W31" s="167">
        <f t="shared" si="8"/>
        <v>1</v>
      </c>
      <c r="X31" s="76">
        <f>分析係数表!E34</f>
        <v>0.24447031431897556</v>
      </c>
      <c r="Y31" s="166">
        <f t="shared" si="9"/>
        <v>0</v>
      </c>
    </row>
    <row r="32" spans="1:25" x14ac:dyDescent="0.2">
      <c r="A32" s="6" t="s">
        <v>20</v>
      </c>
      <c r="B32" s="5" t="s">
        <v>37</v>
      </c>
      <c r="C32" s="90"/>
      <c r="D32" s="76">
        <f>投入係数表!G32</f>
        <v>4.132699275362319E-3</v>
      </c>
      <c r="E32" s="77">
        <f t="shared" si="0"/>
        <v>0.41326992753623187</v>
      </c>
      <c r="F32" s="76">
        <f>分析係数表!C35</f>
        <v>0.35090186993215289</v>
      </c>
      <c r="G32" s="77">
        <f t="shared" si="1"/>
        <v>0.14501719035918909</v>
      </c>
      <c r="H32" s="77">
        <v>0.18998374247759434</v>
      </c>
      <c r="I32" s="77">
        <f t="shared" si="2"/>
        <v>0.18998374247759434</v>
      </c>
      <c r="J32" s="76">
        <f>分析係数表!G35</f>
        <v>0.31384360320530535</v>
      </c>
      <c r="K32" s="78">
        <f t="shared" si="3"/>
        <v>5.9625182289597033E-2</v>
      </c>
      <c r="L32" s="79"/>
      <c r="M32" s="80"/>
      <c r="N32" s="81">
        <f>分析係数表!H35</f>
        <v>5.7313981015663741E-2</v>
      </c>
      <c r="O32" s="82">
        <f t="shared" si="4"/>
        <v>0.59638667726404315</v>
      </c>
      <c r="P32" s="76">
        <f>分析係数表!C35</f>
        <v>0.35090186993215289</v>
      </c>
      <c r="Q32" s="82">
        <f t="shared" si="5"/>
        <v>0.2092732002545761</v>
      </c>
      <c r="R32" s="83">
        <v>0.28444059330778104</v>
      </c>
      <c r="S32" s="84">
        <f t="shared" si="6"/>
        <v>0.47442433578537535</v>
      </c>
      <c r="T32" s="85">
        <f>分析係数表!F35</f>
        <v>0.64653219121304228</v>
      </c>
      <c r="U32" s="86">
        <f t="shared" si="7"/>
        <v>0.30673060538011088</v>
      </c>
      <c r="V32" s="87">
        <f>分析係数表!D35</f>
        <v>5.1505940867642992E-2</v>
      </c>
      <c r="W32" s="167">
        <f t="shared" si="8"/>
        <v>0</v>
      </c>
      <c r="X32" s="76">
        <f>分析係数表!E35</f>
        <v>4.4929538546559823E-2</v>
      </c>
      <c r="Y32" s="166">
        <f t="shared" si="9"/>
        <v>0</v>
      </c>
    </row>
    <row r="33" spans="1:25" x14ac:dyDescent="0.2">
      <c r="A33" s="6" t="s">
        <v>21</v>
      </c>
      <c r="B33" s="5" t="s">
        <v>38</v>
      </c>
      <c r="C33" s="90"/>
      <c r="D33" s="76">
        <f>投入係数表!G33</f>
        <v>1.6417572463768115E-3</v>
      </c>
      <c r="E33" s="77">
        <f t="shared" si="0"/>
        <v>0.16417572463768115</v>
      </c>
      <c r="F33" s="76">
        <f>分析係数表!C36</f>
        <v>0.93626150666917152</v>
      </c>
      <c r="G33" s="77">
        <f t="shared" si="1"/>
        <v>0.15371141130777838</v>
      </c>
      <c r="H33" s="77">
        <v>0.22110373170630152</v>
      </c>
      <c r="I33" s="77">
        <f t="shared" si="2"/>
        <v>0.22110373170630152</v>
      </c>
      <c r="J33" s="76">
        <f>分析係数表!G36</f>
        <v>2.823270008148657E-2</v>
      </c>
      <c r="K33" s="78">
        <f t="shared" si="3"/>
        <v>6.2423553441614838E-3</v>
      </c>
      <c r="L33" s="79"/>
      <c r="M33" s="80"/>
      <c r="N33" s="81">
        <f>分析係数表!H36</f>
        <v>0.22062413152006111</v>
      </c>
      <c r="O33" s="82">
        <f t="shared" si="4"/>
        <v>2.2957276809223006</v>
      </c>
      <c r="P33" s="76">
        <f>分析係数表!C36</f>
        <v>0.93626150666917152</v>
      </c>
      <c r="Q33" s="82">
        <f t="shared" si="5"/>
        <v>2.149401457442436</v>
      </c>
      <c r="R33" s="83">
        <v>2.2152686978311849</v>
      </c>
      <c r="S33" s="84">
        <f t="shared" si="6"/>
        <v>2.4363724295374865</v>
      </c>
      <c r="T33" s="85">
        <f>分析係数表!F36</f>
        <v>0.87228977263648999</v>
      </c>
      <c r="U33" s="86">
        <f t="shared" si="7"/>
        <v>2.1252227526190666</v>
      </c>
      <c r="V33" s="87">
        <f>分析係数表!D36</f>
        <v>1.675268026906546E-2</v>
      </c>
      <c r="W33" s="167">
        <f t="shared" si="8"/>
        <v>0</v>
      </c>
      <c r="X33" s="76">
        <f>分析係数表!E36</f>
        <v>8.8037451867001137E-3</v>
      </c>
      <c r="Y33" s="166">
        <f t="shared" si="9"/>
        <v>0</v>
      </c>
    </row>
    <row r="34" spans="1:25" x14ac:dyDescent="0.2">
      <c r="A34" s="6" t="s">
        <v>22</v>
      </c>
      <c r="B34" s="5" t="s">
        <v>378</v>
      </c>
      <c r="C34" s="90"/>
      <c r="D34" s="76">
        <f>投入係数表!G34</f>
        <v>2.7909873188405796E-2</v>
      </c>
      <c r="E34" s="77">
        <f t="shared" si="0"/>
        <v>2.7909873188405796</v>
      </c>
      <c r="F34" s="76">
        <f>分析係数表!C37</f>
        <v>0.39878226197532196</v>
      </c>
      <c r="G34" s="77">
        <f t="shared" si="1"/>
        <v>1.1129962361516854</v>
      </c>
      <c r="H34" s="77">
        <v>1.198947962228889</v>
      </c>
      <c r="I34" s="77">
        <f t="shared" si="2"/>
        <v>1.198947962228889</v>
      </c>
      <c r="J34" s="76">
        <f>分析係数表!G37</f>
        <v>0.35520734135572679</v>
      </c>
      <c r="K34" s="78">
        <f t="shared" si="3"/>
        <v>0.42587511808719003</v>
      </c>
      <c r="L34" s="79"/>
      <c r="M34" s="80"/>
      <c r="N34" s="81">
        <f>分析係数表!H37</f>
        <v>4.5952116856878007E-2</v>
      </c>
      <c r="O34" s="82">
        <f t="shared" si="4"/>
        <v>0.47815960084909703</v>
      </c>
      <c r="P34" s="76">
        <f>分析係数表!C37</f>
        <v>0.39878226197532196</v>
      </c>
      <c r="Q34" s="82">
        <f t="shared" si="5"/>
        <v>0.19068156721182</v>
      </c>
      <c r="R34" s="83">
        <v>0.21535309428591828</v>
      </c>
      <c r="S34" s="84">
        <f t="shared" si="6"/>
        <v>1.4143010565148073</v>
      </c>
      <c r="T34" s="85">
        <f>分析係数表!F37</f>
        <v>0.68833867197645227</v>
      </c>
      <c r="U34" s="86">
        <f t="shared" si="7"/>
        <v>0.97351811101629582</v>
      </c>
      <c r="V34" s="87">
        <f>分析係数表!D37</f>
        <v>9.6788156869535111E-2</v>
      </c>
      <c r="W34" s="167">
        <f t="shared" si="8"/>
        <v>0</v>
      </c>
      <c r="X34" s="76">
        <f>分析係数表!E37</f>
        <v>9.2286382131417197E-2</v>
      </c>
      <c r="Y34" s="166">
        <f t="shared" si="9"/>
        <v>0</v>
      </c>
    </row>
    <row r="35" spans="1:25" x14ac:dyDescent="0.2">
      <c r="A35" s="6" t="s">
        <v>23</v>
      </c>
      <c r="B35" s="5" t="s">
        <v>194</v>
      </c>
      <c r="C35" s="90"/>
      <c r="D35" s="76">
        <f>投入係数表!G35</f>
        <v>3.5665760869565215E-3</v>
      </c>
      <c r="E35" s="77">
        <f t="shared" si="0"/>
        <v>0.35665760869565216</v>
      </c>
      <c r="F35" s="76">
        <f>分析係数表!C38</f>
        <v>8.3634220028000916E-2</v>
      </c>
      <c r="G35" s="77">
        <f t="shared" si="1"/>
        <v>2.9828780920312825E-2</v>
      </c>
      <c r="H35" s="77">
        <v>4.2512900427735291E-2</v>
      </c>
      <c r="I35" s="77">
        <f t="shared" si="2"/>
        <v>4.2512900427735291E-2</v>
      </c>
      <c r="J35" s="76">
        <f>分析係数表!G38</f>
        <v>0.16582661290322581</v>
      </c>
      <c r="K35" s="78">
        <f t="shared" si="3"/>
        <v>7.0497702826234432E-3</v>
      </c>
      <c r="L35" s="79"/>
      <c r="M35" s="80"/>
      <c r="N35" s="81">
        <f>分析係数表!H38</f>
        <v>4.1594165567103165E-2</v>
      </c>
      <c r="O35" s="82">
        <f t="shared" si="4"/>
        <v>0.43281247884971852</v>
      </c>
      <c r="P35" s="76">
        <f>分析係数表!C38</f>
        <v>8.3634220028000916E-2</v>
      </c>
      <c r="Q35" s="82">
        <f t="shared" si="5"/>
        <v>3.6197934086981853E-2</v>
      </c>
      <c r="R35" s="83">
        <v>4.3458600916123427E-2</v>
      </c>
      <c r="S35" s="84">
        <f t="shared" si="6"/>
        <v>8.5971501343858725E-2</v>
      </c>
      <c r="T35" s="85">
        <f>分析係数表!F38</f>
        <v>0.52116935483870963</v>
      </c>
      <c r="U35" s="86">
        <f t="shared" si="7"/>
        <v>4.4805711889894108E-2</v>
      </c>
      <c r="V35" s="87">
        <f>分析係数表!D38</f>
        <v>0.14516129032258066</v>
      </c>
      <c r="W35" s="167">
        <f t="shared" si="8"/>
        <v>0</v>
      </c>
      <c r="X35" s="76">
        <f>分析係数表!E38</f>
        <v>0.1237399193548387</v>
      </c>
      <c r="Y35" s="166">
        <f t="shared" si="9"/>
        <v>0</v>
      </c>
    </row>
    <row r="36" spans="1:25" x14ac:dyDescent="0.2">
      <c r="A36" s="6" t="s">
        <v>24</v>
      </c>
      <c r="B36" s="5" t="s">
        <v>39</v>
      </c>
      <c r="C36" s="90"/>
      <c r="D36" s="76">
        <f>投入係数表!G36</f>
        <v>0</v>
      </c>
      <c r="E36" s="77">
        <f t="shared" si="0"/>
        <v>0</v>
      </c>
      <c r="F36" s="76">
        <f>分析係数表!C39</f>
        <v>1</v>
      </c>
      <c r="G36" s="77">
        <f t="shared" si="1"/>
        <v>0</v>
      </c>
      <c r="H36" s="77">
        <v>9.9490761266372938E-3</v>
      </c>
      <c r="I36" s="77">
        <f t="shared" si="2"/>
        <v>9.9490761266372938E-3</v>
      </c>
      <c r="J36" s="76">
        <f>分析係数表!G39</f>
        <v>0.35526355444380819</v>
      </c>
      <c r="K36" s="78">
        <f t="shared" si="3"/>
        <v>3.5345441481812005E-3</v>
      </c>
      <c r="L36" s="79"/>
      <c r="M36" s="80"/>
      <c r="N36" s="81">
        <f>分析係数表!H39</f>
        <v>3.6622911924525259E-3</v>
      </c>
      <c r="O36" s="82">
        <f t="shared" si="4"/>
        <v>3.8108357450221661E-2</v>
      </c>
      <c r="P36" s="76">
        <f>分析係数表!C39</f>
        <v>1</v>
      </c>
      <c r="Q36" s="82">
        <f t="shared" si="5"/>
        <v>3.8108357450221661E-2</v>
      </c>
      <c r="R36" s="83">
        <v>4.1799548192601392E-2</v>
      </c>
      <c r="S36" s="84">
        <f t="shared" si="6"/>
        <v>5.1748624319238684E-2</v>
      </c>
      <c r="T36" s="85">
        <f>分析係数表!F39</f>
        <v>0.70609686266236704</v>
      </c>
      <c r="U36" s="86">
        <f t="shared" si="7"/>
        <v>3.6539541278907905E-2</v>
      </c>
      <c r="V36" s="87">
        <f>分析係数表!D39</f>
        <v>5.2620475573370303E-2</v>
      </c>
      <c r="W36" s="167">
        <f t="shared" si="8"/>
        <v>0</v>
      </c>
      <c r="X36" s="76">
        <f>分析係数表!E39</f>
        <v>6.6574244296434701E-2</v>
      </c>
      <c r="Y36" s="166">
        <f t="shared" si="9"/>
        <v>0</v>
      </c>
    </row>
    <row r="37" spans="1:25" x14ac:dyDescent="0.2">
      <c r="A37" s="6" t="s">
        <v>25</v>
      </c>
      <c r="B37" s="5" t="s">
        <v>40</v>
      </c>
      <c r="C37" s="90"/>
      <c r="D37" s="76">
        <f>投入係数表!G37</f>
        <v>1.1322463768115942E-4</v>
      </c>
      <c r="E37" s="77">
        <f t="shared" si="0"/>
        <v>1.1322463768115942E-2</v>
      </c>
      <c r="F37" s="76">
        <f>分析係数表!C40</f>
        <v>0.97034701574441762</v>
      </c>
      <c r="G37" s="77">
        <f t="shared" si="1"/>
        <v>1.0986718928265598E-2</v>
      </c>
      <c r="H37" s="77">
        <v>1.6584443655320222E-2</v>
      </c>
      <c r="I37" s="77">
        <f t="shared" si="2"/>
        <v>1.6584443655320222E-2</v>
      </c>
      <c r="J37" s="76">
        <f>分析係数表!G40</f>
        <v>0.52785971223021577</v>
      </c>
      <c r="K37" s="78">
        <f t="shared" si="3"/>
        <v>8.7542596553955611E-3</v>
      </c>
      <c r="L37" s="79"/>
      <c r="M37" s="80"/>
      <c r="N37" s="81">
        <f>分析係数表!H40</f>
        <v>3.2261456049877249E-2</v>
      </c>
      <c r="O37" s="82">
        <f t="shared" si="4"/>
        <v>0.33569998517513444</v>
      </c>
      <c r="P37" s="76">
        <f>分析係数表!C40</f>
        <v>0.97034701574441762</v>
      </c>
      <c r="Q37" s="82">
        <f t="shared" si="5"/>
        <v>0.32574547880013693</v>
      </c>
      <c r="R37" s="83">
        <v>0.32711083236800603</v>
      </c>
      <c r="S37" s="84">
        <f t="shared" si="6"/>
        <v>0.34369527602332628</v>
      </c>
      <c r="T37" s="85">
        <f>分析係数表!F40</f>
        <v>0.72733812949640286</v>
      </c>
      <c r="U37" s="86">
        <f t="shared" si="7"/>
        <v>0.24998267917955602</v>
      </c>
      <c r="V37" s="87">
        <f>分析係数表!D40</f>
        <v>8.6654676258992799E-2</v>
      </c>
      <c r="W37" s="167">
        <f t="shared" si="8"/>
        <v>0</v>
      </c>
      <c r="X37" s="76">
        <f>分析係数表!E40</f>
        <v>5.0539568345323742E-2</v>
      </c>
      <c r="Y37" s="166">
        <f t="shared" si="9"/>
        <v>0</v>
      </c>
    </row>
    <row r="38" spans="1:25" x14ac:dyDescent="0.2">
      <c r="A38" s="6" t="s">
        <v>26</v>
      </c>
      <c r="B38" s="5" t="s">
        <v>277</v>
      </c>
      <c r="C38" s="90"/>
      <c r="D38" s="76">
        <f>投入係数表!G38</f>
        <v>0</v>
      </c>
      <c r="E38" s="77">
        <f t="shared" si="0"/>
        <v>0</v>
      </c>
      <c r="F38" s="76">
        <f>分析係数表!C41</f>
        <v>0.80320409637637991</v>
      </c>
      <c r="G38" s="77">
        <f t="shared" si="1"/>
        <v>0</v>
      </c>
      <c r="H38" s="77">
        <v>1.0779155768379795E-3</v>
      </c>
      <c r="I38" s="77">
        <f t="shared" si="2"/>
        <v>1.0779155768379795E-3</v>
      </c>
      <c r="J38" s="76">
        <f>分析係数表!G41</f>
        <v>0.45147490221642766</v>
      </c>
      <c r="K38" s="78">
        <f t="shared" si="3"/>
        <v>4.8665182965049105E-4</v>
      </c>
      <c r="L38" s="79"/>
      <c r="M38" s="80"/>
      <c r="N38" s="81">
        <f>分析係数表!H41</f>
        <v>4.9603894294711057E-2</v>
      </c>
      <c r="O38" s="82">
        <f t="shared" si="4"/>
        <v>0.51615855631620811</v>
      </c>
      <c r="P38" s="76">
        <f>分析係数表!C41</f>
        <v>0.80320409637637991</v>
      </c>
      <c r="Q38" s="82">
        <f t="shared" si="5"/>
        <v>0.41458066681289674</v>
      </c>
      <c r="R38" s="83">
        <v>0.4217020379896983</v>
      </c>
      <c r="S38" s="84">
        <f t="shared" si="6"/>
        <v>0.4227799535665363</v>
      </c>
      <c r="T38" s="85">
        <f>分析係数表!F41</f>
        <v>0.55671447196870927</v>
      </c>
      <c r="U38" s="86">
        <f t="shared" si="7"/>
        <v>0.23536771860874969</v>
      </c>
      <c r="V38" s="87">
        <f>分析係数表!D41</f>
        <v>0.15062744458930899</v>
      </c>
      <c r="W38" s="167">
        <f t="shared" si="8"/>
        <v>0</v>
      </c>
      <c r="X38" s="76">
        <f>分析係数表!E41</f>
        <v>0.14110712733594089</v>
      </c>
      <c r="Y38" s="166">
        <f t="shared" si="9"/>
        <v>0</v>
      </c>
    </row>
    <row r="39" spans="1:25" x14ac:dyDescent="0.2">
      <c r="A39" s="6" t="s">
        <v>51</v>
      </c>
      <c r="B39" s="5" t="s">
        <v>368</v>
      </c>
      <c r="C39" s="90"/>
      <c r="D39" s="76">
        <f>投入係数表!G39</f>
        <v>3.3967391304347825E-4</v>
      </c>
      <c r="E39" s="77">
        <f>$C$9*D39</f>
        <v>3.3967391304347824E-2</v>
      </c>
      <c r="F39" s="76">
        <f>分析係数表!C42</f>
        <v>0.66636504653567741</v>
      </c>
      <c r="G39" s="77">
        <f>E39*F39</f>
        <v>2.2634682287217302E-2</v>
      </c>
      <c r="H39" s="77">
        <v>2.7496331403476567E-2</v>
      </c>
      <c r="I39" s="77">
        <f>C39+H39</f>
        <v>2.7496331403476567E-2</v>
      </c>
      <c r="J39" s="76">
        <f>分析係数表!G42</f>
        <v>0.48517520215633425</v>
      </c>
      <c r="K39" s="78">
        <f>I39*J39</f>
        <v>1.3340538147239305E-2</v>
      </c>
      <c r="L39" s="79"/>
      <c r="M39" s="80"/>
      <c r="N39" s="81">
        <f>分析係数表!H42</f>
        <v>1.1980423388898527E-2</v>
      </c>
      <c r="O39" s="82">
        <f t="shared" si="4"/>
        <v>0.12466355975462465</v>
      </c>
      <c r="P39" s="76">
        <f>分析係数表!C42</f>
        <v>0.66636504653567741</v>
      </c>
      <c r="Q39" s="82">
        <f>O39*P39</f>
        <v>8.3071438797193656E-2</v>
      </c>
      <c r="R39" s="83">
        <v>8.6973831231972221E-2</v>
      </c>
      <c r="S39" s="84">
        <f>I39+R39</f>
        <v>0.11447016263544879</v>
      </c>
      <c r="T39" s="85">
        <f>分析係数表!F42</f>
        <v>0.56103195995379285</v>
      </c>
      <c r="U39" s="86">
        <f t="shared" si="7"/>
        <v>6.4221419699595259E-2</v>
      </c>
      <c r="V39" s="87">
        <f>分析係数表!D42</f>
        <v>0.11378513669618791</v>
      </c>
      <c r="W39" s="167">
        <f t="shared" si="8"/>
        <v>0</v>
      </c>
      <c r="X39" s="76">
        <f>分析係数表!E42</f>
        <v>9.7612629957643429E-2</v>
      </c>
      <c r="Y39" s="166">
        <f t="shared" si="9"/>
        <v>0</v>
      </c>
    </row>
    <row r="40" spans="1:25" x14ac:dyDescent="0.2">
      <c r="A40" s="6" t="s">
        <v>195</v>
      </c>
      <c r="B40" s="5" t="s">
        <v>41</v>
      </c>
      <c r="C40" s="90"/>
      <c r="D40" s="76">
        <f>投入係数表!G40</f>
        <v>2.5022644927536232E-2</v>
      </c>
      <c r="E40" s="77">
        <f>$C$9*D40</f>
        <v>2.5022644927536231</v>
      </c>
      <c r="F40" s="76">
        <f>分析係数表!C43</f>
        <v>0.41782866643993499</v>
      </c>
      <c r="G40" s="77">
        <f>E40*F40</f>
        <v>1.0455178360872468</v>
      </c>
      <c r="H40" s="77">
        <v>1.2571995651408587</v>
      </c>
      <c r="I40" s="77">
        <f>C40+H40</f>
        <v>1.2571995651408587</v>
      </c>
      <c r="J40" s="76">
        <f>分析係数表!G43</f>
        <v>0.34963029507290444</v>
      </c>
      <c r="K40" s="78">
        <f>I40*J40</f>
        <v>0.43955505492572561</v>
      </c>
      <c r="L40" s="79"/>
      <c r="M40" s="80"/>
      <c r="N40" s="81">
        <f>分析係数表!H43</f>
        <v>3.3095547249689404E-2</v>
      </c>
      <c r="O40" s="82">
        <f t="shared" si="4"/>
        <v>0.34437920916858206</v>
      </c>
      <c r="P40" s="76">
        <f>分析係数表!C43</f>
        <v>0.41782866643993499</v>
      </c>
      <c r="Q40" s="82">
        <f>O40*P40</f>
        <v>0.14389150571654807</v>
      </c>
      <c r="R40" s="83">
        <v>0.23974980513664301</v>
      </c>
      <c r="S40" s="84">
        <f>I40+R40</f>
        <v>1.4969493702775019</v>
      </c>
      <c r="T40" s="85">
        <f>分析係数表!F43</f>
        <v>0.60413931310897662</v>
      </c>
      <c r="U40" s="86">
        <f t="shared" si="7"/>
        <v>0.90436596431836502</v>
      </c>
      <c r="V40" s="87">
        <f>分析係数表!D43</f>
        <v>0.20869324856609772</v>
      </c>
      <c r="W40" s="167">
        <f t="shared" si="8"/>
        <v>0</v>
      </c>
      <c r="X40" s="76">
        <f>分析係数表!E43</f>
        <v>0.13682537488770644</v>
      </c>
      <c r="Y40" s="166">
        <f t="shared" si="9"/>
        <v>0</v>
      </c>
    </row>
    <row r="41" spans="1:25" x14ac:dyDescent="0.2">
      <c r="A41" s="6" t="s">
        <v>341</v>
      </c>
      <c r="B41" s="5" t="s">
        <v>42</v>
      </c>
      <c r="C41" s="90"/>
      <c r="D41" s="76">
        <f>投入係数表!G41</f>
        <v>1.6983695652173913E-4</v>
      </c>
      <c r="E41" s="77">
        <f>$C$9*D41</f>
        <v>1.6983695652173912E-2</v>
      </c>
      <c r="F41" s="76">
        <f>分析係数表!C44</f>
        <v>0.43300030015865532</v>
      </c>
      <c r="G41" s="77">
        <f>E41*F41</f>
        <v>7.3539453151945534E-3</v>
      </c>
      <c r="H41" s="77">
        <v>9.9838665831516182E-3</v>
      </c>
      <c r="I41" s="77">
        <f>C41+H41</f>
        <v>9.9838665831516182E-3</v>
      </c>
      <c r="J41" s="76">
        <f>分析係数表!G44</f>
        <v>0.26179408564929285</v>
      </c>
      <c r="K41" s="78">
        <f>I41*J41</f>
        <v>2.6137172233807074E-3</v>
      </c>
      <c r="L41" s="79"/>
      <c r="M41" s="80"/>
      <c r="N41" s="81">
        <f>分析係数表!H44</f>
        <v>0.10792544346140839</v>
      </c>
      <c r="O41" s="82">
        <f t="shared" si="4"/>
        <v>1.1230295902950251</v>
      </c>
      <c r="P41" s="76">
        <f>分析係数表!C44</f>
        <v>0.43300030015865532</v>
      </c>
      <c r="Q41" s="82">
        <f>O41*P41</f>
        <v>0.48627214968479759</v>
      </c>
      <c r="R41" s="83">
        <v>0.4941517035866575</v>
      </c>
      <c r="S41" s="84">
        <f>I41+R41</f>
        <v>0.50413557016980914</v>
      </c>
      <c r="T41" s="85">
        <f>分析係数表!F44</f>
        <v>0.57012714425433242</v>
      </c>
      <c r="U41" s="86">
        <f t="shared" si="7"/>
        <v>0.2874213729379429</v>
      </c>
      <c r="V41" s="87">
        <f>分析係数表!D44</f>
        <v>0.10725392586731722</v>
      </c>
      <c r="W41" s="167">
        <f t="shared" si="8"/>
        <v>0</v>
      </c>
      <c r="X41" s="76">
        <f>分析係数表!E44</f>
        <v>7.6308530862976523E-2</v>
      </c>
      <c r="Y41" s="166">
        <f t="shared" si="9"/>
        <v>0</v>
      </c>
    </row>
    <row r="42" spans="1:25" x14ac:dyDescent="0.2">
      <c r="A42" s="6" t="s">
        <v>342</v>
      </c>
      <c r="B42" s="5" t="s">
        <v>279</v>
      </c>
      <c r="C42" s="90"/>
      <c r="D42" s="76">
        <f>投入係数表!G42</f>
        <v>2.2644927536231884E-4</v>
      </c>
      <c r="E42" s="77">
        <f>$C$9*D42</f>
        <v>2.2644927536231884E-2</v>
      </c>
      <c r="F42" s="76">
        <f>分析係数表!C45</f>
        <v>1</v>
      </c>
      <c r="G42" s="77">
        <f>E42*F42</f>
        <v>2.2644927536231884E-2</v>
      </c>
      <c r="H42" s="77">
        <v>2.5489814146614675E-2</v>
      </c>
      <c r="I42" s="77">
        <f>C42+H42</f>
        <v>2.5489814146614675E-2</v>
      </c>
      <c r="J42" s="76">
        <f>分析係数表!G45</f>
        <v>0</v>
      </c>
      <c r="K42" s="78">
        <f>I42*J42</f>
        <v>0</v>
      </c>
      <c r="L42" s="79"/>
      <c r="M42" s="80"/>
      <c r="N42" s="81">
        <f>分析係数表!H45</f>
        <v>0</v>
      </c>
      <c r="O42" s="82">
        <f t="shared" si="4"/>
        <v>0</v>
      </c>
      <c r="P42" s="76">
        <f>分析係数表!C45</f>
        <v>1</v>
      </c>
      <c r="Q42" s="82">
        <f>O42*P42</f>
        <v>0</v>
      </c>
      <c r="R42" s="83">
        <v>1.9053958296145661E-3</v>
      </c>
      <c r="S42" s="84">
        <f>I42+R42</f>
        <v>2.739520997622924E-2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6.114130434782609E-3</v>
      </c>
      <c r="E43" s="77">
        <f>$C$9*D43</f>
        <v>0.61141304347826086</v>
      </c>
      <c r="F43" s="76">
        <f>分析係数表!C46</f>
        <v>7.8922701993376254E-2</v>
      </c>
      <c r="G43" s="77">
        <f>E43*F43</f>
        <v>4.8254369425297983E-2</v>
      </c>
      <c r="H43" s="77">
        <v>5.2481376568011717E-2</v>
      </c>
      <c r="I43" s="77">
        <f>C43+H43</f>
        <v>5.2481376568011717E-2</v>
      </c>
      <c r="J43" s="76">
        <f>分析係数表!G46</f>
        <v>9.4786729857819912E-3</v>
      </c>
      <c r="K43" s="78">
        <f>I43*J43</f>
        <v>4.9745380633186469E-4</v>
      </c>
      <c r="L43" s="79"/>
      <c r="M43" s="80"/>
      <c r="N43" s="81">
        <f>分析係数表!H46</f>
        <v>2.1453316301050851E-2</v>
      </c>
      <c r="O43" s="82">
        <f t="shared" si="4"/>
        <v>0.22323474653735112</v>
      </c>
      <c r="P43" s="76">
        <f>分析係数表!C46</f>
        <v>7.8922701993376254E-2</v>
      </c>
      <c r="Q43" s="82">
        <f>O43*P43</f>
        <v>1.7618289375534245E-2</v>
      </c>
      <c r="R43" s="83">
        <v>1.9471031166053109E-2</v>
      </c>
      <c r="S43" s="84">
        <f>I43+R43</f>
        <v>7.1952407734064833E-2</v>
      </c>
      <c r="T43" s="85">
        <f>分析係数表!F46</f>
        <v>0.3135860979462875</v>
      </c>
      <c r="U43" s="86">
        <f t="shared" si="7"/>
        <v>2.2563274779165667E-2</v>
      </c>
      <c r="V43" s="87">
        <f>分析係数表!D46</f>
        <v>1.3428120063191154E-2</v>
      </c>
      <c r="W43" s="167">
        <f t="shared" si="8"/>
        <v>0</v>
      </c>
      <c r="X43" s="76">
        <f>分析係数表!E46</f>
        <v>3.0805687203791468E-2</v>
      </c>
      <c r="Y43" s="166">
        <f t="shared" si="9"/>
        <v>0</v>
      </c>
    </row>
    <row r="44" spans="1:25" x14ac:dyDescent="0.2">
      <c r="A44" s="192">
        <v>40</v>
      </c>
      <c r="B44" s="14" t="s">
        <v>151</v>
      </c>
      <c r="C44" s="197">
        <f>SUM(C5:C43)</f>
        <v>100</v>
      </c>
      <c r="D44" s="92">
        <f>投入係数表!G44</f>
        <v>0.70572916666666663</v>
      </c>
      <c r="E44" s="91">
        <f>SUM(E5:E43)</f>
        <v>70.572916666666686</v>
      </c>
      <c r="F44" s="92">
        <f>分析係数表!C47</f>
        <v>0.45048821757167268</v>
      </c>
      <c r="G44" s="91">
        <f>SUM(G5:G43)</f>
        <v>7.1602648837748495</v>
      </c>
      <c r="H44" s="91">
        <f>SUM(H5:H43)</f>
        <v>7.8277445659248865</v>
      </c>
      <c r="I44" s="91">
        <f>SUM(I5:I43)</f>
        <v>107.8277445659249</v>
      </c>
      <c r="J44" s="92">
        <f>分析係数表!G47</f>
        <v>0.27984959706440876</v>
      </c>
      <c r="K44" s="93">
        <f>SUM(K5:K43)</f>
        <v>16.587043869178629</v>
      </c>
      <c r="L44" s="94">
        <f>最終需要_まとめ!$L$33</f>
        <v>0.62733333333333341</v>
      </c>
      <c r="M44" s="91">
        <f>K44*L44</f>
        <v>10.405605520598062</v>
      </c>
      <c r="N44" s="95">
        <f>分析係数表!H47</f>
        <v>1</v>
      </c>
      <c r="O44" s="96">
        <f>SUM(O5:O43)</f>
        <v>10.405605520598062</v>
      </c>
      <c r="P44" s="92">
        <f>分析係数表!C47</f>
        <v>0.45048821757167268</v>
      </c>
      <c r="Q44" s="96">
        <f>SUM(Q5:Q43)</f>
        <v>4.5302791043548609</v>
      </c>
      <c r="R44" s="91">
        <f>SUM(R5:R43)</f>
        <v>4.919230315653996</v>
      </c>
      <c r="S44" s="97">
        <f>SUM(S5:S43)</f>
        <v>112.74697488157886</v>
      </c>
      <c r="T44" s="98">
        <f>分析係数表!F47</f>
        <v>0.63574062575658508</v>
      </c>
      <c r="U44" s="99">
        <f>SUM(U5:U43)</f>
        <v>36.477914552441241</v>
      </c>
      <c r="V44" s="100">
        <f>分析係数表!D47</f>
        <v>9.9789350246801134E-2</v>
      </c>
      <c r="W44" s="164">
        <f>SUM(W5:W43)</f>
        <v>12</v>
      </c>
      <c r="X44" s="92">
        <f>分析係数表!E47</f>
        <v>7.8362037587557998E-2</v>
      </c>
      <c r="Y44" s="165">
        <f>SUM(Y5:Y43)</f>
        <v>12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2023-08-19T07:14:05Z</dcterms:modified>
</cp:coreProperties>
</file>